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ejovic2732279\Desktop\"/>
    </mc:Choice>
  </mc:AlternateContent>
  <bookViews>
    <workbookView xWindow="0" yWindow="0" windowWidth="28800" windowHeight="12300" tabRatio="500" activeTab="2"/>
  </bookViews>
  <sheets>
    <sheet name="Rekapitulácia stavby" sheetId="1" r:id="rId1"/>
    <sheet name="01 - Architektúra" sheetId="2" r:id="rId2"/>
    <sheet name="02 - Elektroinstalacie si..." sheetId="3" r:id="rId3"/>
    <sheet name="03 - Elektroinstalacie sl..." sheetId="4" r:id="rId4"/>
    <sheet name="04 - Vykurovací systém" sheetId="5" r:id="rId5"/>
    <sheet name="05 - Vzduchotechnika" sheetId="6" r:id="rId6"/>
    <sheet name="06 - Zdravotechnika" sheetId="7" r:id="rId7"/>
    <sheet name="07 - Výmena-inštalácia zd..." sheetId="8" r:id="rId8"/>
    <sheet name="01 - Architektúra_01" sheetId="9" r:id="rId9"/>
    <sheet name="02 - Elektroinstalacie si..._01" sheetId="10" r:id="rId10"/>
    <sheet name="03 - Vykurovanie" sheetId="11" r:id="rId11"/>
    <sheet name="04 - Vzduchotechnika" sheetId="12" r:id="rId12"/>
    <sheet name="05 - Zdravotechnika" sheetId="13" r:id="rId13"/>
  </sheets>
  <definedNames>
    <definedName name="_xlnm._FilterDatabase" localSheetId="1" hidden="1">'01 - Architektúra'!$C$140:$K$958</definedName>
    <definedName name="_xlnm._FilterDatabase" localSheetId="8" hidden="1">'01 - Architektúra_01'!$C$139:$K$544</definedName>
    <definedName name="_xlnm._FilterDatabase" localSheetId="2" hidden="1">'02 - Elektroinstalacie si...'!$C$122:$K$279</definedName>
    <definedName name="_xlnm._FilterDatabase" localSheetId="9" hidden="1">'02 - Elektroinstalacie si..._01'!$C$119:$K$213</definedName>
    <definedName name="_xlnm._FilterDatabase" localSheetId="3" hidden="1">'03 - Elektroinstalacie sl...'!$C$123:$K$191</definedName>
    <definedName name="_xlnm._FilterDatabase" localSheetId="10" hidden="1">'03 - Vykurovanie'!$C$120:$K$154</definedName>
    <definedName name="_xlnm._FilterDatabase" localSheetId="4" hidden="1">'04 - Vykurovací systém'!$C$124:$K$212</definedName>
    <definedName name="_xlnm._FilterDatabase" localSheetId="11" hidden="1">'04 - Vzduchotechnika'!$C$120:$K$154</definedName>
    <definedName name="_xlnm._FilterDatabase" localSheetId="5" hidden="1">'05 - Vzduchotechnika'!$C$119:$K$227</definedName>
    <definedName name="_xlnm._FilterDatabase" localSheetId="12" hidden="1">'05 - Zdravotechnika'!$C$123:$K$184</definedName>
    <definedName name="_xlnm._FilterDatabase" localSheetId="6" hidden="1">'06 - Zdravotechnika'!$C$123:$K$219</definedName>
    <definedName name="_xlnm._FilterDatabase" localSheetId="7" hidden="1">'07 - Výmena-inštalácia zd...'!$C$122:$K$162</definedName>
    <definedName name="_xlnm.Print_Titles" localSheetId="1">'01 - Architektúra'!$140:$140</definedName>
    <definedName name="_xlnm.Print_Titles" localSheetId="8">'01 - Architektúra_01'!$139:$139</definedName>
    <definedName name="_xlnm.Print_Titles" localSheetId="2">'02 - Elektroinstalacie si...'!$122:$122</definedName>
    <definedName name="_xlnm.Print_Titles" localSheetId="9">'02 - Elektroinstalacie si..._01'!$119:$119</definedName>
    <definedName name="_xlnm.Print_Titles" localSheetId="3">'03 - Elektroinstalacie sl...'!$123:$123</definedName>
    <definedName name="_xlnm.Print_Titles" localSheetId="10">'03 - Vykurovanie'!$120:$120</definedName>
    <definedName name="_xlnm.Print_Titles" localSheetId="4">'04 - Vykurovací systém'!$124:$124</definedName>
    <definedName name="_xlnm.Print_Titles" localSheetId="11">'04 - Vzduchotechnika'!$120:$120</definedName>
    <definedName name="_xlnm.Print_Titles" localSheetId="5">'05 - Vzduchotechnika'!$119:$119</definedName>
    <definedName name="_xlnm.Print_Titles" localSheetId="12">'05 - Zdravotechnika'!$123:$123</definedName>
    <definedName name="_xlnm.Print_Titles" localSheetId="6">'06 - Zdravotechnika'!$123:$123</definedName>
    <definedName name="_xlnm.Print_Titles" localSheetId="7">'07 - Výmena-inštalácia zd...'!$122:$122</definedName>
    <definedName name="_xlnm.Print_Titles" localSheetId="0">'Rekapitulácia stavby'!$92:$92</definedName>
    <definedName name="_xlnm.Print_Area" localSheetId="1">'01 - Architektúra'!$C$4:$J$73,'01 - Architektúra'!$C$79:$J$120,'01 - Architektúra'!$C$126:$J$958</definedName>
    <definedName name="_xlnm.Print_Area" localSheetId="8">'01 - Architektúra_01'!$C$4:$J$73,'01 - Architektúra_01'!$C$79:$J$119,'01 - Architektúra_01'!$C$125:$J$544</definedName>
    <definedName name="_xlnm.Print_Area" localSheetId="2">'02 - Elektroinstalacie si...'!$C$4:$J$73,'02 - Elektroinstalacie si...'!$C$79:$J$102,'02 - Elektroinstalacie si...'!$C$108:$J$279</definedName>
    <definedName name="_xlnm.Print_Area" localSheetId="9">'02 - Elektroinstalacie si..._01'!$C$4:$J$73,'02 - Elektroinstalacie si..._01'!$C$79:$J$99,'02 - Elektroinstalacie si..._01'!$C$105:$J$213</definedName>
    <definedName name="_xlnm.Print_Area" localSheetId="3">'03 - Elektroinstalacie sl...'!$C$4:$J$73,'03 - Elektroinstalacie sl...'!$C$79:$J$103,'03 - Elektroinstalacie sl...'!$C$109:$J$191</definedName>
    <definedName name="_xlnm.Print_Area" localSheetId="10">'03 - Vykurovanie'!$C$4:$J$73,'03 - Vykurovanie'!$C$79:$J$100,'03 - Vykurovanie'!$C$106:$J$154</definedName>
    <definedName name="_xlnm.Print_Area" localSheetId="4">'04 - Vykurovací systém'!$C$4:$J$73,'04 - Vykurovací systém'!$C$79:$J$104,'04 - Vykurovací systém'!$C$110:$J$212</definedName>
    <definedName name="_xlnm.Print_Area" localSheetId="11">'04 - Vzduchotechnika'!$C$4:$J$73,'04 - Vzduchotechnika'!$C$79:$J$100,'04 - Vzduchotechnika'!$C$106:$J$154</definedName>
    <definedName name="_xlnm.Print_Area" localSheetId="5">'05 - Vzduchotechnika'!$C$4:$J$73,'05 - Vzduchotechnika'!$C$79:$J$100,'05 - Vzduchotechnika'!$C$105:$J$227</definedName>
    <definedName name="_xlnm.Print_Area" localSheetId="12">'05 - Zdravotechnika'!$C$4:$J$73,'05 - Zdravotechnika'!$C$79:$J$103,'05 - Zdravotechnika'!$C$109:$J$184</definedName>
    <definedName name="_xlnm.Print_Area" localSheetId="6">'06 - Zdravotechnika'!$C$4:$J$73,'06 - Zdravotechnika'!$C$79:$J$103,'06 - Zdravotechnika'!$C$109:$J$219</definedName>
    <definedName name="_xlnm.Print_Area" localSheetId="7">'07 - Výmena-inštalácia zd...'!$C$4:$J$73,'07 - Výmena-inštalácia zd...'!$C$79:$J$102,'07 - Výmena-inštalácia zd...'!$C$108:$J$162</definedName>
    <definedName name="_xlnm.Print_Area" localSheetId="0">'Rekapitulácia stavby'!$D$4:$AO$76,'Rekapitulácia stavby'!$C$82:$AQ$109</definedName>
  </definedNames>
  <calcPr calcId="162913"/>
</workbook>
</file>

<file path=xl/calcChain.xml><?xml version="1.0" encoding="utf-8"?>
<calcChain xmlns="http://schemas.openxmlformats.org/spreadsheetml/2006/main">
  <c r="J14" i="13" l="1"/>
  <c r="J122" i="13" s="1"/>
  <c r="J14" i="10"/>
  <c r="J14" i="9"/>
  <c r="J88" i="9" s="1"/>
  <c r="J14" i="7"/>
  <c r="J121" i="7" s="1"/>
  <c r="J14" i="6"/>
  <c r="J91" i="6" s="1"/>
  <c r="J14" i="5"/>
  <c r="J119" i="5" s="1"/>
  <c r="BK154" i="12"/>
  <c r="BI154" i="12"/>
  <c r="BH154" i="12"/>
  <c r="BG154" i="12"/>
  <c r="BE154" i="12"/>
  <c r="T154" i="12"/>
  <c r="R154" i="12"/>
  <c r="P154" i="12"/>
  <c r="BF154" i="12"/>
  <c r="BK153" i="12"/>
  <c r="BI153" i="12"/>
  <c r="BH153" i="12"/>
  <c r="BG153" i="12"/>
  <c r="BE153" i="12"/>
  <c r="T153" i="12"/>
  <c r="T150" i="12" s="1"/>
  <c r="R153" i="12"/>
  <c r="P153" i="12"/>
  <c r="BF153" i="12"/>
  <c r="BK152" i="12"/>
  <c r="BI152" i="12"/>
  <c r="BH152" i="12"/>
  <c r="BG152" i="12"/>
  <c r="BE152" i="12"/>
  <c r="T152" i="12"/>
  <c r="R152" i="12"/>
  <c r="P152" i="12"/>
  <c r="P150" i="12" s="1"/>
  <c r="BF152" i="12"/>
  <c r="BK151" i="12"/>
  <c r="BK150" i="12" s="1"/>
  <c r="BI151" i="12"/>
  <c r="BH151" i="12"/>
  <c r="BG151" i="12"/>
  <c r="BE151" i="12"/>
  <c r="T151" i="12"/>
  <c r="R151" i="12"/>
  <c r="P151" i="12"/>
  <c r="BF151" i="12"/>
  <c r="BK149" i="12"/>
  <c r="BI149" i="12"/>
  <c r="BH149" i="12"/>
  <c r="BG149" i="12"/>
  <c r="BF149" i="12"/>
  <c r="BE149" i="12"/>
  <c r="T149" i="12"/>
  <c r="R149" i="12"/>
  <c r="P149" i="12"/>
  <c r="P145" i="12" s="1"/>
  <c r="BK148" i="12"/>
  <c r="BI148" i="12"/>
  <c r="BH148" i="12"/>
  <c r="BG148" i="12"/>
  <c r="BE148" i="12"/>
  <c r="T148" i="12"/>
  <c r="R148" i="12"/>
  <c r="P148" i="12"/>
  <c r="BF148" i="12"/>
  <c r="BK147" i="12"/>
  <c r="BK145" i="12" s="1"/>
  <c r="BI147" i="12"/>
  <c r="BH147" i="12"/>
  <c r="BG147" i="12"/>
  <c r="BE147" i="12"/>
  <c r="T147" i="12"/>
  <c r="R147" i="12"/>
  <c r="P147" i="12"/>
  <c r="BF147" i="12"/>
  <c r="BK146" i="12"/>
  <c r="BI146" i="12"/>
  <c r="BH146" i="12"/>
  <c r="BG146" i="12"/>
  <c r="BF146" i="12"/>
  <c r="BE146" i="12"/>
  <c r="T146" i="12"/>
  <c r="T145" i="12" s="1"/>
  <c r="R146" i="12"/>
  <c r="P146" i="12"/>
  <c r="BK144" i="12"/>
  <c r="BI144" i="12"/>
  <c r="BH144" i="12"/>
  <c r="BG144" i="12"/>
  <c r="BE144" i="12"/>
  <c r="T144" i="12"/>
  <c r="R144" i="12"/>
  <c r="P144" i="12"/>
  <c r="BF144" i="12"/>
  <c r="BK143" i="12"/>
  <c r="BI143" i="12"/>
  <c r="BH143" i="12"/>
  <c r="BG143" i="12"/>
  <c r="BE143" i="12"/>
  <c r="T143" i="12"/>
  <c r="R143" i="12"/>
  <c r="P143" i="12"/>
  <c r="BF143" i="12"/>
  <c r="BK142" i="12"/>
  <c r="BI142" i="12"/>
  <c r="BH142" i="12"/>
  <c r="BG142" i="12"/>
  <c r="BE142" i="12"/>
  <c r="T142" i="12"/>
  <c r="R142" i="12"/>
  <c r="P142" i="12"/>
  <c r="BF142" i="12"/>
  <c r="BK141" i="12"/>
  <c r="BI141" i="12"/>
  <c r="BH141" i="12"/>
  <c r="BG141" i="12"/>
  <c r="BE141" i="12"/>
  <c r="T141" i="12"/>
  <c r="R141" i="12"/>
  <c r="P141" i="12"/>
  <c r="BF141" i="12"/>
  <c r="BK140" i="12"/>
  <c r="BI140" i="12"/>
  <c r="BH140" i="12"/>
  <c r="BG140" i="12"/>
  <c r="BE140" i="12"/>
  <c r="T140" i="12"/>
  <c r="R140" i="12"/>
  <c r="P140" i="12"/>
  <c r="BF140" i="12"/>
  <c r="BK139" i="12"/>
  <c r="BI139" i="12"/>
  <c r="BH139" i="12"/>
  <c r="BG139" i="12"/>
  <c r="BE139" i="12"/>
  <c r="T139" i="12"/>
  <c r="R139" i="12"/>
  <c r="P139" i="12"/>
  <c r="P138" i="12" s="1"/>
  <c r="BF139" i="12"/>
  <c r="BK137" i="12"/>
  <c r="BI137" i="12"/>
  <c r="BH137" i="12"/>
  <c r="BG137" i="12"/>
  <c r="BE137" i="12"/>
  <c r="T137" i="12"/>
  <c r="R137" i="12"/>
  <c r="P137" i="12"/>
  <c r="BF137" i="12"/>
  <c r="BK136" i="12"/>
  <c r="BI136" i="12"/>
  <c r="BH136" i="12"/>
  <c r="BG136" i="12"/>
  <c r="BE136" i="12"/>
  <c r="T136" i="12"/>
  <c r="R136" i="12"/>
  <c r="P136" i="12"/>
  <c r="BF136" i="12"/>
  <c r="BK135" i="12"/>
  <c r="BI135" i="12"/>
  <c r="BH135" i="12"/>
  <c r="BG135" i="12"/>
  <c r="BE135" i="12"/>
  <c r="T135" i="12"/>
  <c r="R135" i="12"/>
  <c r="P135" i="12"/>
  <c r="BF135" i="12"/>
  <c r="BK134" i="12"/>
  <c r="BI134" i="12"/>
  <c r="BH134" i="12"/>
  <c r="BG134" i="12"/>
  <c r="BE134" i="12"/>
  <c r="T134" i="12"/>
  <c r="R134" i="12"/>
  <c r="P134" i="12"/>
  <c r="BF134" i="12"/>
  <c r="BK133" i="12"/>
  <c r="BI133" i="12"/>
  <c r="BH133" i="12"/>
  <c r="BG133" i="12"/>
  <c r="BE133" i="12"/>
  <c r="T133" i="12"/>
  <c r="R133" i="12"/>
  <c r="P133" i="12"/>
  <c r="BF133" i="12"/>
  <c r="BK132" i="12"/>
  <c r="BI132" i="12"/>
  <c r="BH132" i="12"/>
  <c r="BG132" i="12"/>
  <c r="BE132" i="12"/>
  <c r="T132" i="12"/>
  <c r="R132" i="12"/>
  <c r="P132" i="12"/>
  <c r="BF132" i="12"/>
  <c r="BK131" i="12"/>
  <c r="BI131" i="12"/>
  <c r="BH131" i="12"/>
  <c r="BG131" i="12"/>
  <c r="BE131" i="12"/>
  <c r="T131" i="12"/>
  <c r="R131" i="12"/>
  <c r="P131" i="12"/>
  <c r="BF131" i="12"/>
  <c r="BK130" i="12"/>
  <c r="BI130" i="12"/>
  <c r="BH130" i="12"/>
  <c r="BG130" i="12"/>
  <c r="BE130" i="12"/>
  <c r="T130" i="12"/>
  <c r="R130" i="12"/>
  <c r="P130" i="12"/>
  <c r="BF130" i="12"/>
  <c r="BK129" i="12"/>
  <c r="BI129" i="12"/>
  <c r="BH129" i="12"/>
  <c r="BG129" i="12"/>
  <c r="BE129" i="12"/>
  <c r="T129" i="12"/>
  <c r="R129" i="12"/>
  <c r="P129" i="12"/>
  <c r="BF129" i="12"/>
  <c r="BK128" i="12"/>
  <c r="BI128" i="12"/>
  <c r="BH128" i="12"/>
  <c r="BG128" i="12"/>
  <c r="BE128" i="12"/>
  <c r="T128" i="12"/>
  <c r="R128" i="12"/>
  <c r="P128" i="12"/>
  <c r="BF128" i="12"/>
  <c r="BK127" i="12"/>
  <c r="BI127" i="12"/>
  <c r="BH127" i="12"/>
  <c r="BG127" i="12"/>
  <c r="BE127" i="12"/>
  <c r="T127" i="12"/>
  <c r="R127" i="12"/>
  <c r="P127" i="12"/>
  <c r="BF127" i="12"/>
  <c r="BK126" i="12"/>
  <c r="BI126" i="12"/>
  <c r="BH126" i="12"/>
  <c r="BG126" i="12"/>
  <c r="BE126" i="12"/>
  <c r="T126" i="12"/>
  <c r="R126" i="12"/>
  <c r="P126" i="12"/>
  <c r="BF126" i="12"/>
  <c r="BK125" i="12"/>
  <c r="BI125" i="12"/>
  <c r="BH125" i="12"/>
  <c r="BG125" i="12"/>
  <c r="BE125" i="12"/>
  <c r="T125" i="12"/>
  <c r="R125" i="12"/>
  <c r="P125" i="12"/>
  <c r="BF125" i="12"/>
  <c r="BK124" i="12"/>
  <c r="BI124" i="12"/>
  <c r="BH124" i="12"/>
  <c r="BG124" i="12"/>
  <c r="BE124" i="12"/>
  <c r="T124" i="12"/>
  <c r="R124" i="12"/>
  <c r="R122" i="12" s="1"/>
  <c r="P124" i="12"/>
  <c r="BF124" i="12"/>
  <c r="BK123" i="12"/>
  <c r="BK122" i="12" s="1"/>
  <c r="BI123" i="12"/>
  <c r="BH123" i="12"/>
  <c r="F38" i="12" s="1"/>
  <c r="BC107" i="1" s="1"/>
  <c r="BG123" i="12"/>
  <c r="BE123" i="12"/>
  <c r="T123" i="12"/>
  <c r="R123" i="12"/>
  <c r="P123" i="12"/>
  <c r="BF123" i="12"/>
  <c r="F115" i="12"/>
  <c r="E113" i="12"/>
  <c r="J91" i="12"/>
  <c r="F88" i="12"/>
  <c r="E86" i="12"/>
  <c r="J39" i="12"/>
  <c r="J38" i="12"/>
  <c r="J37" i="12"/>
  <c r="J26" i="12"/>
  <c r="E26" i="12"/>
  <c r="J118" i="12" s="1"/>
  <c r="J25" i="12"/>
  <c r="J23" i="12"/>
  <c r="E23" i="12"/>
  <c r="J90" i="12" s="1"/>
  <c r="J22" i="12"/>
  <c r="J20" i="12"/>
  <c r="E20" i="12"/>
  <c r="F91" i="12" s="1"/>
  <c r="J19" i="12"/>
  <c r="J17" i="12"/>
  <c r="E17" i="12"/>
  <c r="F90" i="12" s="1"/>
  <c r="J16" i="12"/>
  <c r="J14" i="12"/>
  <c r="J88" i="12" s="1"/>
  <c r="E7" i="12"/>
  <c r="BK154" i="11"/>
  <c r="BI154" i="11"/>
  <c r="BH154" i="11"/>
  <c r="BG154" i="11"/>
  <c r="BE154" i="11"/>
  <c r="T154" i="11"/>
  <c r="R154" i="11"/>
  <c r="P154" i="11"/>
  <c r="BF154" i="11"/>
  <c r="BK153" i="11"/>
  <c r="BI153" i="11"/>
  <c r="BH153" i="11"/>
  <c r="BG153" i="11"/>
  <c r="BE153" i="11"/>
  <c r="T153" i="11"/>
  <c r="R153" i="11"/>
  <c r="P153" i="11"/>
  <c r="BF153" i="11"/>
  <c r="BK152" i="11"/>
  <c r="BK150" i="11" s="1"/>
  <c r="BI152" i="11"/>
  <c r="BH152" i="11"/>
  <c r="BG152" i="11"/>
  <c r="BE152" i="11"/>
  <c r="T152" i="11"/>
  <c r="R152" i="11"/>
  <c r="P152" i="11"/>
  <c r="BF152" i="11"/>
  <c r="BK151" i="11"/>
  <c r="BI151" i="11"/>
  <c r="BH151" i="11"/>
  <c r="BG151" i="11"/>
  <c r="BE151" i="11"/>
  <c r="T151" i="11"/>
  <c r="R151" i="11"/>
  <c r="R150" i="11" s="1"/>
  <c r="P151" i="11"/>
  <c r="BF151" i="11"/>
  <c r="BK149" i="11"/>
  <c r="BI149" i="11"/>
  <c r="BH149" i="11"/>
  <c r="BG149" i="11"/>
  <c r="BE149" i="11"/>
  <c r="T149" i="11"/>
  <c r="R149" i="11"/>
  <c r="P149" i="11"/>
  <c r="BF149" i="11"/>
  <c r="BK148" i="11"/>
  <c r="BI148" i="11"/>
  <c r="BH148" i="11"/>
  <c r="BG148" i="11"/>
  <c r="BF148" i="11"/>
  <c r="BE148" i="11"/>
  <c r="T148" i="11"/>
  <c r="R148" i="11"/>
  <c r="P148" i="11"/>
  <c r="BK147" i="11"/>
  <c r="BI147" i="11"/>
  <c r="BH147" i="11"/>
  <c r="BG147" i="11"/>
  <c r="BE147" i="11"/>
  <c r="T147" i="11"/>
  <c r="R147" i="11"/>
  <c r="P147" i="11"/>
  <c r="BF147" i="11"/>
  <c r="BK146" i="11"/>
  <c r="BI146" i="11"/>
  <c r="BH146" i="11"/>
  <c r="BG146" i="11"/>
  <c r="BE146" i="11"/>
  <c r="T146" i="11"/>
  <c r="R146" i="11"/>
  <c r="P146" i="11"/>
  <c r="BF146" i="11"/>
  <c r="BK145" i="11"/>
  <c r="BI145" i="11"/>
  <c r="BH145" i="11"/>
  <c r="BG145" i="11"/>
  <c r="BF145" i="11"/>
  <c r="BE145" i="11"/>
  <c r="T145" i="11"/>
  <c r="R145" i="11"/>
  <c r="P145" i="11"/>
  <c r="BK144" i="11"/>
  <c r="BI144" i="11"/>
  <c r="BH144" i="11"/>
  <c r="BG144" i="11"/>
  <c r="BE144" i="11"/>
  <c r="T144" i="11"/>
  <c r="R144" i="11"/>
  <c r="P144" i="11"/>
  <c r="BF144" i="11"/>
  <c r="BK143" i="11"/>
  <c r="BI143" i="11"/>
  <c r="BH143" i="11"/>
  <c r="BG143" i="11"/>
  <c r="BE143" i="11"/>
  <c r="T143" i="11"/>
  <c r="R143" i="11"/>
  <c r="P143" i="11"/>
  <c r="BF143" i="11"/>
  <c r="BK142" i="11"/>
  <c r="BI142" i="11"/>
  <c r="BH142" i="11"/>
  <c r="BG142" i="11"/>
  <c r="BF142" i="11"/>
  <c r="BE142" i="11"/>
  <c r="T142" i="11"/>
  <c r="R142" i="11"/>
  <c r="P142" i="11"/>
  <c r="P140" i="11" s="1"/>
  <c r="BK141" i="11"/>
  <c r="BI141" i="11"/>
  <c r="BH141" i="11"/>
  <c r="BG141" i="11"/>
  <c r="BE141" i="11"/>
  <c r="T141" i="11"/>
  <c r="R141" i="11"/>
  <c r="P141" i="11"/>
  <c r="BF141" i="11"/>
  <c r="BK139" i="11"/>
  <c r="BI139" i="11"/>
  <c r="BH139" i="11"/>
  <c r="BG139" i="11"/>
  <c r="BE139" i="11"/>
  <c r="T139" i="11"/>
  <c r="R139" i="11"/>
  <c r="P139" i="11"/>
  <c r="BF139" i="11"/>
  <c r="BK138" i="11"/>
  <c r="BI138" i="11"/>
  <c r="BH138" i="11"/>
  <c r="BG138" i="11"/>
  <c r="BE138" i="11"/>
  <c r="T138" i="11"/>
  <c r="R138" i="11"/>
  <c r="P138" i="11"/>
  <c r="BF138" i="11"/>
  <c r="BK137" i="11"/>
  <c r="BI137" i="11"/>
  <c r="BH137" i="11"/>
  <c r="BG137" i="11"/>
  <c r="BE137" i="11"/>
  <c r="T137" i="11"/>
  <c r="R137" i="11"/>
  <c r="P137" i="11"/>
  <c r="BF137" i="11"/>
  <c r="BK136" i="11"/>
  <c r="BI136" i="11"/>
  <c r="BH136" i="11"/>
  <c r="BG136" i="11"/>
  <c r="BE136" i="11"/>
  <c r="T136" i="11"/>
  <c r="R136" i="11"/>
  <c r="P136" i="11"/>
  <c r="BF136" i="11"/>
  <c r="BK135" i="11"/>
  <c r="BI135" i="11"/>
  <c r="BH135" i="11"/>
  <c r="BG135" i="11"/>
  <c r="BE135" i="11"/>
  <c r="T135" i="11"/>
  <c r="R135" i="11"/>
  <c r="P135" i="11"/>
  <c r="BF135" i="11"/>
  <c r="BK134" i="11"/>
  <c r="BI134" i="11"/>
  <c r="BH134" i="11"/>
  <c r="BG134" i="11"/>
  <c r="BE134" i="11"/>
  <c r="T134" i="11"/>
  <c r="R134" i="11"/>
  <c r="P134" i="11"/>
  <c r="BF134" i="11"/>
  <c r="BK133" i="11"/>
  <c r="BI133" i="11"/>
  <c r="BH133" i="11"/>
  <c r="BG133" i="11"/>
  <c r="BE133" i="11"/>
  <c r="T133" i="11"/>
  <c r="R133" i="11"/>
  <c r="P133" i="11"/>
  <c r="BF133" i="11"/>
  <c r="BK132" i="11"/>
  <c r="BI132" i="11"/>
  <c r="BH132" i="11"/>
  <c r="BG132" i="11"/>
  <c r="BE132" i="11"/>
  <c r="T132" i="11"/>
  <c r="R132" i="11"/>
  <c r="P132" i="11"/>
  <c r="BF132" i="11"/>
  <c r="BK131" i="11"/>
  <c r="BK130" i="11" s="1"/>
  <c r="BI131" i="11"/>
  <c r="BH131" i="11"/>
  <c r="BG131" i="11"/>
  <c r="BF131" i="11"/>
  <c r="BE131" i="11"/>
  <c r="T131" i="11"/>
  <c r="R131" i="11"/>
  <c r="P131" i="11"/>
  <c r="BK129" i="11"/>
  <c r="BI129" i="11"/>
  <c r="BH129" i="11"/>
  <c r="BG129" i="11"/>
  <c r="BE129" i="11"/>
  <c r="T129" i="11"/>
  <c r="R129" i="11"/>
  <c r="P129" i="11"/>
  <c r="BF129" i="11"/>
  <c r="BK128" i="11"/>
  <c r="BI128" i="11"/>
  <c r="BH128" i="11"/>
  <c r="BG128" i="11"/>
  <c r="BE128" i="11"/>
  <c r="T128" i="11"/>
  <c r="R128" i="11"/>
  <c r="P128" i="11"/>
  <c r="BF128" i="11"/>
  <c r="BK127" i="11"/>
  <c r="BI127" i="11"/>
  <c r="BH127" i="11"/>
  <c r="BG127" i="11"/>
  <c r="BE127" i="11"/>
  <c r="T127" i="11"/>
  <c r="R127" i="11"/>
  <c r="P127" i="11"/>
  <c r="BF127" i="11"/>
  <c r="BK126" i="11"/>
  <c r="BI126" i="11"/>
  <c r="BH126" i="11"/>
  <c r="BG126" i="11"/>
  <c r="BE126" i="11"/>
  <c r="T126" i="11"/>
  <c r="R126" i="11"/>
  <c r="P126" i="11"/>
  <c r="BF126" i="11"/>
  <c r="BK125" i="11"/>
  <c r="BI125" i="11"/>
  <c r="BH125" i="11"/>
  <c r="BG125" i="11"/>
  <c r="BE125" i="11"/>
  <c r="T125" i="11"/>
  <c r="R125" i="11"/>
  <c r="P125" i="11"/>
  <c r="BF125" i="11"/>
  <c r="BK124" i="11"/>
  <c r="BI124" i="11"/>
  <c r="BH124" i="11"/>
  <c r="BG124" i="11"/>
  <c r="BE124" i="11"/>
  <c r="T124" i="11"/>
  <c r="R124" i="11"/>
  <c r="P124" i="11"/>
  <c r="BF124" i="11"/>
  <c r="BK123" i="11"/>
  <c r="BK122" i="11" s="1"/>
  <c r="BI123" i="11"/>
  <c r="BH123" i="11"/>
  <c r="BG123" i="11"/>
  <c r="BE123" i="11"/>
  <c r="T123" i="11"/>
  <c r="T122" i="11" s="1"/>
  <c r="R123" i="11"/>
  <c r="P123" i="11"/>
  <c r="P122" i="11" s="1"/>
  <c r="BF123" i="11"/>
  <c r="F115" i="11"/>
  <c r="E113" i="11"/>
  <c r="F88" i="11"/>
  <c r="E86" i="11"/>
  <c r="J39" i="11"/>
  <c r="J38" i="11"/>
  <c r="J37" i="11"/>
  <c r="J26" i="11"/>
  <c r="E26" i="11"/>
  <c r="J91" i="11" s="1"/>
  <c r="J25" i="11"/>
  <c r="J23" i="11"/>
  <c r="E23" i="11"/>
  <c r="J90" i="11" s="1"/>
  <c r="J22" i="11"/>
  <c r="J20" i="11"/>
  <c r="E20" i="11"/>
  <c r="F91" i="11" s="1"/>
  <c r="J19" i="11"/>
  <c r="J17" i="11"/>
  <c r="E17" i="11"/>
  <c r="F90" i="11" s="1"/>
  <c r="J16" i="11"/>
  <c r="J14" i="11"/>
  <c r="J115" i="11" s="1"/>
  <c r="E7" i="11"/>
  <c r="E82" i="11" s="1"/>
  <c r="BK213" i="10"/>
  <c r="BI213" i="10"/>
  <c r="BH213" i="10"/>
  <c r="BG213" i="10"/>
  <c r="BE213" i="10"/>
  <c r="T213" i="10"/>
  <c r="R213" i="10"/>
  <c r="P213" i="10"/>
  <c r="BF213" i="10"/>
  <c r="BK212" i="10"/>
  <c r="BI212" i="10"/>
  <c r="BH212" i="10"/>
  <c r="BG212" i="10"/>
  <c r="BE212" i="10"/>
  <c r="T212" i="10"/>
  <c r="R212" i="10"/>
  <c r="P212" i="10"/>
  <c r="BF212" i="10"/>
  <c r="BK210" i="10"/>
  <c r="BI210" i="10"/>
  <c r="BH210" i="10"/>
  <c r="BG210" i="10"/>
  <c r="BE210" i="10"/>
  <c r="T210" i="10"/>
  <c r="R210" i="10"/>
  <c r="P210" i="10"/>
  <c r="BF210" i="10"/>
  <c r="BK209" i="10"/>
  <c r="BI209" i="10"/>
  <c r="BH209" i="10"/>
  <c r="BG209" i="10"/>
  <c r="BE209" i="10"/>
  <c r="T209" i="10"/>
  <c r="R209" i="10"/>
  <c r="P209" i="10"/>
  <c r="BF209" i="10"/>
  <c r="BK208" i="10"/>
  <c r="BI208" i="10"/>
  <c r="BH208" i="10"/>
  <c r="BG208" i="10"/>
  <c r="BE208" i="10"/>
  <c r="T208" i="10"/>
  <c r="R208" i="10"/>
  <c r="P208" i="10"/>
  <c r="BF208" i="10"/>
  <c r="BK207" i="10"/>
  <c r="BI207" i="10"/>
  <c r="BH207" i="10"/>
  <c r="BG207" i="10"/>
  <c r="BE207" i="10"/>
  <c r="T207" i="10"/>
  <c r="R207" i="10"/>
  <c r="P207" i="10"/>
  <c r="BF207" i="10"/>
  <c r="BK206" i="10"/>
  <c r="BI206" i="10"/>
  <c r="BH206" i="10"/>
  <c r="BG206" i="10"/>
  <c r="BE206" i="10"/>
  <c r="T206" i="10"/>
  <c r="R206" i="10"/>
  <c r="P206" i="10"/>
  <c r="BF206" i="10"/>
  <c r="BK205" i="10"/>
  <c r="BI205" i="10"/>
  <c r="BH205" i="10"/>
  <c r="BG205" i="10"/>
  <c r="BE205" i="10"/>
  <c r="T205" i="10"/>
  <c r="R205" i="10"/>
  <c r="P205" i="10"/>
  <c r="BF205" i="10"/>
  <c r="BK204" i="10"/>
  <c r="BI204" i="10"/>
  <c r="BH204" i="10"/>
  <c r="BG204" i="10"/>
  <c r="BE204" i="10"/>
  <c r="T204" i="10"/>
  <c r="R204" i="10"/>
  <c r="P204" i="10"/>
  <c r="BF204" i="10"/>
  <c r="BK203" i="10"/>
  <c r="BI203" i="10"/>
  <c r="BH203" i="10"/>
  <c r="BG203" i="10"/>
  <c r="BE203" i="10"/>
  <c r="T203" i="10"/>
  <c r="R203" i="10"/>
  <c r="P203" i="10"/>
  <c r="BF203" i="10"/>
  <c r="BK202" i="10"/>
  <c r="BI202" i="10"/>
  <c r="BH202" i="10"/>
  <c r="BG202" i="10"/>
  <c r="BE202" i="10"/>
  <c r="T202" i="10"/>
  <c r="R202" i="10"/>
  <c r="P202" i="10"/>
  <c r="BF202" i="10"/>
  <c r="BK201" i="10"/>
  <c r="BI201" i="10"/>
  <c r="BH201" i="10"/>
  <c r="BG201" i="10"/>
  <c r="BE201" i="10"/>
  <c r="T201" i="10"/>
  <c r="R201" i="10"/>
  <c r="P201" i="10"/>
  <c r="BF201" i="10"/>
  <c r="BK200" i="10"/>
  <c r="BI200" i="10"/>
  <c r="BH200" i="10"/>
  <c r="BG200" i="10"/>
  <c r="BE200" i="10"/>
  <c r="T200" i="10"/>
  <c r="R200" i="10"/>
  <c r="P200" i="10"/>
  <c r="BF200" i="10"/>
  <c r="BK199" i="10"/>
  <c r="BI199" i="10"/>
  <c r="BH199" i="10"/>
  <c r="BG199" i="10"/>
  <c r="BE199" i="10"/>
  <c r="T199" i="10"/>
  <c r="R199" i="10"/>
  <c r="P199" i="10"/>
  <c r="BF199" i="10"/>
  <c r="BK198" i="10"/>
  <c r="BI198" i="10"/>
  <c r="BH198" i="10"/>
  <c r="BG198" i="10"/>
  <c r="BE198" i="10"/>
  <c r="T198" i="10"/>
  <c r="R198" i="10"/>
  <c r="P198" i="10"/>
  <c r="BF198" i="10"/>
  <c r="BK197" i="10"/>
  <c r="BI197" i="10"/>
  <c r="BH197" i="10"/>
  <c r="BG197" i="10"/>
  <c r="BE197" i="10"/>
  <c r="T197" i="10"/>
  <c r="R197" i="10"/>
  <c r="P197" i="10"/>
  <c r="BF197" i="10"/>
  <c r="BK196" i="10"/>
  <c r="BI196" i="10"/>
  <c r="BH196" i="10"/>
  <c r="BG196" i="10"/>
  <c r="BE196" i="10"/>
  <c r="T196" i="10"/>
  <c r="R196" i="10"/>
  <c r="P196" i="10"/>
  <c r="BF196" i="10"/>
  <c r="BK195" i="10"/>
  <c r="BI195" i="10"/>
  <c r="BH195" i="10"/>
  <c r="BG195" i="10"/>
  <c r="BE195" i="10"/>
  <c r="T195" i="10"/>
  <c r="R195" i="10"/>
  <c r="P195" i="10"/>
  <c r="BF195" i="10"/>
  <c r="BK194" i="10"/>
  <c r="BI194" i="10"/>
  <c r="BH194" i="10"/>
  <c r="BG194" i="10"/>
  <c r="BE194" i="10"/>
  <c r="T194" i="10"/>
  <c r="R194" i="10"/>
  <c r="P194" i="10"/>
  <c r="BF194" i="10"/>
  <c r="BK193" i="10"/>
  <c r="BI193" i="10"/>
  <c r="BH193" i="10"/>
  <c r="BG193" i="10"/>
  <c r="BE193" i="10"/>
  <c r="T193" i="10"/>
  <c r="R193" i="10"/>
  <c r="P193" i="10"/>
  <c r="BF193" i="10"/>
  <c r="BK192" i="10"/>
  <c r="BI192" i="10"/>
  <c r="BH192" i="10"/>
  <c r="BG192" i="10"/>
  <c r="BE192" i="10"/>
  <c r="T192" i="10"/>
  <c r="R192" i="10"/>
  <c r="P192" i="10"/>
  <c r="BF192" i="10"/>
  <c r="BK191" i="10"/>
  <c r="BI191" i="10"/>
  <c r="BH191" i="10"/>
  <c r="BG191" i="10"/>
  <c r="BE191" i="10"/>
  <c r="T191" i="10"/>
  <c r="R191" i="10"/>
  <c r="P191" i="10"/>
  <c r="BF191" i="10"/>
  <c r="BK190" i="10"/>
  <c r="BI190" i="10"/>
  <c r="BH190" i="10"/>
  <c r="BG190" i="10"/>
  <c r="BE190" i="10"/>
  <c r="T190" i="10"/>
  <c r="R190" i="10"/>
  <c r="P190" i="10"/>
  <c r="BF190" i="10"/>
  <c r="BK189" i="10"/>
  <c r="BI189" i="10"/>
  <c r="BH189" i="10"/>
  <c r="BG189" i="10"/>
  <c r="BE189" i="10"/>
  <c r="T189" i="10"/>
  <c r="R189" i="10"/>
  <c r="P189" i="10"/>
  <c r="BF189" i="10"/>
  <c r="BK188" i="10"/>
  <c r="BI188" i="10"/>
  <c r="BH188" i="10"/>
  <c r="BG188" i="10"/>
  <c r="BE188" i="10"/>
  <c r="T188" i="10"/>
  <c r="R188" i="10"/>
  <c r="P188" i="10"/>
  <c r="BF188" i="10"/>
  <c r="BK187" i="10"/>
  <c r="BI187" i="10"/>
  <c r="BH187" i="10"/>
  <c r="BG187" i="10"/>
  <c r="BE187" i="10"/>
  <c r="T187" i="10"/>
  <c r="R187" i="10"/>
  <c r="P187" i="10"/>
  <c r="BF187" i="10"/>
  <c r="BK186" i="10"/>
  <c r="BI186" i="10"/>
  <c r="BH186" i="10"/>
  <c r="BG186" i="10"/>
  <c r="BE186" i="10"/>
  <c r="T186" i="10"/>
  <c r="R186" i="10"/>
  <c r="P186" i="10"/>
  <c r="BF186" i="10"/>
  <c r="BK185" i="10"/>
  <c r="BI185" i="10"/>
  <c r="BH185" i="10"/>
  <c r="BG185" i="10"/>
  <c r="BE185" i="10"/>
  <c r="T185" i="10"/>
  <c r="R185" i="10"/>
  <c r="P185" i="10"/>
  <c r="BF185" i="10"/>
  <c r="BK184" i="10"/>
  <c r="BI184" i="10"/>
  <c r="BH184" i="10"/>
  <c r="BG184" i="10"/>
  <c r="BE184" i="10"/>
  <c r="T184" i="10"/>
  <c r="R184" i="10"/>
  <c r="P184" i="10"/>
  <c r="BF184" i="10"/>
  <c r="BK183" i="10"/>
  <c r="BI183" i="10"/>
  <c r="BH183" i="10"/>
  <c r="BG183" i="10"/>
  <c r="BE183" i="10"/>
  <c r="T183" i="10"/>
  <c r="R183" i="10"/>
  <c r="P183" i="10"/>
  <c r="BF183" i="10"/>
  <c r="BK182" i="10"/>
  <c r="BI182" i="10"/>
  <c r="BH182" i="10"/>
  <c r="BG182" i="10"/>
  <c r="BE182" i="10"/>
  <c r="T182" i="10"/>
  <c r="R182" i="10"/>
  <c r="P182" i="10"/>
  <c r="BF182" i="10"/>
  <c r="BK181" i="10"/>
  <c r="BI181" i="10"/>
  <c r="BH181" i="10"/>
  <c r="BG181" i="10"/>
  <c r="BE181" i="10"/>
  <c r="T181" i="10"/>
  <c r="R181" i="10"/>
  <c r="P181" i="10"/>
  <c r="BF181" i="10"/>
  <c r="BK180" i="10"/>
  <c r="BI180" i="10"/>
  <c r="BH180" i="10"/>
  <c r="BG180" i="10"/>
  <c r="BE180" i="10"/>
  <c r="T180" i="10"/>
  <c r="R180" i="10"/>
  <c r="P180" i="10"/>
  <c r="BF180" i="10"/>
  <c r="BK179" i="10"/>
  <c r="BI179" i="10"/>
  <c r="BH179" i="10"/>
  <c r="BG179" i="10"/>
  <c r="BE179" i="10"/>
  <c r="T179" i="10"/>
  <c r="R179" i="10"/>
  <c r="P179" i="10"/>
  <c r="BF179" i="10"/>
  <c r="BK178" i="10"/>
  <c r="BI178" i="10"/>
  <c r="BH178" i="10"/>
  <c r="BG178" i="10"/>
  <c r="BE178" i="10"/>
  <c r="T178" i="10"/>
  <c r="R178" i="10"/>
  <c r="P178" i="10"/>
  <c r="BF178" i="10"/>
  <c r="BK177" i="10"/>
  <c r="BI177" i="10"/>
  <c r="BH177" i="10"/>
  <c r="BG177" i="10"/>
  <c r="BE177" i="10"/>
  <c r="T177" i="10"/>
  <c r="R177" i="10"/>
  <c r="P177" i="10"/>
  <c r="BF177" i="10"/>
  <c r="BK176" i="10"/>
  <c r="BI176" i="10"/>
  <c r="BH176" i="10"/>
  <c r="BG176" i="10"/>
  <c r="BE176" i="10"/>
  <c r="T176" i="10"/>
  <c r="R176" i="10"/>
  <c r="P176" i="10"/>
  <c r="BF176" i="10"/>
  <c r="BK175" i="10"/>
  <c r="BI175" i="10"/>
  <c r="BH175" i="10"/>
  <c r="BG175" i="10"/>
  <c r="BE175" i="10"/>
  <c r="T175" i="10"/>
  <c r="R175" i="10"/>
  <c r="P175" i="10"/>
  <c r="BF175" i="10"/>
  <c r="BK174" i="10"/>
  <c r="BI174" i="10"/>
  <c r="BH174" i="10"/>
  <c r="BG174" i="10"/>
  <c r="BE174" i="10"/>
  <c r="T174" i="10"/>
  <c r="R174" i="10"/>
  <c r="P174" i="10"/>
  <c r="BF174" i="10"/>
  <c r="BK173" i="10"/>
  <c r="BI173" i="10"/>
  <c r="BH173" i="10"/>
  <c r="BG173" i="10"/>
  <c r="BE173" i="10"/>
  <c r="T173" i="10"/>
  <c r="R173" i="10"/>
  <c r="P173" i="10"/>
  <c r="BF173" i="10"/>
  <c r="BK172" i="10"/>
  <c r="BI172" i="10"/>
  <c r="BH172" i="10"/>
  <c r="BG172" i="10"/>
  <c r="BE172" i="10"/>
  <c r="T172" i="10"/>
  <c r="R172" i="10"/>
  <c r="P172" i="10"/>
  <c r="BF172" i="10"/>
  <c r="BK171" i="10"/>
  <c r="BI171" i="10"/>
  <c r="BH171" i="10"/>
  <c r="BG171" i="10"/>
  <c r="BE171" i="10"/>
  <c r="T171" i="10"/>
  <c r="R171" i="10"/>
  <c r="P171" i="10"/>
  <c r="BF171" i="10"/>
  <c r="BK170" i="10"/>
  <c r="BI170" i="10"/>
  <c r="BH170" i="10"/>
  <c r="BG170" i="10"/>
  <c r="BE170" i="10"/>
  <c r="T170" i="10"/>
  <c r="R170" i="10"/>
  <c r="P170" i="10"/>
  <c r="BF170" i="10"/>
  <c r="BK169" i="10"/>
  <c r="BI169" i="10"/>
  <c r="BH169" i="10"/>
  <c r="BG169" i="10"/>
  <c r="BE169" i="10"/>
  <c r="T169" i="10"/>
  <c r="R169" i="10"/>
  <c r="P169" i="10"/>
  <c r="BF169" i="10"/>
  <c r="BK168" i="10"/>
  <c r="BI168" i="10"/>
  <c r="BH168" i="10"/>
  <c r="BG168" i="10"/>
  <c r="BE168" i="10"/>
  <c r="T168" i="10"/>
  <c r="R168" i="10"/>
  <c r="P168" i="10"/>
  <c r="BF168" i="10"/>
  <c r="BK167" i="10"/>
  <c r="BI167" i="10"/>
  <c r="BH167" i="10"/>
  <c r="BG167" i="10"/>
  <c r="BE167" i="10"/>
  <c r="T167" i="10"/>
  <c r="R167" i="10"/>
  <c r="P167" i="10"/>
  <c r="BF167" i="10"/>
  <c r="BK166" i="10"/>
  <c r="BI166" i="10"/>
  <c r="BH166" i="10"/>
  <c r="BG166" i="10"/>
  <c r="BE166" i="10"/>
  <c r="T166" i="10"/>
  <c r="R166" i="10"/>
  <c r="P166" i="10"/>
  <c r="BF166" i="10"/>
  <c r="BK165" i="10"/>
  <c r="BI165" i="10"/>
  <c r="BH165" i="10"/>
  <c r="BG165" i="10"/>
  <c r="BE165" i="10"/>
  <c r="T165" i="10"/>
  <c r="R165" i="10"/>
  <c r="P165" i="10"/>
  <c r="BF165" i="10"/>
  <c r="BK164" i="10"/>
  <c r="BI164" i="10"/>
  <c r="BH164" i="10"/>
  <c r="BG164" i="10"/>
  <c r="BE164" i="10"/>
  <c r="T164" i="10"/>
  <c r="R164" i="10"/>
  <c r="P164" i="10"/>
  <c r="BF164" i="10"/>
  <c r="BK163" i="10"/>
  <c r="BI163" i="10"/>
  <c r="BH163" i="10"/>
  <c r="BG163" i="10"/>
  <c r="BE163" i="10"/>
  <c r="T163" i="10"/>
  <c r="R163" i="10"/>
  <c r="P163" i="10"/>
  <c r="BF163" i="10"/>
  <c r="BK162" i="10"/>
  <c r="BI162" i="10"/>
  <c r="BH162" i="10"/>
  <c r="BG162" i="10"/>
  <c r="BE162" i="10"/>
  <c r="T162" i="10"/>
  <c r="R162" i="10"/>
  <c r="P162" i="10"/>
  <c r="BF162" i="10"/>
  <c r="BK161" i="10"/>
  <c r="BI161" i="10"/>
  <c r="BH161" i="10"/>
  <c r="BG161" i="10"/>
  <c r="BE161" i="10"/>
  <c r="T161" i="10"/>
  <c r="R161" i="10"/>
  <c r="P161" i="10"/>
  <c r="BF161" i="10"/>
  <c r="BK160" i="10"/>
  <c r="BI160" i="10"/>
  <c r="BH160" i="10"/>
  <c r="BG160" i="10"/>
  <c r="BE160" i="10"/>
  <c r="T160" i="10"/>
  <c r="R160" i="10"/>
  <c r="P160" i="10"/>
  <c r="BF160" i="10"/>
  <c r="BK159" i="10"/>
  <c r="BI159" i="10"/>
  <c r="BH159" i="10"/>
  <c r="BG159" i="10"/>
  <c r="BE159" i="10"/>
  <c r="T159" i="10"/>
  <c r="R159" i="10"/>
  <c r="P159" i="10"/>
  <c r="BF159" i="10"/>
  <c r="BK158" i="10"/>
  <c r="BI158" i="10"/>
  <c r="BH158" i="10"/>
  <c r="BG158" i="10"/>
  <c r="BE158" i="10"/>
  <c r="T158" i="10"/>
  <c r="R158" i="10"/>
  <c r="P158" i="10"/>
  <c r="BF158" i="10"/>
  <c r="BK157" i="10"/>
  <c r="BI157" i="10"/>
  <c r="BH157" i="10"/>
  <c r="BG157" i="10"/>
  <c r="BE157" i="10"/>
  <c r="T157" i="10"/>
  <c r="R157" i="10"/>
  <c r="P157" i="10"/>
  <c r="BF157" i="10"/>
  <c r="BK156" i="10"/>
  <c r="BI156" i="10"/>
  <c r="BH156" i="10"/>
  <c r="BG156" i="10"/>
  <c r="BE156" i="10"/>
  <c r="T156" i="10"/>
  <c r="R156" i="10"/>
  <c r="P156" i="10"/>
  <c r="BF156" i="10"/>
  <c r="BK155" i="10"/>
  <c r="BI155" i="10"/>
  <c r="BH155" i="10"/>
  <c r="BG155" i="10"/>
  <c r="BE155" i="10"/>
  <c r="T155" i="10"/>
  <c r="R155" i="10"/>
  <c r="P155" i="10"/>
  <c r="BF155" i="10"/>
  <c r="BK154" i="10"/>
  <c r="BI154" i="10"/>
  <c r="BH154" i="10"/>
  <c r="BG154" i="10"/>
  <c r="BE154" i="10"/>
  <c r="T154" i="10"/>
  <c r="R154" i="10"/>
  <c r="P154" i="10"/>
  <c r="BF154" i="10"/>
  <c r="BK153" i="10"/>
  <c r="BI153" i="10"/>
  <c r="BH153" i="10"/>
  <c r="BG153" i="10"/>
  <c r="BE153" i="10"/>
  <c r="T153" i="10"/>
  <c r="R153" i="10"/>
  <c r="P153" i="10"/>
  <c r="BF153" i="10"/>
  <c r="BK152" i="10"/>
  <c r="BI152" i="10"/>
  <c r="BH152" i="10"/>
  <c r="BG152" i="10"/>
  <c r="BE152" i="10"/>
  <c r="T152" i="10"/>
  <c r="R152" i="10"/>
  <c r="P152" i="10"/>
  <c r="BF152" i="10"/>
  <c r="BK151" i="10"/>
  <c r="BI151" i="10"/>
  <c r="BH151" i="10"/>
  <c r="BG151" i="10"/>
  <c r="BE151" i="10"/>
  <c r="T151" i="10"/>
  <c r="R151" i="10"/>
  <c r="P151" i="10"/>
  <c r="BF151" i="10"/>
  <c r="BK150" i="10"/>
  <c r="BI150" i="10"/>
  <c r="BH150" i="10"/>
  <c r="BG150" i="10"/>
  <c r="BE150" i="10"/>
  <c r="T150" i="10"/>
  <c r="R150" i="10"/>
  <c r="P150" i="10"/>
  <c r="BF150" i="10"/>
  <c r="BK149" i="10"/>
  <c r="BI149" i="10"/>
  <c r="BH149" i="10"/>
  <c r="BG149" i="10"/>
  <c r="BE149" i="10"/>
  <c r="T149" i="10"/>
  <c r="R149" i="10"/>
  <c r="P149" i="10"/>
  <c r="BF149" i="10"/>
  <c r="BK148" i="10"/>
  <c r="BI148" i="10"/>
  <c r="BH148" i="10"/>
  <c r="BG148" i="10"/>
  <c r="BE148" i="10"/>
  <c r="T148" i="10"/>
  <c r="R148" i="10"/>
  <c r="P148" i="10"/>
  <c r="BF148" i="10"/>
  <c r="BK147" i="10"/>
  <c r="BI147" i="10"/>
  <c r="BH147" i="10"/>
  <c r="BG147" i="10"/>
  <c r="BE147" i="10"/>
  <c r="T147" i="10"/>
  <c r="R147" i="10"/>
  <c r="P147" i="10"/>
  <c r="BF147" i="10"/>
  <c r="BK146" i="10"/>
  <c r="BI146" i="10"/>
  <c r="BH146" i="10"/>
  <c r="BG146" i="10"/>
  <c r="BE146" i="10"/>
  <c r="T146" i="10"/>
  <c r="R146" i="10"/>
  <c r="P146" i="10"/>
  <c r="BF146" i="10"/>
  <c r="BK145" i="10"/>
  <c r="BI145" i="10"/>
  <c r="BH145" i="10"/>
  <c r="BG145" i="10"/>
  <c r="BE145" i="10"/>
  <c r="T145" i="10"/>
  <c r="R145" i="10"/>
  <c r="P145" i="10"/>
  <c r="BF145" i="10"/>
  <c r="BK144" i="10"/>
  <c r="BI144" i="10"/>
  <c r="BH144" i="10"/>
  <c r="BG144" i="10"/>
  <c r="BE144" i="10"/>
  <c r="T144" i="10"/>
  <c r="R144" i="10"/>
  <c r="P144" i="10"/>
  <c r="BF144" i="10"/>
  <c r="BK143" i="10"/>
  <c r="BI143" i="10"/>
  <c r="BH143" i="10"/>
  <c r="BG143" i="10"/>
  <c r="BE143" i="10"/>
  <c r="T143" i="10"/>
  <c r="R143" i="10"/>
  <c r="P143" i="10"/>
  <c r="BF143" i="10"/>
  <c r="BK142" i="10"/>
  <c r="BI142" i="10"/>
  <c r="BH142" i="10"/>
  <c r="BG142" i="10"/>
  <c r="BE142" i="10"/>
  <c r="T142" i="10"/>
  <c r="R142" i="10"/>
  <c r="P142" i="10"/>
  <c r="BF142" i="10"/>
  <c r="BK141" i="10"/>
  <c r="BI141" i="10"/>
  <c r="BH141" i="10"/>
  <c r="BG141" i="10"/>
  <c r="BE141" i="10"/>
  <c r="T141" i="10"/>
  <c r="R141" i="10"/>
  <c r="P141" i="10"/>
  <c r="BF141" i="10"/>
  <c r="BK140" i="10"/>
  <c r="BI140" i="10"/>
  <c r="BH140" i="10"/>
  <c r="BG140" i="10"/>
  <c r="BE140" i="10"/>
  <c r="T140" i="10"/>
  <c r="R140" i="10"/>
  <c r="P140" i="10"/>
  <c r="BF140" i="10"/>
  <c r="BK139" i="10"/>
  <c r="BI139" i="10"/>
  <c r="BH139" i="10"/>
  <c r="BG139" i="10"/>
  <c r="BE139" i="10"/>
  <c r="T139" i="10"/>
  <c r="R139" i="10"/>
  <c r="P139" i="10"/>
  <c r="BF139" i="10"/>
  <c r="BK138" i="10"/>
  <c r="BI138" i="10"/>
  <c r="BH138" i="10"/>
  <c r="BG138" i="10"/>
  <c r="BE138" i="10"/>
  <c r="T138" i="10"/>
  <c r="R138" i="10"/>
  <c r="P138" i="10"/>
  <c r="BF138" i="10"/>
  <c r="BK137" i="10"/>
  <c r="BI137" i="10"/>
  <c r="BH137" i="10"/>
  <c r="BG137" i="10"/>
  <c r="BE137" i="10"/>
  <c r="T137" i="10"/>
  <c r="R137" i="10"/>
  <c r="P137" i="10"/>
  <c r="BF137" i="10"/>
  <c r="BK136" i="10"/>
  <c r="BI136" i="10"/>
  <c r="BH136" i="10"/>
  <c r="BG136" i="10"/>
  <c r="BE136" i="10"/>
  <c r="T136" i="10"/>
  <c r="R136" i="10"/>
  <c r="P136" i="10"/>
  <c r="BF136" i="10"/>
  <c r="BK135" i="10"/>
  <c r="BI135" i="10"/>
  <c r="BH135" i="10"/>
  <c r="BG135" i="10"/>
  <c r="BE135" i="10"/>
  <c r="T135" i="10"/>
  <c r="R135" i="10"/>
  <c r="P135" i="10"/>
  <c r="BF135" i="10"/>
  <c r="BK134" i="10"/>
  <c r="BI134" i="10"/>
  <c r="BH134" i="10"/>
  <c r="BG134" i="10"/>
  <c r="BE134" i="10"/>
  <c r="T134" i="10"/>
  <c r="R134" i="10"/>
  <c r="P134" i="10"/>
  <c r="BF134" i="10"/>
  <c r="BK133" i="10"/>
  <c r="BI133" i="10"/>
  <c r="BH133" i="10"/>
  <c r="BG133" i="10"/>
  <c r="BE133" i="10"/>
  <c r="T133" i="10"/>
  <c r="R133" i="10"/>
  <c r="P133" i="10"/>
  <c r="BF133" i="10"/>
  <c r="BK132" i="10"/>
  <c r="BI132" i="10"/>
  <c r="BH132" i="10"/>
  <c r="BG132" i="10"/>
  <c r="BE132" i="10"/>
  <c r="T132" i="10"/>
  <c r="R132" i="10"/>
  <c r="P132" i="10"/>
  <c r="BF132" i="10"/>
  <c r="BK131" i="10"/>
  <c r="BI131" i="10"/>
  <c r="BH131" i="10"/>
  <c r="BG131" i="10"/>
  <c r="BE131" i="10"/>
  <c r="T131" i="10"/>
  <c r="R131" i="10"/>
  <c r="P131" i="10"/>
  <c r="BF131" i="10"/>
  <c r="BK130" i="10"/>
  <c r="BI130" i="10"/>
  <c r="BH130" i="10"/>
  <c r="BG130" i="10"/>
  <c r="BE130" i="10"/>
  <c r="T130" i="10"/>
  <c r="R130" i="10"/>
  <c r="P130" i="10"/>
  <c r="BF130" i="10"/>
  <c r="BK129" i="10"/>
  <c r="BI129" i="10"/>
  <c r="BH129" i="10"/>
  <c r="BG129" i="10"/>
  <c r="BE129" i="10"/>
  <c r="T129" i="10"/>
  <c r="R129" i="10"/>
  <c r="P129" i="10"/>
  <c r="BF129" i="10"/>
  <c r="BK128" i="10"/>
  <c r="BI128" i="10"/>
  <c r="BH128" i="10"/>
  <c r="BG128" i="10"/>
  <c r="BE128" i="10"/>
  <c r="T128" i="10"/>
  <c r="R128" i="10"/>
  <c r="P128" i="10"/>
  <c r="BF128" i="10"/>
  <c r="BK126" i="10"/>
  <c r="BI126" i="10"/>
  <c r="BH126" i="10"/>
  <c r="BG126" i="10"/>
  <c r="BE126" i="10"/>
  <c r="T126" i="10"/>
  <c r="R126" i="10"/>
  <c r="P126" i="10"/>
  <c r="BF126" i="10"/>
  <c r="BK125" i="10"/>
  <c r="BI125" i="10"/>
  <c r="BH125" i="10"/>
  <c r="BG125" i="10"/>
  <c r="BE125" i="10"/>
  <c r="T125" i="10"/>
  <c r="R125" i="10"/>
  <c r="P125" i="10"/>
  <c r="BF125" i="10"/>
  <c r="BK124" i="10"/>
  <c r="BI124" i="10"/>
  <c r="BH124" i="10"/>
  <c r="BG124" i="10"/>
  <c r="BE124" i="10"/>
  <c r="T124" i="10"/>
  <c r="R124" i="10"/>
  <c r="P124" i="10"/>
  <c r="BF124" i="10"/>
  <c r="BK123" i="10"/>
  <c r="BI123" i="10"/>
  <c r="BH123" i="10"/>
  <c r="BG123" i="10"/>
  <c r="BE123" i="10"/>
  <c r="T123" i="10"/>
  <c r="R123" i="10"/>
  <c r="P123" i="10"/>
  <c r="BF123" i="10"/>
  <c r="BK122" i="10"/>
  <c r="BI122" i="10"/>
  <c r="BH122" i="10"/>
  <c r="BG122" i="10"/>
  <c r="BE122" i="10"/>
  <c r="T122" i="10"/>
  <c r="R122" i="10"/>
  <c r="P122" i="10"/>
  <c r="BF122" i="10"/>
  <c r="J116" i="10"/>
  <c r="F114" i="10"/>
  <c r="E112" i="10"/>
  <c r="F88" i="10"/>
  <c r="E86" i="10"/>
  <c r="J39" i="10"/>
  <c r="J38" i="10"/>
  <c r="J37" i="10"/>
  <c r="J26" i="10"/>
  <c r="E26" i="10"/>
  <c r="J117" i="10" s="1"/>
  <c r="J25" i="10"/>
  <c r="J23" i="10"/>
  <c r="E23" i="10"/>
  <c r="J90" i="10" s="1"/>
  <c r="J22" i="10"/>
  <c r="J20" i="10"/>
  <c r="E20" i="10"/>
  <c r="F117" i="10" s="1"/>
  <c r="J19" i="10"/>
  <c r="J17" i="10"/>
  <c r="E17" i="10"/>
  <c r="F116" i="10" s="1"/>
  <c r="J16" i="10"/>
  <c r="J114" i="10"/>
  <c r="E7" i="10"/>
  <c r="E108" i="10" s="1"/>
  <c r="BK544" i="9"/>
  <c r="BI544" i="9"/>
  <c r="BH544" i="9"/>
  <c r="BG544" i="9"/>
  <c r="BF544" i="9"/>
  <c r="BE544" i="9"/>
  <c r="T544" i="9"/>
  <c r="R544" i="9"/>
  <c r="P544" i="9"/>
  <c r="BK543" i="9"/>
  <c r="BK542" i="9" s="1"/>
  <c r="BI543" i="9"/>
  <c r="BH543" i="9"/>
  <c r="BG543" i="9"/>
  <c r="BE543" i="9"/>
  <c r="T543" i="9"/>
  <c r="R543" i="9"/>
  <c r="P543" i="9"/>
  <c r="P542" i="9" s="1"/>
  <c r="P541" i="9" s="1"/>
  <c r="BF543" i="9"/>
  <c r="R542" i="9"/>
  <c r="R541" i="9" s="1"/>
  <c r="BK534" i="9"/>
  <c r="BI534" i="9"/>
  <c r="BH534" i="9"/>
  <c r="BG534" i="9"/>
  <c r="BF534" i="9"/>
  <c r="BE534" i="9"/>
  <c r="T534" i="9"/>
  <c r="R534" i="9"/>
  <c r="P534" i="9"/>
  <c r="BK531" i="9"/>
  <c r="BI531" i="9"/>
  <c r="BH531" i="9"/>
  <c r="BG531" i="9"/>
  <c r="BE531" i="9"/>
  <c r="T531" i="9"/>
  <c r="R531" i="9"/>
  <c r="P531" i="9"/>
  <c r="BF531" i="9"/>
  <c r="BK521" i="9"/>
  <c r="BI521" i="9"/>
  <c r="BH521" i="9"/>
  <c r="BG521" i="9"/>
  <c r="BE521" i="9"/>
  <c r="T521" i="9"/>
  <c r="R521" i="9"/>
  <c r="P521" i="9"/>
  <c r="P520" i="9" s="1"/>
  <c r="BF521" i="9"/>
  <c r="R520" i="9"/>
  <c r="BK513" i="9"/>
  <c r="BI513" i="9"/>
  <c r="BH513" i="9"/>
  <c r="BG513" i="9"/>
  <c r="BE513" i="9"/>
  <c r="T513" i="9"/>
  <c r="R513" i="9"/>
  <c r="P513" i="9"/>
  <c r="BF513" i="9"/>
  <c r="BK502" i="9"/>
  <c r="BI502" i="9"/>
  <c r="BH502" i="9"/>
  <c r="BG502" i="9"/>
  <c r="BE502" i="9"/>
  <c r="T502" i="9"/>
  <c r="R502" i="9"/>
  <c r="P502" i="9"/>
  <c r="P484" i="9" s="1"/>
  <c r="BF502" i="9"/>
  <c r="BK495" i="9"/>
  <c r="BI495" i="9"/>
  <c r="BH495" i="9"/>
  <c r="BG495" i="9"/>
  <c r="BE495" i="9"/>
  <c r="T495" i="9"/>
  <c r="R495" i="9"/>
  <c r="P495" i="9"/>
  <c r="BF495" i="9"/>
  <c r="BK488" i="9"/>
  <c r="BI488" i="9"/>
  <c r="BH488" i="9"/>
  <c r="BG488" i="9"/>
  <c r="BE488" i="9"/>
  <c r="T488" i="9"/>
  <c r="T484" i="9" s="1"/>
  <c r="R488" i="9"/>
  <c r="P488" i="9"/>
  <c r="BF488" i="9"/>
  <c r="BK485" i="9"/>
  <c r="BI485" i="9"/>
  <c r="BH485" i="9"/>
  <c r="BG485" i="9"/>
  <c r="BE485" i="9"/>
  <c r="T485" i="9"/>
  <c r="R485" i="9"/>
  <c r="P485" i="9"/>
  <c r="BF485" i="9"/>
  <c r="BK484" i="9"/>
  <c r="BK483" i="9"/>
  <c r="BI483" i="9"/>
  <c r="BH483" i="9"/>
  <c r="BG483" i="9"/>
  <c r="BF483" i="9"/>
  <c r="BE483" i="9"/>
  <c r="T483" i="9"/>
  <c r="R483" i="9"/>
  <c r="P483" i="9"/>
  <c r="BK480" i="9"/>
  <c r="BI480" i="9"/>
  <c r="BH480" i="9"/>
  <c r="BG480" i="9"/>
  <c r="BE480" i="9"/>
  <c r="T480" i="9"/>
  <c r="T472" i="9" s="1"/>
  <c r="R480" i="9"/>
  <c r="P480" i="9"/>
  <c r="BF480" i="9"/>
  <c r="BK473" i="9"/>
  <c r="BI473" i="9"/>
  <c r="BH473" i="9"/>
  <c r="BG473" i="9"/>
  <c r="BF473" i="9"/>
  <c r="BE473" i="9"/>
  <c r="T473" i="9"/>
  <c r="R473" i="9"/>
  <c r="P473" i="9"/>
  <c r="R472" i="9"/>
  <c r="BK471" i="9"/>
  <c r="BI471" i="9"/>
  <c r="BH471" i="9"/>
  <c r="BG471" i="9"/>
  <c r="BE471" i="9"/>
  <c r="T471" i="9"/>
  <c r="R471" i="9"/>
  <c r="P471" i="9"/>
  <c r="BF471" i="9"/>
  <c r="BK465" i="9"/>
  <c r="BI465" i="9"/>
  <c r="BH465" i="9"/>
  <c r="BG465" i="9"/>
  <c r="BE465" i="9"/>
  <c r="T465" i="9"/>
  <c r="R465" i="9"/>
  <c r="R458" i="9" s="1"/>
  <c r="P465" i="9"/>
  <c r="BF465" i="9"/>
  <c r="BK459" i="9"/>
  <c r="BI459" i="9"/>
  <c r="BH459" i="9"/>
  <c r="BG459" i="9"/>
  <c r="BE459" i="9"/>
  <c r="T459" i="9"/>
  <c r="R459" i="9"/>
  <c r="P459" i="9"/>
  <c r="BF459" i="9"/>
  <c r="BK458" i="9"/>
  <c r="BK457" i="9"/>
  <c r="BI457" i="9"/>
  <c r="BH457" i="9"/>
  <c r="BG457" i="9"/>
  <c r="BE457" i="9"/>
  <c r="T457" i="9"/>
  <c r="R457" i="9"/>
  <c r="P457" i="9"/>
  <c r="BF457" i="9"/>
  <c r="BK454" i="9"/>
  <c r="BI454" i="9"/>
  <c r="BH454" i="9"/>
  <c r="BG454" i="9"/>
  <c r="BE454" i="9"/>
  <c r="T454" i="9"/>
  <c r="R454" i="9"/>
  <c r="P454" i="9"/>
  <c r="BF454" i="9"/>
  <c r="BK451" i="9"/>
  <c r="BI451" i="9"/>
  <c r="BH451" i="9"/>
  <c r="BG451" i="9"/>
  <c r="BE451" i="9"/>
  <c r="T451" i="9"/>
  <c r="R451" i="9"/>
  <c r="P451" i="9"/>
  <c r="BF451" i="9"/>
  <c r="BK448" i="9"/>
  <c r="BI448" i="9"/>
  <c r="BH448" i="9"/>
  <c r="BG448" i="9"/>
  <c r="BE448" i="9"/>
  <c r="T448" i="9"/>
  <c r="R448" i="9"/>
  <c r="P448" i="9"/>
  <c r="BF448" i="9"/>
  <c r="BK441" i="9"/>
  <c r="BI441" i="9"/>
  <c r="BH441" i="9"/>
  <c r="BG441" i="9"/>
  <c r="BE441" i="9"/>
  <c r="T441" i="9"/>
  <c r="R441" i="9"/>
  <c r="P441" i="9"/>
  <c r="BF441" i="9"/>
  <c r="BK438" i="9"/>
  <c r="BI438" i="9"/>
  <c r="BH438" i="9"/>
  <c r="BG438" i="9"/>
  <c r="BE438" i="9"/>
  <c r="T438" i="9"/>
  <c r="R438" i="9"/>
  <c r="R432" i="9" s="1"/>
  <c r="P438" i="9"/>
  <c r="BF438" i="9"/>
  <c r="BK433" i="9"/>
  <c r="BK432" i="9" s="1"/>
  <c r="BI433" i="9"/>
  <c r="BH433" i="9"/>
  <c r="BG433" i="9"/>
  <c r="BE433" i="9"/>
  <c r="T433" i="9"/>
  <c r="R433" i="9"/>
  <c r="P433" i="9"/>
  <c r="BF433" i="9"/>
  <c r="BK431" i="9"/>
  <c r="BI431" i="9"/>
  <c r="BH431" i="9"/>
  <c r="BG431" i="9"/>
  <c r="BE431" i="9"/>
  <c r="T431" i="9"/>
  <c r="R431" i="9"/>
  <c r="P431" i="9"/>
  <c r="BF431" i="9"/>
  <c r="BK430" i="9"/>
  <c r="BI430" i="9"/>
  <c r="BH430" i="9"/>
  <c r="BG430" i="9"/>
  <c r="BF430" i="9"/>
  <c r="BE430" i="9"/>
  <c r="T430" i="9"/>
  <c r="R430" i="9"/>
  <c r="P430" i="9"/>
  <c r="BK429" i="9"/>
  <c r="BI429" i="9"/>
  <c r="BH429" i="9"/>
  <c r="BG429" i="9"/>
  <c r="BE429" i="9"/>
  <c r="T429" i="9"/>
  <c r="R429" i="9"/>
  <c r="P429" i="9"/>
  <c r="BF429" i="9"/>
  <c r="BK428" i="9"/>
  <c r="BI428" i="9"/>
  <c r="BH428" i="9"/>
  <c r="BG428" i="9"/>
  <c r="BE428" i="9"/>
  <c r="T428" i="9"/>
  <c r="R428" i="9"/>
  <c r="P428" i="9"/>
  <c r="BF428" i="9"/>
  <c r="BK427" i="9"/>
  <c r="BK422" i="9" s="1"/>
  <c r="BI427" i="9"/>
  <c r="BH427" i="9"/>
  <c r="BG427" i="9"/>
  <c r="BE427" i="9"/>
  <c r="T427" i="9"/>
  <c r="R427" i="9"/>
  <c r="P427" i="9"/>
  <c r="BF427" i="9"/>
  <c r="BK424" i="9"/>
  <c r="BI424" i="9"/>
  <c r="BH424" i="9"/>
  <c r="BG424" i="9"/>
  <c r="BE424" i="9"/>
  <c r="T424" i="9"/>
  <c r="R424" i="9"/>
  <c r="P424" i="9"/>
  <c r="BF424" i="9"/>
  <c r="BK423" i="9"/>
  <c r="BI423" i="9"/>
  <c r="BH423" i="9"/>
  <c r="BG423" i="9"/>
  <c r="BE423" i="9"/>
  <c r="T423" i="9"/>
  <c r="T422" i="9" s="1"/>
  <c r="R423" i="9"/>
  <c r="P423" i="9"/>
  <c r="BF423" i="9"/>
  <c r="BK421" i="9"/>
  <c r="BI421" i="9"/>
  <c r="BH421" i="9"/>
  <c r="BG421" i="9"/>
  <c r="BE421" i="9"/>
  <c r="T421" i="9"/>
  <c r="R421" i="9"/>
  <c r="P421" i="9"/>
  <c r="BF421" i="9"/>
  <c r="BK420" i="9"/>
  <c r="BI420" i="9"/>
  <c r="BH420" i="9"/>
  <c r="BG420" i="9"/>
  <c r="BE420" i="9"/>
  <c r="T420" i="9"/>
  <c r="R420" i="9"/>
  <c r="P420" i="9"/>
  <c r="BF420" i="9"/>
  <c r="BK419" i="9"/>
  <c r="BI419" i="9"/>
  <c r="BH419" i="9"/>
  <c r="BG419" i="9"/>
  <c r="BE419" i="9"/>
  <c r="T419" i="9"/>
  <c r="R419" i="9"/>
  <c r="P419" i="9"/>
  <c r="BF419" i="9"/>
  <c r="BK418" i="9"/>
  <c r="BI418" i="9"/>
  <c r="BH418" i="9"/>
  <c r="BG418" i="9"/>
  <c r="BF418" i="9"/>
  <c r="BE418" i="9"/>
  <c r="T418" i="9"/>
  <c r="R418" i="9"/>
  <c r="P418" i="9"/>
  <c r="BK417" i="9"/>
  <c r="BI417" i="9"/>
  <c r="BH417" i="9"/>
  <c r="BG417" i="9"/>
  <c r="BE417" i="9"/>
  <c r="T417" i="9"/>
  <c r="R417" i="9"/>
  <c r="P417" i="9"/>
  <c r="BF417" i="9"/>
  <c r="BK415" i="9"/>
  <c r="BI415" i="9"/>
  <c r="BH415" i="9"/>
  <c r="BG415" i="9"/>
  <c r="BE415" i="9"/>
  <c r="T415" i="9"/>
  <c r="R415" i="9"/>
  <c r="P415" i="9"/>
  <c r="BF415" i="9"/>
  <c r="BK414" i="9"/>
  <c r="BI414" i="9"/>
  <c r="BH414" i="9"/>
  <c r="BG414" i="9"/>
  <c r="BE414" i="9"/>
  <c r="T414" i="9"/>
  <c r="R414" i="9"/>
  <c r="R413" i="9" s="1"/>
  <c r="P414" i="9"/>
  <c r="P413" i="9" s="1"/>
  <c r="BF414" i="9"/>
  <c r="BK413" i="9"/>
  <c r="T413" i="9"/>
  <c r="BK412" i="9"/>
  <c r="BI412" i="9"/>
  <c r="BH412" i="9"/>
  <c r="BG412" i="9"/>
  <c r="BF412" i="9"/>
  <c r="BE412" i="9"/>
  <c r="T412" i="9"/>
  <c r="R412" i="9"/>
  <c r="P412" i="9"/>
  <c r="BK405" i="9"/>
  <c r="BI405" i="9"/>
  <c r="BH405" i="9"/>
  <c r="BG405" i="9"/>
  <c r="BE405" i="9"/>
  <c r="T405" i="9"/>
  <c r="R405" i="9"/>
  <c r="P405" i="9"/>
  <c r="BF405" i="9"/>
  <c r="BK404" i="9"/>
  <c r="BI404" i="9"/>
  <c r="BH404" i="9"/>
  <c r="BG404" i="9"/>
  <c r="BE404" i="9"/>
  <c r="T404" i="9"/>
  <c r="R404" i="9"/>
  <c r="R399" i="9" s="1"/>
  <c r="P404" i="9"/>
  <c r="BF404" i="9"/>
  <c r="BK403" i="9"/>
  <c r="BI403" i="9"/>
  <c r="BH403" i="9"/>
  <c r="BG403" i="9"/>
  <c r="BE403" i="9"/>
  <c r="T403" i="9"/>
  <c r="R403" i="9"/>
  <c r="P403" i="9"/>
  <c r="BF403" i="9"/>
  <c r="BK402" i="9"/>
  <c r="BI402" i="9"/>
  <c r="BH402" i="9"/>
  <c r="BG402" i="9"/>
  <c r="BE402" i="9"/>
  <c r="T402" i="9"/>
  <c r="R402" i="9"/>
  <c r="P402" i="9"/>
  <c r="BF402" i="9"/>
  <c r="BK401" i="9"/>
  <c r="BI401" i="9"/>
  <c r="BH401" i="9"/>
  <c r="BG401" i="9"/>
  <c r="BF401" i="9"/>
  <c r="BE401" i="9"/>
  <c r="T401" i="9"/>
  <c r="R401" i="9"/>
  <c r="P401" i="9"/>
  <c r="BK400" i="9"/>
  <c r="BI400" i="9"/>
  <c r="BH400" i="9"/>
  <c r="BG400" i="9"/>
  <c r="BE400" i="9"/>
  <c r="T400" i="9"/>
  <c r="T399" i="9" s="1"/>
  <c r="R400" i="9"/>
  <c r="P400" i="9"/>
  <c r="BF400" i="9"/>
  <c r="BK398" i="9"/>
  <c r="BI398" i="9"/>
  <c r="BH398" i="9"/>
  <c r="BG398" i="9"/>
  <c r="BE398" i="9"/>
  <c r="T398" i="9"/>
  <c r="R398" i="9"/>
  <c r="P398" i="9"/>
  <c r="BF398" i="9"/>
  <c r="BK395" i="9"/>
  <c r="BI395" i="9"/>
  <c r="BH395" i="9"/>
  <c r="BG395" i="9"/>
  <c r="BE395" i="9"/>
  <c r="T395" i="9"/>
  <c r="R395" i="9"/>
  <c r="P395" i="9"/>
  <c r="BF395" i="9"/>
  <c r="BK394" i="9"/>
  <c r="BI394" i="9"/>
  <c r="BH394" i="9"/>
  <c r="BG394" i="9"/>
  <c r="BE394" i="9"/>
  <c r="T394" i="9"/>
  <c r="R394" i="9"/>
  <c r="P394" i="9"/>
  <c r="BF394" i="9"/>
  <c r="BK393" i="9"/>
  <c r="BI393" i="9"/>
  <c r="BH393" i="9"/>
  <c r="BG393" i="9"/>
  <c r="BE393" i="9"/>
  <c r="T393" i="9"/>
  <c r="R393" i="9"/>
  <c r="P393" i="9"/>
  <c r="BF393" i="9"/>
  <c r="BK392" i="9"/>
  <c r="BK386" i="9" s="1"/>
  <c r="BI392" i="9"/>
  <c r="BH392" i="9"/>
  <c r="BG392" i="9"/>
  <c r="BE392" i="9"/>
  <c r="T392" i="9"/>
  <c r="R392" i="9"/>
  <c r="P392" i="9"/>
  <c r="BF392" i="9"/>
  <c r="BK389" i="9"/>
  <c r="BI389" i="9"/>
  <c r="BH389" i="9"/>
  <c r="BG389" i="9"/>
  <c r="BF389" i="9"/>
  <c r="BE389" i="9"/>
  <c r="T389" i="9"/>
  <c r="R389" i="9"/>
  <c r="P389" i="9"/>
  <c r="BK388" i="9"/>
  <c r="BI388" i="9"/>
  <c r="BH388" i="9"/>
  <c r="BG388" i="9"/>
  <c r="BE388" i="9"/>
  <c r="T388" i="9"/>
  <c r="T386" i="9" s="1"/>
  <c r="R388" i="9"/>
  <c r="P388" i="9"/>
  <c r="BF388" i="9"/>
  <c r="BK387" i="9"/>
  <c r="BI387" i="9"/>
  <c r="BH387" i="9"/>
  <c r="BG387" i="9"/>
  <c r="BE387" i="9"/>
  <c r="T387" i="9"/>
  <c r="R387" i="9"/>
  <c r="P387" i="9"/>
  <c r="P386" i="9" s="1"/>
  <c r="BF387" i="9"/>
  <c r="BK385" i="9"/>
  <c r="BK382" i="9" s="1"/>
  <c r="BI385" i="9"/>
  <c r="BH385" i="9"/>
  <c r="BG385" i="9"/>
  <c r="BF385" i="9"/>
  <c r="BE385" i="9"/>
  <c r="T385" i="9"/>
  <c r="R385" i="9"/>
  <c r="P385" i="9"/>
  <c r="BK384" i="9"/>
  <c r="BI384" i="9"/>
  <c r="BH384" i="9"/>
  <c r="BG384" i="9"/>
  <c r="BE384" i="9"/>
  <c r="T384" i="9"/>
  <c r="R384" i="9"/>
  <c r="P384" i="9"/>
  <c r="BF384" i="9"/>
  <c r="BK383" i="9"/>
  <c r="BI383" i="9"/>
  <c r="BH383" i="9"/>
  <c r="BG383" i="9"/>
  <c r="BE383" i="9"/>
  <c r="T383" i="9"/>
  <c r="R383" i="9"/>
  <c r="P383" i="9"/>
  <c r="BF383" i="9"/>
  <c r="BK381" i="9"/>
  <c r="BI381" i="9"/>
  <c r="BH381" i="9"/>
  <c r="BG381" i="9"/>
  <c r="BE381" i="9"/>
  <c r="T381" i="9"/>
  <c r="R381" i="9"/>
  <c r="P381" i="9"/>
  <c r="BF381" i="9"/>
  <c r="BK380" i="9"/>
  <c r="BI380" i="9"/>
  <c r="BH380" i="9"/>
  <c r="BG380" i="9"/>
  <c r="BE380" i="9"/>
  <c r="T380" i="9"/>
  <c r="R380" i="9"/>
  <c r="P380" i="9"/>
  <c r="BF380" i="9"/>
  <c r="BK377" i="9"/>
  <c r="BI377" i="9"/>
  <c r="BH377" i="9"/>
  <c r="BG377" i="9"/>
  <c r="BE377" i="9"/>
  <c r="T377" i="9"/>
  <c r="R377" i="9"/>
  <c r="P377" i="9"/>
  <c r="BF377" i="9"/>
  <c r="BK376" i="9"/>
  <c r="BI376" i="9"/>
  <c r="BH376" i="9"/>
  <c r="BG376" i="9"/>
  <c r="BE376" i="9"/>
  <c r="T376" i="9"/>
  <c r="R376" i="9"/>
  <c r="P376" i="9"/>
  <c r="BF376" i="9"/>
  <c r="BK373" i="9"/>
  <c r="BI373" i="9"/>
  <c r="BH373" i="9"/>
  <c r="BG373" i="9"/>
  <c r="BE373" i="9"/>
  <c r="T373" i="9"/>
  <c r="R373" i="9"/>
  <c r="P373" i="9"/>
  <c r="BF373" i="9"/>
  <c r="BK372" i="9"/>
  <c r="BI372" i="9"/>
  <c r="BH372" i="9"/>
  <c r="BG372" i="9"/>
  <c r="BF372" i="9"/>
  <c r="BE372" i="9"/>
  <c r="T372" i="9"/>
  <c r="R372" i="9"/>
  <c r="P372" i="9"/>
  <c r="BK369" i="9"/>
  <c r="BI369" i="9"/>
  <c r="BH369" i="9"/>
  <c r="BG369" i="9"/>
  <c r="BF369" i="9"/>
  <c r="BE369" i="9"/>
  <c r="T369" i="9"/>
  <c r="R369" i="9"/>
  <c r="P369" i="9"/>
  <c r="BK368" i="9"/>
  <c r="BI368" i="9"/>
  <c r="BH368" i="9"/>
  <c r="BG368" i="9"/>
  <c r="BE368" i="9"/>
  <c r="T368" i="9"/>
  <c r="R368" i="9"/>
  <c r="P368" i="9"/>
  <c r="BF368" i="9"/>
  <c r="BK365" i="9"/>
  <c r="BI365" i="9"/>
  <c r="BH365" i="9"/>
  <c r="BG365" i="9"/>
  <c r="BE365" i="9"/>
  <c r="T365" i="9"/>
  <c r="R365" i="9"/>
  <c r="P365" i="9"/>
  <c r="BF365" i="9"/>
  <c r="BK364" i="9"/>
  <c r="BI364" i="9"/>
  <c r="BH364" i="9"/>
  <c r="BG364" i="9"/>
  <c r="BE364" i="9"/>
  <c r="T364" i="9"/>
  <c r="R364" i="9"/>
  <c r="P364" i="9"/>
  <c r="BF364" i="9"/>
  <c r="BK363" i="9"/>
  <c r="BI363" i="9"/>
  <c r="BH363" i="9"/>
  <c r="BG363" i="9"/>
  <c r="BE363" i="9"/>
  <c r="T363" i="9"/>
  <c r="R363" i="9"/>
  <c r="P363" i="9"/>
  <c r="BF363" i="9"/>
  <c r="BK361" i="9"/>
  <c r="BI361" i="9"/>
  <c r="BH361" i="9"/>
  <c r="BG361" i="9"/>
  <c r="BE361" i="9"/>
  <c r="T361" i="9"/>
  <c r="R361" i="9"/>
  <c r="P361" i="9"/>
  <c r="BF361" i="9"/>
  <c r="BK358" i="9"/>
  <c r="BI358" i="9"/>
  <c r="BH358" i="9"/>
  <c r="BG358" i="9"/>
  <c r="BE358" i="9"/>
  <c r="T358" i="9"/>
  <c r="R358" i="9"/>
  <c r="P358" i="9"/>
  <c r="P351" i="9" s="1"/>
  <c r="BF358" i="9"/>
  <c r="BK352" i="9"/>
  <c r="BI352" i="9"/>
  <c r="BH352" i="9"/>
  <c r="BG352" i="9"/>
  <c r="BE352" i="9"/>
  <c r="T352" i="9"/>
  <c r="R352" i="9"/>
  <c r="P352" i="9"/>
  <c r="BF352" i="9"/>
  <c r="BK351" i="9"/>
  <c r="BK349" i="9"/>
  <c r="BI349" i="9"/>
  <c r="BH349" i="9"/>
  <c r="BG349" i="9"/>
  <c r="BE349" i="9"/>
  <c r="T349" i="9"/>
  <c r="R349" i="9"/>
  <c r="R348" i="9" s="1"/>
  <c r="P349" i="9"/>
  <c r="P348" i="9" s="1"/>
  <c r="BF349" i="9"/>
  <c r="BK348" i="9"/>
  <c r="T348" i="9"/>
  <c r="BK347" i="9"/>
  <c r="BI347" i="9"/>
  <c r="BH347" i="9"/>
  <c r="BG347" i="9"/>
  <c r="BE347" i="9"/>
  <c r="T347" i="9"/>
  <c r="R347" i="9"/>
  <c r="P347" i="9"/>
  <c r="BF347" i="9"/>
  <c r="BK346" i="9"/>
  <c r="BI346" i="9"/>
  <c r="BH346" i="9"/>
  <c r="BG346" i="9"/>
  <c r="BF346" i="9"/>
  <c r="BE346" i="9"/>
  <c r="T346" i="9"/>
  <c r="R346" i="9"/>
  <c r="P346" i="9"/>
  <c r="BK343" i="9"/>
  <c r="BI343" i="9"/>
  <c r="BH343" i="9"/>
  <c r="BG343" i="9"/>
  <c r="BE343" i="9"/>
  <c r="T343" i="9"/>
  <c r="R343" i="9"/>
  <c r="P343" i="9"/>
  <c r="BF343" i="9"/>
  <c r="BK342" i="9"/>
  <c r="BI342" i="9"/>
  <c r="BH342" i="9"/>
  <c r="BG342" i="9"/>
  <c r="BE342" i="9"/>
  <c r="T342" i="9"/>
  <c r="R342" i="9"/>
  <c r="P342" i="9"/>
  <c r="BF342" i="9"/>
  <c r="BK341" i="9"/>
  <c r="BI341" i="9"/>
  <c r="BH341" i="9"/>
  <c r="BG341" i="9"/>
  <c r="BF341" i="9"/>
  <c r="BE341" i="9"/>
  <c r="T341" i="9"/>
  <c r="R341" i="9"/>
  <c r="P341" i="9"/>
  <c r="BK340" i="9"/>
  <c r="BI340" i="9"/>
  <c r="BH340" i="9"/>
  <c r="BG340" i="9"/>
  <c r="BE340" i="9"/>
  <c r="T340" i="9"/>
  <c r="R340" i="9"/>
  <c r="P340" i="9"/>
  <c r="BF340" i="9"/>
  <c r="BK334" i="9"/>
  <c r="BI334" i="9"/>
  <c r="BH334" i="9"/>
  <c r="BG334" i="9"/>
  <c r="BE334" i="9"/>
  <c r="T334" i="9"/>
  <c r="R334" i="9"/>
  <c r="P334" i="9"/>
  <c r="BF334" i="9"/>
  <c r="BK328" i="9"/>
  <c r="BI328" i="9"/>
  <c r="BH328" i="9"/>
  <c r="BG328" i="9"/>
  <c r="BE328" i="9"/>
  <c r="T328" i="9"/>
  <c r="R328" i="9"/>
  <c r="P328" i="9"/>
  <c r="BF328" i="9"/>
  <c r="BK322" i="9"/>
  <c r="BI322" i="9"/>
  <c r="BH322" i="9"/>
  <c r="BG322" i="9"/>
  <c r="BE322" i="9"/>
  <c r="T322" i="9"/>
  <c r="R322" i="9"/>
  <c r="P322" i="9"/>
  <c r="BF322" i="9"/>
  <c r="BK321" i="9"/>
  <c r="BI321" i="9"/>
  <c r="BH321" i="9"/>
  <c r="BG321" i="9"/>
  <c r="BF321" i="9"/>
  <c r="BE321" i="9"/>
  <c r="T321" i="9"/>
  <c r="R321" i="9"/>
  <c r="P321" i="9"/>
  <c r="BK320" i="9"/>
  <c r="BI320" i="9"/>
  <c r="BH320" i="9"/>
  <c r="BG320" i="9"/>
  <c r="BF320" i="9"/>
  <c r="BE320" i="9"/>
  <c r="T320" i="9"/>
  <c r="R320" i="9"/>
  <c r="P320" i="9"/>
  <c r="BK319" i="9"/>
  <c r="BI319" i="9"/>
  <c r="BH319" i="9"/>
  <c r="BG319" i="9"/>
  <c r="BE319" i="9"/>
  <c r="T319" i="9"/>
  <c r="R319" i="9"/>
  <c r="P319" i="9"/>
  <c r="BF319" i="9"/>
  <c r="BK312" i="9"/>
  <c r="BI312" i="9"/>
  <c r="BH312" i="9"/>
  <c r="BG312" i="9"/>
  <c r="BE312" i="9"/>
  <c r="T312" i="9"/>
  <c r="R312" i="9"/>
  <c r="P312" i="9"/>
  <c r="BF312" i="9"/>
  <c r="BK305" i="9"/>
  <c r="BI305" i="9"/>
  <c r="BH305" i="9"/>
  <c r="BG305" i="9"/>
  <c r="BE305" i="9"/>
  <c r="T305" i="9"/>
  <c r="R305" i="9"/>
  <c r="P305" i="9"/>
  <c r="BF305" i="9"/>
  <c r="BK299" i="9"/>
  <c r="BI299" i="9"/>
  <c r="BH299" i="9"/>
  <c r="BG299" i="9"/>
  <c r="BE299" i="9"/>
  <c r="T299" i="9"/>
  <c r="R299" i="9"/>
  <c r="P299" i="9"/>
  <c r="BF299" i="9"/>
  <c r="BK290" i="9"/>
  <c r="BI290" i="9"/>
  <c r="BH290" i="9"/>
  <c r="BG290" i="9"/>
  <c r="BE290" i="9"/>
  <c r="T290" i="9"/>
  <c r="R290" i="9"/>
  <c r="P290" i="9"/>
  <c r="BF290" i="9"/>
  <c r="BK287" i="9"/>
  <c r="BI287" i="9"/>
  <c r="BH287" i="9"/>
  <c r="BG287" i="9"/>
  <c r="BF287" i="9"/>
  <c r="BE287" i="9"/>
  <c r="T287" i="9"/>
  <c r="R287" i="9"/>
  <c r="P287" i="9"/>
  <c r="BK284" i="9"/>
  <c r="BI284" i="9"/>
  <c r="BH284" i="9"/>
  <c r="BG284" i="9"/>
  <c r="BE284" i="9"/>
  <c r="T284" i="9"/>
  <c r="R284" i="9"/>
  <c r="P284" i="9"/>
  <c r="BF284" i="9"/>
  <c r="BK283" i="9"/>
  <c r="BI283" i="9"/>
  <c r="BH283" i="9"/>
  <c r="BG283" i="9"/>
  <c r="BE283" i="9"/>
  <c r="T283" i="9"/>
  <c r="R283" i="9"/>
  <c r="P283" i="9"/>
  <c r="BF283" i="9"/>
  <c r="BK278" i="9"/>
  <c r="BI278" i="9"/>
  <c r="BH278" i="9"/>
  <c r="BG278" i="9"/>
  <c r="BE278" i="9"/>
  <c r="T278" i="9"/>
  <c r="R278" i="9"/>
  <c r="P278" i="9"/>
  <c r="BF278" i="9"/>
  <c r="BK276" i="9"/>
  <c r="BI276" i="9"/>
  <c r="BH276" i="9"/>
  <c r="BG276" i="9"/>
  <c r="BE276" i="9"/>
  <c r="T276" i="9"/>
  <c r="R276" i="9"/>
  <c r="P276" i="9"/>
  <c r="BF276" i="9"/>
  <c r="BK275" i="9"/>
  <c r="BI275" i="9"/>
  <c r="BH275" i="9"/>
  <c r="BG275" i="9"/>
  <c r="BE275" i="9"/>
  <c r="T275" i="9"/>
  <c r="R275" i="9"/>
  <c r="P275" i="9"/>
  <c r="BF275" i="9"/>
  <c r="BK274" i="9"/>
  <c r="BI274" i="9"/>
  <c r="BH274" i="9"/>
  <c r="BG274" i="9"/>
  <c r="BE274" i="9"/>
  <c r="T274" i="9"/>
  <c r="R274" i="9"/>
  <c r="P274" i="9"/>
  <c r="BF274" i="9"/>
  <c r="BK267" i="9"/>
  <c r="BI267" i="9"/>
  <c r="BH267" i="9"/>
  <c r="BG267" i="9"/>
  <c r="BE267" i="9"/>
  <c r="T267" i="9"/>
  <c r="R267" i="9"/>
  <c r="P267" i="9"/>
  <c r="BF267" i="9"/>
  <c r="BK264" i="9"/>
  <c r="BI264" i="9"/>
  <c r="BH264" i="9"/>
  <c r="BG264" i="9"/>
  <c r="BE264" i="9"/>
  <c r="T264" i="9"/>
  <c r="R264" i="9"/>
  <c r="P264" i="9"/>
  <c r="BF264" i="9"/>
  <c r="BK257" i="9"/>
  <c r="BI257" i="9"/>
  <c r="BH257" i="9"/>
  <c r="BG257" i="9"/>
  <c r="BE257" i="9"/>
  <c r="T257" i="9"/>
  <c r="R257" i="9"/>
  <c r="P257" i="9"/>
  <c r="BF257" i="9"/>
  <c r="BK256" i="9"/>
  <c r="BI256" i="9"/>
  <c r="BH256" i="9"/>
  <c r="BG256" i="9"/>
  <c r="BE256" i="9"/>
  <c r="T256" i="9"/>
  <c r="R256" i="9"/>
  <c r="P256" i="9"/>
  <c r="BF256" i="9"/>
  <c r="BK250" i="9"/>
  <c r="BI250" i="9"/>
  <c r="BH250" i="9"/>
  <c r="BG250" i="9"/>
  <c r="BE250" i="9"/>
  <c r="T250" i="9"/>
  <c r="R250" i="9"/>
  <c r="P250" i="9"/>
  <c r="BF250" i="9"/>
  <c r="BK249" i="9"/>
  <c r="BI249" i="9"/>
  <c r="BH249" i="9"/>
  <c r="BG249" i="9"/>
  <c r="BE249" i="9"/>
  <c r="T249" i="9"/>
  <c r="R249" i="9"/>
  <c r="P249" i="9"/>
  <c r="BF249" i="9"/>
  <c r="BK248" i="9"/>
  <c r="BI248" i="9"/>
  <c r="BH248" i="9"/>
  <c r="BG248" i="9"/>
  <c r="BF248" i="9"/>
  <c r="BE248" i="9"/>
  <c r="T248" i="9"/>
  <c r="R248" i="9"/>
  <c r="P248" i="9"/>
  <c r="BK247" i="9"/>
  <c r="BI247" i="9"/>
  <c r="BH247" i="9"/>
  <c r="BG247" i="9"/>
  <c r="BE247" i="9"/>
  <c r="T247" i="9"/>
  <c r="R247" i="9"/>
  <c r="P247" i="9"/>
  <c r="BF247" i="9"/>
  <c r="BK241" i="9"/>
  <c r="BI241" i="9"/>
  <c r="BH241" i="9"/>
  <c r="BG241" i="9"/>
  <c r="BE241" i="9"/>
  <c r="T241" i="9"/>
  <c r="R241" i="9"/>
  <c r="P241" i="9"/>
  <c r="BF241" i="9"/>
  <c r="BK235" i="9"/>
  <c r="BI235" i="9"/>
  <c r="BH235" i="9"/>
  <c r="BG235" i="9"/>
  <c r="BE235" i="9"/>
  <c r="T235" i="9"/>
  <c r="R235" i="9"/>
  <c r="P235" i="9"/>
  <c r="BF235" i="9"/>
  <c r="BK228" i="9"/>
  <c r="BI228" i="9"/>
  <c r="BH228" i="9"/>
  <c r="BG228" i="9"/>
  <c r="BE228" i="9"/>
  <c r="T228" i="9"/>
  <c r="R228" i="9"/>
  <c r="P228" i="9"/>
  <c r="BF228" i="9"/>
  <c r="BK221" i="9"/>
  <c r="BI221" i="9"/>
  <c r="BH221" i="9"/>
  <c r="BG221" i="9"/>
  <c r="BE221" i="9"/>
  <c r="T221" i="9"/>
  <c r="R221" i="9"/>
  <c r="P221" i="9"/>
  <c r="BF221" i="9"/>
  <c r="BK210" i="9"/>
  <c r="BI210" i="9"/>
  <c r="BH210" i="9"/>
  <c r="BG210" i="9"/>
  <c r="BE210" i="9"/>
  <c r="T210" i="9"/>
  <c r="R210" i="9"/>
  <c r="P210" i="9"/>
  <c r="BF210" i="9"/>
  <c r="BK197" i="9"/>
  <c r="BI197" i="9"/>
  <c r="BH197" i="9"/>
  <c r="BG197" i="9"/>
  <c r="BE197" i="9"/>
  <c r="T197" i="9"/>
  <c r="R197" i="9"/>
  <c r="P197" i="9"/>
  <c r="BF197" i="9"/>
  <c r="BK189" i="9"/>
  <c r="BI189" i="9"/>
  <c r="BH189" i="9"/>
  <c r="BG189" i="9"/>
  <c r="BE189" i="9"/>
  <c r="T189" i="9"/>
  <c r="R189" i="9"/>
  <c r="P189" i="9"/>
  <c r="BF189" i="9"/>
  <c r="BK182" i="9"/>
  <c r="BI182" i="9"/>
  <c r="BH182" i="9"/>
  <c r="BG182" i="9"/>
  <c r="BE182" i="9"/>
  <c r="T182" i="9"/>
  <c r="R182" i="9"/>
  <c r="R173" i="9" s="1"/>
  <c r="P182" i="9"/>
  <c r="BF182" i="9"/>
  <c r="BK175" i="9"/>
  <c r="BI175" i="9"/>
  <c r="BH175" i="9"/>
  <c r="BG175" i="9"/>
  <c r="BE175" i="9"/>
  <c r="T175" i="9"/>
  <c r="R175" i="9"/>
  <c r="P175" i="9"/>
  <c r="BF175" i="9"/>
  <c r="BK174" i="9"/>
  <c r="BI174" i="9"/>
  <c r="BH174" i="9"/>
  <c r="BG174" i="9"/>
  <c r="BE174" i="9"/>
  <c r="T174" i="9"/>
  <c r="R174" i="9"/>
  <c r="P174" i="9"/>
  <c r="BF174" i="9"/>
  <c r="BK166" i="9"/>
  <c r="BI166" i="9"/>
  <c r="BH166" i="9"/>
  <c r="BG166" i="9"/>
  <c r="BE166" i="9"/>
  <c r="T166" i="9"/>
  <c r="R166" i="9"/>
  <c r="P166" i="9"/>
  <c r="BF166" i="9"/>
  <c r="BK165" i="9"/>
  <c r="BI165" i="9"/>
  <c r="BH165" i="9"/>
  <c r="BG165" i="9"/>
  <c r="BE165" i="9"/>
  <c r="T165" i="9"/>
  <c r="R165" i="9"/>
  <c r="P165" i="9"/>
  <c r="BF165" i="9"/>
  <c r="BK164" i="9"/>
  <c r="BK162" i="9" s="1"/>
  <c r="BI164" i="9"/>
  <c r="BH164" i="9"/>
  <c r="BG164" i="9"/>
  <c r="BE164" i="9"/>
  <c r="T164" i="9"/>
  <c r="R164" i="9"/>
  <c r="P164" i="9"/>
  <c r="BF164" i="9"/>
  <c r="BK163" i="9"/>
  <c r="BI163" i="9"/>
  <c r="BH163" i="9"/>
  <c r="BG163" i="9"/>
  <c r="BE163" i="9"/>
  <c r="T163" i="9"/>
  <c r="R163" i="9"/>
  <c r="R162" i="9" s="1"/>
  <c r="P163" i="9"/>
  <c r="P162" i="9" s="1"/>
  <c r="BF163" i="9"/>
  <c r="T162" i="9"/>
  <c r="BK159" i="9"/>
  <c r="BI159" i="9"/>
  <c r="BH159" i="9"/>
  <c r="BG159" i="9"/>
  <c r="BF159" i="9"/>
  <c r="BE159" i="9"/>
  <c r="T159" i="9"/>
  <c r="R159" i="9"/>
  <c r="P159" i="9"/>
  <c r="BK158" i="9"/>
  <c r="BI158" i="9"/>
  <c r="BH158" i="9"/>
  <c r="BG158" i="9"/>
  <c r="BE158" i="9"/>
  <c r="T158" i="9"/>
  <c r="R158" i="9"/>
  <c r="P158" i="9"/>
  <c r="BF158" i="9"/>
  <c r="BK157" i="9"/>
  <c r="BK156" i="9" s="1"/>
  <c r="BI157" i="9"/>
  <c r="BH157" i="9"/>
  <c r="BG157" i="9"/>
  <c r="BE157" i="9"/>
  <c r="T157" i="9"/>
  <c r="R157" i="9"/>
  <c r="R156" i="9" s="1"/>
  <c r="P157" i="9"/>
  <c r="P156" i="9" s="1"/>
  <c r="BF157" i="9"/>
  <c r="BK153" i="9"/>
  <c r="BI153" i="9"/>
  <c r="BH153" i="9"/>
  <c r="BG153" i="9"/>
  <c r="BE153" i="9"/>
  <c r="T153" i="9"/>
  <c r="R153" i="9"/>
  <c r="P153" i="9"/>
  <c r="BF153" i="9"/>
  <c r="BK150" i="9"/>
  <c r="BI150" i="9"/>
  <c r="BH150" i="9"/>
  <c r="BG150" i="9"/>
  <c r="BE150" i="9"/>
  <c r="T150" i="9"/>
  <c r="R150" i="9"/>
  <c r="P150" i="9"/>
  <c r="BF150" i="9"/>
  <c r="BK147" i="9"/>
  <c r="BI147" i="9"/>
  <c r="BH147" i="9"/>
  <c r="BG147" i="9"/>
  <c r="BE147" i="9"/>
  <c r="T147" i="9"/>
  <c r="T142" i="9" s="1"/>
  <c r="R147" i="9"/>
  <c r="P147" i="9"/>
  <c r="BF147" i="9"/>
  <c r="BK144" i="9"/>
  <c r="BI144" i="9"/>
  <c r="BH144" i="9"/>
  <c r="BG144" i="9"/>
  <c r="BE144" i="9"/>
  <c r="T144" i="9"/>
  <c r="R144" i="9"/>
  <c r="P144" i="9"/>
  <c r="BF144" i="9"/>
  <c r="BK143" i="9"/>
  <c r="BK142" i="9" s="1"/>
  <c r="BI143" i="9"/>
  <c r="BH143" i="9"/>
  <c r="BG143" i="9"/>
  <c r="BE143" i="9"/>
  <c r="T143" i="9"/>
  <c r="R143" i="9"/>
  <c r="P143" i="9"/>
  <c r="P142" i="9" s="1"/>
  <c r="BF143" i="9"/>
  <c r="F134" i="9"/>
  <c r="E132" i="9"/>
  <c r="F88" i="9"/>
  <c r="E86" i="9"/>
  <c r="J39" i="9"/>
  <c r="J38" i="9"/>
  <c r="J37" i="9"/>
  <c r="J26" i="9"/>
  <c r="E26" i="9"/>
  <c r="J91" i="9" s="1"/>
  <c r="J25" i="9"/>
  <c r="J23" i="9"/>
  <c r="E23" i="9"/>
  <c r="J136" i="9" s="1"/>
  <c r="J22" i="9"/>
  <c r="J20" i="9"/>
  <c r="E20" i="9"/>
  <c r="F91" i="9" s="1"/>
  <c r="J19" i="9"/>
  <c r="J17" i="9"/>
  <c r="E17" i="9"/>
  <c r="F136" i="9" s="1"/>
  <c r="J16" i="9"/>
  <c r="E7" i="9"/>
  <c r="E82" i="9" s="1"/>
  <c r="BK162" i="8"/>
  <c r="BI162" i="8"/>
  <c r="BH162" i="8"/>
  <c r="BG162" i="8"/>
  <c r="BE162" i="8"/>
  <c r="T162" i="8"/>
  <c r="R162" i="8"/>
  <c r="P162" i="8"/>
  <c r="BF162" i="8"/>
  <c r="BK161" i="8"/>
  <c r="BK159" i="8" s="1"/>
  <c r="BI161" i="8"/>
  <c r="BH161" i="8"/>
  <c r="BG161" i="8"/>
  <c r="BF161" i="8"/>
  <c r="BE161" i="8"/>
  <c r="T161" i="8"/>
  <c r="R161" i="8"/>
  <c r="P161" i="8"/>
  <c r="BK160" i="8"/>
  <c r="BI160" i="8"/>
  <c r="BH160" i="8"/>
  <c r="BG160" i="8"/>
  <c r="BE160" i="8"/>
  <c r="T160" i="8"/>
  <c r="R160" i="8"/>
  <c r="P160" i="8"/>
  <c r="BF160" i="8"/>
  <c r="R159" i="8"/>
  <c r="BK158" i="8"/>
  <c r="BK156" i="8" s="1"/>
  <c r="BI158" i="8"/>
  <c r="BH158" i="8"/>
  <c r="BG158" i="8"/>
  <c r="BE158" i="8"/>
  <c r="T158" i="8"/>
  <c r="R158" i="8"/>
  <c r="P158" i="8"/>
  <c r="BF158" i="8"/>
  <c r="BK157" i="8"/>
  <c r="BI157" i="8"/>
  <c r="BH157" i="8"/>
  <c r="BG157" i="8"/>
  <c r="BE157" i="8"/>
  <c r="T157" i="8"/>
  <c r="R157" i="8"/>
  <c r="R156" i="8" s="1"/>
  <c r="P157" i="8"/>
  <c r="P156" i="8" s="1"/>
  <c r="BF157" i="8"/>
  <c r="T156" i="8"/>
  <c r="BK155" i="8"/>
  <c r="BI155" i="8"/>
  <c r="BH155" i="8"/>
  <c r="BG155" i="8"/>
  <c r="BE155" i="8"/>
  <c r="T155" i="8"/>
  <c r="R155" i="8"/>
  <c r="P155" i="8"/>
  <c r="BF155" i="8"/>
  <c r="BK154" i="8"/>
  <c r="BI154" i="8"/>
  <c r="BH154" i="8"/>
  <c r="BG154" i="8"/>
  <c r="BE154" i="8"/>
  <c r="T154" i="8"/>
  <c r="R154" i="8"/>
  <c r="P154" i="8"/>
  <c r="BF154" i="8"/>
  <c r="BK153" i="8"/>
  <c r="BI153" i="8"/>
  <c r="BH153" i="8"/>
  <c r="BG153" i="8"/>
  <c r="BE153" i="8"/>
  <c r="T153" i="8"/>
  <c r="R153" i="8"/>
  <c r="P153" i="8"/>
  <c r="BF153" i="8"/>
  <c r="BK152" i="8"/>
  <c r="BI152" i="8"/>
  <c r="BH152" i="8"/>
  <c r="BG152" i="8"/>
  <c r="BE152" i="8"/>
  <c r="T152" i="8"/>
  <c r="R152" i="8"/>
  <c r="P152" i="8"/>
  <c r="BF152" i="8"/>
  <c r="BK151" i="8"/>
  <c r="BI151" i="8"/>
  <c r="BH151" i="8"/>
  <c r="BG151" i="8"/>
  <c r="BF151" i="8"/>
  <c r="BE151" i="8"/>
  <c r="T151" i="8"/>
  <c r="R151" i="8"/>
  <c r="P151" i="8"/>
  <c r="BK150" i="8"/>
  <c r="BI150" i="8"/>
  <c r="BH150" i="8"/>
  <c r="BG150" i="8"/>
  <c r="BF150" i="8"/>
  <c r="BE150" i="8"/>
  <c r="T150" i="8"/>
  <c r="R150" i="8"/>
  <c r="P150" i="8"/>
  <c r="BK149" i="8"/>
  <c r="BI149" i="8"/>
  <c r="BH149" i="8"/>
  <c r="BG149" i="8"/>
  <c r="BE149" i="8"/>
  <c r="T149" i="8"/>
  <c r="R149" i="8"/>
  <c r="P149" i="8"/>
  <c r="BF149" i="8"/>
  <c r="BK148" i="8"/>
  <c r="BI148" i="8"/>
  <c r="BH148" i="8"/>
  <c r="BG148" i="8"/>
  <c r="BE148" i="8"/>
  <c r="T148" i="8"/>
  <c r="R148" i="8"/>
  <c r="P148" i="8"/>
  <c r="BF148" i="8"/>
  <c r="BK147" i="8"/>
  <c r="BI147" i="8"/>
  <c r="BH147" i="8"/>
  <c r="BG147" i="8"/>
  <c r="BF147" i="8"/>
  <c r="BE147" i="8"/>
  <c r="T147" i="8"/>
  <c r="R147" i="8"/>
  <c r="P147" i="8"/>
  <c r="BK146" i="8"/>
  <c r="BI146" i="8"/>
  <c r="BH146" i="8"/>
  <c r="BG146" i="8"/>
  <c r="BF146" i="8"/>
  <c r="BE146" i="8"/>
  <c r="T146" i="8"/>
  <c r="R146" i="8"/>
  <c r="P146" i="8"/>
  <c r="BK145" i="8"/>
  <c r="BK144" i="8" s="1"/>
  <c r="BI145" i="8"/>
  <c r="BH145" i="8"/>
  <c r="BG145" i="8"/>
  <c r="BE145" i="8"/>
  <c r="T145" i="8"/>
  <c r="R145" i="8"/>
  <c r="P145" i="8"/>
  <c r="BF145" i="8"/>
  <c r="R144" i="8"/>
  <c r="BK143" i="8"/>
  <c r="BI143" i="8"/>
  <c r="BH143" i="8"/>
  <c r="BG143" i="8"/>
  <c r="BE143" i="8"/>
  <c r="T143" i="8"/>
  <c r="T137" i="8" s="1"/>
  <c r="R143" i="8"/>
  <c r="P143" i="8"/>
  <c r="BF143" i="8"/>
  <c r="BK142" i="8"/>
  <c r="BI142" i="8"/>
  <c r="BH142" i="8"/>
  <c r="BG142" i="8"/>
  <c r="BE142" i="8"/>
  <c r="T142" i="8"/>
  <c r="R142" i="8"/>
  <c r="P142" i="8"/>
  <c r="BF142" i="8"/>
  <c r="BK141" i="8"/>
  <c r="BI141" i="8"/>
  <c r="BH141" i="8"/>
  <c r="BG141" i="8"/>
  <c r="BE141" i="8"/>
  <c r="T141" i="8"/>
  <c r="R141" i="8"/>
  <c r="P141" i="8"/>
  <c r="BF141" i="8"/>
  <c r="BK140" i="8"/>
  <c r="BI140" i="8"/>
  <c r="BH140" i="8"/>
  <c r="BG140" i="8"/>
  <c r="BE140" i="8"/>
  <c r="T140" i="8"/>
  <c r="R140" i="8"/>
  <c r="P140" i="8"/>
  <c r="BF140" i="8"/>
  <c r="BK139" i="8"/>
  <c r="BI139" i="8"/>
  <c r="BH139" i="8"/>
  <c r="BG139" i="8"/>
  <c r="BE139" i="8"/>
  <c r="T139" i="8"/>
  <c r="R139" i="8"/>
  <c r="P139" i="8"/>
  <c r="BF139" i="8"/>
  <c r="BK138" i="8"/>
  <c r="BK137" i="8" s="1"/>
  <c r="BI138" i="8"/>
  <c r="BH138" i="8"/>
  <c r="BG138" i="8"/>
  <c r="BE138" i="8"/>
  <c r="T138" i="8"/>
  <c r="R138" i="8"/>
  <c r="P138" i="8"/>
  <c r="P137" i="8" s="1"/>
  <c r="BF138" i="8"/>
  <c r="BK136" i="8"/>
  <c r="BI136" i="8"/>
  <c r="BH136" i="8"/>
  <c r="BG136" i="8"/>
  <c r="BF136" i="8"/>
  <c r="BE136" i="8"/>
  <c r="T136" i="8"/>
  <c r="R136" i="8"/>
  <c r="P136" i="8"/>
  <c r="BK135" i="8"/>
  <c r="BI135" i="8"/>
  <c r="BH135" i="8"/>
  <c r="BG135" i="8"/>
  <c r="BE135" i="8"/>
  <c r="T135" i="8"/>
  <c r="R135" i="8"/>
  <c r="P135" i="8"/>
  <c r="BF135" i="8"/>
  <c r="BK134" i="8"/>
  <c r="BI134" i="8"/>
  <c r="BH134" i="8"/>
  <c r="BG134" i="8"/>
  <c r="BE134" i="8"/>
  <c r="T134" i="8"/>
  <c r="R134" i="8"/>
  <c r="P134" i="8"/>
  <c r="BF134" i="8"/>
  <c r="BK133" i="8"/>
  <c r="BI133" i="8"/>
  <c r="BH133" i="8"/>
  <c r="BG133" i="8"/>
  <c r="BE133" i="8"/>
  <c r="T133" i="8"/>
  <c r="R133" i="8"/>
  <c r="P133" i="8"/>
  <c r="BF133" i="8"/>
  <c r="BK132" i="8"/>
  <c r="BI132" i="8"/>
  <c r="BH132" i="8"/>
  <c r="BG132" i="8"/>
  <c r="BE132" i="8"/>
  <c r="T132" i="8"/>
  <c r="T131" i="8" s="1"/>
  <c r="R132" i="8"/>
  <c r="R131" i="8" s="1"/>
  <c r="P132" i="8"/>
  <c r="BF132" i="8"/>
  <c r="BK130" i="8"/>
  <c r="BI130" i="8"/>
  <c r="BH130" i="8"/>
  <c r="BG130" i="8"/>
  <c r="BE130" i="8"/>
  <c r="T130" i="8"/>
  <c r="R130" i="8"/>
  <c r="P130" i="8"/>
  <c r="BF130" i="8"/>
  <c r="BK129" i="8"/>
  <c r="BI129" i="8"/>
  <c r="BH129" i="8"/>
  <c r="BG129" i="8"/>
  <c r="BE129" i="8"/>
  <c r="T129" i="8"/>
  <c r="R129" i="8"/>
  <c r="P129" i="8"/>
  <c r="BF129" i="8"/>
  <c r="BK128" i="8"/>
  <c r="BK124" i="8" s="1"/>
  <c r="BI128" i="8"/>
  <c r="BH128" i="8"/>
  <c r="BG128" i="8"/>
  <c r="BE128" i="8"/>
  <c r="T128" i="8"/>
  <c r="R128" i="8"/>
  <c r="P128" i="8"/>
  <c r="BF128" i="8"/>
  <c r="BK127" i="8"/>
  <c r="BI127" i="8"/>
  <c r="BH127" i="8"/>
  <c r="BG127" i="8"/>
  <c r="BE127" i="8"/>
  <c r="T127" i="8"/>
  <c r="R127" i="8"/>
  <c r="P127" i="8"/>
  <c r="BF127" i="8"/>
  <c r="BK126" i="8"/>
  <c r="BI126" i="8"/>
  <c r="BH126" i="8"/>
  <c r="BG126" i="8"/>
  <c r="BE126" i="8"/>
  <c r="T126" i="8"/>
  <c r="R126" i="8"/>
  <c r="P126" i="8"/>
  <c r="BF126" i="8"/>
  <c r="BK125" i="8"/>
  <c r="BI125" i="8"/>
  <c r="BH125" i="8"/>
  <c r="BG125" i="8"/>
  <c r="BE125" i="8"/>
  <c r="T125" i="8"/>
  <c r="T124" i="8" s="1"/>
  <c r="R125" i="8"/>
  <c r="P125" i="8"/>
  <c r="BF125" i="8"/>
  <c r="F117" i="8"/>
  <c r="E115" i="8"/>
  <c r="J90" i="8"/>
  <c r="F88" i="8"/>
  <c r="E86" i="8"/>
  <c r="J39" i="8"/>
  <c r="J38" i="8"/>
  <c r="J37" i="8"/>
  <c r="J26" i="8"/>
  <c r="E26" i="8"/>
  <c r="J91" i="8" s="1"/>
  <c r="J25" i="8"/>
  <c r="J23" i="8"/>
  <c r="E23" i="8"/>
  <c r="J119" i="8" s="1"/>
  <c r="J22" i="8"/>
  <c r="J20" i="8"/>
  <c r="E20" i="8"/>
  <c r="F91" i="8" s="1"/>
  <c r="J19" i="8"/>
  <c r="J17" i="8"/>
  <c r="E17" i="8"/>
  <c r="F119" i="8" s="1"/>
  <c r="J16" i="8"/>
  <c r="J14" i="8"/>
  <c r="J117" i="8" s="1"/>
  <c r="E7" i="8"/>
  <c r="E82" i="8" s="1"/>
  <c r="BC101" i="1"/>
  <c r="AW101" i="1"/>
  <c r="AZ100" i="1"/>
  <c r="BK212" i="5"/>
  <c r="BI212" i="5"/>
  <c r="BH212" i="5"/>
  <c r="BG212" i="5"/>
  <c r="BE212" i="5"/>
  <c r="T212" i="5"/>
  <c r="R212" i="5"/>
  <c r="R208" i="5" s="1"/>
  <c r="P212" i="5"/>
  <c r="BF212" i="5"/>
  <c r="BK211" i="5"/>
  <c r="BI211" i="5"/>
  <c r="BH211" i="5"/>
  <c r="BG211" i="5"/>
  <c r="BE211" i="5"/>
  <c r="T211" i="5"/>
  <c r="R211" i="5"/>
  <c r="P211" i="5"/>
  <c r="BF211" i="5"/>
  <c r="BK210" i="5"/>
  <c r="BI210" i="5"/>
  <c r="BH210" i="5"/>
  <c r="BG210" i="5"/>
  <c r="BF210" i="5"/>
  <c r="BE210" i="5"/>
  <c r="T210" i="5"/>
  <c r="R210" i="5"/>
  <c r="P210" i="5"/>
  <c r="BK209" i="5"/>
  <c r="BI209" i="5"/>
  <c r="BH209" i="5"/>
  <c r="BG209" i="5"/>
  <c r="BE209" i="5"/>
  <c r="T209" i="5"/>
  <c r="R209" i="5"/>
  <c r="P209" i="5"/>
  <c r="BF209" i="5"/>
  <c r="BK207" i="5"/>
  <c r="BI207" i="5"/>
  <c r="BH207" i="5"/>
  <c r="BG207" i="5"/>
  <c r="BE207" i="5"/>
  <c r="T207" i="5"/>
  <c r="R207" i="5"/>
  <c r="P207" i="5"/>
  <c r="BF207" i="5"/>
  <c r="BK206" i="5"/>
  <c r="BK205" i="5" s="1"/>
  <c r="BI206" i="5"/>
  <c r="BH206" i="5"/>
  <c r="BG206" i="5"/>
  <c r="BE206" i="5"/>
  <c r="T206" i="5"/>
  <c r="T205" i="5" s="1"/>
  <c r="R206" i="5"/>
  <c r="P206" i="5"/>
  <c r="P205" i="5" s="1"/>
  <c r="BF206" i="5"/>
  <c r="BK204" i="5"/>
  <c r="BI204" i="5"/>
  <c r="BH204" i="5"/>
  <c r="BG204" i="5"/>
  <c r="BF204" i="5"/>
  <c r="BE204" i="5"/>
  <c r="T204" i="5"/>
  <c r="R204" i="5"/>
  <c r="P204" i="5"/>
  <c r="BK203" i="5"/>
  <c r="BI203" i="5"/>
  <c r="BH203" i="5"/>
  <c r="BG203" i="5"/>
  <c r="BE203" i="5"/>
  <c r="T203" i="5"/>
  <c r="R203" i="5"/>
  <c r="P203" i="5"/>
  <c r="BF203" i="5"/>
  <c r="BK202" i="5"/>
  <c r="BI202" i="5"/>
  <c r="BH202" i="5"/>
  <c r="BG202" i="5"/>
  <c r="BE202" i="5"/>
  <c r="T202" i="5"/>
  <c r="R202" i="5"/>
  <c r="P202" i="5"/>
  <c r="BF202" i="5"/>
  <c r="BK201" i="5"/>
  <c r="BI201" i="5"/>
  <c r="BH201" i="5"/>
  <c r="BG201" i="5"/>
  <c r="BF201" i="5"/>
  <c r="BE201" i="5"/>
  <c r="T201" i="5"/>
  <c r="R201" i="5"/>
  <c r="P201" i="5"/>
  <c r="BK200" i="5"/>
  <c r="BI200" i="5"/>
  <c r="BH200" i="5"/>
  <c r="BG200" i="5"/>
  <c r="BF200" i="5"/>
  <c r="BE200" i="5"/>
  <c r="T200" i="5"/>
  <c r="R200" i="5"/>
  <c r="P200" i="5"/>
  <c r="BK199" i="5"/>
  <c r="BI199" i="5"/>
  <c r="BH199" i="5"/>
  <c r="BG199" i="5"/>
  <c r="BE199" i="5"/>
  <c r="T199" i="5"/>
  <c r="R199" i="5"/>
  <c r="P199" i="5"/>
  <c r="BF199" i="5"/>
  <c r="BK198" i="5"/>
  <c r="BI198" i="5"/>
  <c r="BH198" i="5"/>
  <c r="BG198" i="5"/>
  <c r="BE198" i="5"/>
  <c r="T198" i="5"/>
  <c r="R198" i="5"/>
  <c r="P198" i="5"/>
  <c r="BF198" i="5"/>
  <c r="BK197" i="5"/>
  <c r="BI197" i="5"/>
  <c r="BH197" i="5"/>
  <c r="BG197" i="5"/>
  <c r="BF197" i="5"/>
  <c r="BE197" i="5"/>
  <c r="T197" i="5"/>
  <c r="R197" i="5"/>
  <c r="P197" i="5"/>
  <c r="BK196" i="5"/>
  <c r="BI196" i="5"/>
  <c r="BH196" i="5"/>
  <c r="BG196" i="5"/>
  <c r="BE196" i="5"/>
  <c r="T196" i="5"/>
  <c r="R196" i="5"/>
  <c r="P196" i="5"/>
  <c r="BF196" i="5"/>
  <c r="BK195" i="5"/>
  <c r="BI195" i="5"/>
  <c r="BH195" i="5"/>
  <c r="BG195" i="5"/>
  <c r="BE195" i="5"/>
  <c r="T195" i="5"/>
  <c r="R195" i="5"/>
  <c r="P195" i="5"/>
  <c r="BF195" i="5"/>
  <c r="BK194" i="5"/>
  <c r="BI194" i="5"/>
  <c r="BH194" i="5"/>
  <c r="BG194" i="5"/>
  <c r="BE194" i="5"/>
  <c r="T194" i="5"/>
  <c r="R194" i="5"/>
  <c r="P194" i="5"/>
  <c r="BF194" i="5"/>
  <c r="BK193" i="5"/>
  <c r="BI193" i="5"/>
  <c r="BH193" i="5"/>
  <c r="BG193" i="5"/>
  <c r="BE193" i="5"/>
  <c r="T193" i="5"/>
  <c r="R193" i="5"/>
  <c r="P193" i="5"/>
  <c r="BF193" i="5"/>
  <c r="BK192" i="5"/>
  <c r="BI192" i="5"/>
  <c r="BH192" i="5"/>
  <c r="BG192" i="5"/>
  <c r="BF192" i="5"/>
  <c r="BE192" i="5"/>
  <c r="T192" i="5"/>
  <c r="R192" i="5"/>
  <c r="P192" i="5"/>
  <c r="BK191" i="5"/>
  <c r="BI191" i="5"/>
  <c r="BH191" i="5"/>
  <c r="BG191" i="5"/>
  <c r="BF191" i="5"/>
  <c r="BE191" i="5"/>
  <c r="T191" i="5"/>
  <c r="R191" i="5"/>
  <c r="P191" i="5"/>
  <c r="BK190" i="5"/>
  <c r="BI190" i="5"/>
  <c r="BH190" i="5"/>
  <c r="BG190" i="5"/>
  <c r="BE190" i="5"/>
  <c r="T190" i="5"/>
  <c r="R190" i="5"/>
  <c r="P190" i="5"/>
  <c r="BF190" i="5"/>
  <c r="BK189" i="5"/>
  <c r="BI189" i="5"/>
  <c r="BH189" i="5"/>
  <c r="BG189" i="5"/>
  <c r="BE189" i="5"/>
  <c r="T189" i="5"/>
  <c r="R189" i="5"/>
  <c r="P189" i="5"/>
  <c r="BF189" i="5"/>
  <c r="BK188" i="5"/>
  <c r="BI188" i="5"/>
  <c r="BH188" i="5"/>
  <c r="BG188" i="5"/>
  <c r="BE188" i="5"/>
  <c r="T188" i="5"/>
  <c r="R188" i="5"/>
  <c r="P188" i="5"/>
  <c r="BF188" i="5"/>
  <c r="BK187" i="5"/>
  <c r="BI187" i="5"/>
  <c r="BH187" i="5"/>
  <c r="BG187" i="5"/>
  <c r="BE187" i="5"/>
  <c r="T187" i="5"/>
  <c r="R187" i="5"/>
  <c r="P187" i="5"/>
  <c r="BF187" i="5"/>
  <c r="BK186" i="5"/>
  <c r="BI186" i="5"/>
  <c r="BH186" i="5"/>
  <c r="BG186" i="5"/>
  <c r="BE186" i="5"/>
  <c r="T186" i="5"/>
  <c r="R186" i="5"/>
  <c r="P186" i="5"/>
  <c r="BF186" i="5"/>
  <c r="BK185" i="5"/>
  <c r="BI185" i="5"/>
  <c r="BH185" i="5"/>
  <c r="BG185" i="5"/>
  <c r="BF185" i="5"/>
  <c r="BE185" i="5"/>
  <c r="T185" i="5"/>
  <c r="R185" i="5"/>
  <c r="P185" i="5"/>
  <c r="BK184" i="5"/>
  <c r="BI184" i="5"/>
  <c r="BH184" i="5"/>
  <c r="BG184" i="5"/>
  <c r="BE184" i="5"/>
  <c r="T184" i="5"/>
  <c r="R184" i="5"/>
  <c r="P184" i="5"/>
  <c r="BF184" i="5"/>
  <c r="BK183" i="5"/>
  <c r="BI183" i="5"/>
  <c r="BH183" i="5"/>
  <c r="BG183" i="5"/>
  <c r="BE183" i="5"/>
  <c r="T183" i="5"/>
  <c r="R183" i="5"/>
  <c r="P183" i="5"/>
  <c r="BF183" i="5"/>
  <c r="BK182" i="5"/>
  <c r="BI182" i="5"/>
  <c r="BH182" i="5"/>
  <c r="BG182" i="5"/>
  <c r="BF182" i="5"/>
  <c r="BE182" i="5"/>
  <c r="T182" i="5"/>
  <c r="R182" i="5"/>
  <c r="P182" i="5"/>
  <c r="BK181" i="5"/>
  <c r="BI181" i="5"/>
  <c r="BH181" i="5"/>
  <c r="BG181" i="5"/>
  <c r="BE181" i="5"/>
  <c r="T181" i="5"/>
  <c r="R181" i="5"/>
  <c r="P181" i="5"/>
  <c r="BF181" i="5"/>
  <c r="BK180" i="5"/>
  <c r="BI180" i="5"/>
  <c r="BH180" i="5"/>
  <c r="BG180" i="5"/>
  <c r="BE180" i="5"/>
  <c r="T180" i="5"/>
  <c r="R180" i="5"/>
  <c r="P180" i="5"/>
  <c r="BF180" i="5"/>
  <c r="BK179" i="5"/>
  <c r="BI179" i="5"/>
  <c r="BH179" i="5"/>
  <c r="BG179" i="5"/>
  <c r="BE179" i="5"/>
  <c r="T179" i="5"/>
  <c r="R179" i="5"/>
  <c r="P179" i="5"/>
  <c r="BF179" i="5"/>
  <c r="BK178" i="5"/>
  <c r="BI178" i="5"/>
  <c r="BH178" i="5"/>
  <c r="BG178" i="5"/>
  <c r="BE178" i="5"/>
  <c r="T178" i="5"/>
  <c r="R178" i="5"/>
  <c r="P178" i="5"/>
  <c r="BF178" i="5"/>
  <c r="BK177" i="5"/>
  <c r="BI177" i="5"/>
  <c r="BH177" i="5"/>
  <c r="BG177" i="5"/>
  <c r="BF177" i="5"/>
  <c r="BE177" i="5"/>
  <c r="T177" i="5"/>
  <c r="R177" i="5"/>
  <c r="P177" i="5"/>
  <c r="BK176" i="5"/>
  <c r="BI176" i="5"/>
  <c r="BH176" i="5"/>
  <c r="BG176" i="5"/>
  <c r="BF176" i="5"/>
  <c r="BE176" i="5"/>
  <c r="T176" i="5"/>
  <c r="R176" i="5"/>
  <c r="P176" i="5"/>
  <c r="BK175" i="5"/>
  <c r="BI175" i="5"/>
  <c r="BH175" i="5"/>
  <c r="BG175" i="5"/>
  <c r="BE175" i="5"/>
  <c r="T175" i="5"/>
  <c r="R175" i="5"/>
  <c r="P175" i="5"/>
  <c r="BF175" i="5"/>
  <c r="BK174" i="5"/>
  <c r="BI174" i="5"/>
  <c r="BH174" i="5"/>
  <c r="BG174" i="5"/>
  <c r="BE174" i="5"/>
  <c r="T174" i="5"/>
  <c r="T173" i="5" s="1"/>
  <c r="R174" i="5"/>
  <c r="P174" i="5"/>
  <c r="BF174" i="5"/>
  <c r="BK172" i="5"/>
  <c r="BI172" i="5"/>
  <c r="BH172" i="5"/>
  <c r="BG172" i="5"/>
  <c r="BE172" i="5"/>
  <c r="T172" i="5"/>
  <c r="R172" i="5"/>
  <c r="P172" i="5"/>
  <c r="BF172" i="5"/>
  <c r="BK171" i="5"/>
  <c r="BI171" i="5"/>
  <c r="BH171" i="5"/>
  <c r="BG171" i="5"/>
  <c r="BE171" i="5"/>
  <c r="T171" i="5"/>
  <c r="R171" i="5"/>
  <c r="P171" i="5"/>
  <c r="BF171" i="5"/>
  <c r="BK170" i="5"/>
  <c r="BI170" i="5"/>
  <c r="BH170" i="5"/>
  <c r="BG170" i="5"/>
  <c r="BE170" i="5"/>
  <c r="T170" i="5"/>
  <c r="R170" i="5"/>
  <c r="P170" i="5"/>
  <c r="BF170" i="5"/>
  <c r="BK169" i="5"/>
  <c r="BI169" i="5"/>
  <c r="BH169" i="5"/>
  <c r="BG169" i="5"/>
  <c r="BE169" i="5"/>
  <c r="T169" i="5"/>
  <c r="R169" i="5"/>
  <c r="P169" i="5"/>
  <c r="BF169" i="5"/>
  <c r="BK168" i="5"/>
  <c r="BI168" i="5"/>
  <c r="BH168" i="5"/>
  <c r="BG168" i="5"/>
  <c r="BE168" i="5"/>
  <c r="T168" i="5"/>
  <c r="R168" i="5"/>
  <c r="P168" i="5"/>
  <c r="BF168" i="5"/>
  <c r="BK167" i="5"/>
  <c r="BI167" i="5"/>
  <c r="BH167" i="5"/>
  <c r="BG167" i="5"/>
  <c r="BE167" i="5"/>
  <c r="T167" i="5"/>
  <c r="R167" i="5"/>
  <c r="P167" i="5"/>
  <c r="BF167" i="5"/>
  <c r="BK166" i="5"/>
  <c r="BI166" i="5"/>
  <c r="BH166" i="5"/>
  <c r="BG166" i="5"/>
  <c r="BE166" i="5"/>
  <c r="T166" i="5"/>
  <c r="R166" i="5"/>
  <c r="P166" i="5"/>
  <c r="BF166" i="5"/>
  <c r="BK165" i="5"/>
  <c r="BI165" i="5"/>
  <c r="BH165" i="5"/>
  <c r="BG165" i="5"/>
  <c r="BE165" i="5"/>
  <c r="T165" i="5"/>
  <c r="R165" i="5"/>
  <c r="P165" i="5"/>
  <c r="BF165" i="5"/>
  <c r="BK164" i="5"/>
  <c r="BI164" i="5"/>
  <c r="BH164" i="5"/>
  <c r="BG164" i="5"/>
  <c r="BE164" i="5"/>
  <c r="T164" i="5"/>
  <c r="R164" i="5"/>
  <c r="P164" i="5"/>
  <c r="BF164" i="5"/>
  <c r="BK163" i="5"/>
  <c r="BI163" i="5"/>
  <c r="BH163" i="5"/>
  <c r="BG163" i="5"/>
  <c r="BE163" i="5"/>
  <c r="T163" i="5"/>
  <c r="R163" i="5"/>
  <c r="P163" i="5"/>
  <c r="BF163" i="5"/>
  <c r="BK162" i="5"/>
  <c r="BI162" i="5"/>
  <c r="BH162" i="5"/>
  <c r="BG162" i="5"/>
  <c r="BE162" i="5"/>
  <c r="T162" i="5"/>
  <c r="R162" i="5"/>
  <c r="P162" i="5"/>
  <c r="BF162" i="5"/>
  <c r="BK161" i="5"/>
  <c r="BK158" i="5" s="1"/>
  <c r="BI161" i="5"/>
  <c r="BH161" i="5"/>
  <c r="BG161" i="5"/>
  <c r="BE161" i="5"/>
  <c r="T161" i="5"/>
  <c r="R161" i="5"/>
  <c r="P161" i="5"/>
  <c r="BF161" i="5"/>
  <c r="BK160" i="5"/>
  <c r="BI160" i="5"/>
  <c r="BH160" i="5"/>
  <c r="BG160" i="5"/>
  <c r="BE160" i="5"/>
  <c r="T160" i="5"/>
  <c r="R160" i="5"/>
  <c r="P160" i="5"/>
  <c r="BF160" i="5"/>
  <c r="BK159" i="5"/>
  <c r="BI159" i="5"/>
  <c r="BH159" i="5"/>
  <c r="BG159" i="5"/>
  <c r="BE159" i="5"/>
  <c r="T159" i="5"/>
  <c r="R159" i="5"/>
  <c r="R158" i="5" s="1"/>
  <c r="P159" i="5"/>
  <c r="P158" i="5" s="1"/>
  <c r="BF159" i="5"/>
  <c r="BK157" i="5"/>
  <c r="BI157" i="5"/>
  <c r="BH157" i="5"/>
  <c r="BG157" i="5"/>
  <c r="BF157" i="5"/>
  <c r="BE157" i="5"/>
  <c r="T157" i="5"/>
  <c r="R157" i="5"/>
  <c r="P157" i="5"/>
  <c r="BK156" i="5"/>
  <c r="BI156" i="5"/>
  <c r="BH156" i="5"/>
  <c r="BG156" i="5"/>
  <c r="BE156" i="5"/>
  <c r="T156" i="5"/>
  <c r="R156" i="5"/>
  <c r="P156" i="5"/>
  <c r="BF156" i="5"/>
  <c r="BK155" i="5"/>
  <c r="BI155" i="5"/>
  <c r="BH155" i="5"/>
  <c r="BG155" i="5"/>
  <c r="BE155" i="5"/>
  <c r="T155" i="5"/>
  <c r="R155" i="5"/>
  <c r="P155" i="5"/>
  <c r="BF155" i="5"/>
  <c r="BK154" i="5"/>
  <c r="BI154" i="5"/>
  <c r="BH154" i="5"/>
  <c r="BG154" i="5"/>
  <c r="BE154" i="5"/>
  <c r="T154" i="5"/>
  <c r="R154" i="5"/>
  <c r="P154" i="5"/>
  <c r="BF154" i="5"/>
  <c r="BK153" i="5"/>
  <c r="BI153" i="5"/>
  <c r="BH153" i="5"/>
  <c r="BG153" i="5"/>
  <c r="BE153" i="5"/>
  <c r="T153" i="5"/>
  <c r="R153" i="5"/>
  <c r="P153" i="5"/>
  <c r="BF153" i="5"/>
  <c r="BK152" i="5"/>
  <c r="BI152" i="5"/>
  <c r="BH152" i="5"/>
  <c r="BG152" i="5"/>
  <c r="BF152" i="5"/>
  <c r="BE152" i="5"/>
  <c r="T152" i="5"/>
  <c r="R152" i="5"/>
  <c r="P152" i="5"/>
  <c r="BK151" i="5"/>
  <c r="BI151" i="5"/>
  <c r="BH151" i="5"/>
  <c r="BG151" i="5"/>
  <c r="BE151" i="5"/>
  <c r="T151" i="5"/>
  <c r="R151" i="5"/>
  <c r="P151" i="5"/>
  <c r="BF151" i="5"/>
  <c r="BK150" i="5"/>
  <c r="BI150" i="5"/>
  <c r="BH150" i="5"/>
  <c r="BG150" i="5"/>
  <c r="BE150" i="5"/>
  <c r="T150" i="5"/>
  <c r="R150" i="5"/>
  <c r="P150" i="5"/>
  <c r="BF150" i="5"/>
  <c r="BK149" i="5"/>
  <c r="BI149" i="5"/>
  <c r="BH149" i="5"/>
  <c r="BG149" i="5"/>
  <c r="BE149" i="5"/>
  <c r="T149" i="5"/>
  <c r="R149" i="5"/>
  <c r="P149" i="5"/>
  <c r="BF149" i="5"/>
  <c r="BK148" i="5"/>
  <c r="BI148" i="5"/>
  <c r="BH148" i="5"/>
  <c r="BG148" i="5"/>
  <c r="BE148" i="5"/>
  <c r="T148" i="5"/>
  <c r="R148" i="5"/>
  <c r="P148" i="5"/>
  <c r="BF148" i="5"/>
  <c r="BK147" i="5"/>
  <c r="BI147" i="5"/>
  <c r="BH147" i="5"/>
  <c r="BG147" i="5"/>
  <c r="BE147" i="5"/>
  <c r="T147" i="5"/>
  <c r="R147" i="5"/>
  <c r="P147" i="5"/>
  <c r="BF147" i="5"/>
  <c r="BK145" i="5"/>
  <c r="BI145" i="5"/>
  <c r="BH145" i="5"/>
  <c r="BG145" i="5"/>
  <c r="BE145" i="5"/>
  <c r="T145" i="5"/>
  <c r="R145" i="5"/>
  <c r="P145" i="5"/>
  <c r="BF145" i="5"/>
  <c r="BK144" i="5"/>
  <c r="BK141" i="5" s="1"/>
  <c r="BI144" i="5"/>
  <c r="BH144" i="5"/>
  <c r="BG144" i="5"/>
  <c r="BE144" i="5"/>
  <c r="T144" i="5"/>
  <c r="R144" i="5"/>
  <c r="P144" i="5"/>
  <c r="BF144" i="5"/>
  <c r="BK143" i="5"/>
  <c r="BI143" i="5"/>
  <c r="BH143" i="5"/>
  <c r="BG143" i="5"/>
  <c r="BE143" i="5"/>
  <c r="T143" i="5"/>
  <c r="R143" i="5"/>
  <c r="P143" i="5"/>
  <c r="BF143" i="5"/>
  <c r="BK142" i="5"/>
  <c r="BI142" i="5"/>
  <c r="BH142" i="5"/>
  <c r="BG142" i="5"/>
  <c r="BE142" i="5"/>
  <c r="T142" i="5"/>
  <c r="R142" i="5"/>
  <c r="R141" i="5" s="1"/>
  <c r="P142" i="5"/>
  <c r="BF142" i="5"/>
  <c r="T141" i="5"/>
  <c r="BK140" i="5"/>
  <c r="BI140" i="5"/>
  <c r="BH140" i="5"/>
  <c r="BG140" i="5"/>
  <c r="BE140" i="5"/>
  <c r="T140" i="5"/>
  <c r="R140" i="5"/>
  <c r="P140" i="5"/>
  <c r="BF140" i="5"/>
  <c r="BK139" i="5"/>
  <c r="BI139" i="5"/>
  <c r="BH139" i="5"/>
  <c r="BG139" i="5"/>
  <c r="BE139" i="5"/>
  <c r="T139" i="5"/>
  <c r="R139" i="5"/>
  <c r="P139" i="5"/>
  <c r="BF139" i="5"/>
  <c r="BK138" i="5"/>
  <c r="BI138" i="5"/>
  <c r="BH138" i="5"/>
  <c r="BG138" i="5"/>
  <c r="BE138" i="5"/>
  <c r="T138" i="5"/>
  <c r="R138" i="5"/>
  <c r="P138" i="5"/>
  <c r="BF138" i="5"/>
  <c r="BK137" i="5"/>
  <c r="BI137" i="5"/>
  <c r="BH137" i="5"/>
  <c r="BG137" i="5"/>
  <c r="BE137" i="5"/>
  <c r="T137" i="5"/>
  <c r="R137" i="5"/>
  <c r="P137" i="5"/>
  <c r="BF137" i="5"/>
  <c r="BK136" i="5"/>
  <c r="BK134" i="5" s="1"/>
  <c r="BI136" i="5"/>
  <c r="BH136" i="5"/>
  <c r="BG136" i="5"/>
  <c r="BE136" i="5"/>
  <c r="T136" i="5"/>
  <c r="R136" i="5"/>
  <c r="P136" i="5"/>
  <c r="BF136" i="5"/>
  <c r="BK135" i="5"/>
  <c r="BI135" i="5"/>
  <c r="BH135" i="5"/>
  <c r="BG135" i="5"/>
  <c r="BF135" i="5"/>
  <c r="BE135" i="5"/>
  <c r="T135" i="5"/>
  <c r="R135" i="5"/>
  <c r="R134" i="5" s="1"/>
  <c r="P135" i="5"/>
  <c r="BK133" i="5"/>
  <c r="BI133" i="5"/>
  <c r="BH133" i="5"/>
  <c r="BG133" i="5"/>
  <c r="BE133" i="5"/>
  <c r="T133" i="5"/>
  <c r="R133" i="5"/>
  <c r="P133" i="5"/>
  <c r="BF133" i="5"/>
  <c r="BK132" i="5"/>
  <c r="BI132" i="5"/>
  <c r="BH132" i="5"/>
  <c r="BG132" i="5"/>
  <c r="BE132" i="5"/>
  <c r="T132" i="5"/>
  <c r="R132" i="5"/>
  <c r="P132" i="5"/>
  <c r="BF132" i="5"/>
  <c r="BK131" i="5"/>
  <c r="BI131" i="5"/>
  <c r="BH131" i="5"/>
  <c r="BG131" i="5"/>
  <c r="BE131" i="5"/>
  <c r="T131" i="5"/>
  <c r="R131" i="5"/>
  <c r="P131" i="5"/>
  <c r="BF131" i="5"/>
  <c r="BK130" i="5"/>
  <c r="BK126" i="5" s="1"/>
  <c r="BI130" i="5"/>
  <c r="BH130" i="5"/>
  <c r="BG130" i="5"/>
  <c r="BE130" i="5"/>
  <c r="T130" i="5"/>
  <c r="T126" i="5" s="1"/>
  <c r="R130" i="5"/>
  <c r="P130" i="5"/>
  <c r="BF130" i="5"/>
  <c r="BK129" i="5"/>
  <c r="BI129" i="5"/>
  <c r="BH129" i="5"/>
  <c r="BG129" i="5"/>
  <c r="BE129" i="5"/>
  <c r="T129" i="5"/>
  <c r="R129" i="5"/>
  <c r="P129" i="5"/>
  <c r="P126" i="5" s="1"/>
  <c r="BF129" i="5"/>
  <c r="BK128" i="5"/>
  <c r="BI128" i="5"/>
  <c r="BH128" i="5"/>
  <c r="BG128" i="5"/>
  <c r="BE128" i="5"/>
  <c r="T128" i="5"/>
  <c r="R128" i="5"/>
  <c r="P128" i="5"/>
  <c r="BF128" i="5"/>
  <c r="BK127" i="5"/>
  <c r="BI127" i="5"/>
  <c r="BH127" i="5"/>
  <c r="BG127" i="5"/>
  <c r="BE127" i="5"/>
  <c r="T127" i="5"/>
  <c r="R127" i="5"/>
  <c r="P127" i="5"/>
  <c r="BF127" i="5"/>
  <c r="F119" i="5"/>
  <c r="E117" i="5"/>
  <c r="F88" i="5"/>
  <c r="E86" i="5"/>
  <c r="J39" i="5"/>
  <c r="J38" i="5"/>
  <c r="AY99" i="1" s="1"/>
  <c r="J37" i="5"/>
  <c r="J26" i="5"/>
  <c r="E26" i="5"/>
  <c r="J122" i="5" s="1"/>
  <c r="J25" i="5"/>
  <c r="J23" i="5"/>
  <c r="E23" i="5"/>
  <c r="J121" i="5" s="1"/>
  <c r="J22" i="5"/>
  <c r="J20" i="5"/>
  <c r="E20" i="5"/>
  <c r="F122" i="5" s="1"/>
  <c r="J19" i="5"/>
  <c r="J17" i="5"/>
  <c r="E17" i="5"/>
  <c r="F121" i="5" s="1"/>
  <c r="J16" i="5"/>
  <c r="E7" i="5"/>
  <c r="E113" i="5" s="1"/>
  <c r="BK191" i="4"/>
  <c r="BK190" i="4" s="1"/>
  <c r="BI191" i="4"/>
  <c r="BH191" i="4"/>
  <c r="BG191" i="4"/>
  <c r="BE191" i="4"/>
  <c r="T191" i="4"/>
  <c r="R191" i="4"/>
  <c r="R190" i="4" s="1"/>
  <c r="P191" i="4"/>
  <c r="P190" i="4" s="1"/>
  <c r="BF191" i="4"/>
  <c r="T190" i="4"/>
  <c r="BK189" i="4"/>
  <c r="BI189" i="4"/>
  <c r="BH189" i="4"/>
  <c r="BG189" i="4"/>
  <c r="BF189" i="4"/>
  <c r="BE189" i="4"/>
  <c r="T189" i="4"/>
  <c r="R189" i="4"/>
  <c r="P189" i="4"/>
  <c r="BK188" i="4"/>
  <c r="BI188" i="4"/>
  <c r="BH188" i="4"/>
  <c r="BG188" i="4"/>
  <c r="BE188" i="4"/>
  <c r="T188" i="4"/>
  <c r="R188" i="4"/>
  <c r="P188" i="4"/>
  <c r="BF188" i="4"/>
  <c r="BK187" i="4"/>
  <c r="BI187" i="4"/>
  <c r="BH187" i="4"/>
  <c r="BG187" i="4"/>
  <c r="BE187" i="4"/>
  <c r="T187" i="4"/>
  <c r="R187" i="4"/>
  <c r="P187" i="4"/>
  <c r="BF187" i="4"/>
  <c r="BK186" i="4"/>
  <c r="BK185" i="4" s="1"/>
  <c r="BI186" i="4"/>
  <c r="BH186" i="4"/>
  <c r="BG186" i="4"/>
  <c r="BE186" i="4"/>
  <c r="T186" i="4"/>
  <c r="T185" i="4" s="1"/>
  <c r="R186" i="4"/>
  <c r="R185" i="4" s="1"/>
  <c r="P186" i="4"/>
  <c r="BF186" i="4"/>
  <c r="BK184" i="4"/>
  <c r="BI184" i="4"/>
  <c r="BH184" i="4"/>
  <c r="BG184" i="4"/>
  <c r="BE184" i="4"/>
  <c r="T184" i="4"/>
  <c r="R184" i="4"/>
  <c r="P184" i="4"/>
  <c r="BF184" i="4"/>
  <c r="BK183" i="4"/>
  <c r="BI183" i="4"/>
  <c r="BH183" i="4"/>
  <c r="BG183" i="4"/>
  <c r="BE183" i="4"/>
  <c r="T183" i="4"/>
  <c r="R183" i="4"/>
  <c r="P183" i="4"/>
  <c r="BF183" i="4"/>
  <c r="BK182" i="4"/>
  <c r="BI182" i="4"/>
  <c r="BH182" i="4"/>
  <c r="BG182" i="4"/>
  <c r="BE182" i="4"/>
  <c r="T182" i="4"/>
  <c r="R182" i="4"/>
  <c r="P182" i="4"/>
  <c r="BF182" i="4"/>
  <c r="BK181" i="4"/>
  <c r="BI181" i="4"/>
  <c r="BH181" i="4"/>
  <c r="BG181" i="4"/>
  <c r="BF181" i="4"/>
  <c r="BE181" i="4"/>
  <c r="T181" i="4"/>
  <c r="R181" i="4"/>
  <c r="P181" i="4"/>
  <c r="BK180" i="4"/>
  <c r="BI180" i="4"/>
  <c r="BH180" i="4"/>
  <c r="BG180" i="4"/>
  <c r="BF180" i="4"/>
  <c r="BE180" i="4"/>
  <c r="T180" i="4"/>
  <c r="R180" i="4"/>
  <c r="P180" i="4"/>
  <c r="BK179" i="4"/>
  <c r="BI179" i="4"/>
  <c r="BH179" i="4"/>
  <c r="BG179" i="4"/>
  <c r="BE179" i="4"/>
  <c r="T179" i="4"/>
  <c r="R179" i="4"/>
  <c r="P179" i="4"/>
  <c r="BF179" i="4"/>
  <c r="BK178" i="4"/>
  <c r="BI178" i="4"/>
  <c r="BH178" i="4"/>
  <c r="BG178" i="4"/>
  <c r="BE178" i="4"/>
  <c r="T178" i="4"/>
  <c r="R178" i="4"/>
  <c r="P178" i="4"/>
  <c r="BF178" i="4"/>
  <c r="BK177" i="4"/>
  <c r="BI177" i="4"/>
  <c r="BH177" i="4"/>
  <c r="BG177" i="4"/>
  <c r="BE177" i="4"/>
  <c r="T177" i="4"/>
  <c r="R177" i="4"/>
  <c r="P177" i="4"/>
  <c r="BF177" i="4"/>
  <c r="BK176" i="4"/>
  <c r="BI176" i="4"/>
  <c r="BH176" i="4"/>
  <c r="BG176" i="4"/>
  <c r="BE176" i="4"/>
  <c r="T176" i="4"/>
  <c r="R176" i="4"/>
  <c r="P176" i="4"/>
  <c r="BF176" i="4"/>
  <c r="BK175" i="4"/>
  <c r="BI175" i="4"/>
  <c r="BH175" i="4"/>
  <c r="BG175" i="4"/>
  <c r="BE175" i="4"/>
  <c r="T175" i="4"/>
  <c r="R175" i="4"/>
  <c r="P175" i="4"/>
  <c r="BF175" i="4"/>
  <c r="BK174" i="4"/>
  <c r="BI174" i="4"/>
  <c r="BH174" i="4"/>
  <c r="BG174" i="4"/>
  <c r="BF174" i="4"/>
  <c r="BE174" i="4"/>
  <c r="T174" i="4"/>
  <c r="R174" i="4"/>
  <c r="P174" i="4"/>
  <c r="BK173" i="4"/>
  <c r="BI173" i="4"/>
  <c r="BH173" i="4"/>
  <c r="BG173" i="4"/>
  <c r="BE173" i="4"/>
  <c r="T173" i="4"/>
  <c r="R173" i="4"/>
  <c r="P173" i="4"/>
  <c r="BF173" i="4"/>
  <c r="BK172" i="4"/>
  <c r="BI172" i="4"/>
  <c r="BH172" i="4"/>
  <c r="BG172" i="4"/>
  <c r="BE172" i="4"/>
  <c r="T172" i="4"/>
  <c r="R172" i="4"/>
  <c r="P172" i="4"/>
  <c r="BF172" i="4"/>
  <c r="BK171" i="4"/>
  <c r="BI171" i="4"/>
  <c r="BH171" i="4"/>
  <c r="BG171" i="4"/>
  <c r="BE171" i="4"/>
  <c r="T171" i="4"/>
  <c r="R171" i="4"/>
  <c r="P171" i="4"/>
  <c r="BF171" i="4"/>
  <c r="BK170" i="4"/>
  <c r="BI170" i="4"/>
  <c r="BH170" i="4"/>
  <c r="BG170" i="4"/>
  <c r="BF170" i="4"/>
  <c r="BE170" i="4"/>
  <c r="T170" i="4"/>
  <c r="R170" i="4"/>
  <c r="P170" i="4"/>
  <c r="BK169" i="4"/>
  <c r="BI169" i="4"/>
  <c r="BH169" i="4"/>
  <c r="BG169" i="4"/>
  <c r="BE169" i="4"/>
  <c r="T169" i="4"/>
  <c r="R169" i="4"/>
  <c r="P169" i="4"/>
  <c r="BF169" i="4"/>
  <c r="BK168" i="4"/>
  <c r="BI168" i="4"/>
  <c r="BH168" i="4"/>
  <c r="BG168" i="4"/>
  <c r="BE168" i="4"/>
  <c r="T168" i="4"/>
  <c r="R168" i="4"/>
  <c r="P168" i="4"/>
  <c r="BF168" i="4"/>
  <c r="BK167" i="4"/>
  <c r="BI167" i="4"/>
  <c r="BH167" i="4"/>
  <c r="BG167" i="4"/>
  <c r="BF167" i="4"/>
  <c r="BE167" i="4"/>
  <c r="T167" i="4"/>
  <c r="R167" i="4"/>
  <c r="P167" i="4"/>
  <c r="BK166" i="4"/>
  <c r="BI166" i="4"/>
  <c r="BH166" i="4"/>
  <c r="BG166" i="4"/>
  <c r="BE166" i="4"/>
  <c r="T166" i="4"/>
  <c r="R166" i="4"/>
  <c r="P166" i="4"/>
  <c r="BF166" i="4"/>
  <c r="BK165" i="4"/>
  <c r="BI165" i="4"/>
  <c r="BH165" i="4"/>
  <c r="BG165" i="4"/>
  <c r="BF165" i="4"/>
  <c r="BE165" i="4"/>
  <c r="T165" i="4"/>
  <c r="R165" i="4"/>
  <c r="P165" i="4"/>
  <c r="BK164" i="4"/>
  <c r="BI164" i="4"/>
  <c r="BH164" i="4"/>
  <c r="BG164" i="4"/>
  <c r="BF164" i="4"/>
  <c r="BE164" i="4"/>
  <c r="T164" i="4"/>
  <c r="R164" i="4"/>
  <c r="P164" i="4"/>
  <c r="BK163" i="4"/>
  <c r="BI163" i="4"/>
  <c r="BH163" i="4"/>
  <c r="BG163" i="4"/>
  <c r="BE163" i="4"/>
  <c r="T163" i="4"/>
  <c r="R163" i="4"/>
  <c r="P163" i="4"/>
  <c r="BF163" i="4"/>
  <c r="BK162" i="4"/>
  <c r="BI162" i="4"/>
  <c r="BH162" i="4"/>
  <c r="BG162" i="4"/>
  <c r="BF162" i="4"/>
  <c r="BE162" i="4"/>
  <c r="T162" i="4"/>
  <c r="R162" i="4"/>
  <c r="P162" i="4"/>
  <c r="BK161" i="4"/>
  <c r="BI161" i="4"/>
  <c r="BH161" i="4"/>
  <c r="BG161" i="4"/>
  <c r="BE161" i="4"/>
  <c r="T161" i="4"/>
  <c r="R161" i="4"/>
  <c r="P161" i="4"/>
  <c r="BF161" i="4"/>
  <c r="BK160" i="4"/>
  <c r="BI160" i="4"/>
  <c r="BH160" i="4"/>
  <c r="BG160" i="4"/>
  <c r="BE160" i="4"/>
  <c r="T160" i="4"/>
  <c r="R160" i="4"/>
  <c r="P160" i="4"/>
  <c r="BF160" i="4"/>
  <c r="BK159" i="4"/>
  <c r="BI159" i="4"/>
  <c r="BH159" i="4"/>
  <c r="BG159" i="4"/>
  <c r="BF159" i="4"/>
  <c r="BE159" i="4"/>
  <c r="T159" i="4"/>
  <c r="R159" i="4"/>
  <c r="P159" i="4"/>
  <c r="BK158" i="4"/>
  <c r="BI158" i="4"/>
  <c r="BH158" i="4"/>
  <c r="BG158" i="4"/>
  <c r="BE158" i="4"/>
  <c r="T158" i="4"/>
  <c r="R158" i="4"/>
  <c r="P158" i="4"/>
  <c r="BF158" i="4"/>
  <c r="BK157" i="4"/>
  <c r="BI157" i="4"/>
  <c r="BH157" i="4"/>
  <c r="BG157" i="4"/>
  <c r="BE157" i="4"/>
  <c r="T157" i="4"/>
  <c r="R157" i="4"/>
  <c r="P157" i="4"/>
  <c r="BF157" i="4"/>
  <c r="BK156" i="4"/>
  <c r="BI156" i="4"/>
  <c r="BH156" i="4"/>
  <c r="BG156" i="4"/>
  <c r="BE156" i="4"/>
  <c r="T156" i="4"/>
  <c r="R156" i="4"/>
  <c r="P156" i="4"/>
  <c r="BF156" i="4"/>
  <c r="BK151" i="4"/>
  <c r="BI151" i="4"/>
  <c r="BH151" i="4"/>
  <c r="BG151" i="4"/>
  <c r="BF151" i="4"/>
  <c r="BE151" i="4"/>
  <c r="T151" i="4"/>
  <c r="R151" i="4"/>
  <c r="P151" i="4"/>
  <c r="BK150" i="4"/>
  <c r="BI150" i="4"/>
  <c r="BH150" i="4"/>
  <c r="BG150" i="4"/>
  <c r="BE150" i="4"/>
  <c r="T150" i="4"/>
  <c r="R150" i="4"/>
  <c r="P150" i="4"/>
  <c r="BF150" i="4"/>
  <c r="BK149" i="4"/>
  <c r="BI149" i="4"/>
  <c r="BH149" i="4"/>
  <c r="BG149" i="4"/>
  <c r="BE149" i="4"/>
  <c r="T149" i="4"/>
  <c r="R149" i="4"/>
  <c r="P149" i="4"/>
  <c r="BF149" i="4"/>
  <c r="BK148" i="4"/>
  <c r="BI148" i="4"/>
  <c r="BH148" i="4"/>
  <c r="BG148" i="4"/>
  <c r="BE148" i="4"/>
  <c r="T148" i="4"/>
  <c r="R148" i="4"/>
  <c r="P148" i="4"/>
  <c r="BF148" i="4"/>
  <c r="BK146" i="4"/>
  <c r="BI146" i="4"/>
  <c r="BH146" i="4"/>
  <c r="BG146" i="4"/>
  <c r="BE146" i="4"/>
  <c r="T146" i="4"/>
  <c r="R146" i="4"/>
  <c r="P146" i="4"/>
  <c r="BF146" i="4"/>
  <c r="BK145" i="4"/>
  <c r="BI145" i="4"/>
  <c r="BH145" i="4"/>
  <c r="BG145" i="4"/>
  <c r="BE145" i="4"/>
  <c r="T145" i="4"/>
  <c r="R145" i="4"/>
  <c r="P145" i="4"/>
  <c r="BF145" i="4"/>
  <c r="BK144" i="4"/>
  <c r="BI144" i="4"/>
  <c r="BH144" i="4"/>
  <c r="BG144" i="4"/>
  <c r="BE144" i="4"/>
  <c r="T144" i="4"/>
  <c r="R144" i="4"/>
  <c r="P144" i="4"/>
  <c r="BF144" i="4"/>
  <c r="BK143" i="4"/>
  <c r="BI143" i="4"/>
  <c r="BH143" i="4"/>
  <c r="BG143" i="4"/>
  <c r="BE143" i="4"/>
  <c r="T143" i="4"/>
  <c r="R143" i="4"/>
  <c r="P143" i="4"/>
  <c r="BF143" i="4"/>
  <c r="BK142" i="4"/>
  <c r="BI142" i="4"/>
  <c r="BH142" i="4"/>
  <c r="BG142" i="4"/>
  <c r="BE142" i="4"/>
  <c r="T142" i="4"/>
  <c r="R142" i="4"/>
  <c r="P142" i="4"/>
  <c r="BF142" i="4"/>
  <c r="BK141" i="4"/>
  <c r="BI141" i="4"/>
  <c r="BH141" i="4"/>
  <c r="BG141" i="4"/>
  <c r="BE141" i="4"/>
  <c r="T141" i="4"/>
  <c r="T134" i="4" s="1"/>
  <c r="R141" i="4"/>
  <c r="P141" i="4"/>
  <c r="BF141" i="4"/>
  <c r="BK140" i="4"/>
  <c r="BI140" i="4"/>
  <c r="BH140" i="4"/>
  <c r="BG140" i="4"/>
  <c r="BE140" i="4"/>
  <c r="T140" i="4"/>
  <c r="R140" i="4"/>
  <c r="P140" i="4"/>
  <c r="BF140" i="4"/>
  <c r="BK139" i="4"/>
  <c r="BI139" i="4"/>
  <c r="BH139" i="4"/>
  <c r="BG139" i="4"/>
  <c r="BE139" i="4"/>
  <c r="T139" i="4"/>
  <c r="R139" i="4"/>
  <c r="P139" i="4"/>
  <c r="BF139" i="4"/>
  <c r="BK138" i="4"/>
  <c r="BI138" i="4"/>
  <c r="BH138" i="4"/>
  <c r="BG138" i="4"/>
  <c r="BE138" i="4"/>
  <c r="T138" i="4"/>
  <c r="R138" i="4"/>
  <c r="P138" i="4"/>
  <c r="BF138" i="4"/>
  <c r="BK137" i="4"/>
  <c r="BI137" i="4"/>
  <c r="BH137" i="4"/>
  <c r="BG137" i="4"/>
  <c r="BE137" i="4"/>
  <c r="T137" i="4"/>
  <c r="R137" i="4"/>
  <c r="P137" i="4"/>
  <c r="BF137" i="4"/>
  <c r="BK136" i="4"/>
  <c r="BI136" i="4"/>
  <c r="BH136" i="4"/>
  <c r="BG136" i="4"/>
  <c r="BE136" i="4"/>
  <c r="T136" i="4"/>
  <c r="R136" i="4"/>
  <c r="P136" i="4"/>
  <c r="BF136" i="4"/>
  <c r="BK135" i="4"/>
  <c r="BK134" i="4" s="1"/>
  <c r="BI135" i="4"/>
  <c r="BH135" i="4"/>
  <c r="BG135" i="4"/>
  <c r="BE135" i="4"/>
  <c r="T135" i="4"/>
  <c r="R135" i="4"/>
  <c r="P135" i="4"/>
  <c r="P134" i="4" s="1"/>
  <c r="BF135" i="4"/>
  <c r="BK132" i="4"/>
  <c r="BI132" i="4"/>
  <c r="BH132" i="4"/>
  <c r="BG132" i="4"/>
  <c r="BE132" i="4"/>
  <c r="T132" i="4"/>
  <c r="R132" i="4"/>
  <c r="P132" i="4"/>
  <c r="BF132" i="4"/>
  <c r="BK131" i="4"/>
  <c r="BI131" i="4"/>
  <c r="BH131" i="4"/>
  <c r="BG131" i="4"/>
  <c r="BF131" i="4"/>
  <c r="BE131" i="4"/>
  <c r="T131" i="4"/>
  <c r="R131" i="4"/>
  <c r="P131" i="4"/>
  <c r="BK130" i="4"/>
  <c r="BK126" i="4" s="1"/>
  <c r="BI130" i="4"/>
  <c r="BH130" i="4"/>
  <c r="BG130" i="4"/>
  <c r="BE130" i="4"/>
  <c r="T130" i="4"/>
  <c r="R130" i="4"/>
  <c r="P130" i="4"/>
  <c r="BF130" i="4"/>
  <c r="BK129" i="4"/>
  <c r="BI129" i="4"/>
  <c r="BH129" i="4"/>
  <c r="BG129" i="4"/>
  <c r="BE129" i="4"/>
  <c r="T129" i="4"/>
  <c r="R129" i="4"/>
  <c r="P129" i="4"/>
  <c r="BF129" i="4"/>
  <c r="BK128" i="4"/>
  <c r="BI128" i="4"/>
  <c r="BH128" i="4"/>
  <c r="BG128" i="4"/>
  <c r="BE128" i="4"/>
  <c r="T128" i="4"/>
  <c r="R128" i="4"/>
  <c r="P128" i="4"/>
  <c r="BF128" i="4"/>
  <c r="BK127" i="4"/>
  <c r="BI127" i="4"/>
  <c r="BH127" i="4"/>
  <c r="BG127" i="4"/>
  <c r="BE127" i="4"/>
  <c r="T127" i="4"/>
  <c r="T126" i="4" s="1"/>
  <c r="T125" i="4" s="1"/>
  <c r="R127" i="4"/>
  <c r="P127" i="4"/>
  <c r="BF127" i="4"/>
  <c r="BK125" i="4"/>
  <c r="F118" i="4"/>
  <c r="E116" i="4"/>
  <c r="F88" i="4"/>
  <c r="E86" i="4"/>
  <c r="J39" i="4"/>
  <c r="J38" i="4"/>
  <c r="J37" i="4"/>
  <c r="J26" i="4"/>
  <c r="E26" i="4"/>
  <c r="J121" i="4" s="1"/>
  <c r="J25" i="4"/>
  <c r="J23" i="4"/>
  <c r="E23" i="4"/>
  <c r="J90" i="4" s="1"/>
  <c r="J22" i="4"/>
  <c r="J20" i="4"/>
  <c r="E20" i="4"/>
  <c r="F121" i="4" s="1"/>
  <c r="J19" i="4"/>
  <c r="J17" i="4"/>
  <c r="E17" i="4"/>
  <c r="F90" i="4" s="1"/>
  <c r="J16" i="4"/>
  <c r="J14" i="4"/>
  <c r="J118" i="4" s="1"/>
  <c r="E7" i="4"/>
  <c r="E112" i="4" s="1"/>
  <c r="BK279" i="3"/>
  <c r="BI279" i="3"/>
  <c r="BH279" i="3"/>
  <c r="BG279" i="3"/>
  <c r="BE279" i="3"/>
  <c r="T279" i="3"/>
  <c r="R279" i="3"/>
  <c r="P279" i="3"/>
  <c r="BF279" i="3"/>
  <c r="BK278" i="3"/>
  <c r="BI278" i="3"/>
  <c r="BH278" i="3"/>
  <c r="BG278" i="3"/>
  <c r="BE278" i="3"/>
  <c r="T278" i="3"/>
  <c r="T277" i="3" s="1"/>
  <c r="R278" i="3"/>
  <c r="P278" i="3"/>
  <c r="P277" i="3" s="1"/>
  <c r="BF278" i="3"/>
  <c r="R277" i="3"/>
  <c r="BK276" i="3"/>
  <c r="BI276" i="3"/>
  <c r="BH276" i="3"/>
  <c r="BG276" i="3"/>
  <c r="BE276" i="3"/>
  <c r="T276" i="3"/>
  <c r="R276" i="3"/>
  <c r="P276" i="3"/>
  <c r="BF276" i="3"/>
  <c r="BK275" i="3"/>
  <c r="BI275" i="3"/>
  <c r="BH275" i="3"/>
  <c r="BG275" i="3"/>
  <c r="BE275" i="3"/>
  <c r="T275" i="3"/>
  <c r="R275" i="3"/>
  <c r="R274" i="3" s="1"/>
  <c r="P275" i="3"/>
  <c r="BF275" i="3"/>
  <c r="BK274" i="3"/>
  <c r="T274" i="3"/>
  <c r="BK268" i="3"/>
  <c r="BI268" i="3"/>
  <c r="BH268" i="3"/>
  <c r="BG268" i="3"/>
  <c r="BF268" i="3"/>
  <c r="BE268" i="3"/>
  <c r="T268" i="3"/>
  <c r="R268" i="3"/>
  <c r="P268" i="3"/>
  <c r="BK267" i="3"/>
  <c r="BI267" i="3"/>
  <c r="BH267" i="3"/>
  <c r="BG267" i="3"/>
  <c r="BE267" i="3"/>
  <c r="T267" i="3"/>
  <c r="R267" i="3"/>
  <c r="P267" i="3"/>
  <c r="BF267" i="3"/>
  <c r="BK266" i="3"/>
  <c r="BI266" i="3"/>
  <c r="BH266" i="3"/>
  <c r="BG266" i="3"/>
  <c r="BE266" i="3"/>
  <c r="T266" i="3"/>
  <c r="R266" i="3"/>
  <c r="P266" i="3"/>
  <c r="BF266" i="3"/>
  <c r="BK265" i="3"/>
  <c r="BI265" i="3"/>
  <c r="BH265" i="3"/>
  <c r="BG265" i="3"/>
  <c r="BE265" i="3"/>
  <c r="T265" i="3"/>
  <c r="R265" i="3"/>
  <c r="P265" i="3"/>
  <c r="BF265" i="3"/>
  <c r="BK264" i="3"/>
  <c r="BI264" i="3"/>
  <c r="BH264" i="3"/>
  <c r="BG264" i="3"/>
  <c r="BE264" i="3"/>
  <c r="T264" i="3"/>
  <c r="R264" i="3"/>
  <c r="P264" i="3"/>
  <c r="BF264" i="3"/>
  <c r="BK263" i="3"/>
  <c r="BI263" i="3"/>
  <c r="BH263" i="3"/>
  <c r="BG263" i="3"/>
  <c r="BE263" i="3"/>
  <c r="T263" i="3"/>
  <c r="R263" i="3"/>
  <c r="P263" i="3"/>
  <c r="BF263" i="3"/>
  <c r="BK262" i="3"/>
  <c r="BI262" i="3"/>
  <c r="BH262" i="3"/>
  <c r="BG262" i="3"/>
  <c r="BF262" i="3"/>
  <c r="BE262" i="3"/>
  <c r="T262" i="3"/>
  <c r="R262" i="3"/>
  <c r="P262" i="3"/>
  <c r="BK261" i="3"/>
  <c r="BI261" i="3"/>
  <c r="BH261" i="3"/>
  <c r="BG261" i="3"/>
  <c r="BE261" i="3"/>
  <c r="T261" i="3"/>
  <c r="R261" i="3"/>
  <c r="P261" i="3"/>
  <c r="BF261" i="3"/>
  <c r="BK260" i="3"/>
  <c r="BI260" i="3"/>
  <c r="BH260" i="3"/>
  <c r="BG260" i="3"/>
  <c r="BE260" i="3"/>
  <c r="T260" i="3"/>
  <c r="R260" i="3"/>
  <c r="P260" i="3"/>
  <c r="BF260" i="3"/>
  <c r="BK259" i="3"/>
  <c r="BI259" i="3"/>
  <c r="BH259" i="3"/>
  <c r="BG259" i="3"/>
  <c r="BE259" i="3"/>
  <c r="T259" i="3"/>
  <c r="R259" i="3"/>
  <c r="P259" i="3"/>
  <c r="BF259" i="3"/>
  <c r="BK258" i="3"/>
  <c r="BI258" i="3"/>
  <c r="BH258" i="3"/>
  <c r="BG258" i="3"/>
  <c r="BE258" i="3"/>
  <c r="T258" i="3"/>
  <c r="R258" i="3"/>
  <c r="P258" i="3"/>
  <c r="BF258" i="3"/>
  <c r="BK257" i="3"/>
  <c r="BI257" i="3"/>
  <c r="BH257" i="3"/>
  <c r="BG257" i="3"/>
  <c r="BE257" i="3"/>
  <c r="T257" i="3"/>
  <c r="R257" i="3"/>
  <c r="P257" i="3"/>
  <c r="BF257" i="3"/>
  <c r="BK256" i="3"/>
  <c r="BI256" i="3"/>
  <c r="BH256" i="3"/>
  <c r="BG256" i="3"/>
  <c r="BF256" i="3"/>
  <c r="BE256" i="3"/>
  <c r="T256" i="3"/>
  <c r="R256" i="3"/>
  <c r="P256" i="3"/>
  <c r="BK255" i="3"/>
  <c r="BI255" i="3"/>
  <c r="BH255" i="3"/>
  <c r="BG255" i="3"/>
  <c r="BE255" i="3"/>
  <c r="T255" i="3"/>
  <c r="R255" i="3"/>
  <c r="P255" i="3"/>
  <c r="BF255" i="3"/>
  <c r="BK254" i="3"/>
  <c r="BI254" i="3"/>
  <c r="BH254" i="3"/>
  <c r="BG254" i="3"/>
  <c r="BE254" i="3"/>
  <c r="T254" i="3"/>
  <c r="R254" i="3"/>
  <c r="P254" i="3"/>
  <c r="BF254" i="3"/>
  <c r="BK253" i="3"/>
  <c r="BI253" i="3"/>
  <c r="BH253" i="3"/>
  <c r="BG253" i="3"/>
  <c r="BE253" i="3"/>
  <c r="T253" i="3"/>
  <c r="R253" i="3"/>
  <c r="P253" i="3"/>
  <c r="BF253" i="3"/>
  <c r="BK252" i="3"/>
  <c r="BI252" i="3"/>
  <c r="BH252" i="3"/>
  <c r="BG252" i="3"/>
  <c r="BE252" i="3"/>
  <c r="T252" i="3"/>
  <c r="R252" i="3"/>
  <c r="P252" i="3"/>
  <c r="BF252" i="3"/>
  <c r="BK251" i="3"/>
  <c r="BI251" i="3"/>
  <c r="BH251" i="3"/>
  <c r="BG251" i="3"/>
  <c r="BE251" i="3"/>
  <c r="T251" i="3"/>
  <c r="R251" i="3"/>
  <c r="P251" i="3"/>
  <c r="BF251" i="3"/>
  <c r="BK250" i="3"/>
  <c r="BI250" i="3"/>
  <c r="BH250" i="3"/>
  <c r="BG250" i="3"/>
  <c r="BE250" i="3"/>
  <c r="T250" i="3"/>
  <c r="R250" i="3"/>
  <c r="P250" i="3"/>
  <c r="BF250" i="3"/>
  <c r="BK249" i="3"/>
  <c r="BI249" i="3"/>
  <c r="BH249" i="3"/>
  <c r="BG249" i="3"/>
  <c r="BE249" i="3"/>
  <c r="T249" i="3"/>
  <c r="R249" i="3"/>
  <c r="P249" i="3"/>
  <c r="BF249" i="3"/>
  <c r="BK248" i="3"/>
  <c r="BI248" i="3"/>
  <c r="BH248" i="3"/>
  <c r="BG248" i="3"/>
  <c r="BE248" i="3"/>
  <c r="T248" i="3"/>
  <c r="R248" i="3"/>
  <c r="P248" i="3"/>
  <c r="BF248" i="3"/>
  <c r="BK247" i="3"/>
  <c r="BI247" i="3"/>
  <c r="BH247" i="3"/>
  <c r="BG247" i="3"/>
  <c r="BE247" i="3"/>
  <c r="T247" i="3"/>
  <c r="R247" i="3"/>
  <c r="P247" i="3"/>
  <c r="BF247" i="3"/>
  <c r="BK246" i="3"/>
  <c r="BI246" i="3"/>
  <c r="BH246" i="3"/>
  <c r="BG246" i="3"/>
  <c r="BE246" i="3"/>
  <c r="T246" i="3"/>
  <c r="R246" i="3"/>
  <c r="P246" i="3"/>
  <c r="BF246" i="3"/>
  <c r="BK245" i="3"/>
  <c r="BI245" i="3"/>
  <c r="BH245" i="3"/>
  <c r="BG245" i="3"/>
  <c r="BF245" i="3"/>
  <c r="BE245" i="3"/>
  <c r="T245" i="3"/>
  <c r="R245" i="3"/>
  <c r="P245" i="3"/>
  <c r="BK244" i="3"/>
  <c r="BI244" i="3"/>
  <c r="BH244" i="3"/>
  <c r="BG244" i="3"/>
  <c r="BE244" i="3"/>
  <c r="T244" i="3"/>
  <c r="R244" i="3"/>
  <c r="P244" i="3"/>
  <c r="BF244" i="3"/>
  <c r="BK243" i="3"/>
  <c r="BI243" i="3"/>
  <c r="BH243" i="3"/>
  <c r="BG243" i="3"/>
  <c r="BE243" i="3"/>
  <c r="T243" i="3"/>
  <c r="R243" i="3"/>
  <c r="P243" i="3"/>
  <c r="BF243" i="3"/>
  <c r="BK242" i="3"/>
  <c r="BI242" i="3"/>
  <c r="BH242" i="3"/>
  <c r="BG242" i="3"/>
  <c r="BE242" i="3"/>
  <c r="T242" i="3"/>
  <c r="R242" i="3"/>
  <c r="P242" i="3"/>
  <c r="BF242" i="3"/>
  <c r="BK241" i="3"/>
  <c r="BI241" i="3"/>
  <c r="BH241" i="3"/>
  <c r="BG241" i="3"/>
  <c r="BF241" i="3"/>
  <c r="BE241" i="3"/>
  <c r="T241" i="3"/>
  <c r="R241" i="3"/>
  <c r="P241" i="3"/>
  <c r="BK240" i="3"/>
  <c r="BI240" i="3"/>
  <c r="BH240" i="3"/>
  <c r="BG240" i="3"/>
  <c r="BE240" i="3"/>
  <c r="T240" i="3"/>
  <c r="R240" i="3"/>
  <c r="P240" i="3"/>
  <c r="BF240" i="3"/>
  <c r="BK239" i="3"/>
  <c r="BI239" i="3"/>
  <c r="BH239" i="3"/>
  <c r="BG239" i="3"/>
  <c r="BE239" i="3"/>
  <c r="T239" i="3"/>
  <c r="R239" i="3"/>
  <c r="P239" i="3"/>
  <c r="BF239" i="3"/>
  <c r="BK238" i="3"/>
  <c r="BI238" i="3"/>
  <c r="BH238" i="3"/>
  <c r="BG238" i="3"/>
  <c r="BE238" i="3"/>
  <c r="T238" i="3"/>
  <c r="R238" i="3"/>
  <c r="P238" i="3"/>
  <c r="BF238" i="3"/>
  <c r="BK237" i="3"/>
  <c r="BI237" i="3"/>
  <c r="BH237" i="3"/>
  <c r="BG237" i="3"/>
  <c r="BE237" i="3"/>
  <c r="T237" i="3"/>
  <c r="R237" i="3"/>
  <c r="P237" i="3"/>
  <c r="BF237" i="3"/>
  <c r="BK236" i="3"/>
  <c r="BI236" i="3"/>
  <c r="BH236" i="3"/>
  <c r="BG236" i="3"/>
  <c r="BE236" i="3"/>
  <c r="T236" i="3"/>
  <c r="R236" i="3"/>
  <c r="P236" i="3"/>
  <c r="BF236" i="3"/>
  <c r="BK235" i="3"/>
  <c r="BI235" i="3"/>
  <c r="BH235" i="3"/>
  <c r="BG235" i="3"/>
  <c r="BF235" i="3"/>
  <c r="BE235" i="3"/>
  <c r="T235" i="3"/>
  <c r="R235" i="3"/>
  <c r="P235" i="3"/>
  <c r="BK234" i="3"/>
  <c r="BI234" i="3"/>
  <c r="BH234" i="3"/>
  <c r="BG234" i="3"/>
  <c r="BE234" i="3"/>
  <c r="T234" i="3"/>
  <c r="R234" i="3"/>
  <c r="P234" i="3"/>
  <c r="BF234" i="3"/>
  <c r="BK233" i="3"/>
  <c r="BI233" i="3"/>
  <c r="BH233" i="3"/>
  <c r="BG233" i="3"/>
  <c r="BE233" i="3"/>
  <c r="T233" i="3"/>
  <c r="R233" i="3"/>
  <c r="P233" i="3"/>
  <c r="BF233" i="3"/>
  <c r="BK232" i="3"/>
  <c r="BI232" i="3"/>
  <c r="BH232" i="3"/>
  <c r="BG232" i="3"/>
  <c r="BF232" i="3"/>
  <c r="BE232" i="3"/>
  <c r="T232" i="3"/>
  <c r="R232" i="3"/>
  <c r="P232" i="3"/>
  <c r="BK231" i="3"/>
  <c r="BI231" i="3"/>
  <c r="BH231" i="3"/>
  <c r="BG231" i="3"/>
  <c r="BE231" i="3"/>
  <c r="T231" i="3"/>
  <c r="R231" i="3"/>
  <c r="P231" i="3"/>
  <c r="BF231" i="3"/>
  <c r="BK230" i="3"/>
  <c r="BI230" i="3"/>
  <c r="BH230" i="3"/>
  <c r="BG230" i="3"/>
  <c r="BF230" i="3"/>
  <c r="BE230" i="3"/>
  <c r="T230" i="3"/>
  <c r="R230" i="3"/>
  <c r="P230" i="3"/>
  <c r="BK229" i="3"/>
  <c r="BI229" i="3"/>
  <c r="BH229" i="3"/>
  <c r="BG229" i="3"/>
  <c r="BE229" i="3"/>
  <c r="T229" i="3"/>
  <c r="R229" i="3"/>
  <c r="P229" i="3"/>
  <c r="BF229" i="3"/>
  <c r="BK228" i="3"/>
  <c r="BI228" i="3"/>
  <c r="BH228" i="3"/>
  <c r="BG228" i="3"/>
  <c r="BE228" i="3"/>
  <c r="T228" i="3"/>
  <c r="R228" i="3"/>
  <c r="P228" i="3"/>
  <c r="BF228" i="3"/>
  <c r="BK227" i="3"/>
  <c r="BI227" i="3"/>
  <c r="BH227" i="3"/>
  <c r="BG227" i="3"/>
  <c r="BF227" i="3"/>
  <c r="BE227" i="3"/>
  <c r="T227" i="3"/>
  <c r="R227" i="3"/>
  <c r="P227" i="3"/>
  <c r="BK226" i="3"/>
  <c r="BI226" i="3"/>
  <c r="BH226" i="3"/>
  <c r="BG226" i="3"/>
  <c r="BE226" i="3"/>
  <c r="T226" i="3"/>
  <c r="R226" i="3"/>
  <c r="P226" i="3"/>
  <c r="BF226" i="3"/>
  <c r="BK225" i="3"/>
  <c r="BI225" i="3"/>
  <c r="BH225" i="3"/>
  <c r="BG225" i="3"/>
  <c r="BE225" i="3"/>
  <c r="T225" i="3"/>
  <c r="R225" i="3"/>
  <c r="P225" i="3"/>
  <c r="BF225" i="3"/>
  <c r="BK224" i="3"/>
  <c r="BI224" i="3"/>
  <c r="BH224" i="3"/>
  <c r="BG224" i="3"/>
  <c r="BE224" i="3"/>
  <c r="T224" i="3"/>
  <c r="R224" i="3"/>
  <c r="P224" i="3"/>
  <c r="BF224" i="3"/>
  <c r="BK223" i="3"/>
  <c r="BI223" i="3"/>
  <c r="BH223" i="3"/>
  <c r="BG223" i="3"/>
  <c r="BE223" i="3"/>
  <c r="T223" i="3"/>
  <c r="R223" i="3"/>
  <c r="P223" i="3"/>
  <c r="BF223" i="3"/>
  <c r="BK222" i="3"/>
  <c r="BI222" i="3"/>
  <c r="BH222" i="3"/>
  <c r="BG222" i="3"/>
  <c r="BE222" i="3"/>
  <c r="T222" i="3"/>
  <c r="R222" i="3"/>
  <c r="P222" i="3"/>
  <c r="BF222" i="3"/>
  <c r="BK221" i="3"/>
  <c r="BI221" i="3"/>
  <c r="BH221" i="3"/>
  <c r="BG221" i="3"/>
  <c r="BE221" i="3"/>
  <c r="T221" i="3"/>
  <c r="R221" i="3"/>
  <c r="P221" i="3"/>
  <c r="BF221" i="3"/>
  <c r="BK220" i="3"/>
  <c r="BI220" i="3"/>
  <c r="BH220" i="3"/>
  <c r="BG220" i="3"/>
  <c r="BE220" i="3"/>
  <c r="T220" i="3"/>
  <c r="R220" i="3"/>
  <c r="P220" i="3"/>
  <c r="BF220" i="3"/>
  <c r="BK219" i="3"/>
  <c r="BI219" i="3"/>
  <c r="BH219" i="3"/>
  <c r="BG219" i="3"/>
  <c r="BE219" i="3"/>
  <c r="T219" i="3"/>
  <c r="R219" i="3"/>
  <c r="P219" i="3"/>
  <c r="BF219" i="3"/>
  <c r="BK218" i="3"/>
  <c r="BI218" i="3"/>
  <c r="BH218" i="3"/>
  <c r="BG218" i="3"/>
  <c r="BE218" i="3"/>
  <c r="T218" i="3"/>
  <c r="R218" i="3"/>
  <c r="P218" i="3"/>
  <c r="BF218" i="3"/>
  <c r="BK217" i="3"/>
  <c r="BI217" i="3"/>
  <c r="BH217" i="3"/>
  <c r="BG217" i="3"/>
  <c r="BE217" i="3"/>
  <c r="T217" i="3"/>
  <c r="R217" i="3"/>
  <c r="P217" i="3"/>
  <c r="BF217" i="3"/>
  <c r="BK216" i="3"/>
  <c r="BI216" i="3"/>
  <c r="BH216" i="3"/>
  <c r="BG216" i="3"/>
  <c r="BE216" i="3"/>
  <c r="T216" i="3"/>
  <c r="R216" i="3"/>
  <c r="P216" i="3"/>
  <c r="BF216" i="3"/>
  <c r="BK215" i="3"/>
  <c r="BI215" i="3"/>
  <c r="BH215" i="3"/>
  <c r="BG215" i="3"/>
  <c r="BF215" i="3"/>
  <c r="BE215" i="3"/>
  <c r="T215" i="3"/>
  <c r="R215" i="3"/>
  <c r="P215" i="3"/>
  <c r="BK214" i="3"/>
  <c r="BI214" i="3"/>
  <c r="BH214" i="3"/>
  <c r="BG214" i="3"/>
  <c r="BE214" i="3"/>
  <c r="T214" i="3"/>
  <c r="R214" i="3"/>
  <c r="P214" i="3"/>
  <c r="BF214" i="3"/>
  <c r="BK213" i="3"/>
  <c r="BI213" i="3"/>
  <c r="BH213" i="3"/>
  <c r="BG213" i="3"/>
  <c r="BE213" i="3"/>
  <c r="T213" i="3"/>
  <c r="R213" i="3"/>
  <c r="P213" i="3"/>
  <c r="BF213" i="3"/>
  <c r="BK212" i="3"/>
  <c r="BI212" i="3"/>
  <c r="BH212" i="3"/>
  <c r="BG212" i="3"/>
  <c r="BE212" i="3"/>
  <c r="T212" i="3"/>
  <c r="R212" i="3"/>
  <c r="P212" i="3"/>
  <c r="BF212" i="3"/>
  <c r="BK211" i="3"/>
  <c r="BI211" i="3"/>
  <c r="BH211" i="3"/>
  <c r="BG211" i="3"/>
  <c r="BF211" i="3"/>
  <c r="BE211" i="3"/>
  <c r="T211" i="3"/>
  <c r="R211" i="3"/>
  <c r="P211" i="3"/>
  <c r="BK210" i="3"/>
  <c r="BI210" i="3"/>
  <c r="BH210" i="3"/>
  <c r="BG210" i="3"/>
  <c r="BE210" i="3"/>
  <c r="T210" i="3"/>
  <c r="R210" i="3"/>
  <c r="P210" i="3"/>
  <c r="BF210" i="3"/>
  <c r="BK209" i="3"/>
  <c r="BI209" i="3"/>
  <c r="BH209" i="3"/>
  <c r="BG209" i="3"/>
  <c r="BE209" i="3"/>
  <c r="T209" i="3"/>
  <c r="R209" i="3"/>
  <c r="P209" i="3"/>
  <c r="BF209" i="3"/>
  <c r="BK208" i="3"/>
  <c r="BI208" i="3"/>
  <c r="BH208" i="3"/>
  <c r="BG208" i="3"/>
  <c r="BE208" i="3"/>
  <c r="T208" i="3"/>
  <c r="R208" i="3"/>
  <c r="P208" i="3"/>
  <c r="BF208" i="3"/>
  <c r="BK207" i="3"/>
  <c r="BI207" i="3"/>
  <c r="BH207" i="3"/>
  <c r="BG207" i="3"/>
  <c r="BF207" i="3"/>
  <c r="BE207" i="3"/>
  <c r="T207" i="3"/>
  <c r="R207" i="3"/>
  <c r="P207" i="3"/>
  <c r="BK206" i="3"/>
  <c r="BI206" i="3"/>
  <c r="BH206" i="3"/>
  <c r="BG206" i="3"/>
  <c r="BE206" i="3"/>
  <c r="T206" i="3"/>
  <c r="R206" i="3"/>
  <c r="P206" i="3"/>
  <c r="BF206" i="3"/>
  <c r="BK205" i="3"/>
  <c r="BI205" i="3"/>
  <c r="BH205" i="3"/>
  <c r="BG205" i="3"/>
  <c r="BE205" i="3"/>
  <c r="T205" i="3"/>
  <c r="R205" i="3"/>
  <c r="P205" i="3"/>
  <c r="BF205" i="3"/>
  <c r="BK204" i="3"/>
  <c r="BI204" i="3"/>
  <c r="BH204" i="3"/>
  <c r="BG204" i="3"/>
  <c r="BE204" i="3"/>
  <c r="T204" i="3"/>
  <c r="R204" i="3"/>
  <c r="P204" i="3"/>
  <c r="BF204" i="3"/>
  <c r="BK203" i="3"/>
  <c r="BI203" i="3"/>
  <c r="BH203" i="3"/>
  <c r="BG203" i="3"/>
  <c r="BF203" i="3"/>
  <c r="BE203" i="3"/>
  <c r="T203" i="3"/>
  <c r="R203" i="3"/>
  <c r="P203" i="3"/>
  <c r="BK202" i="3"/>
  <c r="BI202" i="3"/>
  <c r="BH202" i="3"/>
  <c r="BG202" i="3"/>
  <c r="BE202" i="3"/>
  <c r="T202" i="3"/>
  <c r="R202" i="3"/>
  <c r="P202" i="3"/>
  <c r="BF202" i="3"/>
  <c r="BK201" i="3"/>
  <c r="BI201" i="3"/>
  <c r="BH201" i="3"/>
  <c r="BG201" i="3"/>
  <c r="BE201" i="3"/>
  <c r="T201" i="3"/>
  <c r="R201" i="3"/>
  <c r="P201" i="3"/>
  <c r="BF201" i="3"/>
  <c r="BK200" i="3"/>
  <c r="BI200" i="3"/>
  <c r="BH200" i="3"/>
  <c r="BG200" i="3"/>
  <c r="BE200" i="3"/>
  <c r="T200" i="3"/>
  <c r="R200" i="3"/>
  <c r="P200" i="3"/>
  <c r="BF200" i="3"/>
  <c r="BK199" i="3"/>
  <c r="BI199" i="3"/>
  <c r="BH199" i="3"/>
  <c r="BG199" i="3"/>
  <c r="BE199" i="3"/>
  <c r="T199" i="3"/>
  <c r="R199" i="3"/>
  <c r="P199" i="3"/>
  <c r="BF199" i="3"/>
  <c r="BK198" i="3"/>
  <c r="BI198" i="3"/>
  <c r="BH198" i="3"/>
  <c r="BG198" i="3"/>
  <c r="BF198" i="3"/>
  <c r="BE198" i="3"/>
  <c r="T198" i="3"/>
  <c r="R198" i="3"/>
  <c r="P198" i="3"/>
  <c r="BK197" i="3"/>
  <c r="BI197" i="3"/>
  <c r="BH197" i="3"/>
  <c r="BG197" i="3"/>
  <c r="BE197" i="3"/>
  <c r="T197" i="3"/>
  <c r="R197" i="3"/>
  <c r="P197" i="3"/>
  <c r="BF197" i="3"/>
  <c r="BK196" i="3"/>
  <c r="BI196" i="3"/>
  <c r="BH196" i="3"/>
  <c r="BG196" i="3"/>
  <c r="BE196" i="3"/>
  <c r="T196" i="3"/>
  <c r="R196" i="3"/>
  <c r="P196" i="3"/>
  <c r="BF196" i="3"/>
  <c r="BK195" i="3"/>
  <c r="BI195" i="3"/>
  <c r="BH195" i="3"/>
  <c r="BG195" i="3"/>
  <c r="BE195" i="3"/>
  <c r="T195" i="3"/>
  <c r="R195" i="3"/>
  <c r="P195" i="3"/>
  <c r="BF195" i="3"/>
  <c r="BK194" i="3"/>
  <c r="BI194" i="3"/>
  <c r="BH194" i="3"/>
  <c r="BG194" i="3"/>
  <c r="BF194" i="3"/>
  <c r="BE194" i="3"/>
  <c r="T194" i="3"/>
  <c r="R194" i="3"/>
  <c r="P194" i="3"/>
  <c r="BK193" i="3"/>
  <c r="BI193" i="3"/>
  <c r="BH193" i="3"/>
  <c r="BG193" i="3"/>
  <c r="BE193" i="3"/>
  <c r="T193" i="3"/>
  <c r="R193" i="3"/>
  <c r="P193" i="3"/>
  <c r="BF193" i="3"/>
  <c r="BK192" i="3"/>
  <c r="BI192" i="3"/>
  <c r="BH192" i="3"/>
  <c r="BG192" i="3"/>
  <c r="BE192" i="3"/>
  <c r="T192" i="3"/>
  <c r="R192" i="3"/>
  <c r="P192" i="3"/>
  <c r="BF192" i="3"/>
  <c r="BK189" i="3"/>
  <c r="BI189" i="3"/>
  <c r="BH189" i="3"/>
  <c r="BG189" i="3"/>
  <c r="BE189" i="3"/>
  <c r="T189" i="3"/>
  <c r="R189" i="3"/>
  <c r="P189" i="3"/>
  <c r="BF189" i="3"/>
  <c r="BK188" i="3"/>
  <c r="BI188" i="3"/>
  <c r="BH188" i="3"/>
  <c r="BG188" i="3"/>
  <c r="BF188" i="3"/>
  <c r="BE188" i="3"/>
  <c r="T188" i="3"/>
  <c r="R188" i="3"/>
  <c r="P188" i="3"/>
  <c r="BK187" i="3"/>
  <c r="BI187" i="3"/>
  <c r="BH187" i="3"/>
  <c r="BG187" i="3"/>
  <c r="BE187" i="3"/>
  <c r="T187" i="3"/>
  <c r="R187" i="3"/>
  <c r="P187" i="3"/>
  <c r="BF187" i="3"/>
  <c r="BK186" i="3"/>
  <c r="BI186" i="3"/>
  <c r="BH186" i="3"/>
  <c r="BG186" i="3"/>
  <c r="BE186" i="3"/>
  <c r="T186" i="3"/>
  <c r="R186" i="3"/>
  <c r="P186" i="3"/>
  <c r="BF186" i="3"/>
  <c r="BK185" i="3"/>
  <c r="BI185" i="3"/>
  <c r="BH185" i="3"/>
  <c r="BG185" i="3"/>
  <c r="BE185" i="3"/>
  <c r="T185" i="3"/>
  <c r="R185" i="3"/>
  <c r="P185" i="3"/>
  <c r="BF185" i="3"/>
  <c r="BK184" i="3"/>
  <c r="BI184" i="3"/>
  <c r="BH184" i="3"/>
  <c r="BG184" i="3"/>
  <c r="BE184" i="3"/>
  <c r="T184" i="3"/>
  <c r="R184" i="3"/>
  <c r="P184" i="3"/>
  <c r="BF184" i="3"/>
  <c r="BK183" i="3"/>
  <c r="BI183" i="3"/>
  <c r="BH183" i="3"/>
  <c r="BG183" i="3"/>
  <c r="BF183" i="3"/>
  <c r="BE183" i="3"/>
  <c r="T183" i="3"/>
  <c r="R183" i="3"/>
  <c r="P183" i="3"/>
  <c r="BK182" i="3"/>
  <c r="BI182" i="3"/>
  <c r="BH182" i="3"/>
  <c r="BG182" i="3"/>
  <c r="BE182" i="3"/>
  <c r="T182" i="3"/>
  <c r="R182" i="3"/>
  <c r="P182" i="3"/>
  <c r="BF182" i="3"/>
  <c r="BK181" i="3"/>
  <c r="BI181" i="3"/>
  <c r="BH181" i="3"/>
  <c r="BG181" i="3"/>
  <c r="BE181" i="3"/>
  <c r="T181" i="3"/>
  <c r="R181" i="3"/>
  <c r="P181" i="3"/>
  <c r="BF181" i="3"/>
  <c r="BK180" i="3"/>
  <c r="BI180" i="3"/>
  <c r="BH180" i="3"/>
  <c r="BG180" i="3"/>
  <c r="BE180" i="3"/>
  <c r="T180" i="3"/>
  <c r="R180" i="3"/>
  <c r="P180" i="3"/>
  <c r="BF180" i="3"/>
  <c r="BK179" i="3"/>
  <c r="BI179" i="3"/>
  <c r="BH179" i="3"/>
  <c r="BG179" i="3"/>
  <c r="BE179" i="3"/>
  <c r="T179" i="3"/>
  <c r="R179" i="3"/>
  <c r="P179" i="3"/>
  <c r="BF179" i="3"/>
  <c r="BK178" i="3"/>
  <c r="BI178" i="3"/>
  <c r="BH178" i="3"/>
  <c r="BG178" i="3"/>
  <c r="BF178" i="3"/>
  <c r="BE178" i="3"/>
  <c r="T178" i="3"/>
  <c r="R178" i="3"/>
  <c r="P178" i="3"/>
  <c r="BK177" i="3"/>
  <c r="BI177" i="3"/>
  <c r="BH177" i="3"/>
  <c r="BG177" i="3"/>
  <c r="BE177" i="3"/>
  <c r="T177" i="3"/>
  <c r="R177" i="3"/>
  <c r="P177" i="3"/>
  <c r="BF177" i="3"/>
  <c r="BK176" i="3"/>
  <c r="BI176" i="3"/>
  <c r="BH176" i="3"/>
  <c r="BG176" i="3"/>
  <c r="BE176" i="3"/>
  <c r="T176" i="3"/>
  <c r="R176" i="3"/>
  <c r="P176" i="3"/>
  <c r="BF176" i="3"/>
  <c r="BK175" i="3"/>
  <c r="BI175" i="3"/>
  <c r="BH175" i="3"/>
  <c r="BG175" i="3"/>
  <c r="BE175" i="3"/>
  <c r="T175" i="3"/>
  <c r="R175" i="3"/>
  <c r="P175" i="3"/>
  <c r="BF175" i="3"/>
  <c r="BK174" i="3"/>
  <c r="BI174" i="3"/>
  <c r="BH174" i="3"/>
  <c r="BG174" i="3"/>
  <c r="BF174" i="3"/>
  <c r="BE174" i="3"/>
  <c r="T174" i="3"/>
  <c r="R174" i="3"/>
  <c r="P174" i="3"/>
  <c r="BK173" i="3"/>
  <c r="BI173" i="3"/>
  <c r="BH173" i="3"/>
  <c r="BG173" i="3"/>
  <c r="BE173" i="3"/>
  <c r="T173" i="3"/>
  <c r="R173" i="3"/>
  <c r="P173" i="3"/>
  <c r="BF173" i="3"/>
  <c r="BK172" i="3"/>
  <c r="BI172" i="3"/>
  <c r="BH172" i="3"/>
  <c r="BG172" i="3"/>
  <c r="BE172" i="3"/>
  <c r="T172" i="3"/>
  <c r="R172" i="3"/>
  <c r="P172" i="3"/>
  <c r="BF172" i="3"/>
  <c r="BK171" i="3"/>
  <c r="BI171" i="3"/>
  <c r="BH171" i="3"/>
  <c r="BG171" i="3"/>
  <c r="BE171" i="3"/>
  <c r="T171" i="3"/>
  <c r="R171" i="3"/>
  <c r="P171" i="3"/>
  <c r="BF171" i="3"/>
  <c r="BK170" i="3"/>
  <c r="BI170" i="3"/>
  <c r="BH170" i="3"/>
  <c r="BG170" i="3"/>
  <c r="BF170" i="3"/>
  <c r="BE170" i="3"/>
  <c r="T170" i="3"/>
  <c r="R170" i="3"/>
  <c r="P170" i="3"/>
  <c r="BK169" i="3"/>
  <c r="BI169" i="3"/>
  <c r="BH169" i="3"/>
  <c r="BG169" i="3"/>
  <c r="BE169" i="3"/>
  <c r="T169" i="3"/>
  <c r="R169" i="3"/>
  <c r="P169" i="3"/>
  <c r="BF169" i="3"/>
  <c r="BK168" i="3"/>
  <c r="BI168" i="3"/>
  <c r="BH168" i="3"/>
  <c r="BG168" i="3"/>
  <c r="BE168" i="3"/>
  <c r="T168" i="3"/>
  <c r="R168" i="3"/>
  <c r="P168" i="3"/>
  <c r="BF168" i="3"/>
  <c r="BK167" i="3"/>
  <c r="BI167" i="3"/>
  <c r="BH167" i="3"/>
  <c r="BG167" i="3"/>
  <c r="BE167" i="3"/>
  <c r="T167" i="3"/>
  <c r="R167" i="3"/>
  <c r="P167" i="3"/>
  <c r="BF167" i="3"/>
  <c r="BK166" i="3"/>
  <c r="BI166" i="3"/>
  <c r="BH166" i="3"/>
  <c r="BG166" i="3"/>
  <c r="BE166" i="3"/>
  <c r="T166" i="3"/>
  <c r="R166" i="3"/>
  <c r="P166" i="3"/>
  <c r="BF166" i="3"/>
  <c r="BK165" i="3"/>
  <c r="BI165" i="3"/>
  <c r="BH165" i="3"/>
  <c r="BG165" i="3"/>
  <c r="BE165" i="3"/>
  <c r="T165" i="3"/>
  <c r="R165" i="3"/>
  <c r="P165" i="3"/>
  <c r="BF165" i="3"/>
  <c r="BK164" i="3"/>
  <c r="BI164" i="3"/>
  <c r="BH164" i="3"/>
  <c r="BG164" i="3"/>
  <c r="BE164" i="3"/>
  <c r="T164" i="3"/>
  <c r="R164" i="3"/>
  <c r="P164" i="3"/>
  <c r="BF164" i="3"/>
  <c r="BK163" i="3"/>
  <c r="BI163" i="3"/>
  <c r="BH163" i="3"/>
  <c r="BG163" i="3"/>
  <c r="BE163" i="3"/>
  <c r="T163" i="3"/>
  <c r="R163" i="3"/>
  <c r="P163" i="3"/>
  <c r="BF163" i="3"/>
  <c r="BK162" i="3"/>
  <c r="BI162" i="3"/>
  <c r="BH162" i="3"/>
  <c r="BG162" i="3"/>
  <c r="BE162" i="3"/>
  <c r="T162" i="3"/>
  <c r="R162" i="3"/>
  <c r="P162" i="3"/>
  <c r="BF162" i="3"/>
  <c r="BK161" i="3"/>
  <c r="BI161" i="3"/>
  <c r="BH161" i="3"/>
  <c r="BG161" i="3"/>
  <c r="BF161" i="3"/>
  <c r="BE161" i="3"/>
  <c r="T161" i="3"/>
  <c r="R161" i="3"/>
  <c r="P161" i="3"/>
  <c r="BK160" i="3"/>
  <c r="BI160" i="3"/>
  <c r="BH160" i="3"/>
  <c r="BG160" i="3"/>
  <c r="BE160" i="3"/>
  <c r="T160" i="3"/>
  <c r="R160" i="3"/>
  <c r="P160" i="3"/>
  <c r="BF160" i="3"/>
  <c r="BK159" i="3"/>
  <c r="BI159" i="3"/>
  <c r="BH159" i="3"/>
  <c r="BG159" i="3"/>
  <c r="BE159" i="3"/>
  <c r="T159" i="3"/>
  <c r="R159" i="3"/>
  <c r="P159" i="3"/>
  <c r="BF159" i="3"/>
  <c r="BK158" i="3"/>
  <c r="BI158" i="3"/>
  <c r="BH158" i="3"/>
  <c r="BG158" i="3"/>
  <c r="BE158" i="3"/>
  <c r="T158" i="3"/>
  <c r="R158" i="3"/>
  <c r="P158" i="3"/>
  <c r="BF158" i="3"/>
  <c r="BK157" i="3"/>
  <c r="BI157" i="3"/>
  <c r="BH157" i="3"/>
  <c r="BG157" i="3"/>
  <c r="BF157" i="3"/>
  <c r="BE157" i="3"/>
  <c r="T157" i="3"/>
  <c r="R157" i="3"/>
  <c r="P157" i="3"/>
  <c r="BK156" i="3"/>
  <c r="BI156" i="3"/>
  <c r="BH156" i="3"/>
  <c r="BG156" i="3"/>
  <c r="BE156" i="3"/>
  <c r="T156" i="3"/>
  <c r="R156" i="3"/>
  <c r="P156" i="3"/>
  <c r="BF156" i="3"/>
  <c r="BK155" i="3"/>
  <c r="BI155" i="3"/>
  <c r="BH155" i="3"/>
  <c r="BG155" i="3"/>
  <c r="BE155" i="3"/>
  <c r="T155" i="3"/>
  <c r="R155" i="3"/>
  <c r="P155" i="3"/>
  <c r="BF155" i="3"/>
  <c r="BK154" i="3"/>
  <c r="BI154" i="3"/>
  <c r="BH154" i="3"/>
  <c r="BG154" i="3"/>
  <c r="BE154" i="3"/>
  <c r="T154" i="3"/>
  <c r="R154" i="3"/>
  <c r="P154" i="3"/>
  <c r="BF154" i="3"/>
  <c r="BK153" i="3"/>
  <c r="BI153" i="3"/>
  <c r="BH153" i="3"/>
  <c r="BG153" i="3"/>
  <c r="BF153" i="3"/>
  <c r="BE153" i="3"/>
  <c r="T153" i="3"/>
  <c r="R153" i="3"/>
  <c r="P153" i="3"/>
  <c r="BK152" i="3"/>
  <c r="BI152" i="3"/>
  <c r="BH152" i="3"/>
  <c r="BG152" i="3"/>
  <c r="BE152" i="3"/>
  <c r="T152" i="3"/>
  <c r="R152" i="3"/>
  <c r="P152" i="3"/>
  <c r="BF152" i="3"/>
  <c r="BK151" i="3"/>
  <c r="BI151" i="3"/>
  <c r="BH151" i="3"/>
  <c r="BG151" i="3"/>
  <c r="BE151" i="3"/>
  <c r="T151" i="3"/>
  <c r="R151" i="3"/>
  <c r="P151" i="3"/>
  <c r="BF151" i="3"/>
  <c r="BK150" i="3"/>
  <c r="BI150" i="3"/>
  <c r="BH150" i="3"/>
  <c r="BG150" i="3"/>
  <c r="BF150" i="3"/>
  <c r="BE150" i="3"/>
  <c r="T150" i="3"/>
  <c r="R150" i="3"/>
  <c r="P150" i="3"/>
  <c r="BK149" i="3"/>
  <c r="BI149" i="3"/>
  <c r="BH149" i="3"/>
  <c r="BG149" i="3"/>
  <c r="BF149" i="3"/>
  <c r="BE149" i="3"/>
  <c r="T149" i="3"/>
  <c r="R149" i="3"/>
  <c r="P149" i="3"/>
  <c r="BK148" i="3"/>
  <c r="BI148" i="3"/>
  <c r="BH148" i="3"/>
  <c r="BG148" i="3"/>
  <c r="BF148" i="3"/>
  <c r="BE148" i="3"/>
  <c r="T148" i="3"/>
  <c r="R148" i="3"/>
  <c r="P148" i="3"/>
  <c r="BK147" i="3"/>
  <c r="BI147" i="3"/>
  <c r="BH147" i="3"/>
  <c r="BG147" i="3"/>
  <c r="BE147" i="3"/>
  <c r="T147" i="3"/>
  <c r="R147" i="3"/>
  <c r="P147" i="3"/>
  <c r="BF147" i="3"/>
  <c r="BK146" i="3"/>
  <c r="BI146" i="3"/>
  <c r="BH146" i="3"/>
  <c r="BG146" i="3"/>
  <c r="BE146" i="3"/>
  <c r="T146" i="3"/>
  <c r="R146" i="3"/>
  <c r="P146" i="3"/>
  <c r="BF146" i="3"/>
  <c r="BK145" i="3"/>
  <c r="BI145" i="3"/>
  <c r="BH145" i="3"/>
  <c r="BG145" i="3"/>
  <c r="BE145" i="3"/>
  <c r="T145" i="3"/>
  <c r="R145" i="3"/>
  <c r="P145" i="3"/>
  <c r="BF145" i="3"/>
  <c r="BK144" i="3"/>
  <c r="BI144" i="3"/>
  <c r="BH144" i="3"/>
  <c r="BG144" i="3"/>
  <c r="BE144" i="3"/>
  <c r="T144" i="3"/>
  <c r="R144" i="3"/>
  <c r="P144" i="3"/>
  <c r="BF144" i="3"/>
  <c r="BK143" i="3"/>
  <c r="BI143" i="3"/>
  <c r="BH143" i="3"/>
  <c r="BG143" i="3"/>
  <c r="BF143" i="3"/>
  <c r="BE143" i="3"/>
  <c r="T143" i="3"/>
  <c r="R143" i="3"/>
  <c r="P143" i="3"/>
  <c r="BK142" i="3"/>
  <c r="BI142" i="3"/>
  <c r="BH142" i="3"/>
  <c r="BG142" i="3"/>
  <c r="BE142" i="3"/>
  <c r="T142" i="3"/>
  <c r="R142" i="3"/>
  <c r="P142" i="3"/>
  <c r="BF142" i="3"/>
  <c r="BK141" i="3"/>
  <c r="BI141" i="3"/>
  <c r="BH141" i="3"/>
  <c r="BG141" i="3"/>
  <c r="BE141" i="3"/>
  <c r="T141" i="3"/>
  <c r="R141" i="3"/>
  <c r="P141" i="3"/>
  <c r="BF141" i="3"/>
  <c r="BK140" i="3"/>
  <c r="BI140" i="3"/>
  <c r="BH140" i="3"/>
  <c r="BG140" i="3"/>
  <c r="BE140" i="3"/>
  <c r="T140" i="3"/>
  <c r="R140" i="3"/>
  <c r="P140" i="3"/>
  <c r="BF140" i="3"/>
  <c r="BK139" i="3"/>
  <c r="BI139" i="3"/>
  <c r="BH139" i="3"/>
  <c r="BG139" i="3"/>
  <c r="BE139" i="3"/>
  <c r="T139" i="3"/>
  <c r="R139" i="3"/>
  <c r="P139" i="3"/>
  <c r="BK138" i="3"/>
  <c r="BI138" i="3"/>
  <c r="BH138" i="3"/>
  <c r="BG138" i="3"/>
  <c r="BE138" i="3"/>
  <c r="T138" i="3"/>
  <c r="R138" i="3"/>
  <c r="P138" i="3"/>
  <c r="BF138" i="3"/>
  <c r="BK137" i="3"/>
  <c r="BI137" i="3"/>
  <c r="BH137" i="3"/>
  <c r="BG137" i="3"/>
  <c r="BE137" i="3"/>
  <c r="T137" i="3"/>
  <c r="R137" i="3"/>
  <c r="P137" i="3"/>
  <c r="BF137" i="3"/>
  <c r="BK136" i="3"/>
  <c r="BI136" i="3"/>
  <c r="BH136" i="3"/>
  <c r="BG136" i="3"/>
  <c r="BF136" i="3"/>
  <c r="BE136" i="3"/>
  <c r="T136" i="3"/>
  <c r="R136" i="3"/>
  <c r="P136" i="3"/>
  <c r="BK135" i="3"/>
  <c r="BI135" i="3"/>
  <c r="BH135" i="3"/>
  <c r="BG135" i="3"/>
  <c r="BE135" i="3"/>
  <c r="T135" i="3"/>
  <c r="R135" i="3"/>
  <c r="P135" i="3"/>
  <c r="BF135" i="3"/>
  <c r="BK134" i="3"/>
  <c r="BI134" i="3"/>
  <c r="BH134" i="3"/>
  <c r="BG134" i="3"/>
  <c r="BF134" i="3"/>
  <c r="BE134" i="3"/>
  <c r="T134" i="3"/>
  <c r="R134" i="3"/>
  <c r="P134" i="3"/>
  <c r="BK131" i="3"/>
  <c r="BI131" i="3"/>
  <c r="BH131" i="3"/>
  <c r="BG131" i="3"/>
  <c r="BF131" i="3"/>
  <c r="BE131" i="3"/>
  <c r="T131" i="3"/>
  <c r="R131" i="3"/>
  <c r="P131" i="3"/>
  <c r="BK130" i="3"/>
  <c r="BI130" i="3"/>
  <c r="BH130" i="3"/>
  <c r="BG130" i="3"/>
  <c r="BE130" i="3"/>
  <c r="T130" i="3"/>
  <c r="R130" i="3"/>
  <c r="P130" i="3"/>
  <c r="BF130" i="3"/>
  <c r="BK129" i="3"/>
  <c r="BI129" i="3"/>
  <c r="BH129" i="3"/>
  <c r="BG129" i="3"/>
  <c r="BE129" i="3"/>
  <c r="T129" i="3"/>
  <c r="R129" i="3"/>
  <c r="P129" i="3"/>
  <c r="BF129" i="3"/>
  <c r="BK128" i="3"/>
  <c r="BI128" i="3"/>
  <c r="BH128" i="3"/>
  <c r="BG128" i="3"/>
  <c r="BE128" i="3"/>
  <c r="T128" i="3"/>
  <c r="R128" i="3"/>
  <c r="P128" i="3"/>
  <c r="BF128" i="3"/>
  <c r="BK127" i="3"/>
  <c r="BI127" i="3"/>
  <c r="BH127" i="3"/>
  <c r="BG127" i="3"/>
  <c r="BE127" i="3"/>
  <c r="T127" i="3"/>
  <c r="R127" i="3"/>
  <c r="P127" i="3"/>
  <c r="BF127" i="3"/>
  <c r="BK126" i="3"/>
  <c r="BI126" i="3"/>
  <c r="BH126" i="3"/>
  <c r="BG126" i="3"/>
  <c r="BE126" i="3"/>
  <c r="T126" i="3"/>
  <c r="R126" i="3"/>
  <c r="R125" i="3" s="1"/>
  <c r="R124" i="3" s="1"/>
  <c r="P126" i="3"/>
  <c r="BF126" i="3"/>
  <c r="F117" i="3"/>
  <c r="E115" i="3"/>
  <c r="F88" i="3"/>
  <c r="E86" i="3"/>
  <c r="J39" i="3"/>
  <c r="J38" i="3"/>
  <c r="J37" i="3"/>
  <c r="J26" i="3"/>
  <c r="E26" i="3"/>
  <c r="J91" i="3" s="1"/>
  <c r="J25" i="3"/>
  <c r="J23" i="3"/>
  <c r="E23" i="3"/>
  <c r="J119" i="3" s="1"/>
  <c r="J22" i="3"/>
  <c r="J20" i="3"/>
  <c r="E20" i="3"/>
  <c r="F91" i="3" s="1"/>
  <c r="J19" i="3"/>
  <c r="J17" i="3"/>
  <c r="E17" i="3"/>
  <c r="F119" i="3" s="1"/>
  <c r="J16" i="3"/>
  <c r="J14" i="3"/>
  <c r="J117" i="3" s="1"/>
  <c r="E7" i="3"/>
  <c r="E82" i="3" s="1"/>
  <c r="BK958" i="2"/>
  <c r="BI958" i="2"/>
  <c r="BH958" i="2"/>
  <c r="BG958" i="2"/>
  <c r="BF958" i="2"/>
  <c r="BE958" i="2"/>
  <c r="T958" i="2"/>
  <c r="T957" i="2" s="1"/>
  <c r="R958" i="2"/>
  <c r="P958" i="2"/>
  <c r="BK957" i="2"/>
  <c r="R957" i="2"/>
  <c r="P957" i="2"/>
  <c r="BK945" i="2"/>
  <c r="BI945" i="2"/>
  <c r="BH945" i="2"/>
  <c r="BG945" i="2"/>
  <c r="BE945" i="2"/>
  <c r="T945" i="2"/>
  <c r="R945" i="2"/>
  <c r="P945" i="2"/>
  <c r="BF945" i="2"/>
  <c r="BK938" i="2"/>
  <c r="BI938" i="2"/>
  <c r="BH938" i="2"/>
  <c r="BG938" i="2"/>
  <c r="BE938" i="2"/>
  <c r="T938" i="2"/>
  <c r="R938" i="2"/>
  <c r="P938" i="2"/>
  <c r="P891" i="2" s="1"/>
  <c r="BF938" i="2"/>
  <c r="BK909" i="2"/>
  <c r="BI909" i="2"/>
  <c r="BH909" i="2"/>
  <c r="BG909" i="2"/>
  <c r="BE909" i="2"/>
  <c r="T909" i="2"/>
  <c r="R909" i="2"/>
  <c r="P909" i="2"/>
  <c r="BF909" i="2"/>
  <c r="BK908" i="2"/>
  <c r="BI908" i="2"/>
  <c r="BH908" i="2"/>
  <c r="BG908" i="2"/>
  <c r="BE908" i="2"/>
  <c r="T908" i="2"/>
  <c r="R908" i="2"/>
  <c r="P908" i="2"/>
  <c r="BF908" i="2"/>
  <c r="BK892" i="2"/>
  <c r="BK891" i="2" s="1"/>
  <c r="BI892" i="2"/>
  <c r="BH892" i="2"/>
  <c r="BG892" i="2"/>
  <c r="BE892" i="2"/>
  <c r="T892" i="2"/>
  <c r="R892" i="2"/>
  <c r="P892" i="2"/>
  <c r="BF892" i="2"/>
  <c r="BK876" i="2"/>
  <c r="BK875" i="2" s="1"/>
  <c r="BI876" i="2"/>
  <c r="BH876" i="2"/>
  <c r="BG876" i="2"/>
  <c r="BE876" i="2"/>
  <c r="T876" i="2"/>
  <c r="T875" i="2" s="1"/>
  <c r="R876" i="2"/>
  <c r="R875" i="2" s="1"/>
  <c r="P876" i="2"/>
  <c r="P875" i="2" s="1"/>
  <c r="BF876" i="2"/>
  <c r="BK874" i="2"/>
  <c r="BI874" i="2"/>
  <c r="BH874" i="2"/>
  <c r="BG874" i="2"/>
  <c r="BE874" i="2"/>
  <c r="T874" i="2"/>
  <c r="R874" i="2"/>
  <c r="P874" i="2"/>
  <c r="P861" i="2" s="1"/>
  <c r="BF874" i="2"/>
  <c r="BK871" i="2"/>
  <c r="BI871" i="2"/>
  <c r="BH871" i="2"/>
  <c r="BG871" i="2"/>
  <c r="BE871" i="2"/>
  <c r="T871" i="2"/>
  <c r="R871" i="2"/>
  <c r="P871" i="2"/>
  <c r="BF871" i="2"/>
  <c r="BK862" i="2"/>
  <c r="BI862" i="2"/>
  <c r="BH862" i="2"/>
  <c r="BG862" i="2"/>
  <c r="BF862" i="2"/>
  <c r="BE862" i="2"/>
  <c r="T862" i="2"/>
  <c r="R862" i="2"/>
  <c r="P862" i="2"/>
  <c r="BK861" i="2"/>
  <c r="T861" i="2"/>
  <c r="BK860" i="2"/>
  <c r="BI860" i="2"/>
  <c r="BH860" i="2"/>
  <c r="BG860" i="2"/>
  <c r="BF860" i="2"/>
  <c r="BE860" i="2"/>
  <c r="T860" i="2"/>
  <c r="R860" i="2"/>
  <c r="P860" i="2"/>
  <c r="BK849" i="2"/>
  <c r="BI849" i="2"/>
  <c r="BH849" i="2"/>
  <c r="BG849" i="2"/>
  <c r="BE849" i="2"/>
  <c r="T849" i="2"/>
  <c r="R849" i="2"/>
  <c r="P849" i="2"/>
  <c r="BF849" i="2"/>
  <c r="BK848" i="2"/>
  <c r="BI848" i="2"/>
  <c r="BH848" i="2"/>
  <c r="BG848" i="2"/>
  <c r="BE848" i="2"/>
  <c r="T848" i="2"/>
  <c r="R848" i="2"/>
  <c r="P848" i="2"/>
  <c r="BF848" i="2"/>
  <c r="BK838" i="2"/>
  <c r="BK837" i="2" s="1"/>
  <c r="BI838" i="2"/>
  <c r="BH838" i="2"/>
  <c r="BG838" i="2"/>
  <c r="BE838" i="2"/>
  <c r="T838" i="2"/>
  <c r="T837" i="2" s="1"/>
  <c r="R838" i="2"/>
  <c r="P838" i="2"/>
  <c r="BF838" i="2"/>
  <c r="BK836" i="2"/>
  <c r="BI836" i="2"/>
  <c r="BH836" i="2"/>
  <c r="BG836" i="2"/>
  <c r="BF836" i="2"/>
  <c r="BE836" i="2"/>
  <c r="T836" i="2"/>
  <c r="R836" i="2"/>
  <c r="P836" i="2"/>
  <c r="BK833" i="2"/>
  <c r="BI833" i="2"/>
  <c r="BH833" i="2"/>
  <c r="BG833" i="2"/>
  <c r="BE833" i="2"/>
  <c r="T833" i="2"/>
  <c r="R833" i="2"/>
  <c r="P833" i="2"/>
  <c r="BF833" i="2"/>
  <c r="BK830" i="2"/>
  <c r="BI830" i="2"/>
  <c r="BH830" i="2"/>
  <c r="BG830" i="2"/>
  <c r="BE830" i="2"/>
  <c r="T830" i="2"/>
  <c r="R830" i="2"/>
  <c r="P830" i="2"/>
  <c r="BF830" i="2"/>
  <c r="BK827" i="2"/>
  <c r="BI827" i="2"/>
  <c r="BH827" i="2"/>
  <c r="BG827" i="2"/>
  <c r="BE827" i="2"/>
  <c r="T827" i="2"/>
  <c r="R827" i="2"/>
  <c r="P827" i="2"/>
  <c r="BF827" i="2"/>
  <c r="BK824" i="2"/>
  <c r="BI824" i="2"/>
  <c r="BH824" i="2"/>
  <c r="BG824" i="2"/>
  <c r="BE824" i="2"/>
  <c r="T824" i="2"/>
  <c r="R824" i="2"/>
  <c r="P824" i="2"/>
  <c r="P787" i="2" s="1"/>
  <c r="BF824" i="2"/>
  <c r="BK816" i="2"/>
  <c r="BI816" i="2"/>
  <c r="BH816" i="2"/>
  <c r="BG816" i="2"/>
  <c r="BE816" i="2"/>
  <c r="T816" i="2"/>
  <c r="R816" i="2"/>
  <c r="P816" i="2"/>
  <c r="BF816" i="2"/>
  <c r="BK807" i="2"/>
  <c r="BK787" i="2" s="1"/>
  <c r="BI807" i="2"/>
  <c r="BH807" i="2"/>
  <c r="BG807" i="2"/>
  <c r="BE807" i="2"/>
  <c r="T807" i="2"/>
  <c r="R807" i="2"/>
  <c r="P807" i="2"/>
  <c r="BF807" i="2"/>
  <c r="BK804" i="2"/>
  <c r="BI804" i="2"/>
  <c r="BH804" i="2"/>
  <c r="BG804" i="2"/>
  <c r="BE804" i="2"/>
  <c r="T804" i="2"/>
  <c r="R804" i="2"/>
  <c r="P804" i="2"/>
  <c r="BF804" i="2"/>
  <c r="BK796" i="2"/>
  <c r="BI796" i="2"/>
  <c r="BH796" i="2"/>
  <c r="BG796" i="2"/>
  <c r="BE796" i="2"/>
  <c r="T796" i="2"/>
  <c r="R796" i="2"/>
  <c r="P796" i="2"/>
  <c r="BF796" i="2"/>
  <c r="BK788" i="2"/>
  <c r="BI788" i="2"/>
  <c r="BH788" i="2"/>
  <c r="BG788" i="2"/>
  <c r="BE788" i="2"/>
  <c r="T788" i="2"/>
  <c r="T787" i="2" s="1"/>
  <c r="R788" i="2"/>
  <c r="P788" i="2"/>
  <c r="BF788" i="2"/>
  <c r="BK784" i="2"/>
  <c r="BI784" i="2"/>
  <c r="BH784" i="2"/>
  <c r="BG784" i="2"/>
  <c r="BF784" i="2"/>
  <c r="BE784" i="2"/>
  <c r="T784" i="2"/>
  <c r="R784" i="2"/>
  <c r="P784" i="2"/>
  <c r="BK783" i="2"/>
  <c r="BI783" i="2"/>
  <c r="BH783" i="2"/>
  <c r="BG783" i="2"/>
  <c r="BE783" i="2"/>
  <c r="T783" i="2"/>
  <c r="R783" i="2"/>
  <c r="P783" i="2"/>
  <c r="BF783" i="2"/>
  <c r="BK782" i="2"/>
  <c r="BI782" i="2"/>
  <c r="BH782" i="2"/>
  <c r="BG782" i="2"/>
  <c r="BE782" i="2"/>
  <c r="T782" i="2"/>
  <c r="R782" i="2"/>
  <c r="P782" i="2"/>
  <c r="BF782" i="2"/>
  <c r="BK781" i="2"/>
  <c r="BI781" i="2"/>
  <c r="BH781" i="2"/>
  <c r="BG781" i="2"/>
  <c r="BF781" i="2"/>
  <c r="BE781" i="2"/>
  <c r="T781" i="2"/>
  <c r="R781" i="2"/>
  <c r="R780" i="2" s="1"/>
  <c r="P781" i="2"/>
  <c r="BK780" i="2"/>
  <c r="BK779" i="2"/>
  <c r="BI779" i="2"/>
  <c r="BH779" i="2"/>
  <c r="BG779" i="2"/>
  <c r="BF779" i="2"/>
  <c r="BE779" i="2"/>
  <c r="T779" i="2"/>
  <c r="R779" i="2"/>
  <c r="P779" i="2"/>
  <c r="BK776" i="2"/>
  <c r="BI776" i="2"/>
  <c r="BH776" i="2"/>
  <c r="BG776" i="2"/>
  <c r="BE776" i="2"/>
  <c r="T776" i="2"/>
  <c r="R776" i="2"/>
  <c r="P776" i="2"/>
  <c r="BF776" i="2"/>
  <c r="BK773" i="2"/>
  <c r="BI773" i="2"/>
  <c r="BH773" i="2"/>
  <c r="BG773" i="2"/>
  <c r="BE773" i="2"/>
  <c r="T773" i="2"/>
  <c r="R773" i="2"/>
  <c r="P773" i="2"/>
  <c r="BF773" i="2"/>
  <c r="BK770" i="2"/>
  <c r="BI770" i="2"/>
  <c r="BH770" i="2"/>
  <c r="BG770" i="2"/>
  <c r="BE770" i="2"/>
  <c r="T770" i="2"/>
  <c r="R770" i="2"/>
  <c r="P770" i="2"/>
  <c r="P742" i="2" s="1"/>
  <c r="BF770" i="2"/>
  <c r="BK752" i="2"/>
  <c r="BI752" i="2"/>
  <c r="BH752" i="2"/>
  <c r="BG752" i="2"/>
  <c r="BE752" i="2"/>
  <c r="T752" i="2"/>
  <c r="R752" i="2"/>
  <c r="P752" i="2"/>
  <c r="BF752" i="2"/>
  <c r="BK749" i="2"/>
  <c r="BI749" i="2"/>
  <c r="BH749" i="2"/>
  <c r="BG749" i="2"/>
  <c r="BE749" i="2"/>
  <c r="T749" i="2"/>
  <c r="T742" i="2" s="1"/>
  <c r="R749" i="2"/>
  <c r="P749" i="2"/>
  <c r="BF749" i="2"/>
  <c r="BK743" i="2"/>
  <c r="BI743" i="2"/>
  <c r="BH743" i="2"/>
  <c r="BG743" i="2"/>
  <c r="BF743" i="2"/>
  <c r="BE743" i="2"/>
  <c r="T743" i="2"/>
  <c r="R743" i="2"/>
  <c r="P743" i="2"/>
  <c r="BK741" i="2"/>
  <c r="BI741" i="2"/>
  <c r="BH741" i="2"/>
  <c r="BG741" i="2"/>
  <c r="BF741" i="2"/>
  <c r="BE741" i="2"/>
  <c r="T741" i="2"/>
  <c r="R741" i="2"/>
  <c r="P741" i="2"/>
  <c r="BK738" i="2"/>
  <c r="BI738" i="2"/>
  <c r="BH738" i="2"/>
  <c r="BG738" i="2"/>
  <c r="BE738" i="2"/>
  <c r="T738" i="2"/>
  <c r="R738" i="2"/>
  <c r="P738" i="2"/>
  <c r="BF738" i="2"/>
  <c r="BK737" i="2"/>
  <c r="BI737" i="2"/>
  <c r="BH737" i="2"/>
  <c r="BG737" i="2"/>
  <c r="BE737" i="2"/>
  <c r="T737" i="2"/>
  <c r="R737" i="2"/>
  <c r="P737" i="2"/>
  <c r="BF737" i="2"/>
  <c r="BK736" i="2"/>
  <c r="BI736" i="2"/>
  <c r="BH736" i="2"/>
  <c r="BG736" i="2"/>
  <c r="BE736" i="2"/>
  <c r="T736" i="2"/>
  <c r="R736" i="2"/>
  <c r="P736" i="2"/>
  <c r="BF736" i="2"/>
  <c r="BK735" i="2"/>
  <c r="BI735" i="2"/>
  <c r="BH735" i="2"/>
  <c r="BG735" i="2"/>
  <c r="BE735" i="2"/>
  <c r="T735" i="2"/>
  <c r="R735" i="2"/>
  <c r="P735" i="2"/>
  <c r="BF735" i="2"/>
  <c r="BK734" i="2"/>
  <c r="BI734" i="2"/>
  <c r="BH734" i="2"/>
  <c r="BG734" i="2"/>
  <c r="BE734" i="2"/>
  <c r="T734" i="2"/>
  <c r="R734" i="2"/>
  <c r="P734" i="2"/>
  <c r="BF734" i="2"/>
  <c r="BK733" i="2"/>
  <c r="BI733" i="2"/>
  <c r="BH733" i="2"/>
  <c r="BG733" i="2"/>
  <c r="BF733" i="2"/>
  <c r="BE733" i="2"/>
  <c r="T733" i="2"/>
  <c r="R733" i="2"/>
  <c r="P733" i="2"/>
  <c r="BK732" i="2"/>
  <c r="BI732" i="2"/>
  <c r="BH732" i="2"/>
  <c r="BG732" i="2"/>
  <c r="BE732" i="2"/>
  <c r="T732" i="2"/>
  <c r="R732" i="2"/>
  <c r="P732" i="2"/>
  <c r="BF732" i="2"/>
  <c r="BK731" i="2"/>
  <c r="BI731" i="2"/>
  <c r="BH731" i="2"/>
  <c r="BG731" i="2"/>
  <c r="BF731" i="2"/>
  <c r="BE731" i="2"/>
  <c r="T731" i="2"/>
  <c r="R731" i="2"/>
  <c r="P731" i="2"/>
  <c r="BK730" i="2"/>
  <c r="BI730" i="2"/>
  <c r="BH730" i="2"/>
  <c r="BG730" i="2"/>
  <c r="BE730" i="2"/>
  <c r="T730" i="2"/>
  <c r="R730" i="2"/>
  <c r="P730" i="2"/>
  <c r="BF730" i="2"/>
  <c r="BK729" i="2"/>
  <c r="BK728" i="2"/>
  <c r="BI728" i="2"/>
  <c r="BH728" i="2"/>
  <c r="BG728" i="2"/>
  <c r="BF728" i="2"/>
  <c r="BE728" i="2"/>
  <c r="T728" i="2"/>
  <c r="R728" i="2"/>
  <c r="P728" i="2"/>
  <c r="BK727" i="2"/>
  <c r="BI727" i="2"/>
  <c r="BH727" i="2"/>
  <c r="BG727" i="2"/>
  <c r="BE727" i="2"/>
  <c r="T727" i="2"/>
  <c r="R727" i="2"/>
  <c r="P727" i="2"/>
  <c r="BF727" i="2"/>
  <c r="BK726" i="2"/>
  <c r="BI726" i="2"/>
  <c r="BH726" i="2"/>
  <c r="BG726" i="2"/>
  <c r="BE726" i="2"/>
  <c r="T726" i="2"/>
  <c r="R726" i="2"/>
  <c r="P726" i="2"/>
  <c r="BF726" i="2"/>
  <c r="BK725" i="2"/>
  <c r="BI725" i="2"/>
  <c r="BH725" i="2"/>
  <c r="BG725" i="2"/>
  <c r="BE725" i="2"/>
  <c r="T725" i="2"/>
  <c r="R725" i="2"/>
  <c r="P725" i="2"/>
  <c r="BF725" i="2"/>
  <c r="BK724" i="2"/>
  <c r="BI724" i="2"/>
  <c r="BH724" i="2"/>
  <c r="BG724" i="2"/>
  <c r="BE724" i="2"/>
  <c r="T724" i="2"/>
  <c r="R724" i="2"/>
  <c r="P724" i="2"/>
  <c r="BF724" i="2"/>
  <c r="BK723" i="2"/>
  <c r="BI723" i="2"/>
  <c r="BH723" i="2"/>
  <c r="BG723" i="2"/>
  <c r="BE723" i="2"/>
  <c r="T723" i="2"/>
  <c r="R723" i="2"/>
  <c r="P723" i="2"/>
  <c r="BF723" i="2"/>
  <c r="BK722" i="2"/>
  <c r="BI722" i="2"/>
  <c r="BH722" i="2"/>
  <c r="BG722" i="2"/>
  <c r="BF722" i="2"/>
  <c r="BE722" i="2"/>
  <c r="T722" i="2"/>
  <c r="R722" i="2"/>
  <c r="P722" i="2"/>
  <c r="BK721" i="2"/>
  <c r="BI721" i="2"/>
  <c r="BH721" i="2"/>
  <c r="BG721" i="2"/>
  <c r="BE721" i="2"/>
  <c r="T721" i="2"/>
  <c r="R721" i="2"/>
  <c r="P721" i="2"/>
  <c r="BF721" i="2"/>
  <c r="BK718" i="2"/>
  <c r="BI718" i="2"/>
  <c r="BH718" i="2"/>
  <c r="BG718" i="2"/>
  <c r="BE718" i="2"/>
  <c r="T718" i="2"/>
  <c r="R718" i="2"/>
  <c r="P718" i="2"/>
  <c r="P692" i="2" s="1"/>
  <c r="BF718" i="2"/>
  <c r="BK710" i="2"/>
  <c r="BI710" i="2"/>
  <c r="BH710" i="2"/>
  <c r="BG710" i="2"/>
  <c r="BE710" i="2"/>
  <c r="T710" i="2"/>
  <c r="R710" i="2"/>
  <c r="P710" i="2"/>
  <c r="BF710" i="2"/>
  <c r="BK709" i="2"/>
  <c r="BI709" i="2"/>
  <c r="BH709" i="2"/>
  <c r="BG709" i="2"/>
  <c r="BE709" i="2"/>
  <c r="T709" i="2"/>
  <c r="R709" i="2"/>
  <c r="P709" i="2"/>
  <c r="BF709" i="2"/>
  <c r="BK706" i="2"/>
  <c r="BI706" i="2"/>
  <c r="BH706" i="2"/>
  <c r="BG706" i="2"/>
  <c r="BE706" i="2"/>
  <c r="T706" i="2"/>
  <c r="R706" i="2"/>
  <c r="P706" i="2"/>
  <c r="BF706" i="2"/>
  <c r="BK693" i="2"/>
  <c r="BI693" i="2"/>
  <c r="BH693" i="2"/>
  <c r="BG693" i="2"/>
  <c r="BE693" i="2"/>
  <c r="T693" i="2"/>
  <c r="T692" i="2" s="1"/>
  <c r="R693" i="2"/>
  <c r="R692" i="2" s="1"/>
  <c r="P693" i="2"/>
  <c r="BF693" i="2"/>
  <c r="BK692" i="2"/>
  <c r="BK691" i="2"/>
  <c r="BI691" i="2"/>
  <c r="BH691" i="2"/>
  <c r="BG691" i="2"/>
  <c r="BE691" i="2"/>
  <c r="T691" i="2"/>
  <c r="R691" i="2"/>
  <c r="P691" i="2"/>
  <c r="BF691" i="2"/>
  <c r="BK690" i="2"/>
  <c r="BI690" i="2"/>
  <c r="BH690" i="2"/>
  <c r="BG690" i="2"/>
  <c r="BE690" i="2"/>
  <c r="T690" i="2"/>
  <c r="R690" i="2"/>
  <c r="P690" i="2"/>
  <c r="BF690" i="2"/>
  <c r="BK689" i="2"/>
  <c r="BI689" i="2"/>
  <c r="BH689" i="2"/>
  <c r="BG689" i="2"/>
  <c r="BE689" i="2"/>
  <c r="T689" i="2"/>
  <c r="R689" i="2"/>
  <c r="P689" i="2"/>
  <c r="BF689" i="2"/>
  <c r="BK688" i="2"/>
  <c r="BI688" i="2"/>
  <c r="BH688" i="2"/>
  <c r="BG688" i="2"/>
  <c r="BE688" i="2"/>
  <c r="T688" i="2"/>
  <c r="R688" i="2"/>
  <c r="P688" i="2"/>
  <c r="BF688" i="2"/>
  <c r="BK687" i="2"/>
  <c r="BI687" i="2"/>
  <c r="BH687" i="2"/>
  <c r="BG687" i="2"/>
  <c r="BE687" i="2"/>
  <c r="T687" i="2"/>
  <c r="R687" i="2"/>
  <c r="P687" i="2"/>
  <c r="BF687" i="2"/>
  <c r="BK686" i="2"/>
  <c r="BI686" i="2"/>
  <c r="BH686" i="2"/>
  <c r="BG686" i="2"/>
  <c r="BE686" i="2"/>
  <c r="T686" i="2"/>
  <c r="R686" i="2"/>
  <c r="P686" i="2"/>
  <c r="BF686" i="2"/>
  <c r="BK685" i="2"/>
  <c r="BI685" i="2"/>
  <c r="BH685" i="2"/>
  <c r="BG685" i="2"/>
  <c r="BE685" i="2"/>
  <c r="T685" i="2"/>
  <c r="R685" i="2"/>
  <c r="P685" i="2"/>
  <c r="BF685" i="2"/>
  <c r="BK684" i="2"/>
  <c r="BI684" i="2"/>
  <c r="BH684" i="2"/>
  <c r="BG684" i="2"/>
  <c r="BE684" i="2"/>
  <c r="T684" i="2"/>
  <c r="R684" i="2"/>
  <c r="P684" i="2"/>
  <c r="BF684" i="2"/>
  <c r="BK683" i="2"/>
  <c r="BI683" i="2"/>
  <c r="BH683" i="2"/>
  <c r="BG683" i="2"/>
  <c r="BE683" i="2"/>
  <c r="T683" i="2"/>
  <c r="R683" i="2"/>
  <c r="P683" i="2"/>
  <c r="BF683" i="2"/>
  <c r="BK682" i="2"/>
  <c r="BI682" i="2"/>
  <c r="BH682" i="2"/>
  <c r="BG682" i="2"/>
  <c r="BE682" i="2"/>
  <c r="T682" i="2"/>
  <c r="R682" i="2"/>
  <c r="P682" i="2"/>
  <c r="BF682" i="2"/>
  <c r="BK681" i="2"/>
  <c r="BI681" i="2"/>
  <c r="BH681" i="2"/>
  <c r="BG681" i="2"/>
  <c r="BE681" i="2"/>
  <c r="T681" i="2"/>
  <c r="R681" i="2"/>
  <c r="P681" i="2"/>
  <c r="BF681" i="2"/>
  <c r="BK680" i="2"/>
  <c r="BI680" i="2"/>
  <c r="BH680" i="2"/>
  <c r="BG680" i="2"/>
  <c r="BE680" i="2"/>
  <c r="T680" i="2"/>
  <c r="R680" i="2"/>
  <c r="P680" i="2"/>
  <c r="BF680" i="2"/>
  <c r="BK679" i="2"/>
  <c r="BI679" i="2"/>
  <c r="BH679" i="2"/>
  <c r="BG679" i="2"/>
  <c r="BE679" i="2"/>
  <c r="T679" i="2"/>
  <c r="R679" i="2"/>
  <c r="P679" i="2"/>
  <c r="BF679" i="2"/>
  <c r="BK678" i="2"/>
  <c r="BI678" i="2"/>
  <c r="BH678" i="2"/>
  <c r="BG678" i="2"/>
  <c r="BE678" i="2"/>
  <c r="T678" i="2"/>
  <c r="R678" i="2"/>
  <c r="P678" i="2"/>
  <c r="BF678" i="2"/>
  <c r="BK677" i="2"/>
  <c r="BI677" i="2"/>
  <c r="BH677" i="2"/>
  <c r="BG677" i="2"/>
  <c r="BE677" i="2"/>
  <c r="T677" i="2"/>
  <c r="R677" i="2"/>
  <c r="P677" i="2"/>
  <c r="BF677" i="2"/>
  <c r="BK676" i="2"/>
  <c r="BI676" i="2"/>
  <c r="BH676" i="2"/>
  <c r="BG676" i="2"/>
  <c r="BE676" i="2"/>
  <c r="T676" i="2"/>
  <c r="R676" i="2"/>
  <c r="P676" i="2"/>
  <c r="BF676" i="2"/>
  <c r="BK675" i="2"/>
  <c r="BI675" i="2"/>
  <c r="BH675" i="2"/>
  <c r="BG675" i="2"/>
  <c r="BE675" i="2"/>
  <c r="T675" i="2"/>
  <c r="R675" i="2"/>
  <c r="P675" i="2"/>
  <c r="BF675" i="2"/>
  <c r="BK674" i="2"/>
  <c r="BI674" i="2"/>
  <c r="BH674" i="2"/>
  <c r="BG674" i="2"/>
  <c r="BE674" i="2"/>
  <c r="T674" i="2"/>
  <c r="R674" i="2"/>
  <c r="P674" i="2"/>
  <c r="BF674" i="2"/>
  <c r="BK673" i="2"/>
  <c r="BI673" i="2"/>
  <c r="BH673" i="2"/>
  <c r="BG673" i="2"/>
  <c r="BE673" i="2"/>
  <c r="T673" i="2"/>
  <c r="R673" i="2"/>
  <c r="P673" i="2"/>
  <c r="BF673" i="2"/>
  <c r="BK672" i="2"/>
  <c r="BI672" i="2"/>
  <c r="BH672" i="2"/>
  <c r="BG672" i="2"/>
  <c r="BE672" i="2"/>
  <c r="T672" i="2"/>
  <c r="R672" i="2"/>
  <c r="P672" i="2"/>
  <c r="BF672" i="2"/>
  <c r="BK671" i="2"/>
  <c r="BI671" i="2"/>
  <c r="BH671" i="2"/>
  <c r="BG671" i="2"/>
  <c r="BE671" i="2"/>
  <c r="T671" i="2"/>
  <c r="R671" i="2"/>
  <c r="P671" i="2"/>
  <c r="BF671" i="2"/>
  <c r="BK670" i="2"/>
  <c r="BI670" i="2"/>
  <c r="BH670" i="2"/>
  <c r="BG670" i="2"/>
  <c r="BF670" i="2"/>
  <c r="BE670" i="2"/>
  <c r="T670" i="2"/>
  <c r="R670" i="2"/>
  <c r="P670" i="2"/>
  <c r="BK669" i="2"/>
  <c r="BI669" i="2"/>
  <c r="BH669" i="2"/>
  <c r="BG669" i="2"/>
  <c r="BE669" i="2"/>
  <c r="T669" i="2"/>
  <c r="R669" i="2"/>
  <c r="P669" i="2"/>
  <c r="BF669" i="2"/>
  <c r="BK668" i="2"/>
  <c r="BI668" i="2"/>
  <c r="BH668" i="2"/>
  <c r="BG668" i="2"/>
  <c r="BE668" i="2"/>
  <c r="T668" i="2"/>
  <c r="R668" i="2"/>
  <c r="P668" i="2"/>
  <c r="BF668" i="2"/>
  <c r="BK667" i="2"/>
  <c r="BI667" i="2"/>
  <c r="BH667" i="2"/>
  <c r="BG667" i="2"/>
  <c r="BE667" i="2"/>
  <c r="T667" i="2"/>
  <c r="R667" i="2"/>
  <c r="P667" i="2"/>
  <c r="BF667" i="2"/>
  <c r="BK666" i="2"/>
  <c r="BK663" i="2" s="1"/>
  <c r="BI666" i="2"/>
  <c r="BH666" i="2"/>
  <c r="BG666" i="2"/>
  <c r="BE666" i="2"/>
  <c r="T666" i="2"/>
  <c r="R666" i="2"/>
  <c r="P666" i="2"/>
  <c r="BF666" i="2"/>
  <c r="BK665" i="2"/>
  <c r="BI665" i="2"/>
  <c r="BH665" i="2"/>
  <c r="BG665" i="2"/>
  <c r="BF665" i="2"/>
  <c r="BE665" i="2"/>
  <c r="T665" i="2"/>
  <c r="R665" i="2"/>
  <c r="P665" i="2"/>
  <c r="BK664" i="2"/>
  <c r="BI664" i="2"/>
  <c r="BH664" i="2"/>
  <c r="BG664" i="2"/>
  <c r="BE664" i="2"/>
  <c r="T664" i="2"/>
  <c r="R664" i="2"/>
  <c r="P664" i="2"/>
  <c r="BF664" i="2"/>
  <c r="BK662" i="2"/>
  <c r="BI662" i="2"/>
  <c r="BH662" i="2"/>
  <c r="BG662" i="2"/>
  <c r="BE662" i="2"/>
  <c r="T662" i="2"/>
  <c r="R662" i="2"/>
  <c r="P662" i="2"/>
  <c r="BF662" i="2"/>
  <c r="BK661" i="2"/>
  <c r="BK659" i="2" s="1"/>
  <c r="BI661" i="2"/>
  <c r="BH661" i="2"/>
  <c r="BG661" i="2"/>
  <c r="BE661" i="2"/>
  <c r="T661" i="2"/>
  <c r="R661" i="2"/>
  <c r="P661" i="2"/>
  <c r="BF661" i="2"/>
  <c r="BK660" i="2"/>
  <c r="BI660" i="2"/>
  <c r="BH660" i="2"/>
  <c r="BG660" i="2"/>
  <c r="BE660" i="2"/>
  <c r="T660" i="2"/>
  <c r="T659" i="2" s="1"/>
  <c r="R660" i="2"/>
  <c r="P660" i="2"/>
  <c r="P659" i="2" s="1"/>
  <c r="BF660" i="2"/>
  <c r="BK658" i="2"/>
  <c r="BI658" i="2"/>
  <c r="BH658" i="2"/>
  <c r="BG658" i="2"/>
  <c r="BE658" i="2"/>
  <c r="T658" i="2"/>
  <c r="R658" i="2"/>
  <c r="P658" i="2"/>
  <c r="BF658" i="2"/>
  <c r="BK629" i="2"/>
  <c r="BI629" i="2"/>
  <c r="BH629" i="2"/>
  <c r="BG629" i="2"/>
  <c r="BE629" i="2"/>
  <c r="T629" i="2"/>
  <c r="R629" i="2"/>
  <c r="P629" i="2"/>
  <c r="BF629" i="2"/>
  <c r="BK628" i="2"/>
  <c r="BI628" i="2"/>
  <c r="BH628" i="2"/>
  <c r="BG628" i="2"/>
  <c r="BE628" i="2"/>
  <c r="T628" i="2"/>
  <c r="R628" i="2"/>
  <c r="P628" i="2"/>
  <c r="BF628" i="2"/>
  <c r="BK627" i="2"/>
  <c r="BI627" i="2"/>
  <c r="BH627" i="2"/>
  <c r="BG627" i="2"/>
  <c r="BF627" i="2"/>
  <c r="BE627" i="2"/>
  <c r="T627" i="2"/>
  <c r="R627" i="2"/>
  <c r="P627" i="2"/>
  <c r="BK626" i="2"/>
  <c r="BI626" i="2"/>
  <c r="BH626" i="2"/>
  <c r="BG626" i="2"/>
  <c r="BF626" i="2"/>
  <c r="BE626" i="2"/>
  <c r="T626" i="2"/>
  <c r="R626" i="2"/>
  <c r="P626" i="2"/>
  <c r="BK620" i="2"/>
  <c r="BI620" i="2"/>
  <c r="BH620" i="2"/>
  <c r="BG620" i="2"/>
  <c r="BE620" i="2"/>
  <c r="T620" i="2"/>
  <c r="R620" i="2"/>
  <c r="P620" i="2"/>
  <c r="BF620" i="2"/>
  <c r="BK613" i="2"/>
  <c r="BI613" i="2"/>
  <c r="BH613" i="2"/>
  <c r="BG613" i="2"/>
  <c r="BF613" i="2"/>
  <c r="BE613" i="2"/>
  <c r="T613" i="2"/>
  <c r="R613" i="2"/>
  <c r="P613" i="2"/>
  <c r="BK588" i="2"/>
  <c r="BI588" i="2"/>
  <c r="BH588" i="2"/>
  <c r="BG588" i="2"/>
  <c r="BF588" i="2"/>
  <c r="BE588" i="2"/>
  <c r="T588" i="2"/>
  <c r="R588" i="2"/>
  <c r="P588" i="2"/>
  <c r="BK581" i="2"/>
  <c r="BI581" i="2"/>
  <c r="BH581" i="2"/>
  <c r="BG581" i="2"/>
  <c r="BE581" i="2"/>
  <c r="T581" i="2"/>
  <c r="R581" i="2"/>
  <c r="P581" i="2"/>
  <c r="BF581" i="2"/>
  <c r="BK578" i="2"/>
  <c r="BI578" i="2"/>
  <c r="BH578" i="2"/>
  <c r="BG578" i="2"/>
  <c r="BE578" i="2"/>
  <c r="T578" i="2"/>
  <c r="R578" i="2"/>
  <c r="P578" i="2"/>
  <c r="BF578" i="2"/>
  <c r="BK572" i="2"/>
  <c r="BI572" i="2"/>
  <c r="BH572" i="2"/>
  <c r="BG572" i="2"/>
  <c r="BE572" i="2"/>
  <c r="T572" i="2"/>
  <c r="R572" i="2"/>
  <c r="P572" i="2"/>
  <c r="BF572" i="2"/>
  <c r="BK571" i="2"/>
  <c r="BI571" i="2"/>
  <c r="BH571" i="2"/>
  <c r="BG571" i="2"/>
  <c r="BE571" i="2"/>
  <c r="T571" i="2"/>
  <c r="R571" i="2"/>
  <c r="P571" i="2"/>
  <c r="BF571" i="2"/>
  <c r="BK570" i="2"/>
  <c r="BI570" i="2"/>
  <c r="BH570" i="2"/>
  <c r="BG570" i="2"/>
  <c r="BF570" i="2"/>
  <c r="BE570" i="2"/>
  <c r="T570" i="2"/>
  <c r="R570" i="2"/>
  <c r="P570" i="2"/>
  <c r="BK561" i="2"/>
  <c r="BI561" i="2"/>
  <c r="BH561" i="2"/>
  <c r="BG561" i="2"/>
  <c r="BE561" i="2"/>
  <c r="T561" i="2"/>
  <c r="R561" i="2"/>
  <c r="P561" i="2"/>
  <c r="BF561" i="2"/>
  <c r="BK560" i="2"/>
  <c r="BI560" i="2"/>
  <c r="BH560" i="2"/>
  <c r="BG560" i="2"/>
  <c r="BE560" i="2"/>
  <c r="T560" i="2"/>
  <c r="R560" i="2"/>
  <c r="P560" i="2"/>
  <c r="BF560" i="2"/>
  <c r="BK559" i="2"/>
  <c r="BI559" i="2"/>
  <c r="BH559" i="2"/>
  <c r="BG559" i="2"/>
  <c r="BE559" i="2"/>
  <c r="T559" i="2"/>
  <c r="R559" i="2"/>
  <c r="P559" i="2"/>
  <c r="BF559" i="2"/>
  <c r="BK558" i="2"/>
  <c r="BK557" i="2" s="1"/>
  <c r="BI558" i="2"/>
  <c r="BH558" i="2"/>
  <c r="BG558" i="2"/>
  <c r="BF558" i="2"/>
  <c r="BE558" i="2"/>
  <c r="T558" i="2"/>
  <c r="R558" i="2"/>
  <c r="P558" i="2"/>
  <c r="BK556" i="2"/>
  <c r="BI556" i="2"/>
  <c r="BH556" i="2"/>
  <c r="BG556" i="2"/>
  <c r="BE556" i="2"/>
  <c r="T556" i="2"/>
  <c r="R556" i="2"/>
  <c r="P556" i="2"/>
  <c r="BF556" i="2"/>
  <c r="BK555" i="2"/>
  <c r="BI555" i="2"/>
  <c r="BH555" i="2"/>
  <c r="BG555" i="2"/>
  <c r="BE555" i="2"/>
  <c r="T555" i="2"/>
  <c r="R555" i="2"/>
  <c r="P555" i="2"/>
  <c r="BF555" i="2"/>
  <c r="BK554" i="2"/>
  <c r="BK553" i="2" s="1"/>
  <c r="BI554" i="2"/>
  <c r="BH554" i="2"/>
  <c r="BG554" i="2"/>
  <c r="BE554" i="2"/>
  <c r="T554" i="2"/>
  <c r="R554" i="2"/>
  <c r="P554" i="2"/>
  <c r="P553" i="2" s="1"/>
  <c r="BF554" i="2"/>
  <c r="T553" i="2"/>
  <c r="BK552" i="2"/>
  <c r="BI552" i="2"/>
  <c r="BH552" i="2"/>
  <c r="BG552" i="2"/>
  <c r="BE552" i="2"/>
  <c r="T552" i="2"/>
  <c r="R552" i="2"/>
  <c r="P552" i="2"/>
  <c r="BF552" i="2"/>
  <c r="BK549" i="2"/>
  <c r="BI549" i="2"/>
  <c r="BH549" i="2"/>
  <c r="BG549" i="2"/>
  <c r="BE549" i="2"/>
  <c r="T549" i="2"/>
  <c r="R549" i="2"/>
  <c r="P549" i="2"/>
  <c r="BF549" i="2"/>
  <c r="BK542" i="2"/>
  <c r="BI542" i="2"/>
  <c r="BH542" i="2"/>
  <c r="BG542" i="2"/>
  <c r="BE542" i="2"/>
  <c r="T542" i="2"/>
  <c r="R542" i="2"/>
  <c r="P542" i="2"/>
  <c r="BF542" i="2"/>
  <c r="BK539" i="2"/>
  <c r="BI539" i="2"/>
  <c r="BH539" i="2"/>
  <c r="BG539" i="2"/>
  <c r="BF539" i="2"/>
  <c r="BE539" i="2"/>
  <c r="T539" i="2"/>
  <c r="R539" i="2"/>
  <c r="P539" i="2"/>
  <c r="BK521" i="2"/>
  <c r="BI521" i="2"/>
  <c r="BH521" i="2"/>
  <c r="BG521" i="2"/>
  <c r="BF521" i="2"/>
  <c r="BE521" i="2"/>
  <c r="T521" i="2"/>
  <c r="R521" i="2"/>
  <c r="P521" i="2"/>
  <c r="BK518" i="2"/>
  <c r="BI518" i="2"/>
  <c r="BH518" i="2"/>
  <c r="BG518" i="2"/>
  <c r="BE518" i="2"/>
  <c r="T518" i="2"/>
  <c r="R518" i="2"/>
  <c r="P518" i="2"/>
  <c r="BF518" i="2"/>
  <c r="BK508" i="2"/>
  <c r="BI508" i="2"/>
  <c r="BH508" i="2"/>
  <c r="BG508" i="2"/>
  <c r="BE508" i="2"/>
  <c r="T508" i="2"/>
  <c r="R508" i="2"/>
  <c r="P508" i="2"/>
  <c r="BF508" i="2"/>
  <c r="BK505" i="2"/>
  <c r="BI505" i="2"/>
  <c r="BH505" i="2"/>
  <c r="BG505" i="2"/>
  <c r="BE505" i="2"/>
  <c r="T505" i="2"/>
  <c r="R505" i="2"/>
  <c r="P505" i="2"/>
  <c r="BF505" i="2"/>
  <c r="BK495" i="2"/>
  <c r="BI495" i="2"/>
  <c r="BH495" i="2"/>
  <c r="BG495" i="2"/>
  <c r="BE495" i="2"/>
  <c r="T495" i="2"/>
  <c r="R495" i="2"/>
  <c r="R494" i="2" s="1"/>
  <c r="P495" i="2"/>
  <c r="P494" i="2" s="1"/>
  <c r="BF495" i="2"/>
  <c r="BK492" i="2"/>
  <c r="BI492" i="2"/>
  <c r="BH492" i="2"/>
  <c r="BG492" i="2"/>
  <c r="BE492" i="2"/>
  <c r="T492" i="2"/>
  <c r="R492" i="2"/>
  <c r="R491" i="2" s="1"/>
  <c r="P492" i="2"/>
  <c r="BF492" i="2"/>
  <c r="BK491" i="2"/>
  <c r="T491" i="2"/>
  <c r="P491" i="2"/>
  <c r="BK490" i="2"/>
  <c r="BI490" i="2"/>
  <c r="BH490" i="2"/>
  <c r="BG490" i="2"/>
  <c r="BF490" i="2"/>
  <c r="BE490" i="2"/>
  <c r="T490" i="2"/>
  <c r="R490" i="2"/>
  <c r="P490" i="2"/>
  <c r="BK489" i="2"/>
  <c r="BI489" i="2"/>
  <c r="BH489" i="2"/>
  <c r="BG489" i="2"/>
  <c r="BE489" i="2"/>
  <c r="T489" i="2"/>
  <c r="R489" i="2"/>
  <c r="P489" i="2"/>
  <c r="BF489" i="2"/>
  <c r="BK488" i="2"/>
  <c r="BI488" i="2"/>
  <c r="BH488" i="2"/>
  <c r="BG488" i="2"/>
  <c r="BE488" i="2"/>
  <c r="T488" i="2"/>
  <c r="R488" i="2"/>
  <c r="P488" i="2"/>
  <c r="BF488" i="2"/>
  <c r="BK485" i="2"/>
  <c r="BI485" i="2"/>
  <c r="BH485" i="2"/>
  <c r="BG485" i="2"/>
  <c r="BF485" i="2"/>
  <c r="BE485" i="2"/>
  <c r="T485" i="2"/>
  <c r="R485" i="2"/>
  <c r="P485" i="2"/>
  <c r="BK484" i="2"/>
  <c r="BI484" i="2"/>
  <c r="BH484" i="2"/>
  <c r="BG484" i="2"/>
  <c r="BE484" i="2"/>
  <c r="T484" i="2"/>
  <c r="R484" i="2"/>
  <c r="P484" i="2"/>
  <c r="BF484" i="2"/>
  <c r="BK483" i="2"/>
  <c r="BI483" i="2"/>
  <c r="BH483" i="2"/>
  <c r="BG483" i="2"/>
  <c r="BE483" i="2"/>
  <c r="T483" i="2"/>
  <c r="R483" i="2"/>
  <c r="P483" i="2"/>
  <c r="BF483" i="2"/>
  <c r="BK469" i="2"/>
  <c r="BI469" i="2"/>
  <c r="BH469" i="2"/>
  <c r="BG469" i="2"/>
  <c r="BE469" i="2"/>
  <c r="T469" i="2"/>
  <c r="R469" i="2"/>
  <c r="P469" i="2"/>
  <c r="BF469" i="2"/>
  <c r="BK449" i="2"/>
  <c r="BI449" i="2"/>
  <c r="BH449" i="2"/>
  <c r="BG449" i="2"/>
  <c r="BE449" i="2"/>
  <c r="T449" i="2"/>
  <c r="R449" i="2"/>
  <c r="P449" i="2"/>
  <c r="BF449" i="2"/>
  <c r="BK446" i="2"/>
  <c r="BI446" i="2"/>
  <c r="BH446" i="2"/>
  <c r="BG446" i="2"/>
  <c r="BE446" i="2"/>
  <c r="T446" i="2"/>
  <c r="R446" i="2"/>
  <c r="P446" i="2"/>
  <c r="BF446" i="2"/>
  <c r="BK445" i="2"/>
  <c r="BI445" i="2"/>
  <c r="BH445" i="2"/>
  <c r="BG445" i="2"/>
  <c r="BE445" i="2"/>
  <c r="T445" i="2"/>
  <c r="R445" i="2"/>
  <c r="P445" i="2"/>
  <c r="BF445" i="2"/>
  <c r="BK444" i="2"/>
  <c r="BI444" i="2"/>
  <c r="BH444" i="2"/>
  <c r="BG444" i="2"/>
  <c r="BE444" i="2"/>
  <c r="T444" i="2"/>
  <c r="R444" i="2"/>
  <c r="P444" i="2"/>
  <c r="BF444" i="2"/>
  <c r="BK443" i="2"/>
  <c r="BI443" i="2"/>
  <c r="BH443" i="2"/>
  <c r="BG443" i="2"/>
  <c r="BE443" i="2"/>
  <c r="T443" i="2"/>
  <c r="R443" i="2"/>
  <c r="P443" i="2"/>
  <c r="BF443" i="2"/>
  <c r="BK442" i="2"/>
  <c r="BI442" i="2"/>
  <c r="BH442" i="2"/>
  <c r="BG442" i="2"/>
  <c r="BF442" i="2"/>
  <c r="BE442" i="2"/>
  <c r="T442" i="2"/>
  <c r="R442" i="2"/>
  <c r="P442" i="2"/>
  <c r="BK441" i="2"/>
  <c r="BI441" i="2"/>
  <c r="BH441" i="2"/>
  <c r="BG441" i="2"/>
  <c r="BE441" i="2"/>
  <c r="T441" i="2"/>
  <c r="R441" i="2"/>
  <c r="P441" i="2"/>
  <c r="BF441" i="2"/>
  <c r="BK440" i="2"/>
  <c r="BI440" i="2"/>
  <c r="BH440" i="2"/>
  <c r="BG440" i="2"/>
  <c r="BF440" i="2"/>
  <c r="BE440" i="2"/>
  <c r="T440" i="2"/>
  <c r="R440" i="2"/>
  <c r="P440" i="2"/>
  <c r="BK439" i="2"/>
  <c r="BI439" i="2"/>
  <c r="BH439" i="2"/>
  <c r="BG439" i="2"/>
  <c r="BE439" i="2"/>
  <c r="T439" i="2"/>
  <c r="R439" i="2"/>
  <c r="P439" i="2"/>
  <c r="BF439" i="2"/>
  <c r="BK428" i="2"/>
  <c r="BI428" i="2"/>
  <c r="BH428" i="2"/>
  <c r="BG428" i="2"/>
  <c r="BE428" i="2"/>
  <c r="T428" i="2"/>
  <c r="R428" i="2"/>
  <c r="P428" i="2"/>
  <c r="BF428" i="2"/>
  <c r="BK422" i="2"/>
  <c r="BI422" i="2"/>
  <c r="BH422" i="2"/>
  <c r="BG422" i="2"/>
  <c r="BE422" i="2"/>
  <c r="T422" i="2"/>
  <c r="R422" i="2"/>
  <c r="P422" i="2"/>
  <c r="BF422" i="2"/>
  <c r="BK399" i="2"/>
  <c r="BI399" i="2"/>
  <c r="BH399" i="2"/>
  <c r="BG399" i="2"/>
  <c r="BE399" i="2"/>
  <c r="T399" i="2"/>
  <c r="R399" i="2"/>
  <c r="P399" i="2"/>
  <c r="BF399" i="2"/>
  <c r="BK389" i="2"/>
  <c r="BI389" i="2"/>
  <c r="BH389" i="2"/>
  <c r="BG389" i="2"/>
  <c r="BE389" i="2"/>
  <c r="T389" i="2"/>
  <c r="R389" i="2"/>
  <c r="P389" i="2"/>
  <c r="BF389" i="2"/>
  <c r="BK382" i="2"/>
  <c r="BI382" i="2"/>
  <c r="BH382" i="2"/>
  <c r="BG382" i="2"/>
  <c r="BE382" i="2"/>
  <c r="T382" i="2"/>
  <c r="R382" i="2"/>
  <c r="P382" i="2"/>
  <c r="BF382" i="2"/>
  <c r="BK377" i="2"/>
  <c r="BI377" i="2"/>
  <c r="BH377" i="2"/>
  <c r="BG377" i="2"/>
  <c r="BF377" i="2"/>
  <c r="BE377" i="2"/>
  <c r="T377" i="2"/>
  <c r="R377" i="2"/>
  <c r="P377" i="2"/>
  <c r="BK366" i="2"/>
  <c r="BI366" i="2"/>
  <c r="BH366" i="2"/>
  <c r="BG366" i="2"/>
  <c r="BE366" i="2"/>
  <c r="T366" i="2"/>
  <c r="R366" i="2"/>
  <c r="P366" i="2"/>
  <c r="BF366" i="2"/>
  <c r="BK365" i="2"/>
  <c r="BI365" i="2"/>
  <c r="BH365" i="2"/>
  <c r="BG365" i="2"/>
  <c r="BE365" i="2"/>
  <c r="T365" i="2"/>
  <c r="R365" i="2"/>
  <c r="P365" i="2"/>
  <c r="BF365" i="2"/>
  <c r="BK364" i="2"/>
  <c r="BI364" i="2"/>
  <c r="BH364" i="2"/>
  <c r="BG364" i="2"/>
  <c r="BF364" i="2"/>
  <c r="BE364" i="2"/>
  <c r="T364" i="2"/>
  <c r="T342" i="2" s="1"/>
  <c r="R364" i="2"/>
  <c r="P364" i="2"/>
  <c r="P342" i="2" s="1"/>
  <c r="BK343" i="2"/>
  <c r="BK342" i="2" s="1"/>
  <c r="BI343" i="2"/>
  <c r="BH343" i="2"/>
  <c r="BG343" i="2"/>
  <c r="BE343" i="2"/>
  <c r="T343" i="2"/>
  <c r="R343" i="2"/>
  <c r="R342" i="2" s="1"/>
  <c r="P343" i="2"/>
  <c r="BF343" i="2"/>
  <c r="BK330" i="2"/>
  <c r="BI330" i="2"/>
  <c r="BH330" i="2"/>
  <c r="BG330" i="2"/>
  <c r="BF330" i="2"/>
  <c r="BE330" i="2"/>
  <c r="T330" i="2"/>
  <c r="R330" i="2"/>
  <c r="P330" i="2"/>
  <c r="BK322" i="2"/>
  <c r="BI322" i="2"/>
  <c r="BH322" i="2"/>
  <c r="BG322" i="2"/>
  <c r="BE322" i="2"/>
  <c r="T322" i="2"/>
  <c r="R322" i="2"/>
  <c r="P322" i="2"/>
  <c r="BF322" i="2"/>
  <c r="BK315" i="2"/>
  <c r="BI315" i="2"/>
  <c r="BH315" i="2"/>
  <c r="BG315" i="2"/>
  <c r="BE315" i="2"/>
  <c r="T315" i="2"/>
  <c r="R315" i="2"/>
  <c r="P315" i="2"/>
  <c r="BF315" i="2"/>
  <c r="BK308" i="2"/>
  <c r="BI308" i="2"/>
  <c r="BH308" i="2"/>
  <c r="BG308" i="2"/>
  <c r="BF308" i="2"/>
  <c r="BE308" i="2"/>
  <c r="T308" i="2"/>
  <c r="R308" i="2"/>
  <c r="P308" i="2"/>
  <c r="BK305" i="2"/>
  <c r="BI305" i="2"/>
  <c r="BH305" i="2"/>
  <c r="BG305" i="2"/>
  <c r="BF305" i="2"/>
  <c r="BE305" i="2"/>
  <c r="T305" i="2"/>
  <c r="R305" i="2"/>
  <c r="P305" i="2"/>
  <c r="BK294" i="2"/>
  <c r="BI294" i="2"/>
  <c r="BH294" i="2"/>
  <c r="BG294" i="2"/>
  <c r="BE294" i="2"/>
  <c r="T294" i="2"/>
  <c r="R294" i="2"/>
  <c r="P294" i="2"/>
  <c r="BF294" i="2"/>
  <c r="BK293" i="2"/>
  <c r="BI293" i="2"/>
  <c r="BH293" i="2"/>
  <c r="BG293" i="2"/>
  <c r="BE293" i="2"/>
  <c r="T293" i="2"/>
  <c r="R293" i="2"/>
  <c r="P293" i="2"/>
  <c r="BF293" i="2"/>
  <c r="BK287" i="2"/>
  <c r="BI287" i="2"/>
  <c r="BH287" i="2"/>
  <c r="BG287" i="2"/>
  <c r="BE287" i="2"/>
  <c r="T287" i="2"/>
  <c r="R287" i="2"/>
  <c r="P287" i="2"/>
  <c r="BF287" i="2"/>
  <c r="BK286" i="2"/>
  <c r="BI286" i="2"/>
  <c r="BH286" i="2"/>
  <c r="BG286" i="2"/>
  <c r="BE286" i="2"/>
  <c r="T286" i="2"/>
  <c r="R286" i="2"/>
  <c r="P286" i="2"/>
  <c r="BF286" i="2"/>
  <c r="BK261" i="2"/>
  <c r="BI261" i="2"/>
  <c r="BH261" i="2"/>
  <c r="BG261" i="2"/>
  <c r="BF261" i="2"/>
  <c r="BE261" i="2"/>
  <c r="T261" i="2"/>
  <c r="R261" i="2"/>
  <c r="P261" i="2"/>
  <c r="BK236" i="2"/>
  <c r="BI236" i="2"/>
  <c r="BH236" i="2"/>
  <c r="BG236" i="2"/>
  <c r="BF236" i="2"/>
  <c r="BE236" i="2"/>
  <c r="T236" i="2"/>
  <c r="R236" i="2"/>
  <c r="P236" i="2"/>
  <c r="BK230" i="2"/>
  <c r="BI230" i="2"/>
  <c r="BH230" i="2"/>
  <c r="BG230" i="2"/>
  <c r="BE230" i="2"/>
  <c r="T230" i="2"/>
  <c r="R230" i="2"/>
  <c r="P230" i="2"/>
  <c r="BF230" i="2"/>
  <c r="BK218" i="2"/>
  <c r="BI218" i="2"/>
  <c r="BH218" i="2"/>
  <c r="BG218" i="2"/>
  <c r="BE218" i="2"/>
  <c r="T218" i="2"/>
  <c r="R218" i="2"/>
  <c r="R211" i="2" s="1"/>
  <c r="P218" i="2"/>
  <c r="BF218" i="2"/>
  <c r="BK212" i="2"/>
  <c r="BI212" i="2"/>
  <c r="BH212" i="2"/>
  <c r="BG212" i="2"/>
  <c r="BE212" i="2"/>
  <c r="T212" i="2"/>
  <c r="R212" i="2"/>
  <c r="P212" i="2"/>
  <c r="BF212" i="2"/>
  <c r="BK208" i="2"/>
  <c r="BI208" i="2"/>
  <c r="BH208" i="2"/>
  <c r="BG208" i="2"/>
  <c r="BE208" i="2"/>
  <c r="T208" i="2"/>
  <c r="R208" i="2"/>
  <c r="P208" i="2"/>
  <c r="BF208" i="2"/>
  <c r="BK207" i="2"/>
  <c r="BI207" i="2"/>
  <c r="BH207" i="2"/>
  <c r="BG207" i="2"/>
  <c r="BE207" i="2"/>
  <c r="T207" i="2"/>
  <c r="R207" i="2"/>
  <c r="P207" i="2"/>
  <c r="BF207" i="2"/>
  <c r="BK206" i="2"/>
  <c r="BK204" i="2" s="1"/>
  <c r="BI206" i="2"/>
  <c r="BH206" i="2"/>
  <c r="BG206" i="2"/>
  <c r="BF206" i="2"/>
  <c r="BE206" i="2"/>
  <c r="T206" i="2"/>
  <c r="R206" i="2"/>
  <c r="P206" i="2"/>
  <c r="P204" i="2" s="1"/>
  <c r="BK205" i="2"/>
  <c r="BI205" i="2"/>
  <c r="BH205" i="2"/>
  <c r="BG205" i="2"/>
  <c r="BE205" i="2"/>
  <c r="T205" i="2"/>
  <c r="R205" i="2"/>
  <c r="R204" i="2" s="1"/>
  <c r="P205" i="2"/>
  <c r="BF205" i="2"/>
  <c r="BK203" i="2"/>
  <c r="BI203" i="2"/>
  <c r="BH203" i="2"/>
  <c r="BG203" i="2"/>
  <c r="BE203" i="2"/>
  <c r="T203" i="2"/>
  <c r="R203" i="2"/>
  <c r="P203" i="2"/>
  <c r="BF203" i="2"/>
  <c r="BK202" i="2"/>
  <c r="BI202" i="2"/>
  <c r="BH202" i="2"/>
  <c r="BG202" i="2"/>
  <c r="BE202" i="2"/>
  <c r="T202" i="2"/>
  <c r="R202" i="2"/>
  <c r="P202" i="2"/>
  <c r="BF202" i="2"/>
  <c r="BK201" i="2"/>
  <c r="BI201" i="2"/>
  <c r="BH201" i="2"/>
  <c r="BG201" i="2"/>
  <c r="BF201" i="2"/>
  <c r="BE201" i="2"/>
  <c r="T201" i="2"/>
  <c r="R201" i="2"/>
  <c r="P201" i="2"/>
  <c r="BK200" i="2"/>
  <c r="BI200" i="2"/>
  <c r="BH200" i="2"/>
  <c r="BG200" i="2"/>
  <c r="BF200" i="2"/>
  <c r="BE200" i="2"/>
  <c r="T200" i="2"/>
  <c r="R200" i="2"/>
  <c r="P200" i="2"/>
  <c r="BK199" i="2"/>
  <c r="BI199" i="2"/>
  <c r="BH199" i="2"/>
  <c r="BG199" i="2"/>
  <c r="BE199" i="2"/>
  <c r="T199" i="2"/>
  <c r="R199" i="2"/>
  <c r="P199" i="2"/>
  <c r="BF199" i="2"/>
  <c r="BK196" i="2"/>
  <c r="BI196" i="2"/>
  <c r="BH196" i="2"/>
  <c r="BG196" i="2"/>
  <c r="BE196" i="2"/>
  <c r="T196" i="2"/>
  <c r="R196" i="2"/>
  <c r="P196" i="2"/>
  <c r="BF196" i="2"/>
  <c r="BK193" i="2"/>
  <c r="BI193" i="2"/>
  <c r="BH193" i="2"/>
  <c r="BG193" i="2"/>
  <c r="BE193" i="2"/>
  <c r="T193" i="2"/>
  <c r="R193" i="2"/>
  <c r="P193" i="2"/>
  <c r="BF193" i="2"/>
  <c r="BK192" i="2"/>
  <c r="BI192" i="2"/>
  <c r="BH192" i="2"/>
  <c r="BG192" i="2"/>
  <c r="BE192" i="2"/>
  <c r="T192" i="2"/>
  <c r="R192" i="2"/>
  <c r="R189" i="2" s="1"/>
  <c r="P192" i="2"/>
  <c r="BF192" i="2"/>
  <c r="BK191" i="2"/>
  <c r="BI191" i="2"/>
  <c r="BH191" i="2"/>
  <c r="BG191" i="2"/>
  <c r="BE191" i="2"/>
  <c r="T191" i="2"/>
  <c r="R191" i="2"/>
  <c r="P191" i="2"/>
  <c r="BF191" i="2"/>
  <c r="BK190" i="2"/>
  <c r="BI190" i="2"/>
  <c r="BH190" i="2"/>
  <c r="BG190" i="2"/>
  <c r="BE190" i="2"/>
  <c r="T190" i="2"/>
  <c r="R190" i="2"/>
  <c r="P190" i="2"/>
  <c r="BF190" i="2"/>
  <c r="BK188" i="2"/>
  <c r="BI188" i="2"/>
  <c r="BH188" i="2"/>
  <c r="BG188" i="2"/>
  <c r="BE188" i="2"/>
  <c r="T188" i="2"/>
  <c r="R188" i="2"/>
  <c r="P188" i="2"/>
  <c r="BF188" i="2"/>
  <c r="BK180" i="2"/>
  <c r="BI180" i="2"/>
  <c r="BH180" i="2"/>
  <c r="BG180" i="2"/>
  <c r="BE180" i="2"/>
  <c r="T180" i="2"/>
  <c r="R180" i="2"/>
  <c r="P180" i="2"/>
  <c r="BF180" i="2"/>
  <c r="BK173" i="2"/>
  <c r="BI173" i="2"/>
  <c r="BH173" i="2"/>
  <c r="BG173" i="2"/>
  <c r="BE173" i="2"/>
  <c r="T173" i="2"/>
  <c r="R173" i="2"/>
  <c r="P173" i="2"/>
  <c r="P167" i="2" s="1"/>
  <c r="BF173" i="2"/>
  <c r="BK170" i="2"/>
  <c r="BI170" i="2"/>
  <c r="BH170" i="2"/>
  <c r="BG170" i="2"/>
  <c r="BE170" i="2"/>
  <c r="T170" i="2"/>
  <c r="R170" i="2"/>
  <c r="P170" i="2"/>
  <c r="BF170" i="2"/>
  <c r="BK169" i="2"/>
  <c r="BI169" i="2"/>
  <c r="BH169" i="2"/>
  <c r="BG169" i="2"/>
  <c r="BE169" i="2"/>
  <c r="T169" i="2"/>
  <c r="T167" i="2" s="1"/>
  <c r="R169" i="2"/>
  <c r="P169" i="2"/>
  <c r="BF169" i="2"/>
  <c r="BK168" i="2"/>
  <c r="BK167" i="2" s="1"/>
  <c r="BI168" i="2"/>
  <c r="BH168" i="2"/>
  <c r="BG168" i="2"/>
  <c r="BE168" i="2"/>
  <c r="T168" i="2"/>
  <c r="R168" i="2"/>
  <c r="P168" i="2"/>
  <c r="BF168" i="2"/>
  <c r="BK164" i="2"/>
  <c r="BI164" i="2"/>
  <c r="BH164" i="2"/>
  <c r="BG164" i="2"/>
  <c r="BF164" i="2"/>
  <c r="BE164" i="2"/>
  <c r="T164" i="2"/>
  <c r="R164" i="2"/>
  <c r="P164" i="2"/>
  <c r="BK161" i="2"/>
  <c r="BI161" i="2"/>
  <c r="BH161" i="2"/>
  <c r="BG161" i="2"/>
  <c r="BF161" i="2"/>
  <c r="BE161" i="2"/>
  <c r="T161" i="2"/>
  <c r="R161" i="2"/>
  <c r="P161" i="2"/>
  <c r="BK158" i="2"/>
  <c r="BK143" i="2" s="1"/>
  <c r="BI158" i="2"/>
  <c r="BH158" i="2"/>
  <c r="BG158" i="2"/>
  <c r="F37" i="2" s="1"/>
  <c r="BB96" i="1" s="1"/>
  <c r="BE158" i="2"/>
  <c r="T158" i="2"/>
  <c r="R158" i="2"/>
  <c r="P158" i="2"/>
  <c r="BF158" i="2"/>
  <c r="BK155" i="2"/>
  <c r="BI155" i="2"/>
  <c r="BH155" i="2"/>
  <c r="BG155" i="2"/>
  <c r="BE155" i="2"/>
  <c r="T155" i="2"/>
  <c r="R155" i="2"/>
  <c r="P155" i="2"/>
  <c r="BF155" i="2"/>
  <c r="BK152" i="2"/>
  <c r="BI152" i="2"/>
  <c r="F39" i="2" s="1"/>
  <c r="BD96" i="1" s="1"/>
  <c r="BH152" i="2"/>
  <c r="BG152" i="2"/>
  <c r="BE152" i="2"/>
  <c r="T152" i="2"/>
  <c r="R152" i="2"/>
  <c r="R143" i="2" s="1"/>
  <c r="P152" i="2"/>
  <c r="BF152" i="2"/>
  <c r="BK144" i="2"/>
  <c r="BI144" i="2"/>
  <c r="BH144" i="2"/>
  <c r="BG144" i="2"/>
  <c r="BE144" i="2"/>
  <c r="T144" i="2"/>
  <c r="R144" i="2"/>
  <c r="P144" i="2"/>
  <c r="P143" i="2" s="1"/>
  <c r="BF144" i="2"/>
  <c r="F135" i="2"/>
  <c r="E133" i="2"/>
  <c r="F91" i="2"/>
  <c r="F88" i="2"/>
  <c r="E86" i="2"/>
  <c r="J39" i="2"/>
  <c r="J38" i="2"/>
  <c r="J37" i="2"/>
  <c r="AX96" i="1" s="1"/>
  <c r="J26" i="2"/>
  <c r="E26" i="2"/>
  <c r="J91" i="2" s="1"/>
  <c r="J25" i="2"/>
  <c r="J23" i="2"/>
  <c r="E23" i="2"/>
  <c r="J137" i="2" s="1"/>
  <c r="J22" i="2"/>
  <c r="J20" i="2"/>
  <c r="E20" i="2"/>
  <c r="F138" i="2" s="1"/>
  <c r="J19" i="2"/>
  <c r="J17" i="2"/>
  <c r="E17" i="2"/>
  <c r="F137" i="2" s="1"/>
  <c r="J16" i="2"/>
  <c r="J14" i="2"/>
  <c r="J135" i="2" s="1"/>
  <c r="E7" i="2"/>
  <c r="E129" i="2" s="1"/>
  <c r="BD108" i="1"/>
  <c r="BC108" i="1"/>
  <c r="BB108" i="1"/>
  <c r="AZ108" i="1"/>
  <c r="AY108" i="1"/>
  <c r="AX108" i="1"/>
  <c r="AU108" i="1"/>
  <c r="AY107" i="1"/>
  <c r="AX107" i="1"/>
  <c r="AY106" i="1"/>
  <c r="AX106" i="1"/>
  <c r="AY105" i="1"/>
  <c r="AX105" i="1"/>
  <c r="AY104" i="1"/>
  <c r="AX104" i="1"/>
  <c r="AS103" i="1"/>
  <c r="AS94" i="1" s="1"/>
  <c r="AY102" i="1"/>
  <c r="AX102" i="1"/>
  <c r="BD101" i="1"/>
  <c r="BB101" i="1"/>
  <c r="AZ101" i="1"/>
  <c r="AY101" i="1"/>
  <c r="AX101" i="1"/>
  <c r="BD100" i="1"/>
  <c r="BC100" i="1"/>
  <c r="BB100" i="1"/>
  <c r="AY100" i="1"/>
  <c r="AX100" i="1"/>
  <c r="AX99" i="1"/>
  <c r="AY98" i="1"/>
  <c r="AX98" i="1"/>
  <c r="AY97" i="1"/>
  <c r="AX97" i="1"/>
  <c r="AY96" i="1"/>
  <c r="AS95" i="1"/>
  <c r="AM90" i="1"/>
  <c r="L90" i="1"/>
  <c r="AM89" i="1"/>
  <c r="L89" i="1"/>
  <c r="AM87" i="1"/>
  <c r="L87" i="1"/>
  <c r="L85" i="1"/>
  <c r="L84" i="1"/>
  <c r="J35" i="2" l="1"/>
  <c r="AV96" i="1" s="1"/>
  <c r="F38" i="2"/>
  <c r="BC96" i="1" s="1"/>
  <c r="F38" i="11"/>
  <c r="BC106" i="1" s="1"/>
  <c r="F39" i="11"/>
  <c r="BD106" i="1" s="1"/>
  <c r="J120" i="4"/>
  <c r="BF139" i="3"/>
  <c r="J36" i="3" s="1"/>
  <c r="AW97" i="1" s="1"/>
  <c r="J90" i="2"/>
  <c r="T204" i="2"/>
  <c r="R557" i="2"/>
  <c r="F37" i="3"/>
  <c r="BB97" i="1" s="1"/>
  <c r="F35" i="3"/>
  <c r="AZ97" i="1" s="1"/>
  <c r="J35" i="3"/>
  <c r="AV97" i="1" s="1"/>
  <c r="F37" i="9"/>
  <c r="BB104" i="1" s="1"/>
  <c r="P277" i="9"/>
  <c r="P122" i="12"/>
  <c r="T494" i="2"/>
  <c r="P557" i="2"/>
  <c r="P493" i="2" s="1"/>
  <c r="F39" i="3"/>
  <c r="BD97" i="1" s="1"/>
  <c r="R147" i="4"/>
  <c r="P144" i="8"/>
  <c r="BK277" i="9"/>
  <c r="BK399" i="9"/>
  <c r="BK189" i="2"/>
  <c r="R659" i="2"/>
  <c r="P125" i="3"/>
  <c r="P124" i="3" s="1"/>
  <c r="R133" i="3"/>
  <c r="R132" i="3" s="1"/>
  <c r="BK133" i="3"/>
  <c r="BK132" i="3" s="1"/>
  <c r="F39" i="4"/>
  <c r="BD98" i="1" s="1"/>
  <c r="T277" i="9"/>
  <c r="E82" i="12"/>
  <c r="E109" i="12"/>
  <c r="P142" i="2"/>
  <c r="F36" i="2"/>
  <c r="BA96" i="1" s="1"/>
  <c r="T729" i="2"/>
  <c r="R123" i="3"/>
  <c r="P126" i="4"/>
  <c r="P125" i="4" s="1"/>
  <c r="R146" i="5"/>
  <c r="R138" i="12"/>
  <c r="T143" i="2"/>
  <c r="T142" i="2" s="1"/>
  <c r="BK211" i="2"/>
  <c r="F38" i="5"/>
  <c r="BC99" i="1" s="1"/>
  <c r="F35" i="5"/>
  <c r="AZ99" i="1" s="1"/>
  <c r="R121" i="10"/>
  <c r="T122" i="12"/>
  <c r="F35" i="2"/>
  <c r="AZ96" i="1" s="1"/>
  <c r="E82" i="2"/>
  <c r="R167" i="2"/>
  <c r="R142" i="2" s="1"/>
  <c r="T189" i="2"/>
  <c r="R553" i="2"/>
  <c r="T557" i="2"/>
  <c r="R663" i="2"/>
  <c r="BK742" i="2"/>
  <c r="T158" i="5"/>
  <c r="BK173" i="5"/>
  <c r="F37" i="8"/>
  <c r="BB102" i="1" s="1"/>
  <c r="T173" i="9"/>
  <c r="P432" i="9"/>
  <c r="P458" i="9"/>
  <c r="P189" i="2"/>
  <c r="T211" i="2"/>
  <c r="P211" i="2"/>
  <c r="BK494" i="2"/>
  <c r="T663" i="2"/>
  <c r="T493" i="2" s="1"/>
  <c r="P663" i="2"/>
  <c r="P274" i="3"/>
  <c r="P141" i="5"/>
  <c r="R173" i="5"/>
  <c r="P124" i="8"/>
  <c r="R382" i="9"/>
  <c r="F35" i="12"/>
  <c r="AZ107" i="1" s="1"/>
  <c r="R729" i="2"/>
  <c r="R861" i="2"/>
  <c r="T891" i="2"/>
  <c r="R891" i="2"/>
  <c r="J90" i="3"/>
  <c r="F35" i="4"/>
  <c r="AZ98" i="1" s="1"/>
  <c r="BK146" i="5"/>
  <c r="T208" i="5"/>
  <c r="T416" i="9"/>
  <c r="BK416" i="9"/>
  <c r="BK472" i="9"/>
  <c r="R484" i="9"/>
  <c r="T138" i="12"/>
  <c r="T121" i="12" s="1"/>
  <c r="P729" i="2"/>
  <c r="BK277" i="3"/>
  <c r="J91" i="5"/>
  <c r="R126" i="5"/>
  <c r="R125" i="5" s="1"/>
  <c r="F39" i="8"/>
  <c r="BD102" i="1" s="1"/>
  <c r="T159" i="8"/>
  <c r="F35" i="9"/>
  <c r="AZ104" i="1" s="1"/>
  <c r="R142" i="9"/>
  <c r="BK362" i="9"/>
  <c r="T127" i="10"/>
  <c r="F37" i="11"/>
  <c r="BB106" i="1" s="1"/>
  <c r="P150" i="11"/>
  <c r="J35" i="12"/>
  <c r="AV107" i="1" s="1"/>
  <c r="R150" i="12"/>
  <c r="J91" i="7"/>
  <c r="R742" i="2"/>
  <c r="P147" i="4"/>
  <c r="BK147" i="4"/>
  <c r="BK131" i="8"/>
  <c r="P173" i="9"/>
  <c r="P141" i="9" s="1"/>
  <c r="BK173" i="9"/>
  <c r="P362" i="9"/>
  <c r="P382" i="9"/>
  <c r="P422" i="9"/>
  <c r="R145" i="12"/>
  <c r="P133" i="3"/>
  <c r="P132" i="3" s="1"/>
  <c r="P185" i="4"/>
  <c r="P134" i="5"/>
  <c r="P125" i="5" s="1"/>
  <c r="AU99" i="1" s="1"/>
  <c r="T146" i="5"/>
  <c r="P173" i="5"/>
  <c r="F38" i="8"/>
  <c r="BC102" i="1" s="1"/>
  <c r="T351" i="9"/>
  <c r="R386" i="9"/>
  <c r="R422" i="9"/>
  <c r="R122" i="11"/>
  <c r="T130" i="11"/>
  <c r="T121" i="11" s="1"/>
  <c r="BK140" i="11"/>
  <c r="F39" i="12"/>
  <c r="BD107" i="1" s="1"/>
  <c r="BK125" i="3"/>
  <c r="R126" i="4"/>
  <c r="R125" i="4" s="1"/>
  <c r="T147" i="4"/>
  <c r="T133" i="4" s="1"/>
  <c r="T124" i="4" s="1"/>
  <c r="F38" i="4"/>
  <c r="BC98" i="1" s="1"/>
  <c r="J35" i="5"/>
  <c r="AV99" i="1" s="1"/>
  <c r="P146" i="5"/>
  <c r="R205" i="5"/>
  <c r="R124" i="8"/>
  <c r="R277" i="9"/>
  <c r="T362" i="9"/>
  <c r="R362" i="9"/>
  <c r="T458" i="9"/>
  <c r="T150" i="11"/>
  <c r="T780" i="2"/>
  <c r="P780" i="2"/>
  <c r="R837" i="2"/>
  <c r="F38" i="3"/>
  <c r="BC97" i="1" s="1"/>
  <c r="T133" i="3"/>
  <c r="T132" i="3" s="1"/>
  <c r="F37" i="4"/>
  <c r="BB98" i="1" s="1"/>
  <c r="R134" i="4"/>
  <c r="F39" i="5"/>
  <c r="BD99" i="1" s="1"/>
  <c r="F37" i="5"/>
  <c r="BB99" i="1" s="1"/>
  <c r="T134" i="5"/>
  <c r="P208" i="5"/>
  <c r="BK208" i="5"/>
  <c r="P131" i="8"/>
  <c r="R137" i="8"/>
  <c r="F39" i="9"/>
  <c r="BD104" i="1" s="1"/>
  <c r="T156" i="9"/>
  <c r="T141" i="9" s="1"/>
  <c r="F38" i="9"/>
  <c r="BC104" i="1" s="1"/>
  <c r="P416" i="9"/>
  <c r="BK520" i="9"/>
  <c r="R130" i="11"/>
  <c r="T140" i="11"/>
  <c r="R140" i="11"/>
  <c r="F118" i="12"/>
  <c r="BK138" i="12"/>
  <c r="J88" i="5"/>
  <c r="J91" i="13"/>
  <c r="R787" i="2"/>
  <c r="P837" i="2"/>
  <c r="T125" i="3"/>
  <c r="T124" i="3" s="1"/>
  <c r="F35" i="8"/>
  <c r="AZ102" i="1" s="1"/>
  <c r="T144" i="8"/>
  <c r="T123" i="8" s="1"/>
  <c r="P159" i="8"/>
  <c r="P123" i="8" s="1"/>
  <c r="AU102" i="1" s="1"/>
  <c r="J90" i="9"/>
  <c r="R351" i="9"/>
  <c r="T382" i="9"/>
  <c r="T350" i="9" s="1"/>
  <c r="P399" i="9"/>
  <c r="R416" i="9"/>
  <c r="T432" i="9"/>
  <c r="P472" i="9"/>
  <c r="T520" i="9"/>
  <c r="T542" i="9"/>
  <c r="T541" i="9" s="1"/>
  <c r="P211" i="10"/>
  <c r="F35" i="11"/>
  <c r="AZ106" i="1" s="1"/>
  <c r="P130" i="11"/>
  <c r="F37" i="12"/>
  <c r="BB107" i="1" s="1"/>
  <c r="J120" i="6"/>
  <c r="J88" i="4"/>
  <c r="J88" i="11"/>
  <c r="P127" i="10"/>
  <c r="BK127" i="10"/>
  <c r="T121" i="10"/>
  <c r="F37" i="10"/>
  <c r="BB105" i="1" s="1"/>
  <c r="BK121" i="10"/>
  <c r="R127" i="10"/>
  <c r="R120" i="10" s="1"/>
  <c r="F39" i="10"/>
  <c r="BD105" i="1" s="1"/>
  <c r="P121" i="10"/>
  <c r="P120" i="10" s="1"/>
  <c r="AU105" i="1" s="1"/>
  <c r="F38" i="10"/>
  <c r="BC105" i="1" s="1"/>
  <c r="R211" i="10"/>
  <c r="T211" i="10"/>
  <c r="BB103" i="1"/>
  <c r="AX103" i="1" s="1"/>
  <c r="BK211" i="10"/>
  <c r="F35" i="10"/>
  <c r="AZ105" i="1" s="1"/>
  <c r="J36" i="4"/>
  <c r="AW98" i="1" s="1"/>
  <c r="F36" i="4"/>
  <c r="BA98" i="1" s="1"/>
  <c r="F36" i="8"/>
  <c r="BA102" i="1" s="1"/>
  <c r="J36" i="8"/>
  <c r="AW102" i="1" s="1"/>
  <c r="F36" i="9"/>
  <c r="BA104" i="1" s="1"/>
  <c r="J36" i="9"/>
  <c r="AW104" i="1" s="1"/>
  <c r="J36" i="2"/>
  <c r="AW96" i="1" s="1"/>
  <c r="AT96" i="1" s="1"/>
  <c r="F90" i="2"/>
  <c r="J138" i="2"/>
  <c r="T125" i="5"/>
  <c r="R350" i="9"/>
  <c r="P121" i="12"/>
  <c r="AU107" i="1" s="1"/>
  <c r="F36" i="12"/>
  <c r="BA107" i="1" s="1"/>
  <c r="J36" i="12"/>
  <c r="AW107" i="1" s="1"/>
  <c r="J88" i="2"/>
  <c r="R493" i="2"/>
  <c r="BK141" i="9"/>
  <c r="AW100" i="1"/>
  <c r="BA100" i="1"/>
  <c r="J36" i="11"/>
  <c r="AW106" i="1" s="1"/>
  <c r="F36" i="11"/>
  <c r="BA106" i="1" s="1"/>
  <c r="AU100" i="1"/>
  <c r="BA101" i="1"/>
  <c r="R121" i="12"/>
  <c r="F36" i="5"/>
  <c r="BA99" i="1" s="1"/>
  <c r="J36" i="5"/>
  <c r="AW99" i="1" s="1"/>
  <c r="AT99" i="1" s="1"/>
  <c r="BA108" i="1"/>
  <c r="AW108" i="1"/>
  <c r="T123" i="3"/>
  <c r="AU101" i="1"/>
  <c r="BK350" i="9"/>
  <c r="P350" i="9"/>
  <c r="P121" i="11"/>
  <c r="AU106" i="1" s="1"/>
  <c r="BK493" i="2"/>
  <c r="BK124" i="3"/>
  <c r="BK541" i="9"/>
  <c r="P133" i="4"/>
  <c r="P124" i="4" s="1"/>
  <c r="AU98" i="1" s="1"/>
  <c r="R123" i="8"/>
  <c r="R141" i="9"/>
  <c r="R140" i="9" s="1"/>
  <c r="F36" i="10"/>
  <c r="BA105" i="1" s="1"/>
  <c r="R121" i="11"/>
  <c r="J134" i="9"/>
  <c r="F90" i="3"/>
  <c r="J120" i="3"/>
  <c r="J35" i="4"/>
  <c r="AV98" i="1" s="1"/>
  <c r="AT98" i="1" s="1"/>
  <c r="F120" i="4"/>
  <c r="E82" i="5"/>
  <c r="F91" i="5"/>
  <c r="AV100" i="1"/>
  <c r="AV101" i="1"/>
  <c r="AT101" i="1" s="1"/>
  <c r="F90" i="8"/>
  <c r="J120" i="8"/>
  <c r="F90" i="9"/>
  <c r="J36" i="10"/>
  <c r="AW105" i="1" s="1"/>
  <c r="F90" i="10"/>
  <c r="J35" i="11"/>
  <c r="AV106" i="1" s="1"/>
  <c r="AT106" i="1" s="1"/>
  <c r="J118" i="11"/>
  <c r="J117" i="12"/>
  <c r="J88" i="3"/>
  <c r="E111" i="3"/>
  <c r="F120" i="3"/>
  <c r="J91" i="4"/>
  <c r="J90" i="5"/>
  <c r="J88" i="8"/>
  <c r="E111" i="8"/>
  <c r="F120" i="8"/>
  <c r="J137" i="9"/>
  <c r="J88" i="10"/>
  <c r="E109" i="11"/>
  <c r="F118" i="11"/>
  <c r="F117" i="12"/>
  <c r="E82" i="4"/>
  <c r="F91" i="4"/>
  <c r="F90" i="5"/>
  <c r="J35" i="8"/>
  <c r="AV102" i="1" s="1"/>
  <c r="J35" i="9"/>
  <c r="AV104" i="1" s="1"/>
  <c r="E128" i="9"/>
  <c r="F137" i="9"/>
  <c r="J35" i="10"/>
  <c r="AV105" i="1" s="1"/>
  <c r="J117" i="11"/>
  <c r="J115" i="12"/>
  <c r="AV108" i="1"/>
  <c r="J91" i="10"/>
  <c r="F117" i="11"/>
  <c r="E82" i="10"/>
  <c r="F91" i="10"/>
  <c r="AT102" i="1" l="1"/>
  <c r="AT104" i="1"/>
  <c r="BC103" i="1"/>
  <c r="AY103" i="1" s="1"/>
  <c r="AT107" i="1"/>
  <c r="AZ103" i="1"/>
  <c r="AV103" i="1" s="1"/>
  <c r="R133" i="4"/>
  <c r="R124" i="4" s="1"/>
  <c r="BK133" i="4"/>
  <c r="AZ95" i="1"/>
  <c r="AV95" i="1" s="1"/>
  <c r="BC95" i="1"/>
  <c r="BD95" i="1"/>
  <c r="F36" i="3"/>
  <c r="BA97" i="1" s="1"/>
  <c r="BA95" i="1" s="1"/>
  <c r="AW95" i="1" s="1"/>
  <c r="BB95" i="1"/>
  <c r="AX95" i="1" s="1"/>
  <c r="AT97" i="1"/>
  <c r="T141" i="2"/>
  <c r="BK121" i="12"/>
  <c r="BK121" i="11"/>
  <c r="P141" i="2"/>
  <c r="AU96" i="1" s="1"/>
  <c r="P140" i="9"/>
  <c r="AU104" i="1" s="1"/>
  <c r="AU103" i="1" s="1"/>
  <c r="BK125" i="5"/>
  <c r="BK123" i="8"/>
  <c r="BK142" i="2"/>
  <c r="R141" i="2"/>
  <c r="BD103" i="1"/>
  <c r="P123" i="3"/>
  <c r="AU97" i="1" s="1"/>
  <c r="AU95" i="1" s="1"/>
  <c r="AT108" i="1"/>
  <c r="T120" i="10"/>
  <c r="BK120" i="10"/>
  <c r="J32" i="12"/>
  <c r="BK141" i="2"/>
  <c r="AT105" i="1"/>
  <c r="BK140" i="9"/>
  <c r="BK123" i="3"/>
  <c r="AT100" i="1"/>
  <c r="T140" i="9"/>
  <c r="BA103" i="1"/>
  <c r="AW103" i="1" s="1"/>
  <c r="AT103" i="1" l="1"/>
  <c r="BC94" i="1"/>
  <c r="AY94" i="1" s="1"/>
  <c r="BD94" i="1"/>
  <c r="W33" i="1" s="1"/>
  <c r="BK124" i="4"/>
  <c r="AZ94" i="1"/>
  <c r="AV94" i="1" s="1"/>
  <c r="AK29" i="1" s="1"/>
  <c r="AY95" i="1"/>
  <c r="AT95" i="1"/>
  <c r="BB94" i="1"/>
  <c r="AX94" i="1" s="1"/>
  <c r="AU94" i="1"/>
  <c r="J32" i="5"/>
  <c r="J32" i="11"/>
  <c r="J32" i="8"/>
  <c r="BA94" i="1"/>
  <c r="W30" i="1" s="1"/>
  <c r="J32" i="10"/>
  <c r="J41" i="12"/>
  <c r="J32" i="2"/>
  <c r="J32" i="9"/>
  <c r="J32" i="3"/>
  <c r="W32" i="1" l="1"/>
  <c r="J32" i="4"/>
  <c r="W29" i="1"/>
  <c r="W31" i="1"/>
  <c r="J41" i="11"/>
  <c r="J41" i="8"/>
  <c r="J41" i="5"/>
  <c r="AW94" i="1"/>
  <c r="AK30" i="1" s="1"/>
  <c r="J41" i="10"/>
  <c r="J41" i="2"/>
  <c r="J41" i="3"/>
  <c r="J41" i="9"/>
  <c r="J41" i="4" l="1"/>
  <c r="AT94" i="1"/>
</calcChain>
</file>

<file path=xl/sharedStrings.xml><?xml version="1.0" encoding="utf-8"?>
<sst xmlns="http://schemas.openxmlformats.org/spreadsheetml/2006/main" count="22474" uniqueCount="3018">
  <si>
    <t>Export Komplet</t>
  </si>
  <si>
    <t>2.0</t>
  </si>
  <si>
    <t>False</t>
  </si>
  <si>
    <t>{7893f563-b9a2-4010-b216-cf58552db728}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</si>
  <si>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</si>
  <si>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</si>
  <si>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</si>
  <si>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</si>
  <si>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</si>
  <si>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</si>
  <si>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</si>
  <si>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</si>
  <si>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202303125</t>
  </si>
  <si>
    <t>Meniť je možné iba bunky so žltým podfarbením!_x005F_x000d_
_x005F_x000d_
1) na prvom liste Rekapitulácie stavby vyplňte v zostave_x005F_x000d_
_x005F_x000d_
    a) Rekapitulácia stavby_x005F_x000d_
       - údaje o Zhotoviteľovi_x005F_x000d_
         (prenesú sa do ostatných zostáv aj v iných listoch)_x005F_x000d_
_x005F_x000d_
    b) Rekapitulácia objektov stavby_x005F_x000d_
       - potrebné Ostatné náklady_x005F_x000d_
_x005F_x000d_
2) na vybraných listoch vyplňte v zostave_x005F_x000d_
_x005F_x000d_
    a) Krycí list_x005F_x000d_
       - údaje o Zhotoviteľovi, pokiaľ sa líšia od údajov o Zhotoviteľovi na Rekapitulácii stavby_x005F_x000d_
         (údaje se prenesú do ostatných zostav v danom liste)_x005F_x000d_
_x005F_x000d_
    b) Rekapitulácia rozpočtu_x005F_x000d_
       - potrebné Ostatné náklady_x005F_x000d_
_x005F_x000d_
    c) Celkové náklady za stavbu_x005F_x000d_
       - ceny na položkách_x005F_x000d_
       - množstvo, pokiaľ má žlté podfarbenie_x005F_x000d_
       - a v prípade potreby poznámku (tá je v skrytom stĺpci)</t>
  </si>
  <si>
    <t>Stavba: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</si>
  <si>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</si>
  <si>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</si>
  <si>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</si>
  <si>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</si>
  <si>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</si>
  <si>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</si>
  <si>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</si>
  <si>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IČ DPH:</t>
  </si>
  <si>
    <t>Zhotoviteľ:</t>
  </si>
  <si>
    <t>Vyplň údaj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</si>
  <si>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</si>
  <si>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</si>
  <si>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</si>
  <si>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</si>
  <si>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</si>
  <si>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</si>
  <si>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</si>
  <si>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</si>
  <si>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</si>
  <si>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</si>
  <si>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</si>
  <si>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</si>
  <si>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</si>
  <si>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</si>
  <si>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</si>
  <si>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</si>
  <si>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</si>
  <si>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</si>
  <si>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</si>
  <si>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</si>
  <si>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</si>
  <si>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</si>
  <si>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</si>
  <si>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</si>
  <si>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</si>
  <si>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</si>
  <si>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</si>
  <si>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</si>
  <si>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</si>
  <si>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</si>
  <si>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Ostat._x005F_x000d_
náklady [EUR]</t>
  </si>
  <si>
    <t>DPH [EUR]</t>
  </si>
  <si>
    <t>Normohodiny [h]</t>
  </si>
  <si>
    <t>DPH základná [EUR]</t>
  </si>
  <si>
    <t>DPH znížená [EUR]</t>
  </si>
  <si>
    <t>DPH základná prenesená_x005F_x000d_
[EUR]</t>
  </si>
  <si>
    <t>DPH znížená prenesená_x005F_x000d_
[EUR]</t>
  </si>
  <si>
    <t>Základňa_x005F_x000d_
DPH základná</t>
  </si>
  <si>
    <t>Základňa_x005F_x000d_
DPH znížená</t>
  </si>
  <si>
    <t>Základňa_x005F_x000d_
DPH zákl. prenesená</t>
  </si>
  <si>
    <t>Základňa_x005F_x000d_
DPH zníž. prenesená</t>
  </si>
  <si>
    <t>Základňa_x005F_x000d_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</si>
  <si>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</si>
  <si>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</si>
  <si>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</si>
  <si>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</si>
  <si>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</si>
  <si>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</si>
  <si>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SO 01</t>
  </si>
  <si>
    <t>STA</t>
  </si>
  <si>
    <t>1</t>
  </si>
  <si>
    <t>{99a98499-a44f-4dae-9b73-64a6ff4ed844}</t>
  </si>
  <si>
    <t>/</t>
  </si>
  <si>
    <t>01</t>
  </si>
  <si>
    <t>Architektúra</t>
  </si>
  <si>
    <t>Časť</t>
  </si>
  <si>
    <t>2</t>
  </si>
  <si>
    <t>{75469c18-e5b2-4820-b1e8-2b2aa5c32ee8}</t>
  </si>
  <si>
    <t>02</t>
  </si>
  <si>
    <t>Elektroinstalacie silnoprúdové rozvody</t>
  </si>
  <si>
    <t>{fbd63958-e316-48be-ad52-7ec8671a94d3}</t>
  </si>
  <si>
    <t>03</t>
  </si>
  <si>
    <t>Elektroinstalacie slaboprúdové rozvody</t>
  </si>
  <si>
    <t>{9d1505bc-6cd4-4c88-a49a-34fc7a9ac546}</t>
  </si>
  <si>
    <t>04</t>
  </si>
  <si>
    <t>Vykurovací systém</t>
  </si>
  <si>
    <t>{4516646c-5e00-4d7a-a784-616821fdaf57}</t>
  </si>
  <si>
    <t>05</t>
  </si>
  <si>
    <t>Vzduchotechnika</t>
  </si>
  <si>
    <t>{d5741524-b60c-4366-be31-ad716867e42b}</t>
  </si>
  <si>
    <t>06</t>
  </si>
  <si>
    <t>Zdravotechnika</t>
  </si>
  <si>
    <t>{22436b7f-1440-450c-b1bb-a80ff03ce01e}</t>
  </si>
  <si>
    <t>07</t>
  </si>
  <si>
    <t>Výmena-inštalácia zdroja teplej vody</t>
  </si>
  <si>
    <t>{19d733e4-c11d-4f80-99d4-319720cb9972}</t>
  </si>
  <si>
    <t>SO 02</t>
  </si>
  <si>
    <t>HALA NA OBHLIADKU VOZIDIEL</t>
  </si>
  <si>
    <t>{26cfc994-397f-4488-b3d3-16cd894c992a}</t>
  </si>
  <si>
    <t>{3cbeefa5-e734-45de-b0f1-8f15a0acff9c}</t>
  </si>
  <si>
    <t>{1d4b4de4-6d5e-4a90-b441-d846bc93d22b}</t>
  </si>
  <si>
    <t>Vykurovanie</t>
  </si>
  <si>
    <t>{5b3ccd57-d6f1-400f-a157-5ce0828fd293}</t>
  </si>
  <si>
    <t>{601746f4-c3e8-4b91-824b-847508355061}</t>
  </si>
  <si>
    <t>{a1e687e9-aca9-42cf-a598-737c94d41b42}</t>
  </si>
  <si>
    <t>KRYCÍ LIST ROZPOČTU</t>
  </si>
  <si>
    <t>Objekt:</t>
  </si>
  <si>
    <t>Časť:</t>
  </si>
  <si>
    <t>01 - Architektúra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</si>
  <si>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</si>
  <si>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</si>
  <si>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</si>
  <si>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</si>
  <si>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</si>
  <si>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</si>
  <si>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</si>
  <si>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</si>
  <si>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</si>
  <si>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</si>
  <si>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</si>
  <si>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</si>
  <si>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</si>
  <si>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</si>
  <si>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</si>
  <si>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722 - Zdravotechnika - vnútorný vodovod</t>
  </si>
  <si>
    <t xml:space="preserve">    763 - Konštrukcie - drevostavby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</si>
  <si>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</si>
  <si>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</si>
  <si>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</si>
  <si>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769 - Montáže vzduchotechnických zariadení</t>
  </si>
  <si>
    <t xml:space="preserve">    771 - Podlahy z dlaždíc</t>
  </si>
  <si>
    <t xml:space="preserve">    775 - Podlahy vlysové a parketové</t>
  </si>
  <si>
    <t xml:space="preserve">    776 - Podlahy povlakové</t>
  </si>
  <si>
    <t xml:space="preserve">    777 - Podlahy syntetické</t>
  </si>
  <si>
    <t xml:space="preserve">    781 - Obklady</t>
  </si>
  <si>
    <t xml:space="preserve">    783 - Nátery</t>
  </si>
  <si>
    <t xml:space="preserve">    784 - Dokončovacie práce - maľby</t>
  </si>
  <si>
    <t xml:space="preserve">    787 - Zasklievanie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</si>
  <si>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</si>
  <si>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</si>
  <si>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</si>
  <si>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</si>
  <si>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</si>
  <si>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</si>
  <si>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</si>
  <si>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</si>
  <si>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</si>
  <si>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</si>
  <si>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</si>
  <si>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</si>
  <si>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</si>
  <si>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</si>
  <si>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</si>
  <si>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</si>
  <si>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</si>
  <si>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132211101.S</t>
  </si>
  <si>
    <t>Hĺbenie rýh šírky do 600 mm v  hornine tr.3 súdržných - ručným náradím</t>
  </si>
  <si>
    <t>m3</t>
  </si>
  <si>
    <t>4</t>
  </si>
  <si>
    <t>VV</t>
  </si>
  <si>
    <t>(3,6+1,0+2,95)*0,525*0,15</t>
  </si>
  <si>
    <t>(5,8+2,95+6,8)*1,0*0,15</t>
  </si>
  <si>
    <t>(0,4+6,075+0,30)*0,60*0,15</t>
  </si>
  <si>
    <t>Medzisúčet</t>
  </si>
  <si>
    <t>3</t>
  </si>
  <si>
    <t>Súčet</t>
  </si>
  <si>
    <t>3,538*1,07 "Prepočítané koeficientom množstva</t>
  </si>
  <si>
    <t>132211119.S</t>
  </si>
  <si>
    <t>Príplatok za lepivosť pri hĺbení rýh š do 600 mm ručným náradím v hornine tr. 3</t>
  </si>
  <si>
    <t>162201102.S</t>
  </si>
  <si>
    <t>Vodorovné premiestnenie výkopku z horniny 1-4 nad 20-50m</t>
  </si>
  <si>
    <t>6</t>
  </si>
  <si>
    <t>162501102.S</t>
  </si>
  <si>
    <t>Vodorovné premiestnenie výkopku po spevnenej ceste z horniny tr.1-4, do 100 m3 na vzdialenosť do 3000 m</t>
  </si>
  <si>
    <t>8</t>
  </si>
  <si>
    <t>5</t>
  </si>
  <si>
    <t>162501105.S</t>
  </si>
  <si>
    <t>Vodorovné premiestnenie výkopku po spevnenej ceste z horniny tr.1-4, do 100 m3, príplatok k cene za každých ďalšich a začatých 1000 m</t>
  </si>
  <si>
    <t>10</t>
  </si>
  <si>
    <t>3,538*7,07 "Prepočítané koeficientom množstva</t>
  </si>
  <si>
    <t>171209002.S</t>
  </si>
  <si>
    <t>Poplatok za skládku - zemina a kamenivo (17 05) ostatné</t>
  </si>
  <si>
    <t>t</t>
  </si>
  <si>
    <t>12</t>
  </si>
  <si>
    <t>3,538*1,67 "Prepočítané koeficientom množstva</t>
  </si>
  <si>
    <t>Zakladanie</t>
  </si>
  <si>
    <t>7</t>
  </si>
  <si>
    <t>273313311.S1</t>
  </si>
  <si>
    <t>Podkladný betón základových dosiek tr. C 8/10</t>
  </si>
  <si>
    <t>14</t>
  </si>
  <si>
    <t>273321312.S</t>
  </si>
  <si>
    <t>Betón základových dosiek, železový (bez výstuže), tr. C 20/25</t>
  </si>
  <si>
    <t>16</t>
  </si>
  <si>
    <t>9</t>
  </si>
  <si>
    <t>273362021.S</t>
  </si>
  <si>
    <t>Výstuž základových dosiek a pásov zo zvár. sietí KARI</t>
  </si>
  <si>
    <t>18</t>
  </si>
  <si>
    <t>518,24/1000</t>
  </si>
  <si>
    <t>274313612.S</t>
  </si>
  <si>
    <t>Betón základových pásov, prostý tr. C 20/25</t>
  </si>
  <si>
    <t>11</t>
  </si>
  <si>
    <t>274351217.S</t>
  </si>
  <si>
    <t>Debnenie stien základových pásov, zhotovenie-tradičné</t>
  </si>
  <si>
    <t>m2</t>
  </si>
  <si>
    <t>22</t>
  </si>
  <si>
    <t>(3,6+1,0+2,95+1,0)*0,15</t>
  </si>
  <si>
    <t>(5,8+0,525+6,475)*0,15</t>
  </si>
  <si>
    <t>(6,8+5,995)*0,15</t>
  </si>
  <si>
    <t>(1,6+6,250+0,6)*0,15</t>
  </si>
  <si>
    <t>6,39*1,07 "Prepočítané koeficientom množstva</t>
  </si>
  <si>
    <t>274351218.S</t>
  </si>
  <si>
    <t>Debnenie stien základových pásov, odstránenie-tradičné</t>
  </si>
  <si>
    <t>24</t>
  </si>
  <si>
    <t>Zvislé a kompletné konštrukcie</t>
  </si>
  <si>
    <t>13</t>
  </si>
  <si>
    <t>310237242.S</t>
  </si>
  <si>
    <t>Zamurovanie otvoru s plochou do 0,25 m2 (bez nosného materiálu) v murive nadzákladného tehlami do 300 mm</t>
  </si>
  <si>
    <t>ks</t>
  </si>
  <si>
    <t>26</t>
  </si>
  <si>
    <t>317162131</t>
  </si>
  <si>
    <t>Keramický preklad, šírky 70 mm, výšky 238 mm, dĺžky 1000 mm, napr.POROTHERM KPP 7 alebo ekvialentný</t>
  </si>
  <si>
    <t>28</t>
  </si>
  <si>
    <t>15</t>
  </si>
  <si>
    <t>317162132</t>
  </si>
  <si>
    <t>Keramický preklad, šírky 70 mm, výšky 238 mm, dĺžky 1250 mm, napr.POROTHERM KPP 7 alebo ekvivalentný</t>
  </si>
  <si>
    <t>30</t>
  </si>
  <si>
    <t>317941100.S</t>
  </si>
  <si>
    <t>Osadenie oceľových valcovaných nosníkov (na murive)</t>
  </si>
  <si>
    <t>32</t>
  </si>
  <si>
    <t>178,18/1000</t>
  </si>
  <si>
    <t>17</t>
  </si>
  <si>
    <t>M</t>
  </si>
  <si>
    <t>145520000000.S</t>
  </si>
  <si>
    <t>RHS 150x100x4</t>
  </si>
  <si>
    <t>m</t>
  </si>
  <si>
    <t>34</t>
  </si>
  <si>
    <t>11,8*1,07 "Prepočítané koeficientom množstva</t>
  </si>
  <si>
    <t>340238225</t>
  </si>
  <si>
    <t>Zamurovanie otvorov plochy od 0,25 do 1 m2 tehlami (300x250x238)</t>
  </si>
  <si>
    <t>36</t>
  </si>
  <si>
    <t>19</t>
  </si>
  <si>
    <t>340239223</t>
  </si>
  <si>
    <t>Zamurovanie otvorov plochy nad 1 do 4 m2 tehlami (175x375x238)</t>
  </si>
  <si>
    <t>38</t>
  </si>
  <si>
    <t>342240131.S</t>
  </si>
  <si>
    <t>Priečky z tehál pálených dierovaných brúsených na pero a drážku hrúbky 100 mm, na maltu pre tenké škáry</t>
  </si>
  <si>
    <t>40</t>
  </si>
  <si>
    <t>21</t>
  </si>
  <si>
    <t>342240161.S</t>
  </si>
  <si>
    <t>Priečky z tehál pálených dierovaných brúsených na pero a drážku hrúbky 140 mm, na maltu pre tenké škáry</t>
  </si>
  <si>
    <t>42</t>
  </si>
  <si>
    <t>342240181.S</t>
  </si>
  <si>
    <t>Murivo z tehál pálených dierovaných brúsených na pero a drážku hrúbky 200 mm, na maltu pre tenké škáry</t>
  </si>
  <si>
    <t>44</t>
  </si>
  <si>
    <t>Vodorovné konštrukcie</t>
  </si>
  <si>
    <t>23</t>
  </si>
  <si>
    <t>417321414.S</t>
  </si>
  <si>
    <t>Betón stužujúcich pásov a vencov železový tr. C 20/25</t>
  </si>
  <si>
    <t>46</t>
  </si>
  <si>
    <t>417351115.S</t>
  </si>
  <si>
    <t>Debnenie bočníc stužujúcich pásov a vencov vrátane vzpier zhotovenie</t>
  </si>
  <si>
    <t>48</t>
  </si>
  <si>
    <t>25</t>
  </si>
  <si>
    <t>417351116.S</t>
  </si>
  <si>
    <t>Debnenie bočníc stužujúcich pásov a vencov vrátane vzpier odstránenie</t>
  </si>
  <si>
    <t>50</t>
  </si>
  <si>
    <t>417361821.S</t>
  </si>
  <si>
    <t>Výstuž stužujúcich pásov a vencov z betonárskej ocele B500 (10505)</t>
  </si>
  <si>
    <t>52</t>
  </si>
  <si>
    <t>89,62/1000</t>
  </si>
  <si>
    <t>Úpravy povrchov, podlahy, osadenie</t>
  </si>
  <si>
    <t>27</t>
  </si>
  <si>
    <t>610991111.S</t>
  </si>
  <si>
    <t>Zakrývanie výplní vnútorných okenných otvorov, predmetov a konštrukcií</t>
  </si>
  <si>
    <t>54</t>
  </si>
  <si>
    <t>2,4*0,9*4+1,35*2,9+1,2*0,95+2,295*1,8+2,4*1,8*4</t>
  </si>
  <si>
    <t>"dielo" 3,0*3,065</t>
  </si>
  <si>
    <t>44,301*1,07 "Prepočítané koeficientom množstva</t>
  </si>
  <si>
    <t>612451231.S</t>
  </si>
  <si>
    <t>Oprava vnútorných omietok, opravená plocha nad 5 do 10 %, štuková</t>
  </si>
  <si>
    <t>56</t>
  </si>
  <si>
    <t>"1.08 wc ženy" (1,35+1,4)*2*0,95</t>
  </si>
  <si>
    <t>"1.09 wc muži" (1,45+1,35)*2*0,95</t>
  </si>
  <si>
    <t>"1.10 wc ženy" (0,875+1,4)*2*0,95</t>
  </si>
  <si>
    <t>"1.11 wc ženy" (1,5+1,0)*2*0,95</t>
  </si>
  <si>
    <t>"1.12 výlevka" (0,875+1,4)*2*0,95</t>
  </si>
  <si>
    <t>"1.13 wc muži-predsieň" (1,275+1,4)*2*0,95</t>
  </si>
  <si>
    <t>"1.14 wc muži" (2,55+1,275)*2*0,95</t>
  </si>
  <si>
    <t>"1.15 wc muži" (1,05+1,0)*2*0,95</t>
  </si>
  <si>
    <t>40,187*1,07 "Prepočítané koeficientom množstva</t>
  </si>
  <si>
    <t>29</t>
  </si>
  <si>
    <t>612409991.S1</t>
  </si>
  <si>
    <t>Oprava ostenia (s dodaním hmoty) okolo okien, dverí po vybúraní rámu</t>
  </si>
  <si>
    <t>58</t>
  </si>
  <si>
    <t>(2,4+0,9*2)</t>
  </si>
  <si>
    <t>(1,35+2,9*2)</t>
  </si>
  <si>
    <t>11,35*1,07 "Prepočítané koeficientom množstva</t>
  </si>
  <si>
    <t>612460124.S</t>
  </si>
  <si>
    <t>Príprava vnútorného podkladu stien penetráciou pod omietky a nátery</t>
  </si>
  <si>
    <t>60</t>
  </si>
  <si>
    <t>"SA-01"</t>
  </si>
  <si>
    <t>"1.16 chodba" (5,35+3,30)*2*3,15-(0,65*1,97+1,55*1,97+0,9*2,0+1,6*2,0)</t>
  </si>
  <si>
    <t>"1.18 chodba" (2,07+2,7+3,275+3,63)*3,085-(1,55*1,97+0,85*2,0+0,85*2,0+0,9*2,0)+(0,85+2,0*2)*0,20</t>
  </si>
  <si>
    <t>"1.20 kancelária" (10,7*2+5,6+1,0+0,575*2)*2,885-(0,85*2,0+2,4*1,8*4)+(2,4+1,8*2)*0,15*4</t>
  </si>
  <si>
    <t>"1.23 kuchynka" (4,60*2+4,60+0,656*2)*2,885-(2,15*2,15+4,6*1,1+2,295*1,8+0,9*2,6)+(2,295+1,8*2)*0,15</t>
  </si>
  <si>
    <t>"1.24 oddychová miestnosť" (2,66+3,41)*2*2,885-(0,8*2,1)</t>
  </si>
  <si>
    <t>"1.26 šatňa ženy" (4,24+1,71)*2*2,60-(0,7*2,1+0,8*2,1+0,8*2,6)</t>
  </si>
  <si>
    <t>"1.28 šatňa muži" (4,26+3,285)*2*2,60-(0,7*2,1+0,8*2,1+0,8*2,6)</t>
  </si>
  <si>
    <t>"SA-02"</t>
  </si>
  <si>
    <t>"1.25 chodba" (7,0+5,13)*2*2,60-(0,9*2,6*3+0,9*2,1+0,8*2,6*2)</t>
  </si>
  <si>
    <t>"1.30 zádverie" (2,35+2,49)*2*2,50-(0,8*2,1+0,9*2,6+1,35*2,9)+(1,35+2,9*2)*0,15</t>
  </si>
  <si>
    <t>"PU 01"</t>
  </si>
  <si>
    <t>"1.31 snímanie znakov" (3,51+2,49)*2*2,885-(0,8*2,1+0,7*2,1*2+2,4*0,9)+(2,40+0,9*2)*0,15</t>
  </si>
  <si>
    <t>"1.32 m.poškodený" (1,9+1,0)*2*2,60-(0,7*2,1)</t>
  </si>
  <si>
    <t>"1.33 m.páchateľ" (1,9+1,2)*2*2,60-(0,7*2,1)</t>
  </si>
  <si>
    <t>"PU 02"</t>
  </si>
  <si>
    <t>"1.21 laboratórium" (6,40+6,70)*2*2,885-(0,9*2,6+0,9*2,0+2,4*0,9*2)+(2,4+0,9*2)*0,15*2</t>
  </si>
  <si>
    <t>456,461*1,07 "Prepočítané koeficientom množstva</t>
  </si>
  <si>
    <t>31</t>
  </si>
  <si>
    <t>612460272.S</t>
  </si>
  <si>
    <t>Vnútorná omietka stien sadrová, hr. 10 mm</t>
  </si>
  <si>
    <t>62</t>
  </si>
  <si>
    <t>612481119.S</t>
  </si>
  <si>
    <t>Potiahnutie vnútorných stien sklotextilnou mriežkou s celoplošným prilepením</t>
  </si>
  <si>
    <t>64</t>
  </si>
  <si>
    <t>33</t>
  </si>
  <si>
    <t>622461033.S</t>
  </si>
  <si>
    <t>Vonkajšia omietka stien pastovitá silikátová roztieraná, hr. 2 mm vrátane penetrácie</t>
  </si>
  <si>
    <t>66</t>
  </si>
  <si>
    <t>"okno v obvodovej stene" 2,40*0,90</t>
  </si>
  <si>
    <t>"zamurovaný otvor - odhad" 0,40*0,30</t>
  </si>
  <si>
    <t>2,28*1,07 "Prepočítané koeficientom množstva</t>
  </si>
  <si>
    <t>625250708.S</t>
  </si>
  <si>
    <t>Kontaktný zatepľovací systém z minerálnej vlny hr. 120 mm, skrutkovacie kotvy</t>
  </si>
  <si>
    <t>68</t>
  </si>
  <si>
    <t>35</t>
  </si>
  <si>
    <t>632001011.S</t>
  </si>
  <si>
    <t>Zhotovenie separačnej fólie v podlahových vrstvách z PE</t>
  </si>
  <si>
    <t>70</t>
  </si>
  <si>
    <t>"1.22 fotoateliér" 22,56</t>
  </si>
  <si>
    <t>"1.26 šatňa ženy" 7,0</t>
  </si>
  <si>
    <t>"1.27 kúpeľňa ženy" 2,47</t>
  </si>
  <si>
    <t xml:space="preserve">"1.28 šatňa muži" 13,99 </t>
  </si>
  <si>
    <t xml:space="preserve">"1.29 kúpeľňa muži" 5,95 </t>
  </si>
  <si>
    <t>51,97*1,07 "Prepočítané koeficientom množstva</t>
  </si>
  <si>
    <t>283230007500.S</t>
  </si>
  <si>
    <t>Oddeľovacia fólia na potery</t>
  </si>
  <si>
    <t>72</t>
  </si>
  <si>
    <t>51,97*1,22 "Prepočítané koeficientom množstva</t>
  </si>
  <si>
    <t>37</t>
  </si>
  <si>
    <t>632452221.S1</t>
  </si>
  <si>
    <t>Betónový poter, pevnosti v tlaku 20 MPa, hr. 60 mm</t>
  </si>
  <si>
    <t>74</t>
  </si>
  <si>
    <t>"podklad pod nášľapnou vrstvou"</t>
  </si>
  <si>
    <t>(2,66*1,20+4,911*5,12+3,156*2,99)</t>
  </si>
  <si>
    <t>(5,325*5,825+8,45*1,35+5,80*7,245)</t>
  </si>
  <si>
    <t>122,22*1,07 "Prepočítané koeficientom množstva</t>
  </si>
  <si>
    <t>631362402.S</t>
  </si>
  <si>
    <t>Výstuž mazanín z betónov (z kameniva) a z ľahkých betónov zo sietí KARI, priemer drôtu 4/4 mm, veľkosť oka 150x150 mm</t>
  </si>
  <si>
    <t>76</t>
  </si>
  <si>
    <t>39</t>
  </si>
  <si>
    <t>632452641.S</t>
  </si>
  <si>
    <t>Cementová samonivelizačná stierka, pevnosti v tlaku 25 MPa, hr. 15 mm</t>
  </si>
  <si>
    <t>78</t>
  </si>
  <si>
    <t>"1.03 kancelária" 25,56</t>
  </si>
  <si>
    <t>"1.20 kancelária" 55,76</t>
  </si>
  <si>
    <t>"1.23 kuchynka" 21,39</t>
  </si>
  <si>
    <t>"1.24 oddychová miestnosť" 8,62</t>
  </si>
  <si>
    <t>111,33*1,07 "Prepočítané koeficientom množstva</t>
  </si>
  <si>
    <t>632452644.S</t>
  </si>
  <si>
    <t>Cementová samonivelizačná stierka, pevnosti v tlaku 25 MPa, hr. 5 mm</t>
  </si>
  <si>
    <t>80</t>
  </si>
  <si>
    <t>"1.08 wc ženy" 1,89</t>
  </si>
  <si>
    <t>"1.09 wc muži" 1,96</t>
  </si>
  <si>
    <t>"1.10 wc ženy" 1,27</t>
  </si>
  <si>
    <t>"1.11 wc ženy" 1,44</t>
  </si>
  <si>
    <t>"1.12 výlevka" 1,23</t>
  </si>
  <si>
    <t>"1.13 wc muži-predsieň" 1,79</t>
  </si>
  <si>
    <t>"1.14 wc muži" 3,06</t>
  </si>
  <si>
    <t>"1.15 wc muži" 1,05</t>
  </si>
  <si>
    <t>13,69*1,07 "Prepočítané koeficientom množstva</t>
  </si>
  <si>
    <t>Ostatné konštrukcie a práce-búranie</t>
  </si>
  <si>
    <t>41</t>
  </si>
  <si>
    <t>938902032.S</t>
  </si>
  <si>
    <t>Otryskanie degradovaného betónu vodou do 50 mm,  -0,05500t</t>
  </si>
  <si>
    <t>82</t>
  </si>
  <si>
    <t>"1.25 chodba" 12,49</t>
  </si>
  <si>
    <t>"1.30 zádverie" 5,88</t>
  </si>
  <si>
    <t>"1.31 snímanie znakov" 8,75</t>
  </si>
  <si>
    <t>"1.32 M.poškodený" 2,34</t>
  </si>
  <si>
    <t>"1,33 M.páchateľ" 2,34</t>
  </si>
  <si>
    <t>156,82*1,07 "Prepočítané koeficientom množstva</t>
  </si>
  <si>
    <t>941955001.S</t>
  </si>
  <si>
    <t>Lešenie ľahké pracovné pomocné, s výškou lešeňovej podlahy do 1,20 m</t>
  </si>
  <si>
    <t>84</t>
  </si>
  <si>
    <t>43</t>
  </si>
  <si>
    <t>952901111.S</t>
  </si>
  <si>
    <t>Vyčistenie budov pri výške podlaží do 4 m</t>
  </si>
  <si>
    <t>86</t>
  </si>
  <si>
    <t>962031132.S</t>
  </si>
  <si>
    <t>Búranie priečok alebo vybúranie otvorov plochy nad 4 m2 z tehál pálených, plných alebo dutých hr. do 150 mm,  -0,19600t</t>
  </si>
  <si>
    <t>88</t>
  </si>
  <si>
    <t>(1,095+1,81+0,30*2)*3,15-(0,6*1,97)</t>
  </si>
  <si>
    <t>(3,13*3+1,99+0,89)*3,15-(0,6*1,97*2)</t>
  </si>
  <si>
    <t>(11,87*3,15)-(0,8*1,97+0,7*1,97*4)</t>
  </si>
  <si>
    <t>(1,8+3,125+3,025+0,575+2,45+3,425)*3,15-(0,9*1,97+0,8*1,97+0,7*1,97)</t>
  </si>
  <si>
    <t>(1,57*2,025)+(1,30*2,03)</t>
  </si>
  <si>
    <t>(3,45+5,65+2,9+6,35+1,6)*3,15-(0,8*1,97+0,7*1,97)</t>
  </si>
  <si>
    <t>(5,6*3,15)</t>
  </si>
  <si>
    <t>200,423*1,07 "Prepočítané koeficientom množstva</t>
  </si>
  <si>
    <t>45</t>
  </si>
  <si>
    <t>962032231.S</t>
  </si>
  <si>
    <t>Búranie muriva alebo vybúranie otvorov plochy nad 4 m2 nadzákladového z tehál pálených, vápenopieskových, cementových na maltu,  -1,90500t</t>
  </si>
  <si>
    <t>90</t>
  </si>
  <si>
    <t>(3,13*3,15*0,175)+(11,87*3,15*0,35)-(0,7*1,97*0,35)</t>
  </si>
  <si>
    <t>14,329*1,07 "Prepočítané koeficientom množstva</t>
  </si>
  <si>
    <t>965042141.S</t>
  </si>
  <si>
    <t>Búranie podkladov pod dlažby, liatych dlažieb a mazanín,betón alebo liaty asfalt hr.do 100 mm, plochy nad 4 m2 -2,20000t</t>
  </si>
  <si>
    <t>92</t>
  </si>
  <si>
    <t>(2,66*1,20+4,911*5,12+3,156*2,99)*0,06</t>
  </si>
  <si>
    <t>(5,325*5,825+8,45*1,35+5,80*7,245)*0,06</t>
  </si>
  <si>
    <t>7,333*1,07 "Prepočítané koeficientom množstva</t>
  </si>
  <si>
    <t>47</t>
  </si>
  <si>
    <t>965042241.S</t>
  </si>
  <si>
    <t>Búranie podkladov pod dlažby, liatych dlažieb a mazanín,betón,liaty asfalt hr.nad 100 mm, plochy nad 4 m2 -2,20000t</t>
  </si>
  <si>
    <t>94</t>
  </si>
  <si>
    <t>"pre káklady"</t>
  </si>
  <si>
    <t>(0,4+6,075)*0,60*0,15</t>
  </si>
  <si>
    <t>"pre novú dosku"</t>
  </si>
  <si>
    <t>6,075*6,25*0,15</t>
  </si>
  <si>
    <t>9,206*1,07 "Prepočítané koeficientom množstva</t>
  </si>
  <si>
    <t>965081712.S</t>
  </si>
  <si>
    <t>Búranie dlažieb, bez podklad. lôžka z xylolit., alebo keramických dlaždíc hr. do 10 mm,  -0,02000t</t>
  </si>
  <si>
    <t>96</t>
  </si>
  <si>
    <t>"1.21 chodba" 32,83</t>
  </si>
  <si>
    <t>"1.22 kuchynka" 7,16</t>
  </si>
  <si>
    <t>"1.25 sklad" 5,48+(3,13*2+1,75*2-0,7)*0,10</t>
  </si>
  <si>
    <t>"1.26 sklad" 5,73+(3,13*2+1,75*2-0,7)*0,10</t>
  </si>
  <si>
    <t>"1.27 sklad" 3,90+(1,99*2+2,0*2-0,7-0,6*2)*0,10</t>
  </si>
  <si>
    <t>"1.28 výlevka" 1,74</t>
  </si>
  <si>
    <t>"1.29 sklad" 10,75</t>
  </si>
  <si>
    <t>"1.30 zádverie" 5,61</t>
  </si>
  <si>
    <t>"1.31 kúpeľňa" 10,42</t>
  </si>
  <si>
    <t>"1.32 wc" 1,53</t>
  </si>
  <si>
    <t>"1.33 dokumentácia stôp" 10,10</t>
  </si>
  <si>
    <t>111,36*1,07 "Prepočítané koeficientom množstva</t>
  </si>
  <si>
    <t>49</t>
  </si>
  <si>
    <t>968061115.S</t>
  </si>
  <si>
    <t>Demontáž okien drevených vrátane rámu, 1 bm obvodu - 0,008t</t>
  </si>
  <si>
    <t>98</t>
  </si>
  <si>
    <t>(2,4+0,9)*2</t>
  </si>
  <si>
    <t>(0,88+0,58)*2*2</t>
  </si>
  <si>
    <t>12,44*1,07 "Prepočítané koeficientom množstva</t>
  </si>
  <si>
    <t>968061116.S</t>
  </si>
  <si>
    <t>Demontáž dverí drevených vrátane zárubne, 1 bm obvodu - 0,012t</t>
  </si>
  <si>
    <t>100</t>
  </si>
  <si>
    <t>(1,35+2,9)*2</t>
  </si>
  <si>
    <t>(0,6+1,97)*2*6</t>
  </si>
  <si>
    <t>(0,8+1,97)*2*4</t>
  </si>
  <si>
    <t>(0,7+1,97)*2*6</t>
  </si>
  <si>
    <t>(0,9+1,97)*2</t>
  </si>
  <si>
    <t>(1,6+2,0)*2</t>
  </si>
  <si>
    <t>(0,85+2,0)*2</t>
  </si>
  <si>
    <t>112,18*1,07 "Prepočítané koeficientom množstva</t>
  </si>
  <si>
    <t>51</t>
  </si>
  <si>
    <t>971033231.S</t>
  </si>
  <si>
    <t>Prieraz otvoru v murive tehl. plochy do 0,0225 m2 hr. do 150 mm,  -0,00400t</t>
  </si>
  <si>
    <t>102</t>
  </si>
  <si>
    <t>971033241.S</t>
  </si>
  <si>
    <t>Prieraz otvoru v murive tehl. plochy do 0,0225 m2 hr. do 300 mm,  -0,00800t</t>
  </si>
  <si>
    <t>104</t>
  </si>
  <si>
    <t>53</t>
  </si>
  <si>
    <t>106</t>
  </si>
  <si>
    <t>971033331.S</t>
  </si>
  <si>
    <t>Prieraz otvoru v murive tehl. plochy do 0,09 m2 hr. do 150 mm,  -0,02600t</t>
  </si>
  <si>
    <t>108</t>
  </si>
  <si>
    <t>55</t>
  </si>
  <si>
    <t>971033341.S</t>
  </si>
  <si>
    <t>Prieraz otvoru v murive tehl. plochy do 0,09 m2 hr. do 300 mm,  -0,05700t</t>
  </si>
  <si>
    <t>110</t>
  </si>
  <si>
    <t>971033351.S</t>
  </si>
  <si>
    <t>Prieraz otvoru v murive tehl. plochy do 0,09 m2 hr. do 450 mm,  -0,08000t</t>
  </si>
  <si>
    <t>112</t>
  </si>
  <si>
    <t>57</t>
  </si>
  <si>
    <t>971033441.S</t>
  </si>
  <si>
    <t>Prieraz otvoru v murive tehl. plochy do 0,25 m2 hr. do 300 mm,  -0,14600t</t>
  </si>
  <si>
    <t>114</t>
  </si>
  <si>
    <t>974042564.S</t>
  </si>
  <si>
    <t>Vysekanie rýh v betóne pre uloženie rozvodov do hĺbky 150 mm a šírky do 150 mm,  -0,05000t</t>
  </si>
  <si>
    <t>116</t>
  </si>
  <si>
    <t>16*1,07 "Prepočítané koeficientom množstva</t>
  </si>
  <si>
    <t>59</t>
  </si>
  <si>
    <t>978013191.S</t>
  </si>
  <si>
    <t>Otlčenie omietok stien vnútorných vápenných alebo vápennocementových v rozsahu do 100 %,  -0,04600t</t>
  </si>
  <si>
    <t>118</t>
  </si>
  <si>
    <t>"1.16 chodba" 19,65+(5,35+3,30)*2*3,15-(0,65*1,97+1,55*1,97+0,9*2,0+1,6*2,0)</t>
  </si>
  <si>
    <t>"1.18 chodba" 10,26+(2,07+2,7+3,275+3,63)*3,085-(1,55*1,97+0,85*2,0+0,85*2,0+0,9*2,0)+(0,85+2,0*2)*0,20</t>
  </si>
  <si>
    <t>"1.20 kancelária" (6,145+5,525)*2,908-(0,85*2,0+2,4*1,8*2)+(2,4+1,8*2)*0,10*2</t>
  </si>
  <si>
    <t>"1.21 chodba" (2,745*1,10)</t>
  </si>
  <si>
    <t>"1.23 kancelária" (5,5*3,092)-(2,4*1,8*2)+(2,4+1,8*2)*0,10*2</t>
  </si>
  <si>
    <t>"1.24 kancelária" (3,13+2,17)*3,102-(1,2*0,95)+(1,2+0,95*2)*0,1</t>
  </si>
  <si>
    <t>"1.25 sklad" (1,75*3,101)</t>
  </si>
  <si>
    <t>"1.26 sklad" (1,83*3,1)</t>
  </si>
  <si>
    <t>"1.28 výlevka" (1,99*1,13)</t>
  </si>
  <si>
    <t>"1.30 zádverie" (1,8*1,109)</t>
  </si>
  <si>
    <t>"1.31 kúpeľňa" (1,32+3,58)*1,109</t>
  </si>
  <si>
    <t>"1.32 wc" (1,685*1,109)</t>
  </si>
  <si>
    <t>"1.33 dokumentácia stôp" (3,425*1,109)</t>
  </si>
  <si>
    <t>"1.34 posilňovňa" (2,9*1,09)</t>
  </si>
  <si>
    <t>"1.35 kancelária" (6,15+6,245)*2,93</t>
  </si>
  <si>
    <t>"zvyšok omietok spolu s búranou priečkou"</t>
  </si>
  <si>
    <t>222,722*1,07 "Prepočítané koeficientom množstva</t>
  </si>
  <si>
    <t>978059531.S</t>
  </si>
  <si>
    <t>Odsekanie a odobratie obkladov stien z obkladačiek vnútorných vrátane podkladovej omietky nad 2 m2,  -0,06800t</t>
  </si>
  <si>
    <t>120</t>
  </si>
  <si>
    <t>"1.21 chodba" (8,745+2,745+3,6+1,57*2+7,0+3,75+2,9+2,49+4,515+5,5)*2,0-(0,9*1,97+0,7*1,97*6+0,8*1,97)</t>
  </si>
  <si>
    <t>"1.22 kuchynka" "vo výmere chodby"</t>
  </si>
  <si>
    <t>"1.23 kancelária" (3,45*2,0)*2</t>
  </si>
  <si>
    <t>"1.28 výlevka" (0,875+1,99)*2*2,0-(0,9*1,97)</t>
  </si>
  <si>
    <t>"1.29 sklad" (3,425+3,14)*2*2,0-(0,7*1,97)</t>
  </si>
  <si>
    <t>"1.30 zádverie" (1,8+3,0)*2*2,0-(1,35*2,9+0,8*1,97*2+0,9*1,97)</t>
  </si>
  <si>
    <t>"1.31 kúpeľňa" (3,13+3,58+0,89)*2*2,0-(0,6*1,97*2+0,8*1,97)</t>
  </si>
  <si>
    <t>"1.32 wc" (0,975+1,685)*2*2,0-(0,6*1,97)</t>
  </si>
  <si>
    <t>"1.33 dokumentácia stôp" (3,425+3,0)*2*2,0-(0,8*1,97*2)</t>
  </si>
  <si>
    <t>"1.34 posilňovňa" (2,9+5,0)*2*2,0-(0,8*1,97)</t>
  </si>
  <si>
    <t>224,365*1,07 "Prepočítané koeficientom množstva</t>
  </si>
  <si>
    <t>61</t>
  </si>
  <si>
    <t>979011111.S</t>
  </si>
  <si>
    <t>Zvislá doprava sutiny a vybúraných hmôt za prvé podlažie nad alebo pod základným podlažím</t>
  </si>
  <si>
    <t>122</t>
  </si>
  <si>
    <t>979081111.S</t>
  </si>
  <si>
    <t>Odvoz sutiny a vybúraných hmôt na skládku do 1 km</t>
  </si>
  <si>
    <t>124</t>
  </si>
  <si>
    <t>63</t>
  </si>
  <si>
    <t>979081121.S</t>
  </si>
  <si>
    <t>Odvoz sutiny a vybúraných hmôt na skládku za každý ďalší 1 km</t>
  </si>
  <si>
    <t>126</t>
  </si>
  <si>
    <t>154,854*10 "Prepočítané koeficientom množstva</t>
  </si>
  <si>
    <t>979082111.S</t>
  </si>
  <si>
    <t>Vnútrostavenisková doprava sutiny a vybúraných hmôt do 10 m</t>
  </si>
  <si>
    <t>128</t>
  </si>
  <si>
    <t>65</t>
  </si>
  <si>
    <t>979089012.S</t>
  </si>
  <si>
    <t>Poplatok za skladovanie - betón, tehly, dlaždice (17 01) ostatné</t>
  </si>
  <si>
    <t>130</t>
  </si>
  <si>
    <t>979089713</t>
  </si>
  <si>
    <t>Prenájom kontajneru 10 m3</t>
  </si>
  <si>
    <t>mes</t>
  </si>
  <si>
    <t>132</t>
  </si>
  <si>
    <t>99</t>
  </si>
  <si>
    <t>Presun hmôt HSV</t>
  </si>
  <si>
    <t>67</t>
  </si>
  <si>
    <t>998011001.S</t>
  </si>
  <si>
    <t>Presun hmôt pre budovy (801, 803, 812), zvislá konštr. z tehál, tvárnic, z kovu výšky do 6 m</t>
  </si>
  <si>
    <t>134</t>
  </si>
  <si>
    <t>PSV</t>
  </si>
  <si>
    <t>Práce a dodávky PSV</t>
  </si>
  <si>
    <t>711</t>
  </si>
  <si>
    <t>Izolácie proti vode a vlhkosti</t>
  </si>
  <si>
    <t>711111001.S</t>
  </si>
  <si>
    <t>Zhotovenie izolácie proti zemnej vlhkosti vodorovná náterom penetračným za studena</t>
  </si>
  <si>
    <t>136</t>
  </si>
  <si>
    <t>"na nový základ"</t>
  </si>
  <si>
    <t>(3,6+1,0+2,95)*0,525</t>
  </si>
  <si>
    <t>(5,8+2,95+6,8)*1,0</t>
  </si>
  <si>
    <t>(0,4+6,075+0,30)*0,60</t>
  </si>
  <si>
    <t>"základová doska"</t>
  </si>
  <si>
    <t>6,7*6,4</t>
  </si>
  <si>
    <t>66,459*1,07 "Prepočítané koeficientom množstva</t>
  </si>
  <si>
    <t>69</t>
  </si>
  <si>
    <t>246170000900.S</t>
  </si>
  <si>
    <t>Lak asfaltový penetračný</t>
  </si>
  <si>
    <t>138</t>
  </si>
  <si>
    <t>66,459*0,00033 "Prepočítané koeficientom množstva</t>
  </si>
  <si>
    <t>711141559.S</t>
  </si>
  <si>
    <t>Zhotovenie  izolácie proti zemnej vlhkosti a tlakovej vode vodorovná NAIP pritavením</t>
  </si>
  <si>
    <t>140</t>
  </si>
  <si>
    <t>71</t>
  </si>
  <si>
    <t>628310001000</t>
  </si>
  <si>
    <t>Pás asfaltový pre spodné vrstvy hydroizolačných systémov, napr. HYDROBIT V 60 S 35 alebo ekvivalent</t>
  </si>
  <si>
    <t>142</t>
  </si>
  <si>
    <t>66,459*1,22 "Prepočítané koeficientom množstva</t>
  </si>
  <si>
    <t>711210120.S</t>
  </si>
  <si>
    <t>Zhotovenie dvojnásobného izol. náteru pod keramické obklady v interiéri na ploche vodorovnej</t>
  </si>
  <si>
    <t>144</t>
  </si>
  <si>
    <t>43,1*1,07 "Prepočítané koeficientom množstva</t>
  </si>
  <si>
    <t>73</t>
  </si>
  <si>
    <t>245660000550.S</t>
  </si>
  <si>
    <t>Náter hydroizolačný tekutá vodonepriepustná membrána na báze živice</t>
  </si>
  <si>
    <t>kg</t>
  </si>
  <si>
    <t>146</t>
  </si>
  <si>
    <t>43,1*1,42 "Prepočítané koeficientom množstva</t>
  </si>
  <si>
    <t>711210125.S</t>
  </si>
  <si>
    <t>Zhotovenie dvojnásobného izol. náteru pod keramické obklady v interiéri na ploche zvislej</t>
  </si>
  <si>
    <t>148</t>
  </si>
  <si>
    <t>"1.27 kúpeľňa ženy" (2,51*2+1,05*2-0,7)*0,15+(1,05+1,15*2)*2,0</t>
  </si>
  <si>
    <t>"1.29 kúpeľňa muži" (2,36*2+2,49*2+0,9*2-0,7)*0,15+(0,9*2+1,05)*2,0</t>
  </si>
  <si>
    <t>14,983*1,07 "Prepočítané koeficientom množstva</t>
  </si>
  <si>
    <t>75</t>
  </si>
  <si>
    <t>150</t>
  </si>
  <si>
    <t>14,983*1,42 "Prepočítané koeficientom množstva</t>
  </si>
  <si>
    <t>998711101.S</t>
  </si>
  <si>
    <t>Presun hmôt pre izoláciu proti vode v objektoch výšky do 6 m</t>
  </si>
  <si>
    <t>152</t>
  </si>
  <si>
    <t>722</t>
  </si>
  <si>
    <t>Zdravotechnika - vnútorný vodovod</t>
  </si>
  <si>
    <t>77</t>
  </si>
  <si>
    <t>722250180.S</t>
  </si>
  <si>
    <t>Montáž hasiaceho prístroja na stenu</t>
  </si>
  <si>
    <t>154</t>
  </si>
  <si>
    <t>449170000900.S</t>
  </si>
  <si>
    <t>Prenosný hasiaci prístroj práškový 6 kg</t>
  </si>
  <si>
    <t>156</t>
  </si>
  <si>
    <t>79</t>
  </si>
  <si>
    <t>998722101.S</t>
  </si>
  <si>
    <t>Presun hmôt pre vnútorný vodovod v objektoch výšky do 6 m</t>
  </si>
  <si>
    <t>158</t>
  </si>
  <si>
    <t>763</t>
  </si>
  <si>
    <t>Konštrukcie - drevostavby</t>
  </si>
  <si>
    <t>7631151121</t>
  </si>
  <si>
    <t>Opláštenie otvoru v priečke, jednoducho opláštená doskami RB 12,5 mm s tep. Izoláciou, CW 50</t>
  </si>
  <si>
    <t>160</t>
  </si>
  <si>
    <t>81</t>
  </si>
  <si>
    <t>763115713</t>
  </si>
  <si>
    <t>Priečka hr. 125 mm dvojito opláštená doskami RBI 2x12,5 mm s tep. izoláciou, CW 75</t>
  </si>
  <si>
    <t>162</t>
  </si>
  <si>
    <t>7631200101</t>
  </si>
  <si>
    <t>Sadrokartónová inštalačná predstena, jednoduché opláštenie, doska RBI 12,5 mm</t>
  </si>
  <si>
    <t>164</t>
  </si>
  <si>
    <t>83</t>
  </si>
  <si>
    <t>7631200102</t>
  </si>
  <si>
    <t>Sadrokartónová inštalačná predstena, jednoduché opláštenie, doska RB 12,5 mm</t>
  </si>
  <si>
    <t>166</t>
  </si>
  <si>
    <t>"N/6" (0,50+0,575)*2,885*2</t>
  </si>
  <si>
    <t>"N/6" (0,50+0,570)*2,885</t>
  </si>
  <si>
    <t>"N/6" (0,60+0,575*2)*2,885</t>
  </si>
  <si>
    <t>"N/6" (0,60+0,65*2)*2,885</t>
  </si>
  <si>
    <t>"opláštenie zvodu" 0,25*2,885</t>
  </si>
  <si>
    <t>20,542*1,07 "Prepočítané koeficientom množstva</t>
  </si>
  <si>
    <t>763120011</t>
  </si>
  <si>
    <t>Sadrokartónová inštalačná predstena pre sanitárne zariadenia, dvojité opláštenie, doska RBI 2x12,5 mm</t>
  </si>
  <si>
    <t>168</t>
  </si>
  <si>
    <t>85</t>
  </si>
  <si>
    <t>763126610.1</t>
  </si>
  <si>
    <t>Predsadená SDK stena, opláštená doskou RB 12.5 mm bez izolácie, spriahnutá na oceľ. konštrukcií R-CD</t>
  </si>
  <si>
    <t>170</t>
  </si>
  <si>
    <t>763132820.S</t>
  </si>
  <si>
    <t>Montáž SDK dosiek jednoduché opláštenie pre SDK podhľad, zavesená dvojvrstvová konštrukcia</t>
  </si>
  <si>
    <t>172</t>
  </si>
  <si>
    <t>"1.03 NS-kancelária" (6,60*0,50)+(6,60*0,19*2)</t>
  </si>
  <si>
    <t>"1.34 NS- kancelária" (0,42*7,30+0,30*2,10)+(7,0+2,1)*0,50 *2</t>
  </si>
  <si>
    <t>18,604*1,07 "Prepočítané koeficientom množstva</t>
  </si>
  <si>
    <t>87</t>
  </si>
  <si>
    <t>590110002000</t>
  </si>
  <si>
    <t>Doska sadrokartónová stavebná RB hr. 12,5 mm, šxl 1200x2000 mm</t>
  </si>
  <si>
    <t>174</t>
  </si>
  <si>
    <t>18,604*1,12 "Prepočítané koeficientom množstva</t>
  </si>
  <si>
    <t>763138221</t>
  </si>
  <si>
    <t>Podhľad SDK RF 12.5 mm závesný, dvojúrovňová oceľová podkonštrukcia CD</t>
  </si>
  <si>
    <t>176</t>
  </si>
  <si>
    <t>85,77*1,07 "Prepočítané koeficientom množstva</t>
  </si>
  <si>
    <t>89</t>
  </si>
  <si>
    <t>763138223</t>
  </si>
  <si>
    <t>Podhľad SDK RFI 12.5 mm závesný, dvojúrovňová oceľová podkonštrukcia CD</t>
  </si>
  <si>
    <t>178</t>
  </si>
  <si>
    <t>"1.21 laboratórium" 42,0</t>
  </si>
  <si>
    <t>139,46*1,07 "Prepočítané koeficientom množstva</t>
  </si>
  <si>
    <t>763139541.S</t>
  </si>
  <si>
    <t>Demontáž sadrokartónového podhľadu s dvojvrstvou nosnou konštrukciou z oceľových profilov, jednoduché opláštenie, -0,01500t</t>
  </si>
  <si>
    <t>180</t>
  </si>
  <si>
    <t>"1.20 kancelária" 37,24+(6,145*0,30)</t>
  </si>
  <si>
    <t>"1.34 posilňovňa" (1,94+0,39)*0,75</t>
  </si>
  <si>
    <t>"1.35 kancelária" 38,53+(6,15*0,277)</t>
  </si>
  <si>
    <t>81,066*1,07 "Prepočítané koeficientom množstva</t>
  </si>
  <si>
    <t>91</t>
  </si>
  <si>
    <t>763139621.S</t>
  </si>
  <si>
    <t>Demontáž dosiek sadrokartónového podhľadu, jednoduché opláštenie, -0,01131t</t>
  </si>
  <si>
    <t>182</t>
  </si>
  <si>
    <t>763170020.S1</t>
  </si>
  <si>
    <t>Revízny otvor pre SDK podhľady veľkosti do 0,10 m2</t>
  </si>
  <si>
    <t>184</t>
  </si>
  <si>
    <t>93</t>
  </si>
  <si>
    <t>763170021.S1</t>
  </si>
  <si>
    <t>Revízny otvor pre SDK podhľady veľkosti 0,10 - 0,25 m2</t>
  </si>
  <si>
    <t>186</t>
  </si>
  <si>
    <t>763170022.S1</t>
  </si>
  <si>
    <t>Revízny otvor pre SDK podhľady veľkosti nad 0,26 m2</t>
  </si>
  <si>
    <t>188</t>
  </si>
  <si>
    <t>95</t>
  </si>
  <si>
    <t>763190010.S</t>
  </si>
  <si>
    <t>Úprava spojov medzi SDK konštrukciou a murivom, betónovou konštrukciou prepáskovaním a pretmelením</t>
  </si>
  <si>
    <t>190</t>
  </si>
  <si>
    <t>"1.03 NS-kancelária" (6,60*2+0,50*2)</t>
  </si>
  <si>
    <t>"1.34 NS- kancelária" (7,30+2,10+7,0+2,10+0,42*2)</t>
  </si>
  <si>
    <t>"1.20 kancelária" (5,60+10,7*2)</t>
  </si>
  <si>
    <t>"1.23 kuchynka" (4,6*2+4,6)</t>
  </si>
  <si>
    <t>"1.24 oddychová miestnosť" (2,51*2+3,41*2)</t>
  </si>
  <si>
    <t>"1.08 wc ženy" (1,35*2+1,4*2)</t>
  </si>
  <si>
    <t>"1.09 wc muži" (1,45*2+1,35*2)</t>
  </si>
  <si>
    <t>"1.10 wc ženy" (1,45*2+0,875*2)</t>
  </si>
  <si>
    <t>"1.11 wc ženy" (1,5*2+1,0*2)</t>
  </si>
  <si>
    <t>"1.12 výlevka" (0,875*2+1,4*2)</t>
  </si>
  <si>
    <t>"1.13 wc muži-predsieň" (1,275*2+1,4*2)</t>
  </si>
  <si>
    <t>"1.14 wc muži" (1,275*2+2,55*2)</t>
  </si>
  <si>
    <t>"1.15 wc muži" (1,05*2+1,0*2)</t>
  </si>
  <si>
    <t>"1.26 šatňa ženy" (4,24*2+1,71*2)</t>
  </si>
  <si>
    <t>"1.27 kúpeľňa ženy" (2,36*2+1,05*2)</t>
  </si>
  <si>
    <t>"1.28 šatňa muži" (4,26*2+3,285*2)</t>
  </si>
  <si>
    <t>"1.29 kúpeľňa muži" (2,41*2+2,49*2)</t>
  </si>
  <si>
    <t>"N/6" 2,885*2*6</t>
  </si>
  <si>
    <t>303,17*1,07 "Prepočítané koeficientom množstva</t>
  </si>
  <si>
    <t>998763301.S</t>
  </si>
  <si>
    <t>Presun hmôt pre sádrokartónové konštrukcie v objektoch výšky do 7 m</t>
  </si>
  <si>
    <t>192</t>
  </si>
  <si>
    <t>764</t>
  </si>
  <si>
    <t>Konštrukcie klampiarske</t>
  </si>
  <si>
    <t>97</t>
  </si>
  <si>
    <t>764410510.S</t>
  </si>
  <si>
    <t>Oplechovanie parapetov z poplastovaného plechu, vrátane rohov r.š. do 160 mm</t>
  </si>
  <si>
    <t>194</t>
  </si>
  <si>
    <t>764410850.S</t>
  </si>
  <si>
    <t>Demontáž oplechovania parapetov rš od 100 do 330 mm,  -0,00135t</t>
  </si>
  <si>
    <t>196</t>
  </si>
  <si>
    <t>998764101.S</t>
  </si>
  <si>
    <t>Presun hmôt pre konštrukcie klampiarske v objektoch výšky do 6 m</t>
  </si>
  <si>
    <t>198</t>
  </si>
  <si>
    <t>766</t>
  </si>
  <si>
    <t>Konštrukcie stolárske</t>
  </si>
  <si>
    <t>766621400.S1</t>
  </si>
  <si>
    <t>Montáž okien a dverí plastových s hydroizolačnými ISO páskami (exteriérová a interiérová)</t>
  </si>
  <si>
    <t>200</t>
  </si>
  <si>
    <t>101</t>
  </si>
  <si>
    <t>553410030000.S1</t>
  </si>
  <si>
    <t>202</t>
  </si>
  <si>
    <t>766651201.S</t>
  </si>
  <si>
    <t>Montáž púzdra posuvných dverí do montovanej priečky (napr. sadrokartón) s jedným zasúvacím púzdrom pre jedno krídlo, priechod 0,6-1 m</t>
  </si>
  <si>
    <t>204</t>
  </si>
  <si>
    <t>103</t>
  </si>
  <si>
    <t>553310013000.S3</t>
  </si>
  <si>
    <t>Stavebné puzdro pre posuvné dvere, jedno zasúvacie púzdro pre jedno krídlo (bezrámový systém)</t>
  </si>
  <si>
    <t>206</t>
  </si>
  <si>
    <t>766664125.S</t>
  </si>
  <si>
    <t>Montáž dverí drevených posuvných jednokrídlových, posun do puzdra</t>
  </si>
  <si>
    <t>208</t>
  </si>
  <si>
    <t>105</t>
  </si>
  <si>
    <t>611610003000.S1</t>
  </si>
  <si>
    <t>210</t>
  </si>
  <si>
    <t>552380012000</t>
  </si>
  <si>
    <t>Madlo nerezové mušľa</t>
  </si>
  <si>
    <t>212</t>
  </si>
  <si>
    <t>107</t>
  </si>
  <si>
    <t>766662113.S</t>
  </si>
  <si>
    <t>Montáž dverového krídla otočného jednokrídlového bezpoldrážkového, do existujúcej zárubne, vrátane kovania</t>
  </si>
  <si>
    <t>214</t>
  </si>
  <si>
    <t>549150000600.S</t>
  </si>
  <si>
    <t>Kľučka dverová a rozeta 2x, nehrdzavejúca oceľ, povrch nerez brúsený</t>
  </si>
  <si>
    <t>216</t>
  </si>
  <si>
    <t>109</t>
  </si>
  <si>
    <t>549150000900</t>
  </si>
  <si>
    <t>Kľučka dverová 2x, 2x rozeta WC, nehrdzavejúca oceľ, povrch nerez brúsený</t>
  </si>
  <si>
    <t>218</t>
  </si>
  <si>
    <t>549150001000.S</t>
  </si>
  <si>
    <t>Klučka dverová/guľa dverová, nehrdzavejúca oceľ, povrch nerez brúsený</t>
  </si>
  <si>
    <t>220</t>
  </si>
  <si>
    <t>111</t>
  </si>
  <si>
    <t>611610003000.S2</t>
  </si>
  <si>
    <t>222</t>
  </si>
  <si>
    <t>611610003000.S4</t>
  </si>
  <si>
    <t>224</t>
  </si>
  <si>
    <t>113</t>
  </si>
  <si>
    <t>611610003000.S5</t>
  </si>
  <si>
    <t>226</t>
  </si>
  <si>
    <t>611610003000.S6</t>
  </si>
  <si>
    <t>228</t>
  </si>
  <si>
    <t>115</t>
  </si>
  <si>
    <t>611610003000.S3</t>
  </si>
  <si>
    <t>230</t>
  </si>
  <si>
    <t>611610000000.S01</t>
  </si>
  <si>
    <t>Príplatok k dverám za bezfalcové prevedenie</t>
  </si>
  <si>
    <t>232</t>
  </si>
  <si>
    <t>117</t>
  </si>
  <si>
    <t>549170000500.S1</t>
  </si>
  <si>
    <t>Samozatvárač dverí do 60 kg hydraulický</t>
  </si>
  <si>
    <t>234</t>
  </si>
  <si>
    <t>2227K21604</t>
  </si>
  <si>
    <t>Dverná zarážka magnetická</t>
  </si>
  <si>
    <t>236</t>
  </si>
  <si>
    <t>119</t>
  </si>
  <si>
    <t>766694143.S</t>
  </si>
  <si>
    <t>Montáž parapetnej dosky plastovej šírky do 300 mm, dĺžky 1600-2600 mm</t>
  </si>
  <si>
    <t>238</t>
  </si>
  <si>
    <t>611560000200.S</t>
  </si>
  <si>
    <t>Parapetná doska plastová, šírka do 200 mm, komôrková vnútorná, biela</t>
  </si>
  <si>
    <t>240</t>
  </si>
  <si>
    <t>121</t>
  </si>
  <si>
    <t>611560000800.S</t>
  </si>
  <si>
    <t>Plastové krytky k vnútorným parapetom plastovým, pár, vo farbe biela, mramor, zlatý dub, buk, mahagón, orech</t>
  </si>
  <si>
    <t>242</t>
  </si>
  <si>
    <t>766694981.S</t>
  </si>
  <si>
    <t>Demontáž parapetnej dosky drevenej šírky do 300 mm, dĺžky nad 1600 mm, -0,006t</t>
  </si>
  <si>
    <t>244</t>
  </si>
  <si>
    <t>123</t>
  </si>
  <si>
    <t>766702111.S</t>
  </si>
  <si>
    <t>Montáž zárubní obložkových pre dvere jednokrídlové</t>
  </si>
  <si>
    <t>246</t>
  </si>
  <si>
    <t>611611000000.S1</t>
  </si>
  <si>
    <t>248</t>
  </si>
  <si>
    <t>125</t>
  </si>
  <si>
    <t>611611000000.S2</t>
  </si>
  <si>
    <t>250</t>
  </si>
  <si>
    <t>611611000000.S3</t>
  </si>
  <si>
    <t>252</t>
  </si>
  <si>
    <t>127</t>
  </si>
  <si>
    <t>998766101.S</t>
  </si>
  <si>
    <t>Presun hmot pre konštrukcie stolárske v objektoch výšky do 6 m</t>
  </si>
  <si>
    <t>254</t>
  </si>
  <si>
    <t>767</t>
  </si>
  <si>
    <t>Konštrukcie doplnkové kovové</t>
  </si>
  <si>
    <t>767581801.S</t>
  </si>
  <si>
    <t>Demontáž podhľadov kaziet</t>
  </si>
  <si>
    <t>256</t>
  </si>
  <si>
    <t>"1.03 kancelária" 0,5*6,60</t>
  </si>
  <si>
    <t>16,99*1,07 "Prepočítané koeficientom množstva</t>
  </si>
  <si>
    <t>129</t>
  </si>
  <si>
    <t>767582800.S</t>
  </si>
  <si>
    <t>Demontáž podhľadov roštov,  -0,00200t</t>
  </si>
  <si>
    <t>258</t>
  </si>
  <si>
    <t>767584811.S</t>
  </si>
  <si>
    <t>Demontáž mriežky fasádnej,  -0,00100t</t>
  </si>
  <si>
    <t>260</t>
  </si>
  <si>
    <t>131</t>
  </si>
  <si>
    <t>767660005.S</t>
  </si>
  <si>
    <t>Montáž siete proti hmyzu na okno, pevnej úchytkami na tesnenie</t>
  </si>
  <si>
    <t>262</t>
  </si>
  <si>
    <t>1,20*0,90</t>
  </si>
  <si>
    <t>1,20*0,95</t>
  </si>
  <si>
    <t>2,295*1,80</t>
  </si>
  <si>
    <t>2,40*1,80*4</t>
  </si>
  <si>
    <t>23,631*1,07 "Prepočítané koeficientom množstva</t>
  </si>
  <si>
    <t>553420000010.S</t>
  </si>
  <si>
    <t>Okenná sieť proti hmyzu pevná s vnútorným lemom na rám okna, farba RAL</t>
  </si>
  <si>
    <t>264</t>
  </si>
  <si>
    <t>133</t>
  </si>
  <si>
    <t>767660005.S1</t>
  </si>
  <si>
    <t>Demontáž siete proti hmyzu</t>
  </si>
  <si>
    <t>266</t>
  </si>
  <si>
    <t>767660105.S1</t>
  </si>
  <si>
    <t>Montáž hliníkovej vonkajšej žalúzie šírky 80 - 140 cm a dĺžky do 160 cm na stenu alebo ostenie</t>
  </si>
  <si>
    <t>268</t>
  </si>
  <si>
    <t>135</t>
  </si>
  <si>
    <t>611530018600.S1</t>
  </si>
  <si>
    <t>Žalúzie exter.hliník.Z90, šxl 1200x950 mm,vodiace lišty, priznaný kryt, el. ovládanie+diaľkové ovládače, RAL</t>
  </si>
  <si>
    <t>270</t>
  </si>
  <si>
    <t>767660116.S1</t>
  </si>
  <si>
    <t>Montáž hliníkovej vonkajšej žalúzie šírky 180 cm - 240 cm a dĺžky do 260 cm na stenu alebo ostenie</t>
  </si>
  <si>
    <t>272</t>
  </si>
  <si>
    <t>137</t>
  </si>
  <si>
    <t>611530037500.S</t>
  </si>
  <si>
    <t>Žalúzie exter.hliník.Z90, šxl 2295x1800mm,vodiace lišty,priznaný kryt, el. ovládanie+diaľkové ovládače, RAL</t>
  </si>
  <si>
    <t>274</t>
  </si>
  <si>
    <t>767660121.S1</t>
  </si>
  <si>
    <t>Montáž hliníkovej vonkajšej žalúzie od šírky 240 cm do 300 cm a dĺžky 260 cm na stenu alebo ostenie</t>
  </si>
  <si>
    <t>276</t>
  </si>
  <si>
    <t>139</t>
  </si>
  <si>
    <t>611530041000.S</t>
  </si>
  <si>
    <t>Žalúzie exter.hliník.Z90, šxl 2400x1800mm,vodiace lišty,priznaný kryt, el. ovládanie+diaľkové ovládače, RAL</t>
  </si>
  <si>
    <t>278</t>
  </si>
  <si>
    <t>998767101.S</t>
  </si>
  <si>
    <t>Presun hmôt pre kovové stavebné doplnkové konštrukcie v objektoch výšky do 6 m</t>
  </si>
  <si>
    <t>280</t>
  </si>
  <si>
    <t>769</t>
  </si>
  <si>
    <t>Montáže vzduchotechnických zariadení</t>
  </si>
  <si>
    <t>141</t>
  </si>
  <si>
    <t>769035003.S</t>
  </si>
  <si>
    <t>Montáž dvernej mriežky prierezu 0.090-0.190 m2</t>
  </si>
  <si>
    <t>282</t>
  </si>
  <si>
    <t>1680511340</t>
  </si>
  <si>
    <t>Vetracia mriežka dverová 500×100 mm biela</t>
  </si>
  <si>
    <t>284</t>
  </si>
  <si>
    <t>143</t>
  </si>
  <si>
    <t>769035078.S</t>
  </si>
  <si>
    <t>Montáž krycej mriežky hranatej do prierezu 0.100 m2</t>
  </si>
  <si>
    <t>286</t>
  </si>
  <si>
    <t>429720204200.S</t>
  </si>
  <si>
    <t>Mriežka krycia hranatá, rozmery šxv 100x200 mm</t>
  </si>
  <si>
    <t>288</t>
  </si>
  <si>
    <t>145</t>
  </si>
  <si>
    <t>769035096.S</t>
  </si>
  <si>
    <t>Montáž krycej mriežky kruhovej priemeru 180-250 mm</t>
  </si>
  <si>
    <t>290</t>
  </si>
  <si>
    <t>429720209500.S</t>
  </si>
  <si>
    <t>Mriežka krycia kruhová, priemer 200 mm</t>
  </si>
  <si>
    <t>292</t>
  </si>
  <si>
    <t>147</t>
  </si>
  <si>
    <t>769035099.S</t>
  </si>
  <si>
    <t>Montáž krycej mriežky kruhovej priemeru 280-450 mm</t>
  </si>
  <si>
    <t>294</t>
  </si>
  <si>
    <t>429720210100.S</t>
  </si>
  <si>
    <t>Mriežka krycia kruhová, priemer 355 mm</t>
  </si>
  <si>
    <t>296</t>
  </si>
  <si>
    <t>149</t>
  </si>
  <si>
    <t>769083115.S</t>
  </si>
  <si>
    <t>Demontáž VZT štvorhranného potrubia do obvodu 1000 mm,-0,0101 t</t>
  </si>
  <si>
    <t>298</t>
  </si>
  <si>
    <t>42,5*1,07 "Prepočítané koeficientom množstva</t>
  </si>
  <si>
    <t>998769201.S</t>
  </si>
  <si>
    <t>Presun hmôt pre montáž vzduchotechnických zariadení v stavbe (objekte) výšky do 7 m</t>
  </si>
  <si>
    <t>%</t>
  </si>
  <si>
    <t>300</t>
  </si>
  <si>
    <t>771</t>
  </si>
  <si>
    <t>Podlahy z dlaždíc</t>
  </si>
  <si>
    <t>151</t>
  </si>
  <si>
    <t>771415002.S</t>
  </si>
  <si>
    <t>Montáž soklíkov z obkladačiek do tmelu v. 80 mm</t>
  </si>
  <si>
    <t>302</t>
  </si>
  <si>
    <t>"1.26 šatňa ženy" (4,24*2+1,71*2-0,8*2-0,7)</t>
  </si>
  <si>
    <t>"1.28 šatňa muži" (4,26*2+3,285*2-0,8*2-0,7)</t>
  </si>
  <si>
    <t>22,39*1,07 "Prepočítané koeficientom množstva</t>
  </si>
  <si>
    <t>597740002100.S2</t>
  </si>
  <si>
    <t>304</t>
  </si>
  <si>
    <t>22,39*0,089 "Prepočítané koeficientom množstva</t>
  </si>
  <si>
    <t>153</t>
  </si>
  <si>
    <t>771541225.S</t>
  </si>
  <si>
    <t>Montáž podláh z dlaždíc gres kladených do tmelu flexibil. mrazuvzdorného veľ. 600 x 600 mm</t>
  </si>
  <si>
    <t>306</t>
  </si>
  <si>
    <t>597740002100.S1</t>
  </si>
  <si>
    <t>308</t>
  </si>
  <si>
    <t>43,1*1,13 "Prepočítané koeficientom množstva</t>
  </si>
  <si>
    <t>155</t>
  </si>
  <si>
    <t>775413330.S1</t>
  </si>
  <si>
    <t>Montáž ukončovacej lišty</t>
  </si>
  <si>
    <t>310</t>
  </si>
  <si>
    <t>611990004300.S1</t>
  </si>
  <si>
    <t>Lišta ukončovacia</t>
  </si>
  <si>
    <t>312</t>
  </si>
  <si>
    <t>22,39*1,08 "Prepočítané koeficientom množstva</t>
  </si>
  <si>
    <t>157</t>
  </si>
  <si>
    <t>998771101.S</t>
  </si>
  <si>
    <t>Presun hmôt pre podlahy z dlaždíc v objektoch výšky do 6m</t>
  </si>
  <si>
    <t>314</t>
  </si>
  <si>
    <t>775</t>
  </si>
  <si>
    <t>Podlahy vlysové a parketové</t>
  </si>
  <si>
    <t>775411820.S</t>
  </si>
  <si>
    <t>Demontáž soklíkov alebo líšt pripevnených skrutkami,  -0,00100t</t>
  </si>
  <si>
    <t>316</t>
  </si>
  <si>
    <t>159</t>
  </si>
  <si>
    <t>775521810.S</t>
  </si>
  <si>
    <t>Demontáž podláh drevených, laminátových, parketových položených voľne alebo spoj click, vrátane líšt -0,0150t</t>
  </si>
  <si>
    <t>318</t>
  </si>
  <si>
    <t>775413240.S</t>
  </si>
  <si>
    <t>Montáž prechodovej lišty</t>
  </si>
  <si>
    <t>320</t>
  </si>
  <si>
    <t>161</t>
  </si>
  <si>
    <t>611990001900.S1</t>
  </si>
  <si>
    <t>Lišta prechodová 8mm</t>
  </si>
  <si>
    <t>322</t>
  </si>
  <si>
    <t>6,85*1,08 "Prepočítané koeficientom množstva</t>
  </si>
  <si>
    <t>776</t>
  </si>
  <si>
    <t>Podlahy povlakové</t>
  </si>
  <si>
    <t>776401800.S</t>
  </si>
  <si>
    <t>Demontáž soklíkov alebo líšt</t>
  </si>
  <si>
    <t>324</t>
  </si>
  <si>
    <t>"1.20 kancelária" (5,525*2+6,145*2-0,7-0,85)</t>
  </si>
  <si>
    <t>"1.23 kancelária" (5,5*2+3,45*2-0,8)</t>
  </si>
  <si>
    <t>"1.24 kancelária" (3,13*2+2,17*2-0,7)</t>
  </si>
  <si>
    <t>"1.35 kancelária" (6,245*2+6,15*2-1,6)</t>
  </si>
  <si>
    <t>71,98*1,07 "Prepočítané koeficientom množstva</t>
  </si>
  <si>
    <t>163</t>
  </si>
  <si>
    <t>776411000.S</t>
  </si>
  <si>
    <t>Montáž podlahových líšt soklových</t>
  </si>
  <si>
    <t>326</t>
  </si>
  <si>
    <t>"1.03 kancelária" (6,60*2+4,18*2-0,8)</t>
  </si>
  <si>
    <t>"1.20 kancelária" (10,7*2+5,6+0,575*2-0,85)</t>
  </si>
  <si>
    <t>"1.23 kuchynka" (4,6+4,6*2+0,65*2-0,9-0,8)</t>
  </si>
  <si>
    <t>"1.24 oddychová miestnosť" (2,51*2+3,41*2-0,8)</t>
  </si>
  <si>
    <t>72,5*1,07 "Prepočítané koeficientom množstva</t>
  </si>
  <si>
    <t>611990002900.S</t>
  </si>
  <si>
    <t>Lišta soklová MDF, vxš 40x20 mm</t>
  </si>
  <si>
    <t>328</t>
  </si>
  <si>
    <t>72,5*1,08 "Prepočítané koeficientom množstva</t>
  </si>
  <si>
    <t>165</t>
  </si>
  <si>
    <t>776511820.S</t>
  </si>
  <si>
    <t>Odstránenie povlakových podláh z nášľapnej plochy lepených s podložkou,  -0,00100t</t>
  </si>
  <si>
    <t>330</t>
  </si>
  <si>
    <t>"1.20 kancelária" 37,24</t>
  </si>
  <si>
    <t>"1.23 kancelária" 18,98</t>
  </si>
  <si>
    <t>"1.24 kancelária" 6,72</t>
  </si>
  <si>
    <t>"1.35 kancelária" 38,53</t>
  </si>
  <si>
    <t>"1.34 posilňovňa" 14,50</t>
  </si>
  <si>
    <t>115,97*1,07 "Prepočítané koeficientom množstva</t>
  </si>
  <si>
    <t>776541100.S</t>
  </si>
  <si>
    <t>Lepenie povlakových podláh PVC v pásoch</t>
  </si>
  <si>
    <t>332</t>
  </si>
  <si>
    <t>167</t>
  </si>
  <si>
    <t>284110000100.1</t>
  </si>
  <si>
    <t>Podlaha PVC napr. Forbo surestep original, hrúbka 2,5 mm alebo ekvivalent</t>
  </si>
  <si>
    <t>334</t>
  </si>
  <si>
    <t>111,33*1,1 "Prepočítané koeficientom množstva</t>
  </si>
  <si>
    <t>776990100.S</t>
  </si>
  <si>
    <t>Zametanie podkladu pred kladením povlakovýck podláh</t>
  </si>
  <si>
    <t>336</t>
  </si>
  <si>
    <t>169</t>
  </si>
  <si>
    <t>776990110.S</t>
  </si>
  <si>
    <t>Penetrovanie podkladu pred kladením povlakových podláh</t>
  </si>
  <si>
    <t>338</t>
  </si>
  <si>
    <t>776992200.S</t>
  </si>
  <si>
    <t>Príprava podkladu prebrúsením strojne brúskou na betón</t>
  </si>
  <si>
    <t>340</t>
  </si>
  <si>
    <t>171</t>
  </si>
  <si>
    <t>998776101.S</t>
  </si>
  <si>
    <t>Presun hmôt pre podlahy povlakové v objektoch výšky do 6 m</t>
  </si>
  <si>
    <t>342</t>
  </si>
  <si>
    <t>777</t>
  </si>
  <si>
    <t>Podlahy syntetické</t>
  </si>
  <si>
    <t>777531015.S2</t>
  </si>
  <si>
    <t>Polyuretánová samonivelačná stierka, penetrácia, 1x stierka s kremičitým pieskom, uzatvárací náter</t>
  </si>
  <si>
    <t>344</t>
  </si>
  <si>
    <t>54,36*1,07 "Prepočítané koeficientom množstva</t>
  </si>
  <si>
    <t>173</t>
  </si>
  <si>
    <t>777531020.S1</t>
  </si>
  <si>
    <t>Polyuretánová samonivelačná stierka, penetrácia, 2x stierka s kremičitým pieskom, uzatvárací náter</t>
  </si>
  <si>
    <t>346</t>
  </si>
  <si>
    <t>777615115</t>
  </si>
  <si>
    <t>Styk podlahy so stenou - fabión</t>
  </si>
  <si>
    <t>348</t>
  </si>
  <si>
    <t>"1.21 laboratórium" (6,40*2+6,70*2-0,9*2)</t>
  </si>
  <si>
    <t>"1.22 fotoateliér" (3,75*2+5,60*2-0,9)</t>
  </si>
  <si>
    <t>"1.25 chodba" (7,0*2+5,13*2-0,9*4-0,8*2)</t>
  </si>
  <si>
    <t>"1.30 zádverie" (2,35*2+2,49*2-0,8-0,9)</t>
  </si>
  <si>
    <t>"1.31 snímanie znakov" (3,51*2+2,49*2-0,8-0,7*2)</t>
  </si>
  <si>
    <t>"1.32 M.poškodený" (1,9*2+1,0*2-0,7)</t>
  </si>
  <si>
    <t>"1,33 M.páchateľ" (1,9*2+1,2*2-0,7)</t>
  </si>
  <si>
    <t>89,64*1,07 "Prepočítané koeficientom množstva</t>
  </si>
  <si>
    <t>175</t>
  </si>
  <si>
    <t>998777101.S</t>
  </si>
  <si>
    <t>Presun hmôt pre podlahy syntetické v objektoch výšky do 6 m</t>
  </si>
  <si>
    <t>350</t>
  </si>
  <si>
    <t>781</t>
  </si>
  <si>
    <t>Obklady</t>
  </si>
  <si>
    <t>781445219.S1</t>
  </si>
  <si>
    <t>Montáž obkladov vnútor. stien z obkladačiek kladených do tmelu flexibilného veľ. 600x600 mm</t>
  </si>
  <si>
    <t>352</t>
  </si>
  <si>
    <t>"KO-01, KO-02"</t>
  </si>
  <si>
    <t>"1.23 kuchynka" (4,60+0,65*2)*1,10+(1,25*2,15)</t>
  </si>
  <si>
    <t>"1.27 kúpeľňa ženy" (2,51+1,05)*2*2,60-(0,7*2,1)</t>
  </si>
  <si>
    <t>"1.29 kúpeľňa muži" (2,51+2,49+0,9)*2*2,60-(0,7*2,1+2,4*0,9)+(2,4+0,9*2)*0,15</t>
  </si>
  <si>
    <t>53,9*1,07 "Prepočítané koeficientom množstva</t>
  </si>
  <si>
    <t>177</t>
  </si>
  <si>
    <t>597740003300.S1</t>
  </si>
  <si>
    <t>354</t>
  </si>
  <si>
    <t>53,9*1,13 "Prepočítané koeficientom množstva</t>
  </si>
  <si>
    <t>998781101.S</t>
  </si>
  <si>
    <t>Presun hmôt pre obklady keramické v objektoch výšky do 6 m</t>
  </si>
  <si>
    <t>356</t>
  </si>
  <si>
    <t>783</t>
  </si>
  <si>
    <t>Nátery</t>
  </si>
  <si>
    <t>179</t>
  </si>
  <si>
    <t>783800001.S</t>
  </si>
  <si>
    <t>Polyuretánový náter-systém betónových a omietaných konštrukcií s použitím ochran. masiek s filtrom</t>
  </si>
  <si>
    <t>358</t>
  </si>
  <si>
    <t>"PU 03"</t>
  </si>
  <si>
    <t>"1.22 fotoateliér" (5,6+3,75)*2*2,75-(0,9*2,1)</t>
  </si>
  <si>
    <t>174,652*1,07 "Prepočítané koeficientom množstva</t>
  </si>
  <si>
    <t>784</t>
  </si>
  <si>
    <t>Dokončovacie práce - maľby</t>
  </si>
  <si>
    <t>784402801.S</t>
  </si>
  <si>
    <t>Odstránenie malieb oškrabaním, výšky do 3,80 m, -0,0003 t</t>
  </si>
  <si>
    <t>360</t>
  </si>
  <si>
    <t>"MA-01"</t>
  </si>
  <si>
    <t>"1.03 kancelária" 25,56+(6,60*0,19*2)+(6,60+4,18)*2*3,065-(0,8*1,97)</t>
  </si>
  <si>
    <t>"1.34 kancelária" (6,35*5,80+2,82*1,50)+(7,0+2,10)*0,50+(6,35+7,30)*2*2,60-(0,8*2,0+1,2*0,9*3)</t>
  </si>
  <si>
    <t>244,51*1,07 "Prepočítané koeficientom množstva</t>
  </si>
  <si>
    <t>181</t>
  </si>
  <si>
    <t>784410100.S</t>
  </si>
  <si>
    <t>Penetrovanie jednonásobné jemnozrnných podkladov výšky do 3,80 m</t>
  </si>
  <si>
    <t>362</t>
  </si>
  <si>
    <t>784452371.S</t>
  </si>
  <si>
    <t>Maľby z maliarskych zmesí na vodnej báze, ručne nanášané dvojnásobné na jemnozrnný podklad výšky do 3,80 m</t>
  </si>
  <si>
    <t>364</t>
  </si>
  <si>
    <t>"1.20 kancelária" 55,76+(10,7*2+5,6+1,0+0,575*2)*2,885-(0,85*2,0+2,4*1,8*4)+(2,4+1,8*2)*0,15*4</t>
  </si>
  <si>
    <t>"1.23 kuchynka" 21,39+(4,60*2+4,60+0,656*2)*2,885-(2,15*2,15+4,6*1,1+2,295*1,8+0,9*2,6)+(2,295+1,8*2)*0,15</t>
  </si>
  <si>
    <t>"1.24 oddychová miestnosť" 8,62+(2,66+3,41)*2*2,885-(0,8*2,1)</t>
  </si>
  <si>
    <t>"1.26 šatňa ženy" 7,0+(4,24+1,71)*2*2,60-(0,7*2,1+0,8*2,1+0,8*2,6)</t>
  </si>
  <si>
    <t>"1.28 šatňa muži" 13,99+(4,26+3,285)*2*2,60-(0,7*2,1+0,8*2,1+0,8*2,6)</t>
  </si>
  <si>
    <t>"1.03 kancelária" 25,56+(6,60*0,19*2)+(6,60+4,18)*2*3,065-(0,8*1,97)+(5,0*3,065)</t>
  </si>
  <si>
    <t>"1.08 wc ženy" 1,89+(1,35+1,4)*2*0,95</t>
  </si>
  <si>
    <t>"1.09 wc muži" 1,96+(1,45+1,35)*2*0,95</t>
  </si>
  <si>
    <t>"1.10 wc ženy" 1,27+(0,875+1,4)*2*0,95</t>
  </si>
  <si>
    <t>"1.11 wc ženy" 1,44+(1,5+1,0)*2*0,95</t>
  </si>
  <si>
    <t>"1.12 výlevka" 1,23+(0,875+1,4)*2*0,95</t>
  </si>
  <si>
    <t>"1.13 wc muži-predsieň" 1,79+(1,275+1,4)*2*0,95</t>
  </si>
  <si>
    <t>"1.14 wc muži" 3,06+(2,55+1,275)*2*0,95</t>
  </si>
  <si>
    <t>"1.15 wc muži" 1,05+(1,05+1,0)*2*0,95</t>
  </si>
  <si>
    <t>"1.29 kúpeľňa muži" 5,95</t>
  </si>
  <si>
    <t>682,615*1,07 "Prepočítané koeficientom množstva</t>
  </si>
  <si>
    <t>183</t>
  </si>
  <si>
    <t>784452377</t>
  </si>
  <si>
    <t>Maľby vodeodolné, umývateľné, ručne nanášané dvojnásobné na jemnozrnný podklad výšky do 3, 80 m</t>
  </si>
  <si>
    <t>366</t>
  </si>
  <si>
    <t>"1.25 chodba" (7,0+5,13)*2*2,60-(0,9*2,6*2+0,9*2,1*2+0,8*2,6*2)</t>
  </si>
  <si>
    <t>67,794*1,07 "Prepočítané koeficientom množstva</t>
  </si>
  <si>
    <t>784452378</t>
  </si>
  <si>
    <t>Maľby vodeodolné, umývateľné, oteruvzdorné, ručne nanášané dvojnásobné na jemnozrnný podklad výšky do 3, 80 m</t>
  </si>
  <si>
    <t>368</t>
  </si>
  <si>
    <t>"stropy P4"</t>
  </si>
  <si>
    <t>"1.32 m.poškodený" 2,34</t>
  </si>
  <si>
    <t>"1.33 m.páchateľ" 2,34</t>
  </si>
  <si>
    <t>96,36*1,07 "Prepočítané koeficientom množstva</t>
  </si>
  <si>
    <t>787</t>
  </si>
  <si>
    <t>Zasklievanie</t>
  </si>
  <si>
    <t>185</t>
  </si>
  <si>
    <t>787110000.S1</t>
  </si>
  <si>
    <t>Dodávka a montáž fixnej sklenenej steny  460x288,5cm, dvere+nadsvetlík, sklo Float 10mm, číre, kalené</t>
  </si>
  <si>
    <t>370</t>
  </si>
  <si>
    <t>02 - Elektroinstalacie silnoprúdové rozvody</t>
  </si>
  <si>
    <t>M - Práce a dodávky M</t>
  </si>
  <si>
    <t xml:space="preserve">    21-M - Elektromontáže</t>
  </si>
  <si>
    <t xml:space="preserve">    36-M - Montáž prevádzkových, meracích a regulačných zariadení</t>
  </si>
  <si>
    <t>OST - Ostatné</t>
  </si>
  <si>
    <t>971033141.S</t>
  </si>
  <si>
    <t>Vybúranie otvoru v murive tehl. priemeru profilu do 60 mm hr. do 300 mm,  -0,00100t</t>
  </si>
  <si>
    <t>971035804.S</t>
  </si>
  <si>
    <t>Vrty príklepovým vrtákom do D 24 mm do stien alebo smerom dole do tehál -0.00001t</t>
  </si>
  <si>
    <t>cm</t>
  </si>
  <si>
    <t>585410000130.S</t>
  </si>
  <si>
    <t>Sadra šedá, balenie 30 kg</t>
  </si>
  <si>
    <t>971036006.S</t>
  </si>
  <si>
    <t>Jadrové vrty diamantovými korunkami do D 70 mm do stien - murivo tehlové -0,00006t</t>
  </si>
  <si>
    <t>974031121.S</t>
  </si>
  <si>
    <t>Vysekanie rýh v akomkoľvek murive tehlovom na akúkoľvek maltu do hĺbky 30 mm a š. do 30 mm,  -0,00200 t</t>
  </si>
  <si>
    <t>974031123.S</t>
  </si>
  <si>
    <t>Vysekanie rýh v akomkoľvek murive tehlovom na akúkoľvek maltu do hĺbky 30 mm a š. do 100 mm,  -0,00500t</t>
  </si>
  <si>
    <t>Práce a dodávky M</t>
  </si>
  <si>
    <t>21-M</t>
  </si>
  <si>
    <t>Elektromontáže</t>
  </si>
  <si>
    <t>210010025.S</t>
  </si>
  <si>
    <t>Rúrka ohybná elektroinštalačná z PVC typ FXP 20, uložená pevne</t>
  </si>
  <si>
    <t>345710009100.S</t>
  </si>
  <si>
    <t>Rúrka ohybná vlnitá pancierová so strednou mechanickou odolnosťou z PVC-U, D 20</t>
  </si>
  <si>
    <t>210010026.S</t>
  </si>
  <si>
    <t>Rúrka ohybná elektroinštalačná z PVC typ FXP 25, uložená pevne</t>
  </si>
  <si>
    <t>345710009200.S</t>
  </si>
  <si>
    <t>Rúrka ohybná vlnitá pancierová so strednou mechanickou odolnosťou z PVC-U, D 25</t>
  </si>
  <si>
    <t>210010301.S</t>
  </si>
  <si>
    <t>Krabica prístrojová bez zapojenia (1901, KP 68, KZ 3)</t>
  </si>
  <si>
    <t>345410002400.S</t>
  </si>
  <si>
    <t>Krabica inštalačná KU 68-1901 KA pod omietku</t>
  </si>
  <si>
    <t>210010302.S</t>
  </si>
  <si>
    <t>Krabica prístrojová dvojnásobná, bez zapojenia (1901, KZ 3)</t>
  </si>
  <si>
    <t>345410001400.S</t>
  </si>
  <si>
    <t>Krabica prístrojová z PVC dvojnásobná pod omietku KP 64/2</t>
  </si>
  <si>
    <t>210010303.S</t>
  </si>
  <si>
    <t>Krabica prístrojová trojnásobná, bez zapojenia (1901, KZ 3)</t>
  </si>
  <si>
    <t>345410001500.S</t>
  </si>
  <si>
    <t>Krabica prístrojová z PVC trojnásobná pod omietku KP 64/3</t>
  </si>
  <si>
    <t>210010304.S</t>
  </si>
  <si>
    <t>Krabica prístrojová štvornásobná, bez zapojenia (1901, KZ 3)</t>
  </si>
  <si>
    <t>345410001600.S</t>
  </si>
  <si>
    <t>Krabica prístrojová z PVC štvornásobná pod omietku KP 64/4</t>
  </si>
  <si>
    <t>210010321.S</t>
  </si>
  <si>
    <t>Krabica (1903, KR 68) odbočná s viečkom, svorkovnicou vrátane zapojenia, kruhová</t>
  </si>
  <si>
    <t>345410002600.S</t>
  </si>
  <si>
    <t>Krabica inštalačná KU 68-1903 KA so svorkovnicou a viečkom</t>
  </si>
  <si>
    <t>210010322.S</t>
  </si>
  <si>
    <t>Krabica (KR 97) odbočná s viečkom, svorkovnicou vrátane zapojenia, kruhová</t>
  </si>
  <si>
    <t>345410001200.S</t>
  </si>
  <si>
    <t>Krabica odbočná z PVC s viečkom a svorkovnicou pod omietku KR 97/5</t>
  </si>
  <si>
    <t>3450644800</t>
  </si>
  <si>
    <t>Svorka krabicova napichovacia pre spojenie 2 vodičov</t>
  </si>
  <si>
    <t>3450644900</t>
  </si>
  <si>
    <t>Svorka krabicova napichovacia pre spojenie 3 vodičov</t>
  </si>
  <si>
    <t>3450645000</t>
  </si>
  <si>
    <t>Svorka krabicova napichovacia pre spojenie 4 vodičov</t>
  </si>
  <si>
    <t>3450645100</t>
  </si>
  <si>
    <t>Svorka krabicova napichovacia pre spojenie 5 vodičov</t>
  </si>
  <si>
    <t>210010351.S</t>
  </si>
  <si>
    <t>Krabicová rozvodka z lisovaného izolantu vrátane ukončenia káblov a zapojenia vodičov typ 6455-11 do 4 m</t>
  </si>
  <si>
    <t>345410013000.S</t>
  </si>
  <si>
    <t>Krabica rozvodná PVC na stenu 6455-11, IP 66</t>
  </si>
  <si>
    <t>210011306</t>
  </si>
  <si>
    <t>Osadenie polyamidovej príchytky do muriva z ostro pálených tehál, alebo stredne tvrdého kameňa HM 8</t>
  </si>
  <si>
    <t>2830418000</t>
  </si>
  <si>
    <t>Hmoždinka dlhá so skrutkou 8 x  80 mm  typ:  THC880</t>
  </si>
  <si>
    <t>210020922</t>
  </si>
  <si>
    <t>Protipožiarna upchávka, priechod stenou - okraja orámovaný uhol t 30 cm</t>
  </si>
  <si>
    <t>6315190700</t>
  </si>
  <si>
    <t>Doska z minerálnych vlákien hrúbky 8 cm,100/50 cm</t>
  </si>
  <si>
    <t>2025083</t>
  </si>
  <si>
    <t>Protipožiarna pena CP 620</t>
  </si>
  <si>
    <t>210040711</t>
  </si>
  <si>
    <t>Murárske práce Vysekanie, zamurovanie a začistenie otvor pre vývodkovú skriňu malú</t>
  </si>
  <si>
    <t>210100001.S</t>
  </si>
  <si>
    <t>Ukončenie vodičov v rozvádzač. vrátane zapojenia a vodičovej koncovky do 2,5 mm2</t>
  </si>
  <si>
    <t>210100002.S</t>
  </si>
  <si>
    <t>Ukončenie vodičov v rozvádzač. vrátane zapojenia a vodičovej koncovky do 6 mm2</t>
  </si>
  <si>
    <t>210100003.S</t>
  </si>
  <si>
    <t>Ukončenie vodičov v rozvádzač. vrátane zapojenia a vodičovej koncovky do 16 mm2</t>
  </si>
  <si>
    <t>210100005.S</t>
  </si>
  <si>
    <t>Ukončenie vodičov v rozvádzač. vrátane zapojenia a vodičovej koncovky do 35 mm2</t>
  </si>
  <si>
    <t>210110021.S</t>
  </si>
  <si>
    <t>Jednopólový spínač - radenie 1, zapustená montáž IP 44, vrátane zapojenia</t>
  </si>
  <si>
    <t>210110041.S</t>
  </si>
  <si>
    <t>Spínač polozapustený a zapustený vrátane zapojenia jednopólový - radenie 1</t>
  </si>
  <si>
    <t>345340004500.S</t>
  </si>
  <si>
    <t>Prístroj spínača, radenie 1,1So</t>
  </si>
  <si>
    <t>345350001500.S</t>
  </si>
  <si>
    <t>Kryt spínača</t>
  </si>
  <si>
    <t>345350002300.S</t>
  </si>
  <si>
    <t>Rámček 1-násobný</t>
  </si>
  <si>
    <t>210110042.S</t>
  </si>
  <si>
    <t>Spínač polozapustený a zapustený vrátane zapojenia dvojpólový - radenie 2</t>
  </si>
  <si>
    <t>345340007950.S</t>
  </si>
  <si>
    <t>Spínač dvojpólový polozapustený a zapustený, 16A</t>
  </si>
  <si>
    <t>345350004320.S</t>
  </si>
  <si>
    <t>Rámik jednoduchý pre spínače a zásuvky</t>
  </si>
  <si>
    <t>210110043.S</t>
  </si>
  <si>
    <t>Spínač polozapustený a zapustený vrátane zapojenia sériový - radenie 5</t>
  </si>
  <si>
    <t>345340007955.S</t>
  </si>
  <si>
    <t>Spínač sériový polozapustený a zapustený, radenie č.5</t>
  </si>
  <si>
    <t>210110044.S</t>
  </si>
  <si>
    <t>Spínač polozapustený a zapustený vrátane zapojenia dvojitý prep.stried. - radenie 5 B</t>
  </si>
  <si>
    <t>345330003470.S</t>
  </si>
  <si>
    <t>Prepínač dvojitý striedavý polozapustený a zapustený, radenie 6+6</t>
  </si>
  <si>
    <t>210110045.S</t>
  </si>
  <si>
    <t>Spínač polozapustený a zapustený vrátane zapojenia stried.prep.- radenie 6</t>
  </si>
  <si>
    <t>345330003510.S</t>
  </si>
  <si>
    <t>Prepínač striedavý polozapustený a zapustený, radenie č.6</t>
  </si>
  <si>
    <t>210110046.S</t>
  </si>
  <si>
    <t>Spínač polozapustený a zapustený vrátane zapojenia krížový prep.- radenie 7</t>
  </si>
  <si>
    <t>345330003530.S</t>
  </si>
  <si>
    <t>Prepínač krížový polozapustený a zapustený, radenie č.7</t>
  </si>
  <si>
    <t>210110082.S</t>
  </si>
  <si>
    <t>Sporáková prípojka pre zapustenú montáž vrátane tlejivky</t>
  </si>
  <si>
    <t>345320003400.S</t>
  </si>
  <si>
    <t>Vypínač - sporáková prípojka radenie 3</t>
  </si>
  <si>
    <t>210110094.S</t>
  </si>
  <si>
    <t>Spínač automatický so snímačom pohybu pre zapustenú montáž</t>
  </si>
  <si>
    <t>404610002300.S</t>
  </si>
  <si>
    <t>Pohybový snímač alebo čidlo pre ovládanie osvetlenia 230V/50Hz, 10A, IP20</t>
  </si>
  <si>
    <t>210111011.S</t>
  </si>
  <si>
    <t>Domová zásuvka polozapustená alebo zapustená 250 V / 16A, vrátane zapojenia 2P + PE</t>
  </si>
  <si>
    <t>345350002600.S</t>
  </si>
  <si>
    <t>Rámček 2-násobný vodorovný</t>
  </si>
  <si>
    <t>345350003000.S</t>
  </si>
  <si>
    <t>Rámček 3-násobný vodorovný</t>
  </si>
  <si>
    <t>345350003400.S</t>
  </si>
  <si>
    <t>Rámček 4-násobný vodorovný</t>
  </si>
  <si>
    <t>345520000430.S</t>
  </si>
  <si>
    <t>Zásuvka jednonásobná polozapustená, radenie 2P+PE, komplet</t>
  </si>
  <si>
    <t>210111021.S</t>
  </si>
  <si>
    <t>Domová zásuvka pre zapustenú montáž IP 44, vrátane zapojenia 250 V / 16A,  2P + PE</t>
  </si>
  <si>
    <t>345510004200.S</t>
  </si>
  <si>
    <t>Zásuvka jednonásobná zapustená, radenie 2P+PE, IP 44, s clonkami a viečkom, komplet</t>
  </si>
  <si>
    <t>210120401.S</t>
  </si>
  <si>
    <t>Istič vzduchový jednopólový do 63 A</t>
  </si>
  <si>
    <t>358220009500.S</t>
  </si>
  <si>
    <t>Istič 1P, 10 A, charakteristika C, 10 kA, 1 modul</t>
  </si>
  <si>
    <t>210120407.S</t>
  </si>
  <si>
    <t>Istič vzduchový trojpólový do 125 A na DIN lištu</t>
  </si>
  <si>
    <t>358220052000.S</t>
  </si>
  <si>
    <t>Istič 3P, 80 A, charakteristika B, 16 kA, 4,5 modulu</t>
  </si>
  <si>
    <t>210120414.S</t>
  </si>
  <si>
    <t>Prúdové chrániče s nadprúdovou ochranou dvojpólové</t>
  </si>
  <si>
    <t>358230000500.S</t>
  </si>
  <si>
    <t>Prúdový chránič s istením 1P+N, charakteristika B, 16 A, 6000 A/10 kA, 30 mA, typ AC, 2 moduly</t>
  </si>
  <si>
    <t>210120502.S</t>
  </si>
  <si>
    <t>Výkonové ističe vzduchové do 250 A, 3P</t>
  </si>
  <si>
    <t>358220060126.S</t>
  </si>
  <si>
    <t>Výkonový istič 3P, 250 A, s tepelno-magnetickou spúšťou, 36 kA, Ir=160-250A + podpäťová spúšť 230V/50Hz</t>
  </si>
  <si>
    <t>210140431</t>
  </si>
  <si>
    <t>Montáž - ovládač pomocných obvodov v skrini vrátane zapojenia jednotlačidlový</t>
  </si>
  <si>
    <t>216524</t>
  </si>
  <si>
    <t>CS - ovládacie hlavice, signálky -  tlačidlo červené v skrine 1x NC, ochrana proti neumyselnému stlačeniu (STOP TLAČIDLO), 230V/6A, IP65</t>
  </si>
  <si>
    <t>210190002.S</t>
  </si>
  <si>
    <t>Montáž oceľoplechovej rozvodnice do váhy 50 kg</t>
  </si>
  <si>
    <t>AIL22092003</t>
  </si>
  <si>
    <t>AIL22092004</t>
  </si>
  <si>
    <t>210190052.S</t>
  </si>
  <si>
    <t>Montáž rozvádzača skriňového, panelového za l pole - delený rozvádzač do váhy 300 kg</t>
  </si>
  <si>
    <t>AIL22092002</t>
  </si>
  <si>
    <t>210201080.S</t>
  </si>
  <si>
    <t>Zapojenie LED svietidla IP20, stropného - nástenného</t>
  </si>
  <si>
    <t>AIL230031001</t>
  </si>
  <si>
    <t>Svietidlo A - inetriérové stropné okrúhle, prisadené, vstavané LED, 230V/50Hz, 18W, 1440 lm, 4000K, Ra80, IP20</t>
  </si>
  <si>
    <t>AIL230031002</t>
  </si>
  <si>
    <t>Svietidlo A1 - inetriérové stropné okrúhle, prisadené, LED, 230V/50Hz, 36W, 3600 lm, 4000K, Ra80, IP20</t>
  </si>
  <si>
    <t>AIL230031003</t>
  </si>
  <si>
    <t>Svietidlo B1 - inetriérové stropné 600x600, LED, 230V/50Hz, 36W, 3600 lm, 4000K, Ra80, IP20</t>
  </si>
  <si>
    <t>AIL230031004</t>
  </si>
  <si>
    <t>Svietidlo B2 - inetriérové stropné 600x600, LED, 230V/50Hz, 40W, 4500 lm, 4000K, Ra80, IP20</t>
  </si>
  <si>
    <t>AIL230031005</t>
  </si>
  <si>
    <t>Svietidlo B3 - inetriérové vstavané 1130x50x50, LED, 230V/50Hz, 18W, 2400 lm, 4000K, Ra80, IP20</t>
  </si>
  <si>
    <t>AIL230031006</t>
  </si>
  <si>
    <t>Svietidlo B4 - inetriérové prisadené 1130x50x50, LED, 230V/50Hz, 18W, 2400 lm, 4000K, Ra80, IP20</t>
  </si>
  <si>
    <t>AIL230031007</t>
  </si>
  <si>
    <t>Svietidlo C - inetriérové 600x600, prisadené, závesné, a vstavané, LED, 230V/50Hz, 36W, 4000 lm, 4000K, Ra80, IP65</t>
  </si>
  <si>
    <t>AIL230031008</t>
  </si>
  <si>
    <t>Svietidlo C1 - interiérové 600x600, prisadené/vstavané  LED, (životn. 100 000 hod.) 230V/50Hz, 48W, 5800 lm, reg. farba svetla 2700-6500K, Ra80, IP40/20</t>
  </si>
  <si>
    <t>AIL230031008A</t>
  </si>
  <si>
    <t>Diaľkový ovládač osvetlenia pre reguláciu intenzity osvetlenia a teploty chromatickosti osvetlenia pre svietidlá C1</t>
  </si>
  <si>
    <t>AIL230031009</t>
  </si>
  <si>
    <t>Svietidlo D1 - inetriérové stropné okrúhle, prisadené, LED, 230V/50Hz, 15,6W, 2100 lm, 4000K, Ra80, IP20</t>
  </si>
  <si>
    <t>AIL230031010</t>
  </si>
  <si>
    <t>Svietidlo D2 - inetriérové stropné okrúhle, prisadené, LED, 230V/50Hz, 24,5W, 3600 lm, 4000K, Ra80, IP20</t>
  </si>
  <si>
    <t>AIL230031011</t>
  </si>
  <si>
    <t>Svietidlo H - inetriérové stropné okrúhle, bodové natáčacie, LED, 230V/50Hz, 28W, 1800 lm, 4000K, Ra80, IP20</t>
  </si>
  <si>
    <t>AIL230031012</t>
  </si>
  <si>
    <t>Svietidlo H1 - inetriérové stropné okrúhle, vstavané, LED, 230V/50Hz, 15W, 1600 lm, 4000K, Ra80, IP20</t>
  </si>
  <si>
    <t>AIL230031013</t>
  </si>
  <si>
    <t>Svietidlo H2 - inetriérové stropné okrúhle, vstavané, LED, 230V/50Hz, 25W, 2700 lm, 4000K, Ra80, IP20</t>
  </si>
  <si>
    <t>210201082.S</t>
  </si>
  <si>
    <t>Zapojenie LED svietidla IP54, stropného - nástenného</t>
  </si>
  <si>
    <t>AIL230031014</t>
  </si>
  <si>
    <t>210201510.S</t>
  </si>
  <si>
    <t>Zapojenie núdzového svietidla, 1x svetelný LED zdroj - núdzový režim</t>
  </si>
  <si>
    <t>AIL22092SVN1</t>
  </si>
  <si>
    <t>Svietidlo N1 - núdzové, LED, autonómnosť 1/3 h, prisadené, obdĺžnikové, polykabonátové teleso, priehľadný poly-karbonátový kryt, AC 230V/50Hz, 8 W. IP65, piktogram</t>
  </si>
  <si>
    <t>AIL22092SVN1A</t>
  </si>
  <si>
    <t>Svietidlo NA1 - núdzové, LED, autonómnosť 1-8 h, stropné, polykabonátové teleso, AC 230V/50Hz, 24 W, IP41</t>
  </si>
  <si>
    <t>AIL22092SVNA2</t>
  </si>
  <si>
    <t>Svietidlo NA2 - núdzové, symetrické, LED, autonómnosť 1-8 h, stropné, polykabonátové teleso, AC 230V/50Hz, 24 W, IP41</t>
  </si>
  <si>
    <t>AIL22092SVNA3</t>
  </si>
  <si>
    <t>Svietidlo NA3 - núdzové, do podhľadu, vstavané, symetrické, LED, autonómnosť 1-8 h, stropné, polykabonátové teleso, AC 230V/50Hz, 24 W, IP42</t>
  </si>
  <si>
    <t>210201901.S</t>
  </si>
  <si>
    <t>Montáž svietidla interiérového na stenu do 1,0 kg</t>
  </si>
  <si>
    <t>210201915.S</t>
  </si>
  <si>
    <t>Montáž svietidla interiérového na strop do 1,5 kg</t>
  </si>
  <si>
    <t>210201925.S</t>
  </si>
  <si>
    <t>Montáž svietidla exteriérového na stenu do 1,5 kg</t>
  </si>
  <si>
    <t>210220031.S</t>
  </si>
  <si>
    <t>Ekvipotenciálna svorkovnica EPS 2 v krabici KO 125 E</t>
  </si>
  <si>
    <t>345410000400.S</t>
  </si>
  <si>
    <t>Krabica odbočná z PVC s viečkom pod omietku KO 125 E</t>
  </si>
  <si>
    <t>345610005100.S</t>
  </si>
  <si>
    <t>Svorkovnica ekvipotencionálna EPS 2, z PP</t>
  </si>
  <si>
    <t>210220040.S</t>
  </si>
  <si>
    <t>Svorka na potrubie Bernard vrátane pásika Cu</t>
  </si>
  <si>
    <t>354410006200.S</t>
  </si>
  <si>
    <t>Svorka uzemňovacia Bernard ZSA 16</t>
  </si>
  <si>
    <t>354410066900.S</t>
  </si>
  <si>
    <t>Páska CU, bleskozvodný a uzemňovací materiál, dĺžka 0,5 m</t>
  </si>
  <si>
    <t>210220301.S</t>
  </si>
  <si>
    <t>Ochranné pospájanie v práčovniach, kúpeľniach, pevné uloženie CY 4-6 mm2</t>
  </si>
  <si>
    <t>341110012300.S</t>
  </si>
  <si>
    <t>Vodič medený H07Z-U 6 mm2</t>
  </si>
  <si>
    <t>210220303.S</t>
  </si>
  <si>
    <t>Ochranné pospájanie v práčovniach, kúpeľniach, pevné uloženie CY 10-16 mm2</t>
  </si>
  <si>
    <t>341110012500.S</t>
  </si>
  <si>
    <t>Vodič medený H07Z-K 16 mm2</t>
  </si>
  <si>
    <t>210290751.S1</t>
  </si>
  <si>
    <t>Montáž motorického spotrebiča, ventilátora do 1.5 kW, vrátane zapojenia</t>
  </si>
  <si>
    <t>2102907590.S1</t>
  </si>
  <si>
    <t>Montáž a zapojenie vetracej jednotky, nastavenie a vyskúšanie</t>
  </si>
  <si>
    <t>2102907592.S1</t>
  </si>
  <si>
    <t>Pripravenie vývodu pre napájanie vonkajšej klimatizačnej jednotky</t>
  </si>
  <si>
    <t>2102907596.S2</t>
  </si>
  <si>
    <t>Montáž a zapojenie termostatu vykurovania, nastavenie a vyskúšanie</t>
  </si>
  <si>
    <t>2102907597.S1</t>
  </si>
  <si>
    <t>Montáž a zapojenie regulátora VZT, nastavenie a vyskúšanie</t>
  </si>
  <si>
    <t>210881075.S</t>
  </si>
  <si>
    <t>Kábel bezhalogénový, medený uložený pevne N2XH 0,6/1,0 kV  3x1,5</t>
  </si>
  <si>
    <t>341610014300.S1</t>
  </si>
  <si>
    <t>Kábel medený bezhalogenový N2XH-J 3x1,5 mm2</t>
  </si>
  <si>
    <t>341610014300.S2</t>
  </si>
  <si>
    <t>Kábel medený bezhalogenový N2XH-O 3x1,5 mm2</t>
  </si>
  <si>
    <t>341610014300.S3</t>
  </si>
  <si>
    <t>Kábel medený bezhalogenový funkčný počas požiaru N2XH-O 3x1,5 FE 180/PS90</t>
  </si>
  <si>
    <t>210881076.S</t>
  </si>
  <si>
    <t>Kábel bezhalogénový, medený uložený pevne N2XH 0,6/1,0 kV  3x2,5</t>
  </si>
  <si>
    <t>341610014400.S1</t>
  </si>
  <si>
    <t>Kábel medený bezhalogenový N2XH-J 3x2,5 mm2</t>
  </si>
  <si>
    <t>210881091.S</t>
  </si>
  <si>
    <t>Kábel bezhalogénový, medený uložený pevne N2XH 0,6/1,0 kV  4x1,5</t>
  </si>
  <si>
    <t>341610015900.S2</t>
  </si>
  <si>
    <t>Kábel medený bezhalogenový N2XH-O 4x1,5 mm2</t>
  </si>
  <si>
    <t>210881101.S1</t>
  </si>
  <si>
    <t>Kábel bezhalogénový, medený uložený pevne N2XH-J 0,6/1,0 kV  5x2,5</t>
  </si>
  <si>
    <t>341610016900.S1</t>
  </si>
  <si>
    <t>Kábel medený bezhalogenový N2XH-J 5x2,5 mm2</t>
  </si>
  <si>
    <t>210881104.S</t>
  </si>
  <si>
    <t>Kábel bezhalogénový, medený uložený pevne N2XH 0,6/1,0 kV  5x10</t>
  </si>
  <si>
    <t>341610017200.S</t>
  </si>
  <si>
    <t>Kábel medený bezhalogenový N2XH-J 5x10 mm2</t>
  </si>
  <si>
    <t>2108811049.S1</t>
  </si>
  <si>
    <t>Kábel bezhalogénový, medený uložený pevne N2XH 0,6/1,0 kV  5x35</t>
  </si>
  <si>
    <t>341610017209.S</t>
  </si>
  <si>
    <t>Kábel medený bezhalogenový N2XH-J 5x35 mm2</t>
  </si>
  <si>
    <t>36-M</t>
  </si>
  <si>
    <t>Montáž prevádzkových, meracích a regulačných zariadení</t>
  </si>
  <si>
    <t>3614101051.S</t>
  </si>
  <si>
    <t>Montáž záložného zdroja do rozvádzača</t>
  </si>
  <si>
    <t>AIL22092009</t>
  </si>
  <si>
    <t>Záložný zdroj UPS - malý záložný zdroj pre napájanie podpäťovej spúšte v R1.1, 230V/50Hz, IP20, doba zálohy min. 50W/15min.</t>
  </si>
  <si>
    <t>OST</t>
  </si>
  <si>
    <t>Ostatné</t>
  </si>
  <si>
    <t>HZS-001</t>
  </si>
  <si>
    <t>Revízie elektrických zariadení</t>
  </si>
  <si>
    <t>262144</t>
  </si>
  <si>
    <t>HZS-003</t>
  </si>
  <si>
    <t>Demontáž pôvodnej elektroinštalácie v riešených miestnostiach oddelenia, odpojenie v pôvodnom rozvádzači merania</t>
  </si>
  <si>
    <t>kmpl</t>
  </si>
  <si>
    <t>03 - Elektroinstalacie slaboprúdové rozvody</t>
  </si>
  <si>
    <t xml:space="preserve">    22-M - Montáže oznam. a zabezp. zariadení</t>
  </si>
  <si>
    <t xml:space="preserve">    DDZ - Domáce dorozumievacie zariadenie</t>
  </si>
  <si>
    <t>210010110.S</t>
  </si>
  <si>
    <t>Lišta elektroinštalačná z PVC 40x40, uložená pevne, vkladacia</t>
  </si>
  <si>
    <t>345750065150.S</t>
  </si>
  <si>
    <t>Lišta hranatá z PVC, 40x40 mm</t>
  </si>
  <si>
    <t>210011310.S</t>
  </si>
  <si>
    <t>Osadenie polyamidovej príchytky (hmoždinky) HM 8 do tvrdého kameňa, jednoduchého betónu a železobetónu</t>
  </si>
  <si>
    <t>311310002800.S</t>
  </si>
  <si>
    <t>Hmoždinka klasická, sivá, M 8x40 mm</t>
  </si>
  <si>
    <t>210290365</t>
  </si>
  <si>
    <t>Náhrada častí vedenia chránených vodičov závesná príchytka</t>
  </si>
  <si>
    <t>2207036</t>
  </si>
  <si>
    <t>Zväzkový držiak Grip  2031 M 30 FS</t>
  </si>
  <si>
    <t>210290367E101</t>
  </si>
  <si>
    <t>Príchytka PVC s hmoždinkou D8 a sťahovacou páskou pre upevnenie zväzku káblov s priemerom do 50 mm</t>
  </si>
  <si>
    <t>790402</t>
  </si>
  <si>
    <t>Káblová prýchytka PVC s natĺkacou hmoždinkou a sťahovacou páskou Strader US1 (UKT1) alebo ekvivalent</t>
  </si>
  <si>
    <t>2108720995.S1</t>
  </si>
  <si>
    <t>Kábel signálny uložený pevne CYT(F)Y 2x0,5+6x0,3</t>
  </si>
  <si>
    <t>AIL00000072</t>
  </si>
  <si>
    <t>Kábel pevný signálny CYT(F)Y 2x0,5+6x0,3</t>
  </si>
  <si>
    <t>22-M</t>
  </si>
  <si>
    <t>Montáže oznam. a zabezp. zariadení</t>
  </si>
  <si>
    <t>220301201</t>
  </si>
  <si>
    <t>Zásuvka dátová montáž</t>
  </si>
  <si>
    <t>7657612</t>
  </si>
  <si>
    <t>Zásuvka dátová 2x RJ45, Cat.6A, STP 360° kov. tienenie, farba biela, IP20, vrátane a montážneho príslušenstva, inštalácia do prístrojovej krabice</t>
  </si>
  <si>
    <t>80251E</t>
  </si>
  <si>
    <t>Vypínače a zásuvky, Montážna doska 2 moduly</t>
  </si>
  <si>
    <t>78802E</t>
  </si>
  <si>
    <t>Elektroinštalačný materiál a prístroje RÁMIK 2M BIELY pre zásuvka</t>
  </si>
  <si>
    <t>220511025.S</t>
  </si>
  <si>
    <t>Montáž konektoru (zástrčky)</t>
  </si>
  <si>
    <t>383150009400.S</t>
  </si>
  <si>
    <t>Konektor RJ45/s ACS, Cat.6, tienený, univerzálny (lanko/drôt)</t>
  </si>
  <si>
    <t>220511026.S</t>
  </si>
  <si>
    <t>Montáž gumovej kábelovej prechodky</t>
  </si>
  <si>
    <t>383150028600.S</t>
  </si>
  <si>
    <t>Prechodka gumová kábelová na konektor RJ45</t>
  </si>
  <si>
    <t>220511031.S</t>
  </si>
  <si>
    <t>Kábel dátový vedený v rúrkach</t>
  </si>
  <si>
    <t>341230001700.S</t>
  </si>
  <si>
    <t>Kábel STP 4x2xAWG23, Cat.6A, 500MHz, LSOH</t>
  </si>
  <si>
    <t>220512025.S</t>
  </si>
  <si>
    <t>Montáž stojanového rozvadzača 19", výšky od 1970 do 2105 mm, hĺbky 600-800 mm</t>
  </si>
  <si>
    <t>383180007500.S</t>
  </si>
  <si>
    <t>Rozvádzač stojanový 19", vxšxh 1970x600x800 mm</t>
  </si>
  <si>
    <t>220512037.S</t>
  </si>
  <si>
    <t>Montáž podstavca pod rozvadzač, s filtrom</t>
  </si>
  <si>
    <t>383180011900.S</t>
  </si>
  <si>
    <t>Podstavec 600x600 mm, s filtrom, pre stojanové a serverové rozvádzače</t>
  </si>
  <si>
    <t>220512039.S</t>
  </si>
  <si>
    <t>Montáž police do rozvadzača, perferovaná</t>
  </si>
  <si>
    <t>383180012600.S</t>
  </si>
  <si>
    <t>Polica perforovaná 19", hĺbka 250 mm, výška 32.2 mm, nosnosť 20 kg</t>
  </si>
  <si>
    <t>220512046.S</t>
  </si>
  <si>
    <t>Montáž rozvodného panelu s prepäťovou ochranou</t>
  </si>
  <si>
    <t>383180013400.S</t>
  </si>
  <si>
    <t>Rozvodný panel 19", 5x230V, prepäťová ochrana, výška 57 mm, kábel 3 m</t>
  </si>
  <si>
    <t>220512051.S</t>
  </si>
  <si>
    <t>Montáž ventilačnej jednotky, 2x ventilátor</t>
  </si>
  <si>
    <t>383180014200.S</t>
  </si>
  <si>
    <t>Ventilačná jednotka 19", 30W, výška 89 mm, (2x ventilátor) s termostatom</t>
  </si>
  <si>
    <t>220512060.S</t>
  </si>
  <si>
    <t>Montáž držiaka patch káblov, držiak kovový</t>
  </si>
  <si>
    <t>383180011000.S</t>
  </si>
  <si>
    <t>Držiak patch káblov 19", kovový, výška 44,5 mm</t>
  </si>
  <si>
    <t>220512107.S</t>
  </si>
  <si>
    <t>Montáž tieneného patch panelu, 24xRJ45</t>
  </si>
  <si>
    <t>383150020200.S</t>
  </si>
  <si>
    <t>Patch panel Cat.6A 24xRJ45/s, 10G, komplet osadený</t>
  </si>
  <si>
    <t>383150020277.S</t>
  </si>
  <si>
    <t>Záložný zdroj do skrine 19", UPS 750VA, doba zálohy min. 15 minút</t>
  </si>
  <si>
    <t>220512110.S</t>
  </si>
  <si>
    <t>Zapojenie jedneho portu do patch panelu - 1xRJ45</t>
  </si>
  <si>
    <t>220512122.S</t>
  </si>
  <si>
    <t>Montáž patch kábla FTP, Cat.5, 5E, 6A - do 3m, LSOH</t>
  </si>
  <si>
    <t>383150014400.S</t>
  </si>
  <si>
    <t>Patch kábel FTP, Cat.6A, LSOH bezhalogénový, 1 m</t>
  </si>
  <si>
    <t>383150014500.S</t>
  </si>
  <si>
    <t>Patch kábel FTP, Cat.6A, LSOH bezhalogénový, 1.5 m</t>
  </si>
  <si>
    <t>383150014600.S</t>
  </si>
  <si>
    <t>Patch kábel FTP, Cat.6A, LSOH bezhalogénový, 2 m</t>
  </si>
  <si>
    <t>383150014700.S</t>
  </si>
  <si>
    <t>Patch kábel FTP, Cat.6A, LSOH bezhalogénový, 3 m</t>
  </si>
  <si>
    <t>220512130.S</t>
  </si>
  <si>
    <t>Značenie zásuviek</t>
  </si>
  <si>
    <t>220512135.S</t>
  </si>
  <si>
    <t>Meranie certifikácie cat.6A, vystavenie protokolu</t>
  </si>
  <si>
    <t>DDZ</t>
  </si>
  <si>
    <t>Domáce dorozumievacie zariadenie</t>
  </si>
  <si>
    <t>220260027</t>
  </si>
  <si>
    <t>Krabica KO 125 pod omietku, vrátane vysekania lôžka,zhotovenie otvorov,bez svoriek a zapojenia vodičov</t>
  </si>
  <si>
    <t>3450913000</t>
  </si>
  <si>
    <t>Krabica  KO-125</t>
  </si>
  <si>
    <t>220260551</t>
  </si>
  <si>
    <t>Rúrka PVC D 16 ulož.pod omietku, vrátane napoj.krabíc,vývodiek do pripravenej drážky,(bez dodania krabíc)</t>
  </si>
  <si>
    <t>SHH161657</t>
  </si>
  <si>
    <t>I-Trubka FX  16</t>
  </si>
  <si>
    <t>990021263</t>
  </si>
  <si>
    <t>Práce spojené s prípravou vodičov pre elektronický zabezpečovací systém a dorozumievacie zariadenie, zakončenie vodičov v určených miestach, konzultácia s dodávateľom EZS a DZ (prvky EZS a DZ nie sú súčasťou dodávky tohto projektu)</t>
  </si>
  <si>
    <t>súb</t>
  </si>
  <si>
    <t>04 - Vykurovací systém</t>
  </si>
  <si>
    <t>9 - Ostatné konštrukcie a práce-búranie</t>
  </si>
  <si>
    <t>713 - Izolácie tepelné</t>
  </si>
  <si>
    <t>731 - Ústredné kúrenie - kotolne</t>
  </si>
  <si>
    <t>733 - Ústredné kúrenie - rozvodné potrubie; Zdravotechnika - rozvody teplej vody</t>
  </si>
  <si>
    <t>734 - Ústredné kúrenie, armatúry.</t>
  </si>
  <si>
    <t>735 - Ústredné kúrenie, vykurovacie telesá</t>
  </si>
  <si>
    <t>36-M - Montáž prevádzkových, meracích a regulačných zariadení</t>
  </si>
  <si>
    <t>HZS - Hodinové zúčtovacie sadzby</t>
  </si>
  <si>
    <t>-761780387</t>
  </si>
  <si>
    <t>971033431.S</t>
  </si>
  <si>
    <t>Vybúranie otvoru v murive tehl. plochy do 0,25 m2 hr. do 150 mm,  -0,07300t</t>
  </si>
  <si>
    <t>1874312240</t>
  </si>
  <si>
    <t>-1385231910</t>
  </si>
  <si>
    <t>511819395</t>
  </si>
  <si>
    <t>395114547</t>
  </si>
  <si>
    <t>979082121.S</t>
  </si>
  <si>
    <t>Vnútrostavenisková doprava sutiny a vybúraných hmôt za každých ďalších 5 m</t>
  </si>
  <si>
    <t>-1777079943</t>
  </si>
  <si>
    <t>979089011.S</t>
  </si>
  <si>
    <t>Poplatok za skladovanie - zmiešaný stavebný odpad</t>
  </si>
  <si>
    <t>-1657119344</t>
  </si>
  <si>
    <t>713</t>
  </si>
  <si>
    <t>Izolácie tepelné</t>
  </si>
  <si>
    <t>713482131.S</t>
  </si>
  <si>
    <t>Montáž trubíc z PE, hr.30 mm,vnút.priemer do 38 mm</t>
  </si>
  <si>
    <t>1133327021</t>
  </si>
  <si>
    <t>283310006100</t>
  </si>
  <si>
    <t>523754947</t>
  </si>
  <si>
    <t>283310006200</t>
  </si>
  <si>
    <t>-651788980</t>
  </si>
  <si>
    <t>998713201.S</t>
  </si>
  <si>
    <t>Presun hmôt pre izolácie tepelné v objektoch výšky do 6 m</t>
  </si>
  <si>
    <t>1347863145</t>
  </si>
  <si>
    <t>998713293.S</t>
  </si>
  <si>
    <t>Izolácie tepelné, prípl.za presun nad vymedz. najväčšiu dopravnú vzdial. do 500 m</t>
  </si>
  <si>
    <t>-1752233430</t>
  </si>
  <si>
    <t>998713299.S</t>
  </si>
  <si>
    <t>Izolácie tepelné, prípl.za presun za každých ďalších aj začatých 1000 m nad 1000 m</t>
  </si>
  <si>
    <t>339028213</t>
  </si>
  <si>
    <t>731</t>
  </si>
  <si>
    <t>Ústredné kúrenie - kotolne</t>
  </si>
  <si>
    <t>732351000.S</t>
  </si>
  <si>
    <t>Premiestnenie akumulačného zásobníka vykurovacej vody v spojení so solár. systémami, tepel. čerpadlami a kotlami na pevné palivo objem do 400 l s použitými tvarovkami</t>
  </si>
  <si>
    <t>-2143448487</t>
  </si>
  <si>
    <t>998732201.S</t>
  </si>
  <si>
    <t>Presun hmôt pre strojovne v objektoch výšky do 6 m</t>
  </si>
  <si>
    <t>166608151</t>
  </si>
  <si>
    <t>998732293.S</t>
  </si>
  <si>
    <t>Strojovne, prípl.za presun nad vymedz. najväčšiu dopravnú vzdialenosť do 500 m</t>
  </si>
  <si>
    <t>329286187</t>
  </si>
  <si>
    <t>998732299.S</t>
  </si>
  <si>
    <t>Strojovne, prípl.za presun za každých ďaľších i začatých 1000 m nad 1000 m</t>
  </si>
  <si>
    <t>1733726302</t>
  </si>
  <si>
    <t>733</t>
  </si>
  <si>
    <t>Ústredné kúrenie - rozvodné potrubie; Zdravotechnika - rozvody teplej vody</t>
  </si>
  <si>
    <t>733167100.S</t>
  </si>
  <si>
    <t>Montáž plasthliníkového potrubia pre vykurovanie lisovaním D 16,2 mm</t>
  </si>
  <si>
    <t>847855413</t>
  </si>
  <si>
    <t>3C16020</t>
  </si>
  <si>
    <t>-1428047566</t>
  </si>
  <si>
    <t>733167103.S</t>
  </si>
  <si>
    <t>Montáž plasthliníkového potrubia pre vykurovanie lisovaním D 20,2 mm</t>
  </si>
  <si>
    <t>1679427209</t>
  </si>
  <si>
    <t>3C20020</t>
  </si>
  <si>
    <t>1092067473</t>
  </si>
  <si>
    <t>733167157.S</t>
  </si>
  <si>
    <t>Montáž plasthliníkového prechodu lisovaním D 16 mm</t>
  </si>
  <si>
    <t>-934696167</t>
  </si>
  <si>
    <t>1609501</t>
  </si>
  <si>
    <t>632607955</t>
  </si>
  <si>
    <t>733167212.1</t>
  </si>
  <si>
    <t>Montáž plasthliníkových tvaroviek nad rámec ( 10 % z ceny )</t>
  </si>
  <si>
    <t>-1808896879</t>
  </si>
  <si>
    <t>733191301.S</t>
  </si>
  <si>
    <t>Tlaková skúška plastového potrubia do 32 mm</t>
  </si>
  <si>
    <t>2143733274</t>
  </si>
  <si>
    <t>998733201.S</t>
  </si>
  <si>
    <t>Presun hmôt pre rozvody potrubia v objektoch výšky do 6 m</t>
  </si>
  <si>
    <t>-677738273</t>
  </si>
  <si>
    <t>998733293.S</t>
  </si>
  <si>
    <t>Rozvody potrubia, prípl.za presun nad vymedz. najväčšiu dopravnú vzdial. do 500 m</t>
  </si>
  <si>
    <t>531038783</t>
  </si>
  <si>
    <t>998733299.S</t>
  </si>
  <si>
    <t>Rozvody potrubia, prípl.za presun za každých ďaľších i začatých 1000 m nad 1000 m</t>
  </si>
  <si>
    <t>319211879</t>
  </si>
  <si>
    <t>734</t>
  </si>
  <si>
    <t>Ústredné kúrenie, armatúry.</t>
  </si>
  <si>
    <t>734209112.S</t>
  </si>
  <si>
    <t>Montáž závitovej armatúry s 2 závitmi do G 1/2</t>
  </si>
  <si>
    <t>1644672125</t>
  </si>
  <si>
    <t>1772391</t>
  </si>
  <si>
    <t>1380117975</t>
  </si>
  <si>
    <t>1392301</t>
  </si>
  <si>
    <t>-1603036974</t>
  </si>
  <si>
    <t>1778441</t>
  </si>
  <si>
    <t>64356460</t>
  </si>
  <si>
    <t>734209115.S</t>
  </si>
  <si>
    <t>Montáž závitovej armatúry s 2 závitmi DN 25</t>
  </si>
  <si>
    <t>696815203</t>
  </si>
  <si>
    <t>1211703</t>
  </si>
  <si>
    <t>431039188</t>
  </si>
  <si>
    <t>734223150.S</t>
  </si>
  <si>
    <t>Montáž regulátora diferenčného tlaku priameho pre kúrenie DN 15</t>
  </si>
  <si>
    <t>298443487</t>
  </si>
  <si>
    <t>1421701</t>
  </si>
  <si>
    <t>-1463489875</t>
  </si>
  <si>
    <t>734223208.S</t>
  </si>
  <si>
    <t>Montáž termostatickej hlavice kvapalinovej jednoduchej</t>
  </si>
  <si>
    <t>súb.</t>
  </si>
  <si>
    <t>1861232092</t>
  </si>
  <si>
    <t>1920030</t>
  </si>
  <si>
    <t>-475446607</t>
  </si>
  <si>
    <t>998734201.S</t>
  </si>
  <si>
    <t>Presun hmôt pre armatúry v objektoch výšky do 6 m</t>
  </si>
  <si>
    <t>122949091</t>
  </si>
  <si>
    <t>998734293.S</t>
  </si>
  <si>
    <t>Armatúry, prípl.za presun nad vymedz. najväčšiu dopravnú vzdialenosť do 500 m</t>
  </si>
  <si>
    <t>-457178808</t>
  </si>
  <si>
    <t>998734299.S</t>
  </si>
  <si>
    <t>Armatúry, prípl.za presun za každých ďaľších i začatých 1000 m nad 1000 m</t>
  </si>
  <si>
    <t>42356098</t>
  </si>
  <si>
    <t>HZS000211r</t>
  </si>
  <si>
    <t>Ostatné prepojovacie potrubia a potrubné spojovacie tvarovky (flexi nerez.rúrky, matice, kolená, vsuvky, ...) % z ceny</t>
  </si>
  <si>
    <t>-1630072195</t>
  </si>
  <si>
    <t>735</t>
  </si>
  <si>
    <t>Ústredné kúrenie, vykurovacie telesá</t>
  </si>
  <si>
    <t>735000912.S</t>
  </si>
  <si>
    <t>Vyregulovanie dvojregulačného ventilu s termostatickým ovládaním</t>
  </si>
  <si>
    <t>1543593444</t>
  </si>
  <si>
    <t>735153300.S</t>
  </si>
  <si>
    <t>Príplatok k cene za odvzdušňovací ventil telies panelových oceľových s príplatkom 8 %</t>
  </si>
  <si>
    <t>-1081688210</t>
  </si>
  <si>
    <t>735154212.S</t>
  </si>
  <si>
    <t>Montáž vykurovacieho telesa panelového trojradového výšky 300 mm/ dĺžky 1000-1200 mm</t>
  </si>
  <si>
    <t>503428346</t>
  </si>
  <si>
    <t>484530048084</t>
  </si>
  <si>
    <t>758436121</t>
  </si>
  <si>
    <t>735154240.S</t>
  </si>
  <si>
    <t>Montáž vykurovacieho telesa panelového trojradového výšky 600 mm/ dĺžky 400-600 mm</t>
  </si>
  <si>
    <t>-998308458</t>
  </si>
  <si>
    <t>484530048213.S</t>
  </si>
  <si>
    <t>-1338248911</t>
  </si>
  <si>
    <t>735154242.S</t>
  </si>
  <si>
    <t>Montáž vykurovacieho telesa panelového trojradového výšky 600 mm/ dĺžky 1000-1200 mm</t>
  </si>
  <si>
    <t>-797131140</t>
  </si>
  <si>
    <t>484530048228.S</t>
  </si>
  <si>
    <t>-1484380498</t>
  </si>
  <si>
    <t>484530048231.S</t>
  </si>
  <si>
    <t>928782528</t>
  </si>
  <si>
    <t>484530048234.S</t>
  </si>
  <si>
    <t>211676830</t>
  </si>
  <si>
    <t>735154243.S</t>
  </si>
  <si>
    <t>Montáž vykurovacieho telesa panelového trojradového výšky 600 mm/ dĺžky 1400-1800 mm</t>
  </si>
  <si>
    <t>631248300</t>
  </si>
  <si>
    <t>484530048240.S</t>
  </si>
  <si>
    <t>-907529542</t>
  </si>
  <si>
    <t>484530048240</t>
  </si>
  <si>
    <t>1481454361</t>
  </si>
  <si>
    <t>735158120.S</t>
  </si>
  <si>
    <t>Vykurovacie telesá panelové trojradové, tlaková skúška telesa vodou</t>
  </si>
  <si>
    <t>1146406136</t>
  </si>
  <si>
    <t>735162150.S</t>
  </si>
  <si>
    <t>Montáž vykurovacieho telesa rúrkového výšky 1850 mm</t>
  </si>
  <si>
    <t>-906706261</t>
  </si>
  <si>
    <t>484520003000.S</t>
  </si>
  <si>
    <t>Teleso vykurovacie rebríkové oceľové, lxvxhĺ 750x1850x30-65 mm, pripojenie G 1/2" vnútorné</t>
  </si>
  <si>
    <t>-1774133571</t>
  </si>
  <si>
    <t>735191910.S</t>
  </si>
  <si>
    <t>Napustenie vody do vykurovacieho systému vrátane potrubia o v. pl. vykurovacích telies</t>
  </si>
  <si>
    <t>-951139286</t>
  </si>
  <si>
    <t>735311236</t>
  </si>
  <si>
    <t>Podlahové kúrenie</t>
  </si>
  <si>
    <t>380940530</t>
  </si>
  <si>
    <t>3F03003</t>
  </si>
  <si>
    <t>242542893</t>
  </si>
  <si>
    <t>3D16020</t>
  </si>
  <si>
    <t>998321579</t>
  </si>
  <si>
    <t>3F11007</t>
  </si>
  <si>
    <t>-793904157</t>
  </si>
  <si>
    <t>3F08002</t>
  </si>
  <si>
    <t>850824189</t>
  </si>
  <si>
    <t>3F11199</t>
  </si>
  <si>
    <t>-2115452301</t>
  </si>
  <si>
    <t>PVK00011417</t>
  </si>
  <si>
    <t>-1252343686</t>
  </si>
  <si>
    <t>3F09001</t>
  </si>
  <si>
    <t>bal</t>
  </si>
  <si>
    <t>-1325213771</t>
  </si>
  <si>
    <t>735311540.S</t>
  </si>
  <si>
    <t>Montáž zostavy rozdeľovač / zberač do steny typ 5 cestný</t>
  </si>
  <si>
    <t>2099185599</t>
  </si>
  <si>
    <t>1853305</t>
  </si>
  <si>
    <t>-1369753158</t>
  </si>
  <si>
    <t>735311760.S</t>
  </si>
  <si>
    <t>Montáž skrinky rozdeľovača pod omietku 5-8 okruhov</t>
  </si>
  <si>
    <t>-1278559821</t>
  </si>
  <si>
    <t>SKR118304-1</t>
  </si>
  <si>
    <t>834399979</t>
  </si>
  <si>
    <t>998735293.S</t>
  </si>
  <si>
    <t>Vykurovacie telesá, prípl.za presun nad vymedz. najväčšiu dopr. vzdial. do 500 m</t>
  </si>
  <si>
    <t>-415302951</t>
  </si>
  <si>
    <t>998735299.S</t>
  </si>
  <si>
    <t>Vykurovacie telesá, prípl.za presun za každých ďaľších i začatých 1000 m nad 1000 m</t>
  </si>
  <si>
    <t>89746386</t>
  </si>
  <si>
    <t>360411020.S</t>
  </si>
  <si>
    <t>Montáž izbového,priestorového termostatu</t>
  </si>
  <si>
    <t>-1282744882</t>
  </si>
  <si>
    <t>374350006400.S</t>
  </si>
  <si>
    <t>Termostat izbový, priestorový -5 až 50 °C, na reguláciu teploty</t>
  </si>
  <si>
    <t>-395261038</t>
  </si>
  <si>
    <t>HZS</t>
  </si>
  <si>
    <t>Hodinové zúčtovacie sadzby</t>
  </si>
  <si>
    <t>HZS000112.S</t>
  </si>
  <si>
    <t>Stavebno montážne práce náročnejšie, ucelené, obtiažne, rutinné (Tr. 2) v rozsahu viac ako 8 hodín náročnejšie</t>
  </si>
  <si>
    <t>hod</t>
  </si>
  <si>
    <t>512</t>
  </si>
  <si>
    <t>-1282680644</t>
  </si>
  <si>
    <t>HZS000113.S</t>
  </si>
  <si>
    <t>Stavebno montážne práce náročné ucelené - odborné, tvorivé remeselné (Tr. 3) v rozsahu viac ako 8 hodín</t>
  </si>
  <si>
    <t>551455298</t>
  </si>
  <si>
    <t>HZS000213</t>
  </si>
  <si>
    <t>Uvedenie technológie a zariadení do prevádzky, spustenie  podlahovkového vykurovania</t>
  </si>
  <si>
    <t>-1741144775</t>
  </si>
  <si>
    <t>HZS000312</t>
  </si>
  <si>
    <t>Skúšobná prevádzka vykurovacieho systému, vyregulovanie</t>
  </si>
  <si>
    <t>-506835201</t>
  </si>
  <si>
    <t>05 - Vzduchotechnika</t>
  </si>
  <si>
    <t>769 - Montáže vzduchotechnických zariadení</t>
  </si>
  <si>
    <t>36-M - Montáž prev.,mer. a regul.zariadení</t>
  </si>
  <si>
    <t>974031132.S</t>
  </si>
  <si>
    <t>Vysekanie rýh v akomkoľvek murive tehlovom na akúkoľvek maltu do hĺbky 50 mm a š. do 70 mm,  -0,00600t</t>
  </si>
  <si>
    <t>Montáž klimatizačnej jednotky single split, nástenná vonkajšia + vnútorná</t>
  </si>
  <si>
    <t>429520002900.S</t>
  </si>
  <si>
    <t>769011030.S</t>
  </si>
  <si>
    <t>Montáž ventilátora malého axiálneho nástenného do stropu veľkosť: 100</t>
  </si>
  <si>
    <t>429110004700.S</t>
  </si>
  <si>
    <t>Ventilátor malý, axiálny, s dobehom, max. prietok do 95 m3/h</t>
  </si>
  <si>
    <t>769011220.S</t>
  </si>
  <si>
    <t>Montáž ventilátora malého radiálneho do stropu veľkosť: 100</t>
  </si>
  <si>
    <t>429120000400.S</t>
  </si>
  <si>
    <t>Ventilátor malý, radiálny, s dobehom, max. prietok do 90 m3/h</t>
  </si>
  <si>
    <t>769011310.S</t>
  </si>
  <si>
    <t>Montáž diagonálneho ventilátora do kruhového potrubia veľkosť: 125</t>
  </si>
  <si>
    <t>429140002700.S</t>
  </si>
  <si>
    <t>769011315.S</t>
  </si>
  <si>
    <t>Montáž diagonálneho ventilátora do kruhového potrubia veľkosť: 160</t>
  </si>
  <si>
    <t>429140001600.S</t>
  </si>
  <si>
    <t>769011320.S</t>
  </si>
  <si>
    <t>Montáž diagonálneho ventilátora do kruhového potrubia veľkosť:  200</t>
  </si>
  <si>
    <t>429140001700.S</t>
  </si>
  <si>
    <t>769021000.S</t>
  </si>
  <si>
    <t>Montáž spiro potrubia do DN 100</t>
  </si>
  <si>
    <t>429810000200.S</t>
  </si>
  <si>
    <t>Potrubie kruhové spiro DN 100, dĺžka 1000 mm</t>
  </si>
  <si>
    <t>769021003.S</t>
  </si>
  <si>
    <t>Montáž spiro potrubia DN 125-140</t>
  </si>
  <si>
    <t>429810000300.S</t>
  </si>
  <si>
    <t>Potrubie kruhové spiro DN 125, dĺžka 1000 mm</t>
  </si>
  <si>
    <t>769021006.S</t>
  </si>
  <si>
    <t>Montáž spiro potrubia DN 160-180</t>
  </si>
  <si>
    <t>429810000500.S</t>
  </si>
  <si>
    <t>Potrubie kruhové spiro DN 160, dĺžka 1000 mm</t>
  </si>
  <si>
    <t>769021009.S</t>
  </si>
  <si>
    <t>Montáž spiro potrubia DN 200-225</t>
  </si>
  <si>
    <t>429810000700.S</t>
  </si>
  <si>
    <t>Potrubie kruhové spiro DN 200, dĺžka 1000 mm</t>
  </si>
  <si>
    <t>769021015.S</t>
  </si>
  <si>
    <t>Montáž spiro potrubia DN 315-355</t>
  </si>
  <si>
    <t>429810001100.S</t>
  </si>
  <si>
    <t>Potrubie kruhové spiro DN 315, dĺžka 1000 mm</t>
  </si>
  <si>
    <t>429810001200.S</t>
  </si>
  <si>
    <t>Potrubie kruhové spiro DN 355, dĺžka 1000 mm</t>
  </si>
  <si>
    <t>769021112.S</t>
  </si>
  <si>
    <t>Montáž ohybnej Al hadice priemeru 100-130 mm</t>
  </si>
  <si>
    <t>429840000200.S</t>
  </si>
  <si>
    <t>Hadica ohybná hliníkovo laminátová d 102 mm, nízky tlak</t>
  </si>
  <si>
    <t>429840000300.S</t>
  </si>
  <si>
    <t>Hadica ohybná hliníkovo laminátová d 127 mm, nízky tlak</t>
  </si>
  <si>
    <t>769021289.S</t>
  </si>
  <si>
    <t>Montáž kolena 45° na spiro potrubie DN 80-150</t>
  </si>
  <si>
    <t>429850002800.S</t>
  </si>
  <si>
    <t>Koleno 45˚ DN 125 pre kruhové spiro potrubie</t>
  </si>
  <si>
    <t>769021319.S</t>
  </si>
  <si>
    <t>Montáž kolena 90° na spiro potrubie DN 80-150</t>
  </si>
  <si>
    <t>429850007700.S</t>
  </si>
  <si>
    <t>Koleno 90˚ DN 100 pre kruhové spiro potrubie</t>
  </si>
  <si>
    <t>429850007800.S</t>
  </si>
  <si>
    <t>Koleno 90˚ DN 125 pre kruhové spiro potrubie</t>
  </si>
  <si>
    <t>769021322.S</t>
  </si>
  <si>
    <t>Montáž kolena 90° na spiro potrubie DN 160-250</t>
  </si>
  <si>
    <t>429850008100.S</t>
  </si>
  <si>
    <t>Koleno 90˚ DN 160 pre kruhové spiro potrubie</t>
  </si>
  <si>
    <t>429850008300.S</t>
  </si>
  <si>
    <t>Koleno 90˚ DN 200 pre kruhové spiro potrubie</t>
  </si>
  <si>
    <t>769021325.S</t>
  </si>
  <si>
    <t>Montáž kolena 90° na spiro potrubie DN 280-450</t>
  </si>
  <si>
    <t>429850008700.S</t>
  </si>
  <si>
    <t>Koleno 90˚ DN 315 pre kruhové spiro potrubie</t>
  </si>
  <si>
    <t>769021352.S</t>
  </si>
  <si>
    <t>Montáž záslepu na spiro potrubie DN 160-250</t>
  </si>
  <si>
    <t>429850015600.S</t>
  </si>
  <si>
    <t>Záslepka DN 160 pre kruhové spiro potrubie</t>
  </si>
  <si>
    <t>429850015800.S</t>
  </si>
  <si>
    <t>Záslepka DN 200 pre kruhové spiro potrubie</t>
  </si>
  <si>
    <t>769021379.S</t>
  </si>
  <si>
    <t>Montáž prechodu symetrického na spiro potrubie DN 80-140</t>
  </si>
  <si>
    <t>429850017800.S</t>
  </si>
  <si>
    <t>Prechod symetrický DN 125/100 pre kruhové spiro potrubie</t>
  </si>
  <si>
    <t>769021382.S</t>
  </si>
  <si>
    <t>Montáž prechodu symetrického na spiro potrubie DN 150-200</t>
  </si>
  <si>
    <t>429850018100.S</t>
  </si>
  <si>
    <t>Prechod symetrický DN 160/100 pre kruhové spiro potrubie</t>
  </si>
  <si>
    <t>429850018300.S</t>
  </si>
  <si>
    <t>Prechod symetrický DN 200/160 pre kruhové spiro potrubie</t>
  </si>
  <si>
    <t>769021385.S</t>
  </si>
  <si>
    <t>Montáž prechodu symetrického na spiro potrubie DN 225-315</t>
  </si>
  <si>
    <t>429850018700.S</t>
  </si>
  <si>
    <t>Prechod symetrický DN 315/200 pre kruhové spiro potrubie</t>
  </si>
  <si>
    <t>769021388.S</t>
  </si>
  <si>
    <t>Montáž prechodu symetrického na spiro potrubie DN 355-500</t>
  </si>
  <si>
    <t>429850018800.S</t>
  </si>
  <si>
    <t>Prechod symetrický DN 355/315 pre kruhové spiro potrubie</t>
  </si>
  <si>
    <t>769021442.S</t>
  </si>
  <si>
    <t>Montáž nadstavca kruhového na kruhové potrubie DN 80-140</t>
  </si>
  <si>
    <t>429850024400.S</t>
  </si>
  <si>
    <t>Nadstavec kruhový DN 125/100 pre kruhové spiro potrubie</t>
  </si>
  <si>
    <t>769021445.S</t>
  </si>
  <si>
    <t>Montáž nadstavca kruhového na kruhové potrubie DN 150-200</t>
  </si>
  <si>
    <t>429850024600.S</t>
  </si>
  <si>
    <t>Nadstavec kruhový DN 160/100 pre kruhové spiro potrubie</t>
  </si>
  <si>
    <t>429850024700.S</t>
  </si>
  <si>
    <t>Nadstavec kruhový DN 160/125 pre kruhové spiro potrubie</t>
  </si>
  <si>
    <t>429850024800.S</t>
  </si>
  <si>
    <t>Nadstavec kruhový DN 200/125 pre kruhové spiro potrubie</t>
  </si>
  <si>
    <t>429850024900.S</t>
  </si>
  <si>
    <t>Nadstavec kruhový DN 200/160 pre kruhové spiro potrubie</t>
  </si>
  <si>
    <t>769021448.S</t>
  </si>
  <si>
    <t>Montáž nadstavca kruhového na kruhové potrubie DN 225-315</t>
  </si>
  <si>
    <t>429850025100.S</t>
  </si>
  <si>
    <t>Nadstavec kruhový DN 315/125 pre kruhové spiro potrubie</t>
  </si>
  <si>
    <t>429850025200.S</t>
  </si>
  <si>
    <t>Nadstavec kruhový DN 315/160 pre kruhové spiro potrubie</t>
  </si>
  <si>
    <t>429850025300.S</t>
  </si>
  <si>
    <t>Nadstavec kruhový DN 315/200 pre kruhové spiro potrubie</t>
  </si>
  <si>
    <t>769025069.S</t>
  </si>
  <si>
    <t>Montáž tlmiča hluku pre kruhové potrubie priemeru 315-355 mm</t>
  </si>
  <si>
    <t>429760009200.S</t>
  </si>
  <si>
    <t>Tlmič hluku pre kruhové potrubie, priemer/dĺžka 315/500 mm</t>
  </si>
  <si>
    <t>769025270.S</t>
  </si>
  <si>
    <t>Montáž spätnej klapky do kruhového potrubia priemeru 100-150 mm</t>
  </si>
  <si>
    <t>429710068300.S</t>
  </si>
  <si>
    <t>Klapka spätná, motýlová d 125 mm, dĺžka 100 mm, oceľová pre kruhové potrubie</t>
  </si>
  <si>
    <t>769025276.S</t>
  </si>
  <si>
    <t>Montáž spätnej klapky do kruhového potrubia priemeru 250-315 mm</t>
  </si>
  <si>
    <t>429710069000.S</t>
  </si>
  <si>
    <t>Klapka spätná, motýlová d 315 mm, dĺžka 140 mm, oceľová pre kruhové potrubie</t>
  </si>
  <si>
    <t>769036000.S</t>
  </si>
  <si>
    <t>Montáž protidažďovej žalúzie do prierezu 0.100 m2</t>
  </si>
  <si>
    <t>429720036600.S</t>
  </si>
  <si>
    <t>Žalúzia protidažďová 245x245 mm, plastová s rámom d 200 mm</t>
  </si>
  <si>
    <t>429720036900.S</t>
  </si>
  <si>
    <t>Žalúzia protidažďová 397x397 mm, plastová s rámom d 355 mm</t>
  </si>
  <si>
    <t>769037042.S</t>
  </si>
  <si>
    <t>Montáž tanierového ventilu plastového priemer montážneho otvoru 100 mm</t>
  </si>
  <si>
    <t>429720340500.S</t>
  </si>
  <si>
    <t>Ventil tanierový plastový univerzálny, montážny krúžok d 100 mm</t>
  </si>
  <si>
    <t>769037045.S</t>
  </si>
  <si>
    <t>Montáž tanierového ventilu plastového priemer montážneho otvoru 125 mm</t>
  </si>
  <si>
    <t>429720340600.S</t>
  </si>
  <si>
    <t>Ventil tanierový plastový univerzálny, montážny krúžok d 125 mm</t>
  </si>
  <si>
    <t>769042000.S</t>
  </si>
  <si>
    <t>Montáž filtračnej kazety do kruhového potrubia do priemeru 150 mm</t>
  </si>
  <si>
    <t>429330001200.S</t>
  </si>
  <si>
    <t>769042003.S</t>
  </si>
  <si>
    <t>Montáž filtračnej kazety do kruhového potrubia priemeru 160-250 mm</t>
  </si>
  <si>
    <t>429330001500.S</t>
  </si>
  <si>
    <t>769043033.S</t>
  </si>
  <si>
    <t>Montáž elektrického ohrievača pre kruhové potrubie do 125 mm</t>
  </si>
  <si>
    <t>429420006000.S</t>
  </si>
  <si>
    <t>Ohrievač elektrický pre kruhové potrubie, pripojenie potrubia d 125 mm, príkon 1,2 kW</t>
  </si>
  <si>
    <t>769043036.S</t>
  </si>
  <si>
    <t>Montáž elektrického ohrievača pre kruhové potrubie 160-200 mm</t>
  </si>
  <si>
    <t>429420006300.S</t>
  </si>
  <si>
    <t>Ohrievač elektrický pre kruhové potrubie, pripojenie potrubia d 160 mm, príkon 2,1 kW</t>
  </si>
  <si>
    <t>429420006500.S</t>
  </si>
  <si>
    <t>Ohrievač elektrický pre kruhové potrubie, pripojenie potrubia d 200 mm, príkon 3,0 kW</t>
  </si>
  <si>
    <t>769060530.S</t>
  </si>
  <si>
    <t>Montáž dvojice medeného potrubia predizolovaného d 6-10 mm (1/4"x3/8")</t>
  </si>
  <si>
    <t>196350002200.S</t>
  </si>
  <si>
    <t>Dvojica rúr medených predizolovaných d 6-10 mm (1/4"x3/8"), pre chladiarensku techniku</t>
  </si>
  <si>
    <t>769071009.S</t>
  </si>
  <si>
    <t>Montáž konzoly šírky 520-800 mm</t>
  </si>
  <si>
    <t>429520010300.S</t>
  </si>
  <si>
    <t>Konzola oceľová 450x550 mm</t>
  </si>
  <si>
    <t>Montáž prev.,mer. a regul.zariadení</t>
  </si>
  <si>
    <t>360420300.S</t>
  </si>
  <si>
    <t>Montáž a zapojenie regulátora/snímača ventilátora/ohrievača</t>
  </si>
  <si>
    <t>36227i</t>
  </si>
  <si>
    <t>36227e</t>
  </si>
  <si>
    <t>36227f</t>
  </si>
  <si>
    <t>HZS000215</t>
  </si>
  <si>
    <t>Funkčné skúšky zariadení, vrátane vyhotovenia protokolu o funkčných skúškach</t>
  </si>
  <si>
    <t>HZS000111.S</t>
  </si>
  <si>
    <t>Stavebno montážne práce menej náročne, pomocné alebo manupulačné (Tr. 1) v rozsahu viac ako 8 hodín</t>
  </si>
  <si>
    <t>HZS-0051</t>
  </si>
  <si>
    <t>HZS-0051.1</t>
  </si>
  <si>
    <t>Zaregulovanie VZT + kompletácia, revízna správa, zaškolenie obsluhy</t>
  </si>
  <si>
    <t>HZS-0061</t>
  </si>
  <si>
    <t>Kompletné vyskúšanie systému</t>
  </si>
  <si>
    <t>HZS-0071</t>
  </si>
  <si>
    <t>Skúšobná v prevádzka</t>
  </si>
  <si>
    <t>06 - Zdravotechnika</t>
  </si>
  <si>
    <t>283310006200.S</t>
  </si>
  <si>
    <t>Izolačná PE trubica dxhr. 22x30 mm, rozrezaná, na izolovanie rozvodov vody, kúrenia, zdravotechniky</t>
  </si>
  <si>
    <t>283310006300.S</t>
  </si>
  <si>
    <t>Izolačná PE trubica dxhr. 28x30 mm, rozrezaná, na izolovanie rozvodov vody, kúrenia, zdravotechniky</t>
  </si>
  <si>
    <t>721</t>
  </si>
  <si>
    <t>Zdravotechnika - vnútorná kanalizácia</t>
  </si>
  <si>
    <t>721171501.S</t>
  </si>
  <si>
    <t>Potrubie z rúr PE-HD Dxt 32x3 mm odpadné prípojné</t>
  </si>
  <si>
    <t>721171502.S</t>
  </si>
  <si>
    <t>Potrubie z rúr PE-HD Dxt 40x3 mm odpadné prípojné</t>
  </si>
  <si>
    <t>721171503.S</t>
  </si>
  <si>
    <t>Potrubie z rúr PE-HD Dxt 50x3 mm odpadné prípojné</t>
  </si>
  <si>
    <t>721171506.S</t>
  </si>
  <si>
    <t>Potrubie z rúr PE-HD Dxt 75x3 mm odpadné prípojné</t>
  </si>
  <si>
    <t>721171508.S</t>
  </si>
  <si>
    <t>Potrubie z rúr PE-HD Dxt 110x4,3 mm odpadné prípojné</t>
  </si>
  <si>
    <t>721174042.S</t>
  </si>
  <si>
    <t>Montáž tvarovky kanalizačného potrubia z PE-HD zváraného natupo D 32 mm</t>
  </si>
  <si>
    <t>551610000500.S</t>
  </si>
  <si>
    <t>Privzdušňovacia hlavica DN 32, vnútorná kanalizácia, PP</t>
  </si>
  <si>
    <t>721180923r</t>
  </si>
  <si>
    <t>Spojovací materiál kolená, spojky, odbočky nad vymedzené množstvo (10 % z ceny)</t>
  </si>
  <si>
    <t>721194103.S</t>
  </si>
  <si>
    <t>Zriadenie prípojky na potrubí vyvedenie a upevnenie odpadových výpustiek D 32 mm</t>
  </si>
  <si>
    <t>721194104.S</t>
  </si>
  <si>
    <t>Zriadenie prípojky na potrubí vyvedenie a upevnenie odpadových výpustiek D 40 mm</t>
  </si>
  <si>
    <t>721194105.S</t>
  </si>
  <si>
    <t>Zriadenie prípojky na potrubí vyvedenie a upevnenie odpadových výpustiek D 50 mm</t>
  </si>
  <si>
    <t>721194109.S</t>
  </si>
  <si>
    <t>Zriadenie prípojky na potrubí vyvedenie a upevnenie odpadových výpustiek D 110 mm</t>
  </si>
  <si>
    <t>721290111</t>
  </si>
  <si>
    <t>Ostatné - skúška tesnosti kanalizácie v objektoch vodou do DN 125</t>
  </si>
  <si>
    <t>998721201.S</t>
  </si>
  <si>
    <t>Presun hmôt pre vnútornú kanalizáciu v objektoch výšky do 6 m</t>
  </si>
  <si>
    <t>998721293.S</t>
  </si>
  <si>
    <t>Vnútorná kanalizácia, prípl.za presun nad vymedz. najväč. dopr. vzdial. do 500m</t>
  </si>
  <si>
    <t>998721299.S</t>
  </si>
  <si>
    <t>Vnútorná kanalizácia, prípl.za každých ďalších i začatých 1000 m nad 1000 m</t>
  </si>
  <si>
    <t>722150204.S</t>
  </si>
  <si>
    <t>Potrubie z oceľových rúrok závitových asfalt. a jutovaných bezšvíkových bežných 11 353.0, 10 004.00 DN 32</t>
  </si>
  <si>
    <t>722171312</t>
  </si>
  <si>
    <t>722171313</t>
  </si>
  <si>
    <t>722220112.S</t>
  </si>
  <si>
    <t>Montáž armatúry závitovej s jedným závitom, nástenka pre výtokový ventil G 3/4 - 1"</t>
  </si>
  <si>
    <t>286220049900.S</t>
  </si>
  <si>
    <t>Nástenka lisovacia pre plasthliníkové potrubie D 20x1/2" mm</t>
  </si>
  <si>
    <t>286220050100.S</t>
  </si>
  <si>
    <t>Nástenka lisovacia pre plasthliníkové potrubie D 26x3/4" mm</t>
  </si>
  <si>
    <t>722221075.S</t>
  </si>
  <si>
    <t>Montáž guľového kohúta závitového rohového pre vodu G 3/4</t>
  </si>
  <si>
    <t>551110007800.S</t>
  </si>
  <si>
    <t>Guľový uzáver pre vodu rohový 3/4", niklovaná mosadz</t>
  </si>
  <si>
    <t>722221080.S</t>
  </si>
  <si>
    <t>Montáž guľového kohúta závitového rohového pre vodu G 1</t>
  </si>
  <si>
    <t>551110007900.S</t>
  </si>
  <si>
    <t>Guľový uzáver pre vodu rohový 1", niklovaná mosadz</t>
  </si>
  <si>
    <t>722231139r</t>
  </si>
  <si>
    <t>Montáž ostatných potrubných tvaroviek nad vymedzené množstvo (10 % z ceny)</t>
  </si>
  <si>
    <t>722250045.S</t>
  </si>
  <si>
    <t>Montáž nástenného hydrantu D 25</t>
  </si>
  <si>
    <t>449160005900.S</t>
  </si>
  <si>
    <t>Nástenný hydrant Ms D 25 (Ventil 3/4", PN 10), so spojkou Al</t>
  </si>
  <si>
    <t>722290226.S</t>
  </si>
  <si>
    <t>Tlaková skúška vodovodného potrubia závitového do DN 50</t>
  </si>
  <si>
    <t>722290234</t>
  </si>
  <si>
    <t>Prepláchnutie a dezinfekcia vodovodného potrubia do DN 80</t>
  </si>
  <si>
    <t>998722201.S</t>
  </si>
  <si>
    <t>998722293.S</t>
  </si>
  <si>
    <t>Vodovod, prípl.za presun nad vymedz. najväčšiu dopravnú vzdialenosť do 500m</t>
  </si>
  <si>
    <t>998722299.S</t>
  </si>
  <si>
    <t>Vodovod, Prípl.za presun za každých ďalších aj začatých 1000 m nad 1000 m</t>
  </si>
  <si>
    <t>725</t>
  </si>
  <si>
    <t>Zdravotechnika - zariaďovacie predmety</t>
  </si>
  <si>
    <t>721210812.S</t>
  </si>
  <si>
    <t>721213015.S</t>
  </si>
  <si>
    <t>Montáž podlahového vpustu s zvislým odtokom DN 110</t>
  </si>
  <si>
    <t>286630029100.S</t>
  </si>
  <si>
    <t>Podlahový vpust, vertikálny odtok DN 110, mriežka/krytka nerez, zápachová uzávierka</t>
  </si>
  <si>
    <t>725110815.S</t>
  </si>
  <si>
    <t>Demontáž záchoda splachovacieho s nádržou alebo s tlakovým splachovačom</t>
  </si>
  <si>
    <t>725119307.S</t>
  </si>
  <si>
    <t>Montáž záchodovej misy keramickej kombinovanej s rovným odpadom</t>
  </si>
  <si>
    <t>642340000600.S</t>
  </si>
  <si>
    <t>Misa záchodová keramická kombinovaná s vodorovným odpadom</t>
  </si>
  <si>
    <t>554330000200.S</t>
  </si>
  <si>
    <t>Záchodové sedadlo plastové s poklopom s automatickým pozvoľným sklápaním</t>
  </si>
  <si>
    <t>725119410</t>
  </si>
  <si>
    <t>Montáž záchodovej misy zavesenej s rovným odpadom</t>
  </si>
  <si>
    <t>642360000500.S</t>
  </si>
  <si>
    <t>Misa záchodová keramická závesná so splachovacím okruhom</t>
  </si>
  <si>
    <t>725149715.S</t>
  </si>
  <si>
    <t>Montáž predstenového systému záchodov do ľahkých stien s kovovou konštrukciou</t>
  </si>
  <si>
    <t>552370000100.S</t>
  </si>
  <si>
    <t>Predstenový systém pre závesné WC so splachovacou podomietkovou nádržou do ľahkých montovaných konštrukcií</t>
  </si>
  <si>
    <t>725149810.S</t>
  </si>
  <si>
    <t>Montáž výleviek</t>
  </si>
  <si>
    <t>642710000100.S</t>
  </si>
  <si>
    <t>Výlevka stojatá keramická s plastovou mrežou</t>
  </si>
  <si>
    <t>725219401.S</t>
  </si>
  <si>
    <t>Montáž umývadla keramického na skrutky do muriva, bez výtokovej armatúry</t>
  </si>
  <si>
    <t>642110004300.S</t>
  </si>
  <si>
    <t>Umývadlo keramické bežný typ</t>
  </si>
  <si>
    <t>725241125.S</t>
  </si>
  <si>
    <t>Montáž sprchovej vaničky akrylátovej obdĺžnikovej 1000x900 mm</t>
  </si>
  <si>
    <t>554230000500.S</t>
  </si>
  <si>
    <t>Sprchovacia vanička akrylátová obdĺžniková s nožičkami rozmer 1000x900 mm</t>
  </si>
  <si>
    <t>725319112.S</t>
  </si>
  <si>
    <t>Montáž kuchynských drezov jednoduchých, hranatých s rozmerom do 600x600 mm, bez výtokových armatúr</t>
  </si>
  <si>
    <t>552310001200.S</t>
  </si>
  <si>
    <t>Kuchynský drez nerezový 600x600 mm na zapustenie do dosky</t>
  </si>
  <si>
    <t>725330820.S</t>
  </si>
  <si>
    <t>Demontáž výlevky bez výtokovej armatúry, bez nádrže a splachovacieho potrubia, diturvitovej</t>
  </si>
  <si>
    <t>725820810.S</t>
  </si>
  <si>
    <t>725829201.S</t>
  </si>
  <si>
    <t>Montáž batérie umývadlovej a drezovej pákovej alebo klasickej s mechanickým ovládaním</t>
  </si>
  <si>
    <t>551450003800.S</t>
  </si>
  <si>
    <t>Batéria umývadlová, drezová páková</t>
  </si>
  <si>
    <t>725869302.S</t>
  </si>
  <si>
    <t>Montáž zápachovej uzávierky pre zariaďovacie predmety, umývadlovej do D 50 mm (podomietková)</t>
  </si>
  <si>
    <t>551620005600.S</t>
  </si>
  <si>
    <t>Zápachová uzávierka - sifón pre umývadlá DN 50</t>
  </si>
  <si>
    <t>725869311.S</t>
  </si>
  <si>
    <t>Montáž zápachovej uzávierky pre zariaďovacie predmety, drezovej do D 50 mm (pre jeden drez)</t>
  </si>
  <si>
    <t>551620007100.S</t>
  </si>
  <si>
    <t>Zápachová uzávierka- sifón pre jednodielne drezy DN 50</t>
  </si>
  <si>
    <t>725869323.S</t>
  </si>
  <si>
    <t>Montáž zápachovej uzávierky pre zariaďovacie predmety, pračkovej do D 50 mm (podomietkovej)</t>
  </si>
  <si>
    <t>551620012300.S</t>
  </si>
  <si>
    <t>Zápachová uzávierka podomietková DN 40/50 pre pripojenie práčok a umývačiek riadu</t>
  </si>
  <si>
    <t>725869340.S</t>
  </si>
  <si>
    <t>Montáž zápachovej uzávierky pre zariaďovacie predmety, sprchovej do D 50 mm</t>
  </si>
  <si>
    <t>551620003400.S</t>
  </si>
  <si>
    <t>Zápachová uzávierka sprchových vaničiek DN 40/50</t>
  </si>
  <si>
    <t>725869380.S</t>
  </si>
  <si>
    <t>Montáž zápachovej uzávierky pre zariaďovacie predmety, ostatných typov do D 32 mm</t>
  </si>
  <si>
    <t>551620005400</t>
  </si>
  <si>
    <t>Podomietkovým zapachový uzáver, d 32 mm, G 1 1/4", plast</t>
  </si>
  <si>
    <t>998725201.S</t>
  </si>
  <si>
    <t>Presun hmôt pre zariaďovacie predmety v objektoch výšky do 6 m</t>
  </si>
  <si>
    <t>998725293.S</t>
  </si>
  <si>
    <t>Zariaďovacie predmety, prípl.za presun nad vymedz. najväčšiu dopravnú vzdialenosť do 500 m</t>
  </si>
  <si>
    <t>998725299.S</t>
  </si>
  <si>
    <t>Zariaďovacie predmety, prípl.za každých ďalších aj začatých 1000m nad 1000 m</t>
  </si>
  <si>
    <t>Prietokové ohrievače</t>
  </si>
  <si>
    <t>732460050.S</t>
  </si>
  <si>
    <t>Montáž priamovýhrevnej vodovodnej batérie</t>
  </si>
  <si>
    <t>221470</t>
  </si>
  <si>
    <t>998731201.S</t>
  </si>
  <si>
    <t>Presun hmôt pre kotolne umiestnené vo výške (hĺbke) do 6 m</t>
  </si>
  <si>
    <t>998731293.S</t>
  </si>
  <si>
    <t>Kotolne, prípl.za presun nad vymedz. najväčšiu dopravnú vzdialenosť do 500 m</t>
  </si>
  <si>
    <t>998731299.S</t>
  </si>
  <si>
    <t>Kotolne, prípl.za presun za každých ďaľších aj začatých 1000 m nad 1000 m</t>
  </si>
  <si>
    <t>HZS000213.S</t>
  </si>
  <si>
    <t>Stavebno montážne práce náročné ucelené - odborné, tvorivé remeselné (Tr. 3) v rozsahu viac ako 4 a menej ako 8 hodín</t>
  </si>
  <si>
    <t>HZS000311.S</t>
  </si>
  <si>
    <t>Stavebno montážne práce menej náročne, pomocné alebo manipulačné (Tr. 1) v rozsahu menej ako 4 hodiny</t>
  </si>
  <si>
    <t>HZS000312.S</t>
  </si>
  <si>
    <t>Stavebno montážne práce náročnejšie, ucelené, obtiažne, rutinné (Tr. 2) v rozsahu menej ako 4 hodimy</t>
  </si>
  <si>
    <t>HZS000214.3</t>
  </si>
  <si>
    <t>Uvedenie do prevádzky zariadení+obhliadka</t>
  </si>
  <si>
    <t>07 - Výmena-inštalácia zdroja teplej vody</t>
  </si>
  <si>
    <t>733 - Ústredné kúrenie - rozvodné potrubie</t>
  </si>
  <si>
    <t>1781500602</t>
  </si>
  <si>
    <t>-667817906</t>
  </si>
  <si>
    <t>1282296294</t>
  </si>
  <si>
    <t>-1271484269</t>
  </si>
  <si>
    <t>-862477072</t>
  </si>
  <si>
    <t>825870942</t>
  </si>
  <si>
    <t>725539102.S</t>
  </si>
  <si>
    <t>Montáž elektrického ohrievača závesného zvislého do 80 L</t>
  </si>
  <si>
    <t>-2038451913</t>
  </si>
  <si>
    <t>541320005500.S</t>
  </si>
  <si>
    <t>277634565</t>
  </si>
  <si>
    <t>-1593106347</t>
  </si>
  <si>
    <t>115453227</t>
  </si>
  <si>
    <t>147650195</t>
  </si>
  <si>
    <t>Ústredné kúrenie - rozvodné potrubie</t>
  </si>
  <si>
    <t>565370215</t>
  </si>
  <si>
    <t>1930279859</t>
  </si>
  <si>
    <t>319600091</t>
  </si>
  <si>
    <t>-404008626</t>
  </si>
  <si>
    <t>-878988911</t>
  </si>
  <si>
    <t>1046340670</t>
  </si>
  <si>
    <t>722221015.S</t>
  </si>
  <si>
    <t>1622764474</t>
  </si>
  <si>
    <t>551110005000.S</t>
  </si>
  <si>
    <t>Guľový uzáver pre vodu 3/4", niklovaná mosadz</t>
  </si>
  <si>
    <t>747474764</t>
  </si>
  <si>
    <t>722221020.S</t>
  </si>
  <si>
    <t>-1620817671</t>
  </si>
  <si>
    <t>551110005100.S</t>
  </si>
  <si>
    <t>Guľový uzáver pre vodu 1", niklovaná mosadz</t>
  </si>
  <si>
    <t>-1757329491</t>
  </si>
  <si>
    <t>722221180.S</t>
  </si>
  <si>
    <t>Montáž poistného ventilu závitového  G 1</t>
  </si>
  <si>
    <t>1415284127</t>
  </si>
  <si>
    <t>551210022100.S</t>
  </si>
  <si>
    <t>Ventil poistný pre kúrenie 1”, PN 10, mosadz</t>
  </si>
  <si>
    <t>2120475862</t>
  </si>
  <si>
    <t>722229101.S</t>
  </si>
  <si>
    <t>Montáž ventilu vypúšťacieho, plniaceho, G 1/2</t>
  </si>
  <si>
    <t>-1821515260</t>
  </si>
  <si>
    <t>551240001400.S</t>
  </si>
  <si>
    <t>Kohút plniaci a vypúšťací, DN 15, PN 10</t>
  </si>
  <si>
    <t>-459974188</t>
  </si>
  <si>
    <t>-1954193941</t>
  </si>
  <si>
    <t>-211486597</t>
  </si>
  <si>
    <t>-1524167672</t>
  </si>
  <si>
    <t>HZS000211.S</t>
  </si>
  <si>
    <t>Stavebno montážne práce menej náročne, pomocné alebo manipulačné (Tr. 1) v rozsahu viac 4 a menej ako 8 hodínn</t>
  </si>
  <si>
    <t>13594114</t>
  </si>
  <si>
    <t>HZS000212.S</t>
  </si>
  <si>
    <t>Stavebno montážne práce náročnejšie, ucelené, obtiažne, rutinné (Tr. 2) v rozsahu viac ako 4 a menej ako 8 hodín</t>
  </si>
  <si>
    <t>-1680877582</t>
  </si>
  <si>
    <t>1043150451</t>
  </si>
  <si>
    <t>Revízia zariadení</t>
  </si>
  <si>
    <t>1268172220</t>
  </si>
  <si>
    <t>Skúšobná prevádzka (3*24h)</t>
  </si>
  <si>
    <t>611793524</t>
  </si>
  <si>
    <t>SO 02 - HALA NA OBHLIADKU VOZIDIEL</t>
  </si>
  <si>
    <t>01 – Architektúra</t>
  </si>
  <si>
    <t xml:space="preserve">    713 - Izolácie tepelné</t>
  </si>
  <si>
    <t xml:space="preserve">    762 - Konštrukcie tesárske</t>
  </si>
  <si>
    <t xml:space="preserve">    784 - Maľby</t>
  </si>
  <si>
    <t>132211121.S</t>
  </si>
  <si>
    <t>Hĺbenie rýh šírky nad 600  do 1300 mm v  horninách tr. 3 súdržných - ručným náradím</t>
  </si>
  <si>
    <t>132211139.S</t>
  </si>
  <si>
    <t>Príplatok za lepivosť pri hĺbení rýh š nad 600 do 1300 mm ručným náradím v horninetr. 3</t>
  </si>
  <si>
    <t>4,228*1,07 "Prepočítané koeficientom množstva</t>
  </si>
  <si>
    <t>4,228*1,6 "Prepočítané koeficientom množstva</t>
  </si>
  <si>
    <t>274313311.S</t>
  </si>
  <si>
    <t>Podkladný betón základových pásov, prostý tr. C 8/10</t>
  </si>
  <si>
    <t>274361821.S</t>
  </si>
  <si>
    <t>Výstuž základových pásov z ocele B500 (10505)</t>
  </si>
  <si>
    <t>130,20/1000</t>
  </si>
  <si>
    <t>Keramický preklad, šírky 70 mm, výšky 238 mm, dĺžky 1250 mm, napr. POROTHERM KPP 7 alebo ekvivalentný</t>
  </si>
  <si>
    <t>342242043</t>
  </si>
  <si>
    <t>Priečky z tehál pálených brúsených, na PUR penu (175x375x249), napr. POROTHERM 17,5 alebo ekvivalentná</t>
  </si>
  <si>
    <t>342948110.S</t>
  </si>
  <si>
    <t>Ukotvenie priečok k murovaným konštrukciám</t>
  </si>
  <si>
    <t>346258015</t>
  </si>
  <si>
    <t>Tepelnoizolačný obklad stien hr. 120 mm, lepený vrátane výstužnej vrstvy napr.YTONG Multipor 600x390 mm alebo ekvivalentný</t>
  </si>
  <si>
    <t>"F/02"</t>
  </si>
  <si>
    <t>(9,68*2,92/2)-(0,8*1,6)</t>
  </si>
  <si>
    <t>(4,34*2*3,375)+(4,34*2*3,295)</t>
  </si>
  <si>
    <t>70,749*1,07 "Prepočítané koeficientom množstva</t>
  </si>
  <si>
    <t>611460124.S</t>
  </si>
  <si>
    <t>Príprava vnútorného podkladu stropov penetráciou pod omietky a nátery</t>
  </si>
  <si>
    <t>"1.03 Sušiareň stôp" 26,68</t>
  </si>
  <si>
    <t>"1.04 WC-predsieň" 5,06</t>
  </si>
  <si>
    <t>"1.05 WC" 1,96</t>
  </si>
  <si>
    <t>33,7*1,07 "Prepočítané koeficientom množstva</t>
  </si>
  <si>
    <t>611421221.S</t>
  </si>
  <si>
    <t>Oprava vnútorných vápenných omietok stropov železobetónových rovných tvárnicových a klenieb, opravovaná plocha nad 5 do 10 %,hladká</t>
  </si>
  <si>
    <t>612421321.S</t>
  </si>
  <si>
    <t>Oprava vnútorných vápenných omietok stien, v množstve opravenej plochy nad 10 do 30 % hladkých</t>
  </si>
  <si>
    <t>"1.01 Garáž" (10,68+9,68+0,20*3+0,50*2)*2*2,37-(3,10*1,9*2)</t>
  </si>
  <si>
    <t>"1.01 Garáž-podkrovná časť" (9,68*2,92/2)</t>
  </si>
  <si>
    <t>"1.04 WC predsieň"(2,50+2,08)*2*1,795-(0,6*0,5*2+0,955*0,85)+(0,955+0,85*2)*0,15</t>
  </si>
  <si>
    <t>"1.05 WC" (0,975+2,08)*2*1,795-(0,6*0,50)</t>
  </si>
  <si>
    <t>132,539*1,07 "Prepočítané koeficientom množstva</t>
  </si>
  <si>
    <t>"opravovaná plocha" 132,539</t>
  </si>
  <si>
    <t>"nová priečka"</t>
  </si>
  <si>
    <t>(4,34*2*3,375*2)-(0,9*2,0*2)</t>
  </si>
  <si>
    <t>258,278*1,07 "Prepočítané koeficientom množstva</t>
  </si>
  <si>
    <t>612460383.S</t>
  </si>
  <si>
    <t>Vnútorná omietka stien vápennocementová štuková (jemná), hr. 3 mm</t>
  </si>
  <si>
    <t>125,739*1,07 "Prepočítané koeficientom množstva</t>
  </si>
  <si>
    <t>54,99*1,07 "Prepočítané koeficientom množstva</t>
  </si>
  <si>
    <t>612460201.S</t>
  </si>
  <si>
    <t>Vnútorná omietka stien vápenná jadrová (hrubá), hr. 10 mm - pod keramické obklady</t>
  </si>
  <si>
    <t>"1.02 Obhliadka vozidiel" 1,20*1,50</t>
  </si>
  <si>
    <t>"1.04 WC predsieň" (2,50+2,08)*2*1,50-(0,6*1,50*2)</t>
  </si>
  <si>
    <t>"1.04 WC" (0,975+2,08)*2*1,50-(0,6*1,50)</t>
  </si>
  <si>
    <t>22,005*1,07 "Prepočítané koeficientom množstva</t>
  </si>
  <si>
    <t>612462412</t>
  </si>
  <si>
    <t>Vnútorná sanačná omietka stien napr. BAUMIT Sanova trasová omietka WTA, hr. 20 mm alebo ekvivalentná</t>
  </si>
  <si>
    <t>"1.01 Garáž" (10,68+9,68+0,20*3+0,50*2-3,1)*2*1,0</t>
  </si>
  <si>
    <t>"1.02 Sušiareň stôp" (7,50+3,59+0,20*2)*2*3,295-(0,6*1,97+0,75*1,97)</t>
  </si>
  <si>
    <t>110,78*1,07 "Prepočítané koeficientom množstva</t>
  </si>
  <si>
    <t>612465117.S</t>
  </si>
  <si>
    <t>Vnútorný sanačný systém stien, sanačný prednástrek cementový odvlhčovací špeciálny, krytie 100%</t>
  </si>
  <si>
    <t>622460124.S</t>
  </si>
  <si>
    <t>Príprava vonkajšieho podkladu stien penetráciou pod omietky a nátery</t>
  </si>
  <si>
    <t>622481119.S</t>
  </si>
  <si>
    <t>Potiahnutie vonkajších stien sklotextilnou mriežkou s celoplošným prilepením</t>
  </si>
  <si>
    <t>Vonkajšia omietka ostenia silikátová roztieraná, hr. 2 mm</t>
  </si>
  <si>
    <t>631311121.S</t>
  </si>
  <si>
    <t>Doplnenie existujúcich mazanín prostým betónom bez poteru o hr.do 80 mm</t>
  </si>
  <si>
    <t>"1.01 Garáž" 4,45*1,0*0,15</t>
  </si>
  <si>
    <t>"1.01 Garáž - vstup" 3,10*0,40*0,15/2*2</t>
  </si>
  <si>
    <t>0,854*1,07 "Prepočítané koeficientom množstva</t>
  </si>
  <si>
    <t>631362442.S</t>
  </si>
  <si>
    <t>Výstuž mazanín z betónov (z kameniva) a z ľahkých betónov zo sietí KARI, priemer drôtu 8/8 mm, veľkosť oka 150x150 mm</t>
  </si>
  <si>
    <t>632001051.S</t>
  </si>
  <si>
    <t>Zhotovenie jednonásobného penetračného náteru pre potery a stierky</t>
  </si>
  <si>
    <t>"1.04 WC predsieň" 5,06</t>
  </si>
  <si>
    <t>5855200019001</t>
  </si>
  <si>
    <t>Penetračný náter na báze disperzie, pre samonivelizačné potery a stierky, 5 kg</t>
  </si>
  <si>
    <t>33,7*0,2675 "Prepočítané koeficientom množstva</t>
  </si>
  <si>
    <t>642944121.S</t>
  </si>
  <si>
    <t>Dodatočná montáž oceľovej dverovej zárubne, plochy otvoru do 2,5 m2</t>
  </si>
  <si>
    <t>553310007700.S1</t>
  </si>
  <si>
    <t>Zárubňa oceľová šxv 900x2000</t>
  </si>
  <si>
    <t>553310007200.S</t>
  </si>
  <si>
    <t>Zárubňa oceľová šxv 600x2000</t>
  </si>
  <si>
    <t>"1.01 Garáž"102,6</t>
  </si>
  <si>
    <t>102,6*1,07 "Prepočítané koeficientom množstva</t>
  </si>
  <si>
    <t>134,79*1,07 "Prepočítané koeficientom množstva</t>
  </si>
  <si>
    <t>964072221.S</t>
  </si>
  <si>
    <t>Vybúranie valcovaných nosníkov IPE 140 do 20 kg/m,  -1,25800t</t>
  </si>
  <si>
    <t xml:space="preserve">"1.01 Garáž" (9,68*13,40)/1000 </t>
  </si>
  <si>
    <t>Odstránenie nesúdržných časti betónového poteru hr.do 100 mm, plochy nad 4 m2 -2,20000t</t>
  </si>
  <si>
    <t>"v rozsahu 30%"</t>
  </si>
  <si>
    <t>"1.01 Garáž" (102,6*0,05)/100*30</t>
  </si>
  <si>
    <t>"1.02 Sušiareň stôp" (26,68*0,05)/100*30</t>
  </si>
  <si>
    <t>"1.03 WC" (5,06*0,05)/100*30</t>
  </si>
  <si>
    <t>"1.04 WC" (1,96*0,05)/100*30</t>
  </si>
  <si>
    <t>2,044*1,07 "Prepočítané koeficientom množstva</t>
  </si>
  <si>
    <t>965043431.S</t>
  </si>
  <si>
    <t>Búranie podkladov pod dlažby, liatych dlažieb a mazanín,betón s poterom,teracom hr.do 150 mm,  plochy do 4 m2 -2,20000t</t>
  </si>
  <si>
    <t>"1.01 Garáž-vstupy" 3,10*0,40*0,15*2</t>
  </si>
  <si>
    <t>1,04*1,07 "Prepočítané koeficientom množstva</t>
  </si>
  <si>
    <t>965044201.S</t>
  </si>
  <si>
    <t>Brúsenie existujúcich betónových podláh, zbrúsenie hrúbky do 3 mm -0,00600t</t>
  </si>
  <si>
    <t>"1.02 Sušiareň stôp" 26,68</t>
  </si>
  <si>
    <t>"1.03 WC" 5,06</t>
  </si>
  <si>
    <t>"1.04 WC" 1,96</t>
  </si>
  <si>
    <t>"1.02 sušiareň stôp" 26,68+(7,50*2+3,59*2-0,6-0,75)*0,10</t>
  </si>
  <si>
    <t>35,783*1,07 "Prepočítané koeficientom množstva</t>
  </si>
  <si>
    <t>968071116.S</t>
  </si>
  <si>
    <t>Demontáž garážových brán, 1 bm obvodu - 0,005t</t>
  </si>
  <si>
    <t>Prieraz otvoru v murive tehl. plochy do 0,09 m2 hr. do 300 mm,  -0,05700t - pre ventilátor</t>
  </si>
  <si>
    <t>978013141.S</t>
  </si>
  <si>
    <t>Otlčenie omietok stien vnútorných vápenných alebo vápennocementových v rozsahu do 30 %,  -0,01000t</t>
  </si>
  <si>
    <t>106,443*1,07 "Prepočítané koeficientom množstva</t>
  </si>
  <si>
    <t>"1.03 WC" (2,50+2,08)*2*1,50-(0,6*1,50*2)</t>
  </si>
  <si>
    <t>20,205*1,07 "Prepočítané koeficientom množstva</t>
  </si>
  <si>
    <t>25,992*10 "Prepočítané koeficientom množstva</t>
  </si>
  <si>
    <t>998011002.S</t>
  </si>
  <si>
    <t>Presun hmôt pre budovy (801, 803, 812), zvislá konštr. z tehál, tvárnic, z kovu výšky do 12 m</t>
  </si>
  <si>
    <t>"1.04 WC predsieň" 5,06+(2,5*2+2,08*2-0,6*2)*0,15</t>
  </si>
  <si>
    <t>"1.05 WC" 1,96+(0,975*2+2,08*2-0,6)*0,15</t>
  </si>
  <si>
    <t>9,041*1,07 "Prepočítané koeficientom množstva</t>
  </si>
  <si>
    <t>9,041*1,42 "Prepočítané koeficientom množstva</t>
  </si>
  <si>
    <t>998711102.S</t>
  </si>
  <si>
    <t>Presun hmôt pre izoláciu proti vode v objektoch výšky nad 6 do 12 m</t>
  </si>
  <si>
    <t>713000014.S</t>
  </si>
  <si>
    <t>Odstránenie tepelnej izolácie stropov uchytené pribitím, kotvením z vláknitých materiálov hr. do 10 cm -0,00492t</t>
  </si>
  <si>
    <t>713111121.S</t>
  </si>
  <si>
    <t>Montáž tepelnej izolácie stropov rovných minerálnou vlnou, spodkom s úpravou viazacím drôtom</t>
  </si>
  <si>
    <t>631440001900</t>
  </si>
  <si>
    <t>Doska z kamennej vlny, vhodná na akustickú izoláciu šikmých striech, stropov, priečok napr. ISOVER ORSIK 100x600x1200 mm alebo ekvivalent</t>
  </si>
  <si>
    <t>44,55*1,09 "Prepočítané koeficientom množstva</t>
  </si>
  <si>
    <t>712290010.S1</t>
  </si>
  <si>
    <t>Zhotovenie parozábrany pre stropy</t>
  </si>
  <si>
    <t>283290003800.S</t>
  </si>
  <si>
    <t>Parozábrana, plošná hmotnosť 110 g/m2</t>
  </si>
  <si>
    <t>44,55*1,22 "Prepočítané koeficientom množstva</t>
  </si>
  <si>
    <t>713131134.S</t>
  </si>
  <si>
    <t>Montáž tepelnej izolácie stien minerálnou vlnou, vložením voľne v jednej vrstve</t>
  </si>
  <si>
    <t>631440042100</t>
  </si>
  <si>
    <t>Izolácia z kamennej vlny vhodná pre nezaťažené ľahké priečky, šikmé strechy, stropy, podhľady napr.ISOVER UNI 12, 120x600x1200 mm alebo ekvivalent</t>
  </si>
  <si>
    <t>14,133*1,09 "Prepočítané koeficientom množstva</t>
  </si>
  <si>
    <t>713131143.S</t>
  </si>
  <si>
    <t>Montáž parotesnej fólie na steny</t>
  </si>
  <si>
    <t>14,133*1,22 "Prepočítané koeficientom množstva</t>
  </si>
  <si>
    <t>713191000.S</t>
  </si>
  <si>
    <t>Dodávka a montáž - Konopný pás pod prvú radu izolácie</t>
  </si>
  <si>
    <t>998713102.S</t>
  </si>
  <si>
    <t>Presun hmôt pre izolácie tepelné v objektoch výšky nad 6 m do 12 m</t>
  </si>
  <si>
    <t>998722102.S</t>
  </si>
  <si>
    <t>Presun hmôt pre vnútorný vodovod v objektoch výšky nad 6 do 12 m</t>
  </si>
  <si>
    <t>762</t>
  </si>
  <si>
    <t>Konštrukcie tesárske</t>
  </si>
  <si>
    <t>762431303.S</t>
  </si>
  <si>
    <t>Obloženie stien z dosiek OSB skrutkovaných na zraz hr. dosky 15 mm</t>
  </si>
  <si>
    <t>762431500.S</t>
  </si>
  <si>
    <t>Montáž obloženia stien, podkladový rošt</t>
  </si>
  <si>
    <t>605710001100</t>
  </si>
  <si>
    <t>Konštrukčné drevo - hranoly KVH, NSI priemyselná kvalita, šxv 60x120mm</t>
  </si>
  <si>
    <t>22,612*0,00847 "Prepočítané koeficientom množstva</t>
  </si>
  <si>
    <t>762822110.S</t>
  </si>
  <si>
    <t>Montáž stropníc z hraneného a polohraneného reziva prierezovej plochy do 144 cm2</t>
  </si>
  <si>
    <t>6054200003000</t>
  </si>
  <si>
    <t>Rezivo stavebné zo smreku - hranoly hranené, stredové rezivo</t>
  </si>
  <si>
    <t>762822820.S</t>
  </si>
  <si>
    <t>Demontáž stropníc z reziva prierezovej plochy 144 - 288 cm2, -0,01700 t</t>
  </si>
  <si>
    <t>762795000.S</t>
  </si>
  <si>
    <t>Spojovacie prostriedky pre priestorové viazané konštrukcie - klince, svorky, fixačné dosky</t>
  </si>
  <si>
    <t>1*1,07 "Prepočítané koeficientom množstva</t>
  </si>
  <si>
    <t>998762102.S</t>
  </si>
  <si>
    <t>Presun hmôt pre konštrukcie tesárske v objektoch výšky do 12 m</t>
  </si>
  <si>
    <t>763138210</t>
  </si>
  <si>
    <t>Podhľad SDK RB 12.5 mm závesný, jednoúrovňová oceľová podkonštrukcia CD</t>
  </si>
  <si>
    <t>763139531.S</t>
  </si>
  <si>
    <t>Demontáž sadrokartónového podhľadu s jednovrstvou nosnou konštrukciou z oceľových profilov, jednoduché opláštenie, -0,02106t</t>
  </si>
  <si>
    <t>763147111</t>
  </si>
  <si>
    <t>Obklad steny sadrokartónom RIGIPS Glasroc X, hr.konštrukcie 25 mm,doska RB 12,5 mm</t>
  </si>
  <si>
    <t>7631600101</t>
  </si>
  <si>
    <t>Podkrovie SDK Rigips Glasroc X 12.5 mm, na konštrukcií R-CD a krokvových závesoch, TI 120 mm, parozábrana 110g/m2</t>
  </si>
  <si>
    <t>7631700341</t>
  </si>
  <si>
    <t>Revízne dvierka s pevnými pántmi pre SDK 600x800 mm</t>
  </si>
  <si>
    <t>"1.01 Garáž" (9,68*2+4,83*2+0,20*4)</t>
  </si>
  <si>
    <t>"1.02 Obhliadka vozidiel" 5,675*2</t>
  </si>
  <si>
    <t>"F/01" (9,68)</t>
  </si>
  <si>
    <t>50,85*1,07 "Prepočítané koeficientom množstva</t>
  </si>
  <si>
    <t>764900002.S1</t>
  </si>
  <si>
    <t>Zhotovenie dočasnej hydroizolácie, plošná hmotnosť 135 g/m2</t>
  </si>
  <si>
    <t>998764102.S</t>
  </si>
  <si>
    <t>Presun hmôt pre konštrukcie klampiarske v objektoch výšky nad 6 do 12 m</t>
  </si>
  <si>
    <t>766231801.S1</t>
  </si>
  <si>
    <t>Demontáž stropného výlezu    -0,030t</t>
  </si>
  <si>
    <t>766662112.S</t>
  </si>
  <si>
    <t>Montáž dverového krídla otočného jednokrídlového poldrážkového, do existujúcej zárubne, vrátane kovania</t>
  </si>
  <si>
    <t>611610002900.S1</t>
  </si>
  <si>
    <t>Dvere vnútorné jednokrídlové, šírka 600-900 mm, výplň DTD doska, povrch HDF, mechanicky odolné plné</t>
  </si>
  <si>
    <t>998766102.S</t>
  </si>
  <si>
    <t>Presun hmot pre konštrukcie stolárske v objektoch výšky nad 6 do 12 m</t>
  </si>
  <si>
    <t>767635010.S</t>
  </si>
  <si>
    <t>Montáž ochrannej, bezpečnostnej a protislnečnej fólie na okná</t>
  </si>
  <si>
    <t>283290007200.S</t>
  </si>
  <si>
    <t>Fólia na sklo ochranná a bezpečnostná, zosílená</t>
  </si>
  <si>
    <t>4,393*1,22 "Prepočítané koeficientom množstva</t>
  </si>
  <si>
    <t>767658333.S</t>
  </si>
  <si>
    <t>Montáž rolovacej lamelovej brány plochy nad 6 do 9 m2</t>
  </si>
  <si>
    <t>553410062055.S</t>
  </si>
  <si>
    <t>Brána rolovacia lamelová zateplená s elekrickým pohonom+diaľkové ovládače, šxv 3000x3000 mm</t>
  </si>
  <si>
    <t>767658353.S</t>
  </si>
  <si>
    <t>Montáž sekcionálnej brány s integrovanými dverami plochy nad 6 do 9 m2</t>
  </si>
  <si>
    <t>998767102.S</t>
  </si>
  <si>
    <t>Presun hmôt pre kovové stavebné doplnkové konštrukcie v objektoch výšky nad 6 do 12 m</t>
  </si>
  <si>
    <t>Montáž soklíkov z obkladačiek do tmelu v. 60 mm</t>
  </si>
  <si>
    <t>"1.03 Sušiareň stôp" (7,50*2+3,59*2+0,20*6-0,6-0,75)</t>
  </si>
  <si>
    <t>22,03*1,07 "Prepočítané koeficientom množstva</t>
  </si>
  <si>
    <t>22,03*0,123 "Prepočítané koeficientom množstva</t>
  </si>
  <si>
    <t>33,7*1,13 "Prepočítané koeficientom množstva</t>
  </si>
  <si>
    <t>22,03*1,08 "Prepočítané koeficientom množstva</t>
  </si>
  <si>
    <t>998771102.S</t>
  </si>
  <si>
    <t>Presun hmôt pre podlahy z dlaždíc v objektoch výšky nad 6 do 12 m</t>
  </si>
  <si>
    <t>777110030.S</t>
  </si>
  <si>
    <t>Epoxidové protišmykové pojazdné podlahy suterénov a základových dosiek, penetrácia, HI stierka s pieskom, uzatvárací náter</t>
  </si>
  <si>
    <t>"1.01 Garáž" 44,55+(3,10*0,40*2)</t>
  </si>
  <si>
    <t>"1.02 Obhliadka vozidiel" 56,54</t>
  </si>
  <si>
    <t>103,57*1,07 "Prepočítané koeficientom množstva</t>
  </si>
  <si>
    <t>777990010.S</t>
  </si>
  <si>
    <t>Hliníková ukončovacia lišta</t>
  </si>
  <si>
    <t>"1.01 Garáž" (9,68*2+4,83*2+0,20*4-3,1-0,9)</t>
  </si>
  <si>
    <t>"1.02 Obhliadka vozidiel" (5,675*2+9,68*2+0,2*2-3,1-0,9)</t>
  </si>
  <si>
    <t>52,93*1,07 "Prepočítané koeficientom množstva</t>
  </si>
  <si>
    <t>998777102.S</t>
  </si>
  <si>
    <t>Presun hmôt pre podlahy syntetické v objektoch výšky nad 6 do 12 m</t>
  </si>
  <si>
    <t>22,005*1,13 "Prepočítané koeficientom množstva</t>
  </si>
  <si>
    <t>998781102.S</t>
  </si>
  <si>
    <t>Presun hmôt pre obklady keramické v objektoch výšky nad 6 do 12 m</t>
  </si>
  <si>
    <t>783212100.S</t>
  </si>
  <si>
    <t>Nátery kov.stav.doplnk.konštr. olejové dvojnásobné - 70µm</t>
  </si>
  <si>
    <t>4,94*1,07 "Prepočítané koeficientom množstva</t>
  </si>
  <si>
    <t>783216100.S</t>
  </si>
  <si>
    <t>Nátery kov.stav.doplnk.konštr. olejové základné - 35µm</t>
  </si>
  <si>
    <t>"zárubne"</t>
  </si>
  <si>
    <t>(0,9+2,0*2)*(0,08+0,10+0,08)*2</t>
  </si>
  <si>
    <t>(0,6+2,0*2)*(0,08+0,10+0,08)*2</t>
  </si>
  <si>
    <t>783782404.S</t>
  </si>
  <si>
    <t>Nátery tesárskych konštrukcií, povrchová impregnácia proti drevokaznému hmyzu, hubám a plesniam, jednonásobná</t>
  </si>
  <si>
    <t>"trám"8,6*(0,05+0,20)*2</t>
  </si>
  <si>
    <t>"trám"8,8*(0,05+0,20)*2</t>
  </si>
  <si>
    <t>"trám"6,7*(0,15+0,10)*2</t>
  </si>
  <si>
    <t>12,05*1,07 "Prepočítané koeficientom množstva</t>
  </si>
  <si>
    <t>783782433.S1</t>
  </si>
  <si>
    <t>Nátery pôvodných tesárskych konštrukcií, ošetrenie proti drevokaznému hmyzu a hubám</t>
  </si>
  <si>
    <t>"KR01 Krokva 100x120"   (0,10+0,12)*2*5,775*18</t>
  </si>
  <si>
    <t>"PA01 Pásik 100x100"  (0,10+0,10)*2*1,755*8</t>
  </si>
  <si>
    <t>"PO01 Pomúrnica 150x180"  (0,15+0,18)*2*10,76*2</t>
  </si>
  <si>
    <t>"PR01 Priečka 150x180"  (0,15+0,18)*2*3,875*2</t>
  </si>
  <si>
    <t>"ST01 Stĺpik 150x150"  (0,15+0,15)*2*1,55*4</t>
  </si>
  <si>
    <t>"SV01 Stredová väznica 150x180"  (0,15+0,18)*2*10,76*2</t>
  </si>
  <si>
    <t>"1.01 Garáž - strop" 44,55</t>
  </si>
  <si>
    <t>133,145*1,07 "Prepočítané koeficientom množstva</t>
  </si>
  <si>
    <t>783894122.S</t>
  </si>
  <si>
    <t>Náter farbami riediteľnými vodou umývateľnými stien dvojnásobný</t>
  </si>
  <si>
    <t>"1.01 Garáž" 44,55+(4,83+9,68+0,20*2)*2*3,375-(0,9*2,0+3,1*2,9)</t>
  </si>
  <si>
    <t>"1.02 Obhliadka vozidiel" (5,675*5,70*2)+(5,675+9,68+0,20)*2*3,375-(0,9*2,0+3,1*2,9)</t>
  </si>
  <si>
    <t>"podkrovná časť" (9,68*2,92/2)*2-(0,8*1,6)</t>
  </si>
  <si>
    <t>320,29*1,07 "Prepočítané koeficientom množstva</t>
  </si>
  <si>
    <t>Maľby</t>
  </si>
  <si>
    <t>"1.01 Garáž"(4,83*2+9,68+0,20*4)*2,375-(3,1*1,0)</t>
  </si>
  <si>
    <t>"1.02 Obhliadka vozidiel" (5,675*2+9,68+0,20*2)*2,375-(3,1*1,0)</t>
  </si>
  <si>
    <t>"podkrovná časť" (9,68*2,92/2)-(0,8*1,6)</t>
  </si>
  <si>
    <t>"1.04 WC predsieň" 5,06+(2,50+2,08)*2*1,795-(0,6*0,5*2+0,955*0,85)+(0,955+0,85*2)*0,15</t>
  </si>
  <si>
    <t>"1.05 WC" 1,96+(0,975+2,08)*2*1,795-(0,6*0,50)</t>
  </si>
  <si>
    <t>165,178*1,07 "Prepočítané koeficientom množstva</t>
  </si>
  <si>
    <t>132,882*1,07 "Prepočítané koeficientom množstva</t>
  </si>
  <si>
    <t>784452271.S</t>
  </si>
  <si>
    <t>Maľby z maliarskych zmesí na vodnej báze, ručne nanášané dvojnásobné základné na podklad jemnozrnný výšky do 3,80 m</t>
  </si>
  <si>
    <t>"1.02 Sušiareň stôp" 26,68+(7,50+3,59+0,20*2)*2*3,295-(0,6*1,97+0,75*1,97+1,465*0,77)+(0,75+1,97*2)*0,15+(1,465+0,77*2)*0,15</t>
  </si>
  <si>
    <t>210010110.S1</t>
  </si>
  <si>
    <t>21-M - Elektromontáže</t>
  </si>
  <si>
    <t>-392649108</t>
  </si>
  <si>
    <t>-621981931</t>
  </si>
  <si>
    <t>1485875002</t>
  </si>
  <si>
    <t>1186956700</t>
  </si>
  <si>
    <t>-1333701289</t>
  </si>
  <si>
    <t>746296962</t>
  </si>
  <si>
    <t>-1742329074</t>
  </si>
  <si>
    <t>-449373379</t>
  </si>
  <si>
    <t>-2068288049</t>
  </si>
  <si>
    <t>1611063755</t>
  </si>
  <si>
    <t>1711289238</t>
  </si>
  <si>
    <t>1107797739</t>
  </si>
  <si>
    <t>-150620199</t>
  </si>
  <si>
    <t>683450856</t>
  </si>
  <si>
    <t>-1167167983</t>
  </si>
  <si>
    <t>-1800693872</t>
  </si>
  <si>
    <t>110541544</t>
  </si>
  <si>
    <t>1736903673</t>
  </si>
  <si>
    <t>-927676836</t>
  </si>
  <si>
    <t>1401413302</t>
  </si>
  <si>
    <t>-1536709727</t>
  </si>
  <si>
    <t>-1577984757</t>
  </si>
  <si>
    <t>1601058526</t>
  </si>
  <si>
    <t>-820735738</t>
  </si>
  <si>
    <t>-982669837</t>
  </si>
  <si>
    <t>1864071383</t>
  </si>
  <si>
    <t>123026843</t>
  </si>
  <si>
    <t>-997540714</t>
  </si>
  <si>
    <t>1593033336</t>
  </si>
  <si>
    <t>-2090746149</t>
  </si>
  <si>
    <t>-689152122</t>
  </si>
  <si>
    <t>-1590273541</t>
  </si>
  <si>
    <t>-1369931111</t>
  </si>
  <si>
    <t>Spínač polozapustený a zapustený, radenie č.1</t>
  </si>
  <si>
    <t>972151413</t>
  </si>
  <si>
    <t>-158415498</t>
  </si>
  <si>
    <t>354467377</t>
  </si>
  <si>
    <t>1312475769</t>
  </si>
  <si>
    <t>-1865614812</t>
  </si>
  <si>
    <t>210110068.S</t>
  </si>
  <si>
    <t>Spínač špeciálny vrátane zapojenia, termostat v krabici, zapojenie a nastavenie (termostaty sú súčasťou dodávky VZT)</t>
  </si>
  <si>
    <t>1191288659</t>
  </si>
  <si>
    <t>210110068.S2</t>
  </si>
  <si>
    <t>Spínač špeciálny vrátane zapojenia, ovládač ventilátora (existujúci)</t>
  </si>
  <si>
    <t>867888530</t>
  </si>
  <si>
    <t>52067832</t>
  </si>
  <si>
    <t>-1637399591</t>
  </si>
  <si>
    <t>-646428659</t>
  </si>
  <si>
    <t>-1306936023</t>
  </si>
  <si>
    <t>-35132110</t>
  </si>
  <si>
    <t>210111103.S</t>
  </si>
  <si>
    <t>Priemyslová zásuvka nástenná CEE 400 V / 16 A vrátane zapojenia, IZN 1643, 3P + PE, IZN 1653, 3P + N + PE</t>
  </si>
  <si>
    <t>380631809</t>
  </si>
  <si>
    <t>345540007800.S</t>
  </si>
  <si>
    <t>Zásuvka 5P 16A 400V IP44 IRR 1653 priama</t>
  </si>
  <si>
    <t>796615001</t>
  </si>
  <si>
    <t>210120404.S</t>
  </si>
  <si>
    <t>Istič vzduchový trojpólový do 63 A</t>
  </si>
  <si>
    <t>-1152411283</t>
  </si>
  <si>
    <t>358220046300.S</t>
  </si>
  <si>
    <t>Istič 3P, 25 A, charakteristika B, 10 kA, 3 moduly</t>
  </si>
  <si>
    <t>-1129781622</t>
  </si>
  <si>
    <t>-86536542</t>
  </si>
  <si>
    <t>-620408746</t>
  </si>
  <si>
    <t>Montáž nástennej rozvodnice do váhy 50 kg</t>
  </si>
  <si>
    <t>-29840677</t>
  </si>
  <si>
    <t>-1305749726</t>
  </si>
  <si>
    <t>Zapojenie LED svietidla, stropného - nástenného</t>
  </si>
  <si>
    <t>1539967819</t>
  </si>
  <si>
    <t>AIL23003SVA</t>
  </si>
  <si>
    <t>Svietidlo A - inetriérové stropné lineárne, pracotesné, LED, 230V/50Hz, 34W, 5500 lm, 4000K, Ra80, IP44 (min. IP20)</t>
  </si>
  <si>
    <t>1814618216</t>
  </si>
  <si>
    <t>AIL23003SVA1</t>
  </si>
  <si>
    <t>Svietidlo A1 - inetriérové stropné okrúhle, LED, 230V/50Hz, 10W, 1200 lm, 4000K, Ra80, IP44</t>
  </si>
  <si>
    <t>1826986756</t>
  </si>
  <si>
    <t>AIL23003SVC1</t>
  </si>
  <si>
    <t>Svietidlo C1 - závesné LED (životnosť 100 000 hodín), 600x600mm, 230V/50Hz, 48W, 5800 lm, 2700 - 6500K, Ra80, IP40/20</t>
  </si>
  <si>
    <t>429718433</t>
  </si>
  <si>
    <t>43209671</t>
  </si>
  <si>
    <t>-951450605</t>
  </si>
  <si>
    <t>Svietidlo núdzové prisadené s LED, pre centrálny bat. systém, obdĺžnikové, plastové, polykarbonát. difúzor, optika symetrická, s piktogramom, AC/DC 250V, 11 VA, 550lm, IP41</t>
  </si>
  <si>
    <t>1061482437</t>
  </si>
  <si>
    <t>1802522266</t>
  </si>
  <si>
    <t>671803572</t>
  </si>
  <si>
    <t>Ochranné pospájanie  v objekte, pevné uloženie CY 4-6 mm2</t>
  </si>
  <si>
    <t>194281450</t>
  </si>
  <si>
    <t>-1377959014</t>
  </si>
  <si>
    <t>Ochranné pospájanie v objekte, pevné uloženie CY 10-16 mm2</t>
  </si>
  <si>
    <t>-53042326</t>
  </si>
  <si>
    <t>-555540004</t>
  </si>
  <si>
    <t>-1944586480</t>
  </si>
  <si>
    <t>-392925510</t>
  </si>
  <si>
    <t>-1504152351</t>
  </si>
  <si>
    <t>-1927142680</t>
  </si>
  <si>
    <t>574760468</t>
  </si>
  <si>
    <t>210290751.S12</t>
  </si>
  <si>
    <t>Montáž sálavého panela 750W, vrátane zapojenia</t>
  </si>
  <si>
    <t>1168662679</t>
  </si>
  <si>
    <t>325075058</t>
  </si>
  <si>
    <t>2102907592.S8</t>
  </si>
  <si>
    <t>Pripravenie vývodu pre napájanie automobilového zdviháku</t>
  </si>
  <si>
    <t>-181032920</t>
  </si>
  <si>
    <t>241393605</t>
  </si>
  <si>
    <t>1715971106</t>
  </si>
  <si>
    <t>1727167411</t>
  </si>
  <si>
    <t>Kábel medený bezhalogenový s funkčnou odolnosťou počas požiaru N2XH-O 3x1,5 - FE 180/PS90</t>
  </si>
  <si>
    <t>543000460</t>
  </si>
  <si>
    <t>-1459695316</t>
  </si>
  <si>
    <t>341610014400.S</t>
  </si>
  <si>
    <t>Kábel medený bezhalogenový N2XH 3x2,5 mm2</t>
  </si>
  <si>
    <t>1142978289</t>
  </si>
  <si>
    <t>210881100.S</t>
  </si>
  <si>
    <t>Kábel bezhalogénový, medený uložený pevne N2XH 0,6/1,0 kV  5x1,5</t>
  </si>
  <si>
    <t>-325775277</t>
  </si>
  <si>
    <t>341610016800.S</t>
  </si>
  <si>
    <t>Kábel medený bezhalogenový N2XH 5x1,5 mm2</t>
  </si>
  <si>
    <t>-1755967028</t>
  </si>
  <si>
    <t>210881101.S</t>
  </si>
  <si>
    <t>Kábel bezhalogénový, medený uložený pevne N2XH 0,6/1,0 kV  5x2,5</t>
  </si>
  <si>
    <t>-189828989</t>
  </si>
  <si>
    <t>341610016900.S</t>
  </si>
  <si>
    <t>Kábel medený bezhalogenový N2XH 5x2,5 mm2</t>
  </si>
  <si>
    <t>1503566153</t>
  </si>
  <si>
    <t>210881102.S</t>
  </si>
  <si>
    <t>Kábel bezhalogénový, medený uložený pevne N2XH 0,6/1,0 kV  5x4</t>
  </si>
  <si>
    <t>797252599</t>
  </si>
  <si>
    <t>341610017000.S</t>
  </si>
  <si>
    <t>Kábel medený bezhalogenový N2XH 5x4 mm2</t>
  </si>
  <si>
    <t>1402293101</t>
  </si>
  <si>
    <t>-387808009</t>
  </si>
  <si>
    <t>Kábel medený bezhalogenový N2XH 5x10 mm2</t>
  </si>
  <si>
    <t>1577708569</t>
  </si>
  <si>
    <t>1366050255</t>
  </si>
  <si>
    <t>-844924353</t>
  </si>
  <si>
    <t>03 - Vykurovanie</t>
  </si>
  <si>
    <t>933355706</t>
  </si>
  <si>
    <t>-1731859207</t>
  </si>
  <si>
    <t>-1506672833</t>
  </si>
  <si>
    <t>1339382797</t>
  </si>
  <si>
    <t>908590264</t>
  </si>
  <si>
    <t>-630260723</t>
  </si>
  <si>
    <t>418804332</t>
  </si>
  <si>
    <t>360410405.S</t>
  </si>
  <si>
    <t>Montáž difitálneho priestorového snímača teploty</t>
  </si>
  <si>
    <t>-290205034</t>
  </si>
  <si>
    <t>200168</t>
  </si>
  <si>
    <t>2061260555</t>
  </si>
  <si>
    <t>731251000.S</t>
  </si>
  <si>
    <t>Montáž sálavého infrapanela do 800 W</t>
  </si>
  <si>
    <t>2030290038</t>
  </si>
  <si>
    <t>-1951069933</t>
  </si>
  <si>
    <t>735413010.S</t>
  </si>
  <si>
    <t>Montáž konvektora nástenného výšky 460 mm šírky 12 mm dĺžky 400-800 mm</t>
  </si>
  <si>
    <t>1527114956</t>
  </si>
  <si>
    <t>484540007110.S</t>
  </si>
  <si>
    <t>-793933123</t>
  </si>
  <si>
    <t>998735201.S</t>
  </si>
  <si>
    <t>Presun hmôt pre vykurovacie telesá v objektoch výšky do 6 m</t>
  </si>
  <si>
    <t>-1986047234</t>
  </si>
  <si>
    <t>925789820</t>
  </si>
  <si>
    <t>-440285231</t>
  </si>
  <si>
    <t>769060020.S</t>
  </si>
  <si>
    <t>Montáž klimatizačnej jednotky vnútornej nástennej pre objem miestnosti do 140 m3</t>
  </si>
  <si>
    <t>497524130</t>
  </si>
  <si>
    <t>ED0000103</t>
  </si>
  <si>
    <t>1681656312</t>
  </si>
  <si>
    <t>769060240.S</t>
  </si>
  <si>
    <t>Montáž klimatizačnej jednotky vonkajšej (max. 4 vnút. jednotky)</t>
  </si>
  <si>
    <t>885185891</t>
  </si>
  <si>
    <t>429520006900.S</t>
  </si>
  <si>
    <t>-2095501559</t>
  </si>
  <si>
    <t>1800201386</t>
  </si>
  <si>
    <t>1487810714</t>
  </si>
  <si>
    <t>-1308201424</t>
  </si>
  <si>
    <t>998769291.S</t>
  </si>
  <si>
    <t>Príplatok za zväčšený presun vzduchotechnických zariadení nad vymedzenú najväčšiu dopravnú vzdialenosť po stavenisku do 1 km</t>
  </si>
  <si>
    <t>-2131982711</t>
  </si>
  <si>
    <t>998769294.S</t>
  </si>
  <si>
    <t>Príplatok za zväčšený presun vzduchotechnických zariadení nad vymedzenú najväčšiu dopravnú vzdialenosť mimo staveniska k.ď. 1 km</t>
  </si>
  <si>
    <t>-717450400</t>
  </si>
  <si>
    <t>437487840</t>
  </si>
  <si>
    <t>Uvedenie technológie a zariadení do prevádzky</t>
  </si>
  <si>
    <t>99729233</t>
  </si>
  <si>
    <t>323347323</t>
  </si>
  <si>
    <t>1421019685</t>
  </si>
  <si>
    <t>04 - Vzduchotechnika</t>
  </si>
  <si>
    <t>23-M - Montáže potrubia</t>
  </si>
  <si>
    <t>769011150.S</t>
  </si>
  <si>
    <t>Montáž ventilátora malého axiálneho na fasádu veľkosť: 200</t>
  </si>
  <si>
    <t>1116236029</t>
  </si>
  <si>
    <t>429140001000.S</t>
  </si>
  <si>
    <t>-77431609</t>
  </si>
  <si>
    <t>-1714311719</t>
  </si>
  <si>
    <t>-1877662449</t>
  </si>
  <si>
    <t>761352257</t>
  </si>
  <si>
    <t>1360885058</t>
  </si>
  <si>
    <t>769036045.S</t>
  </si>
  <si>
    <t>Montáž pretlakovej/podtlakovej žalúzie do prierezu 0.100 m2</t>
  </si>
  <si>
    <t>1638801847</t>
  </si>
  <si>
    <t>429720105500.S</t>
  </si>
  <si>
    <t>Žalúzia pretlaková, výfuková, plastová, d200 mm</t>
  </si>
  <si>
    <t>-2054938874</t>
  </si>
  <si>
    <t>-1653056874</t>
  </si>
  <si>
    <t>928440834</t>
  </si>
  <si>
    <t>1829909311</t>
  </si>
  <si>
    <t>-98560997</t>
  </si>
  <si>
    <t>769071290.S</t>
  </si>
  <si>
    <t>Montáž závesu kruhového a štvorhranného vzduchotechnického potrubia</t>
  </si>
  <si>
    <t>-1298956765</t>
  </si>
  <si>
    <t>386544</t>
  </si>
  <si>
    <t>Záves VZT rozvodu</t>
  </si>
  <si>
    <t>-758296464</t>
  </si>
  <si>
    <t>-111681154</t>
  </si>
  <si>
    <t>23-M</t>
  </si>
  <si>
    <t>Montáže potrubia</t>
  </si>
  <si>
    <t>230330412.S</t>
  </si>
  <si>
    <t>Montáž potrubia pre rozvody plynov</t>
  </si>
  <si>
    <t>1811390953</t>
  </si>
  <si>
    <t>286130002600.S</t>
  </si>
  <si>
    <t>Hadica tlaková pre stlačený vzduchu</t>
  </si>
  <si>
    <t>1032870847</t>
  </si>
  <si>
    <t>230330522.S</t>
  </si>
  <si>
    <t>Montáž T-kusu pre rozvody stlačených plynov</t>
  </si>
  <si>
    <t>-1125866320</t>
  </si>
  <si>
    <t>196730033828.S</t>
  </si>
  <si>
    <t>T-kus d 16 mm</t>
  </si>
  <si>
    <t>1851038924</t>
  </si>
  <si>
    <t>230330603.S</t>
  </si>
  <si>
    <t>Montáž guľového ventilu pre  plyny G 1/2"</t>
  </si>
  <si>
    <t>796201064</t>
  </si>
  <si>
    <t>551410001770.S</t>
  </si>
  <si>
    <t>Guľový ventil G 1/2" DN 15, vr</t>
  </si>
  <si>
    <t>1198292271</t>
  </si>
  <si>
    <t>Montáž a zapojenie regulátora ventilátora</t>
  </si>
  <si>
    <t>136469335</t>
  </si>
  <si>
    <t>1982707525</t>
  </si>
  <si>
    <t>949774532</t>
  </si>
  <si>
    <t>-636850007</t>
  </si>
  <si>
    <t>HZS000111.S.1</t>
  </si>
  <si>
    <t>1196444503</t>
  </si>
  <si>
    <t>HZS-0051.1.1</t>
  </si>
  <si>
    <t>-679535257</t>
  </si>
  <si>
    <t>-905302513</t>
  </si>
  <si>
    <t>1039425335</t>
  </si>
  <si>
    <t>05 - Zdravotechnika</t>
  </si>
  <si>
    <t>721290111.S</t>
  </si>
  <si>
    <t>725869381.S</t>
  </si>
  <si>
    <t>Montáž zápachovej uzávierky pre zariaďovacie predmety, ostatných typov do D 40 mm</t>
  </si>
  <si>
    <t>551620006400.S</t>
  </si>
  <si>
    <t>Zápachová uzávierka - sifón pre umývadlá DN 40</t>
  </si>
  <si>
    <t>722171132.S</t>
  </si>
  <si>
    <t>Potrubie plasthliníkové D 20 mm (vrátane odbočiek, kolien, redukcií)</t>
  </si>
  <si>
    <t>Montáž armatúry závitovej s jedným závitom, nástenka pre výtokový ventil G 3/4</t>
  </si>
  <si>
    <t>551110019900.S</t>
  </si>
  <si>
    <t>Guľový ventil rohový, 1/2" - 3/8", s filtrom, bez matice, chrómovaná mosadz</t>
  </si>
  <si>
    <t>722290234.S</t>
  </si>
  <si>
    <t>Demontáž batérie drezovej, umývadlovej nástennej</t>
  </si>
  <si>
    <t>Batéria umývadlová páková</t>
  </si>
  <si>
    <t xml:space="preserve">Dlaždice keramické 600x600 glazované </t>
  </si>
  <si>
    <t>Dlaždice keramické 600x600 mm, gresové neglazované</t>
  </si>
  <si>
    <t xml:space="preserve">Dlaždice keramické 600x600 mm, gresové neglazované </t>
  </si>
  <si>
    <t>Dlaždice keramické 600x600 glazované</t>
  </si>
  <si>
    <t>Zárubňa obložková vnútorná pre dvere jednokrídlové, šírka 600-1000 mm, bezpolodrážková, výplň DTD doska, povrch HPL laminát výška do 2100mm</t>
  </si>
  <si>
    <t>Zárubňa obložková vnútorná pre dvere jednokrídlové, šírka 600-1000 mm, bezpolodrážková, výplň DTD doska, povrch HPL laminát výška do 2200mm</t>
  </si>
  <si>
    <t>Zárubňa obložková vnútorná pre dvere jednokrídlové, šírka 600-1000 mm, bezpolodrážková, výplň DTD doska, povrch HPL laminát výška do 2600mm</t>
  </si>
  <si>
    <t>{c5f72d70-9644-4dd5-970c-df7ab6585ca6}</t>
  </si>
  <si>
    <t>Nitra, Pracovisko ÚKT, Vodná23, 949 01 Nitra</t>
  </si>
  <si>
    <t/>
  </si>
  <si>
    <t>p.č.:606/72, k.ú.: Nitra, Vodná 23, 949 01 Nitra</t>
  </si>
  <si>
    <t>MVSR, Pribinova 2, 949 01 Nitra</t>
  </si>
  <si>
    <t>Ing. Pavol Fedorčák, PhD.</t>
  </si>
  <si>
    <t>Ing. Peter Antol</t>
  </si>
  <si>
    <t xml:space="preserve">    36-M - Montáž prev.,mer. a regul.zariadení</t>
  </si>
  <si>
    <t>-1616180359</t>
  </si>
  <si>
    <t>-440027272</t>
  </si>
  <si>
    <t>1838943318</t>
  </si>
  <si>
    <t>1545749987</t>
  </si>
  <si>
    <t>2077965221</t>
  </si>
  <si>
    <t>-1272282431</t>
  </si>
  <si>
    <t>548745075</t>
  </si>
  <si>
    <t>-2124634621</t>
  </si>
  <si>
    <t>-327136129</t>
  </si>
  <si>
    <t>-1698922711</t>
  </si>
  <si>
    <t>1065368719</t>
  </si>
  <si>
    <t>-224494935</t>
  </si>
  <si>
    <t>-379796886</t>
  </si>
  <si>
    <t>62369817</t>
  </si>
  <si>
    <t>-1466134245</t>
  </si>
  <si>
    <t>-1362904819</t>
  </si>
  <si>
    <t>166914562</t>
  </si>
  <si>
    <t>405502041</t>
  </si>
  <si>
    <t>-1650160621</t>
  </si>
  <si>
    <t>2051234018</t>
  </si>
  <si>
    <t>1779912287</t>
  </si>
  <si>
    <t>-1830508917</t>
  </si>
  <si>
    <t>1070222665</t>
  </si>
  <si>
    <t>-520563580</t>
  </si>
  <si>
    <t>1670010745</t>
  </si>
  <si>
    <t>1637757639</t>
  </si>
  <si>
    <t>-338334036</t>
  </si>
  <si>
    <t>932332486</t>
  </si>
  <si>
    <t>388205139</t>
  </si>
  <si>
    <t>-2032319132</t>
  </si>
  <si>
    <t>1379609688</t>
  </si>
  <si>
    <t>119961691</t>
  </si>
  <si>
    <t>309952531</t>
  </si>
  <si>
    <t>-426863865</t>
  </si>
  <si>
    <t>254737248</t>
  </si>
  <si>
    <t>1014140636</t>
  </si>
  <si>
    <t>422723566</t>
  </si>
  <si>
    <t>1593861687</t>
  </si>
  <si>
    <t>1606520997</t>
  </si>
  <si>
    <t>957004363</t>
  </si>
  <si>
    <t>-771722051</t>
  </si>
  <si>
    <t>1180472989</t>
  </si>
  <si>
    <t>-1424153847</t>
  </si>
  <si>
    <t>-1745990772</t>
  </si>
  <si>
    <t>1311364568</t>
  </si>
  <si>
    <t>-1507148959</t>
  </si>
  <si>
    <t>-2125168336</t>
  </si>
  <si>
    <t>-844490178</t>
  </si>
  <si>
    <t>-373709566</t>
  </si>
  <si>
    <t>1934609917</t>
  </si>
  <si>
    <t>-1915482223</t>
  </si>
  <si>
    <t>1193240374</t>
  </si>
  <si>
    <t>730685846</t>
  </si>
  <si>
    <t>2110001910</t>
  </si>
  <si>
    <t>-2127871693</t>
  </si>
  <si>
    <t>491194654</t>
  </si>
  <si>
    <t>1427596964</t>
  </si>
  <si>
    <t>1720376691</t>
  </si>
  <si>
    <t>-1091695930</t>
  </si>
  <si>
    <t>-451388794</t>
  </si>
  <si>
    <t>45130543</t>
  </si>
  <si>
    <t>-1973843123</t>
  </si>
  <si>
    <t>-8212782</t>
  </si>
  <si>
    <t>1263435909</t>
  </si>
  <si>
    <t>1908788977</t>
  </si>
  <si>
    <t>2114280561</t>
  </si>
  <si>
    <t>369704199</t>
  </si>
  <si>
    <t>-1776426506</t>
  </si>
  <si>
    <t>133721358</t>
  </si>
  <si>
    <t>-701333071</t>
  </si>
  <si>
    <t>-201164619</t>
  </si>
  <si>
    <t>-655201399</t>
  </si>
  <si>
    <t>1151674597</t>
  </si>
  <si>
    <t>-1251722245</t>
  </si>
  <si>
    <t>664195579</t>
  </si>
  <si>
    <t>1541385048</t>
  </si>
  <si>
    <t>483631961</t>
  </si>
  <si>
    <t>-1805407222</t>
  </si>
  <si>
    <t>1684379927</t>
  </si>
  <si>
    <t>-244349731</t>
  </si>
  <si>
    <t>-1647267860</t>
  </si>
  <si>
    <t>-1367542449</t>
  </si>
  <si>
    <t>1380141307</t>
  </si>
  <si>
    <t>974465339</t>
  </si>
  <si>
    <t>-1110835055</t>
  </si>
  <si>
    <t>-510137985</t>
  </si>
  <si>
    <t>-855177668</t>
  </si>
  <si>
    <t xml:space="preserve">Zaregulovanie,  kompletácia, revízna správa, zaškolenie obsluhy   </t>
  </si>
  <si>
    <t>348759234</t>
  </si>
  <si>
    <t xml:space="preserve">Zaregulovanie VZT + kompletácia, revízna správa, zaškolenie obsluhy   </t>
  </si>
  <si>
    <t>-935469225</t>
  </si>
  <si>
    <t>1866826940</t>
  </si>
  <si>
    <t>495588442</t>
  </si>
  <si>
    <t>{73c4dce3-cc5f-4ade-8cc5-ec87b3b2f156}</t>
  </si>
  <si>
    <t>p.č.:606/72, k.ú.: Nitra, Vodná 23, 949 01</t>
  </si>
  <si>
    <t>MVSR, Pribinova 2, 812 72 Bratislava</t>
  </si>
  <si>
    <t>Ing. Pavol Fedorčák PhD.</t>
  </si>
  <si>
    <t xml:space="preserve">    721 - Zdravotechnika - vnútorná kanalizácia</t>
  </si>
  <si>
    <t xml:space="preserve">    725 - Zdravotechnika - zariaďovacie predmety</t>
  </si>
  <si>
    <t xml:space="preserve">    731 - Prietokové ohrievače</t>
  </si>
  <si>
    <t>-1354276471</t>
  </si>
  <si>
    <t>-1424854501</t>
  </si>
  <si>
    <t>1955246701</t>
  </si>
  <si>
    <t>916660134</t>
  </si>
  <si>
    <t>1448119219</t>
  </si>
  <si>
    <t>1213362738</t>
  </si>
  <si>
    <t>925926237</t>
  </si>
  <si>
    <t>1385464117</t>
  </si>
  <si>
    <t>1254727485</t>
  </si>
  <si>
    <t>-1016137389</t>
  </si>
  <si>
    <t>108936574</t>
  </si>
  <si>
    <t>877483026</t>
  </si>
  <si>
    <t>2137857397</t>
  </si>
  <si>
    <t>-164691223</t>
  </si>
  <si>
    <t>-2117407211</t>
  </si>
  <si>
    <t>974610964</t>
  </si>
  <si>
    <t>501290707</t>
  </si>
  <si>
    <t>-782913828</t>
  </si>
  <si>
    <t>880778775</t>
  </si>
  <si>
    <t>1321869966</t>
  </si>
  <si>
    <t>-1776241845</t>
  </si>
  <si>
    <t>-840322701</t>
  </si>
  <si>
    <t>-1506762438</t>
  </si>
  <si>
    <t>-1639590386</t>
  </si>
  <si>
    <t>-842610693</t>
  </si>
  <si>
    <t>-1568034208</t>
  </si>
  <si>
    <t>666293928</t>
  </si>
  <si>
    <t>251493349</t>
  </si>
  <si>
    <t>-2027623889</t>
  </si>
  <si>
    <t>-1658049003</t>
  </si>
  <si>
    <t>245135458</t>
  </si>
  <si>
    <t>-769331617</t>
  </si>
  <si>
    <t>31202496</t>
  </si>
  <si>
    <t>-869109210</t>
  </si>
  <si>
    <t>-1430418688</t>
  </si>
  <si>
    <t>1259951804</t>
  </si>
  <si>
    <t>-886261646</t>
  </si>
  <si>
    <t>148326568</t>
  </si>
  <si>
    <t>-1241451239</t>
  </si>
  <si>
    <t>1552930453</t>
  </si>
  <si>
    <t>138778285</t>
  </si>
  <si>
    <t xml:space="preserve">Demontáž vpustu podlahového </t>
  </si>
  <si>
    <t>525550652</t>
  </si>
  <si>
    <t xml:space="preserve">Demontáž batérie drezovej, umývadlovej </t>
  </si>
  <si>
    <t>-616098076</t>
  </si>
  <si>
    <t>639739030</t>
  </si>
  <si>
    <t>1963525764</t>
  </si>
  <si>
    <t>-257120705</t>
  </si>
  <si>
    <t>1585805949</t>
  </si>
  <si>
    <t>1897128503</t>
  </si>
  <si>
    <t>-419440108</t>
  </si>
  <si>
    <t>473751099</t>
  </si>
  <si>
    <t>1179150611</t>
  </si>
  <si>
    <t>-1655310298</t>
  </si>
  <si>
    <t>-1158751966</t>
  </si>
  <si>
    <t>1467154716</t>
  </si>
  <si>
    <t>-781043060</t>
  </si>
  <si>
    <t>-503812949</t>
  </si>
  <si>
    <t>-103763895</t>
  </si>
  <si>
    <t>261325952</t>
  </si>
  <si>
    <t>72017145</t>
  </si>
  <si>
    <t>-2129295518</t>
  </si>
  <si>
    <t>-1281503674</t>
  </si>
  <si>
    <t>1414263334</t>
  </si>
  <si>
    <t>-145770976</t>
  </si>
  <si>
    <t>-1508261339</t>
  </si>
  <si>
    <t>1157156076</t>
  </si>
  <si>
    <t>1267361372</t>
  </si>
  <si>
    <t>597882106</t>
  </si>
  <si>
    <t>1675349413</t>
  </si>
  <si>
    <t>-1127874061</t>
  </si>
  <si>
    <t>256722520</t>
  </si>
  <si>
    <t>-2050465564</t>
  </si>
  <si>
    <t>632185450</t>
  </si>
  <si>
    <t>140355776</t>
  </si>
  <si>
    <t>-1301471892</t>
  </si>
  <si>
    <t>-2101090995</t>
  </si>
  <si>
    <t>2114516878</t>
  </si>
  <si>
    <t>665540798</t>
  </si>
  <si>
    <t>1282736226</t>
  </si>
  <si>
    <t>441849884</t>
  </si>
  <si>
    <t>-971760033</t>
  </si>
  <si>
    <t>-1543209542</t>
  </si>
  <si>
    <t>-965337201</t>
  </si>
  <si>
    <t>1947503459</t>
  </si>
  <si>
    <t>1908886129</t>
  </si>
  <si>
    <t>1976543030</t>
  </si>
  <si>
    <t>1363683819</t>
  </si>
  <si>
    <t>1992008849</t>
  </si>
  <si>
    <t>{7631d710-d49d-4e81-b979-2c26f153a670}</t>
  </si>
  <si>
    <t>-894179942</t>
  </si>
  <si>
    <t>2129561198</t>
  </si>
  <si>
    <t>1993103605</t>
  </si>
  <si>
    <t>-776006980</t>
  </si>
  <si>
    <t>270578520</t>
  </si>
  <si>
    <t>1568698841</t>
  </si>
  <si>
    <t>-686417610</t>
  </si>
  <si>
    <t>514312271</t>
  </si>
  <si>
    <t>-1446128333</t>
  </si>
  <si>
    <t>-899402209</t>
  </si>
  <si>
    <t>-50532938</t>
  </si>
  <si>
    <t>1756413667</t>
  </si>
  <si>
    <t>1802659960</t>
  </si>
  <si>
    <t>790119537</t>
  </si>
  <si>
    <t>145042373</t>
  </si>
  <si>
    <t>915913838</t>
  </si>
  <si>
    <t>-513858889</t>
  </si>
  <si>
    <t>-2128873248</t>
  </si>
  <si>
    <t>1694100964</t>
  </si>
  <si>
    <t>-946031382</t>
  </si>
  <si>
    <t>-836699272</t>
  </si>
  <si>
    <t>-1375998740</t>
  </si>
  <si>
    <t>782026380</t>
  </si>
  <si>
    <t>1200926106</t>
  </si>
  <si>
    <t>-368890397</t>
  </si>
  <si>
    <t>-2100552033</t>
  </si>
  <si>
    <t>-242398544</t>
  </si>
  <si>
    <t>1677572908</t>
  </si>
  <si>
    <t>401727519</t>
  </si>
  <si>
    <t xml:space="preserve">Montáž prietokového ohrievača vody </t>
  </si>
  <si>
    <t>-1446605623</t>
  </si>
  <si>
    <t>-828021057</t>
  </si>
  <si>
    <t>727713228</t>
  </si>
  <si>
    <t>-309005169</t>
  </si>
  <si>
    <t>-1898918950</t>
  </si>
  <si>
    <t>1208206158</t>
  </si>
  <si>
    <t>675149950</t>
  </si>
  <si>
    <t>1426697618</t>
  </si>
  <si>
    <t>Montáž lišty z PVC 60x60, uložená pevne, vkladacia</t>
  </si>
  <si>
    <t>Lišta hranatá z PVC, 60x60 mm</t>
  </si>
  <si>
    <t>Dvere vnútorné jednokrídlové, šírka 600-1000 mm, trasnsparentná výplň (bezpečnostné sklo) + nadsvetlík, výška 2600mm; ozn. D02</t>
  </si>
  <si>
    <t>Dvere vnútorné jednokrídlové, šírka 600-1000 mm, výplň DTD doska, povrch HPL laminát, plné, výška do 2100mm, požiarny uzáver; ozn. D05, D06</t>
  </si>
  <si>
    <t>Dvere vnútorné jednokrídlové, šírka 600-1000 mm, výplň DTD doska, povrch HPL laminát, plné, výška do 2100mm; ozn. D09</t>
  </si>
  <si>
    <t>Dvere vnútorné jednokrídlové, šírka 600-1000 mm, výplň DTD doska, povrch HPL laminát, plné, výška 2150mm; ozn. D04, D07, D08, D13</t>
  </si>
  <si>
    <t>Dvere vnútorné jednokrídlové, šírka 600-1000 mm, výplň DTD doska, povrch HPL laminát, plné + nadsvetlík, výška 2600mm; ozn. D01, D03, D12</t>
  </si>
  <si>
    <t>Dvere vnútorné jednokrídlové, šírka 600-900 mm, výplň DTD doska, povrch HPL laminát, plné; ozn. D10</t>
  </si>
  <si>
    <t>Dvere dvojkrídlové vhodové 1350x2900, nadsvetlík, mliečne sklo, samozatvárač, zarážka dverí; ozn. D11</t>
  </si>
  <si>
    <t>Prietokový ohrievač  vody napr. HAKL MK-1, alebo ekvivalent</t>
  </si>
  <si>
    <t>Regulátor ventilátora, napr.  Systemair MTP 20 alebo ekvivalent</t>
  </si>
  <si>
    <t>Regulátor ventilátora, napr. Systemair REE1 alebo ekvivalent</t>
  </si>
  <si>
    <t>Kazeta filtračná, box do kruhového potrubia priemeru 200 mm,s HEPA filtrom, napr. Dalap F-box alebo ekvivalent</t>
  </si>
  <si>
    <t>Kazeta filtračná, box do kruhového potrubia priemeru 125 mm, s HEPA filtrom, napr. Dalap F-box alebo ekvivalent</t>
  </si>
  <si>
    <t>Ventilátor do kruhového potrubia, napr. Systemair K 200 L Sileo alebo ekvivalent</t>
  </si>
  <si>
    <t>Ventilátor fasádny, axiálny, do kruhového potrubia, kovový, d200, napr. Systemair AW 200 EC Sileo, alebo ekvivalent</t>
  </si>
  <si>
    <t>Vonkajšia klimatizačná jednotka multisplit, napr. LG MU 3R21.U21 alebo ekvivalent</t>
  </si>
  <si>
    <t>Nástenná klimatizačná jednotka, napr. LG PM07SK.NSA alebo ekvivalent</t>
  </si>
  <si>
    <t>Konvektor nástenný, napr.  FENIX ATLANTIC F125-D alebo ekvivalent</t>
  </si>
  <si>
    <t>Sálavý infrapanel, napr.  Ecosun 750 IKP alebo ekvivalent</t>
  </si>
  <si>
    <t>Termostat priestorový, napr.  T-sense OLED (Bluetooth) alebo ekvivalent</t>
  </si>
  <si>
    <t xml:space="preserve">RG - podružný rozvádzač - skriňa s prístrojovým vybavením, kompletne vyzbrojená a zapojená v zmysle dokumentácie, vrátane výrobnej dokumentácie </t>
  </si>
  <si>
    <t>Plasthliníkové potrubie z viacvrstvových rúr, napr.  PE Geberit Mepla v tyčiach spájané lisovaním dxt 26x3 mm alebo ekvivalent</t>
  </si>
  <si>
    <t>Plasthliníkové potrubie z viacvrstvových rúr, napr.  PE Geberit Mepla v tyčiach spájané lisovaním dxt 20x2,5 mm alebo ekvivalent</t>
  </si>
  <si>
    <t>Ohrievač vody elektrický závesný akumulačný, napr. HAKL BD 80 V objem 80 l alebo ekvivalent</t>
  </si>
  <si>
    <t>Priamovýhrevná vodovná batéria, napr.  HAKL OB 330 (PB) alebo ekvivalent.</t>
  </si>
  <si>
    <t>Plasthliníkové potrubie z viacvrstvových rúr, napr. PE Geberit Mepla v tyčiach spájané lisovaním dxt 26x3 mm alebo ekvivalent</t>
  </si>
  <si>
    <t>Snímač teploty do potrubia napr. Systemair TG-K330 alebo ekvivalent</t>
  </si>
  <si>
    <t>Priestorový snímač teploty napr. Systemair TG-R430 + kabeláž alebo ekvivalent</t>
  </si>
  <si>
    <t>Regulátor napr. Systemair REE1 + kabeláž alebo ekvivalent</t>
  </si>
  <si>
    <t>Kazeta filtračný box do kruhového potrubia priemeru 200 mm,s HEPA filtrom, napr. Dalap F-box alebo ekvivalent</t>
  </si>
  <si>
    <t>Kazeta filtračná box do kruhového potrubia priemeru 125 mm, s HEPA filtrom, napr. Dalap F-box alebo ekvivalent</t>
  </si>
  <si>
    <t>Ventilátor do kruhového potrubia, napr. Systemair K 200 M Sileo alebo ekvivalent</t>
  </si>
  <si>
    <t>Ventilátor do kruhového potrubia, napr. Systemair K 160 M Sileo alebo ekvivalent</t>
  </si>
  <si>
    <t>Ventilátor do kruhového potrubia, napr. Systemair K 125 M Sileo alebo ekvivalent</t>
  </si>
  <si>
    <t>Klimatizačná jednotka, singlesplit, stenová, napr.  LG S09EQ.NSJ+S09EQ.UA3 alebo ekvivalent</t>
  </si>
  <si>
    <t>Skriňa rozdeľovača z oceľového pozinkovaného plechu pre montáž na stenu, dĺžka 760 mm, hĺbka 150 mm, výška 580 mm, biela, napr. HERZ alebo ekvivalent</t>
  </si>
  <si>
    <t>Rozdeľovač tyčový 5-okruhový, pre vykurovacie okruhy plošného vykurovanie s obehovým čerpadlom + Rozdeľovač elektronických riadiacich signálov, napr. HERZ Logofloor alebo ekvivalent</t>
  </si>
  <si>
    <t>Platňa nopová bez tepelnej izolácie, čierna, PS 23, celková výška 25 mm, pre priemery rúrok 14 - 17 mm, napr. HERZ alebo ekvivalent</t>
  </si>
  <si>
    <t>Rúrka plast-hliníková PE-RT 16x2, hr.Al 0,2 mm, pre podlahové vykurovanie, v kotúči, napr. HERZ alebo ekvivalent</t>
  </si>
  <si>
    <t>Spona špeciálna nastrelovacia dlhá, na uchytenie vykurovacej rúrky s priemerom do 20 mm na nekašírovanú tepelnú izoláciu, napr. HERZ alebo ekvivalent</t>
  </si>
  <si>
    <t>Pás dilatačný z polyetylénu, šedý, hrúbka 8 mm, výška 150 mm, dĺžka kotúča je 25 m, napr. okrajový izolačný a  tlmiaci pás HERZ alebo ekvivalent</t>
  </si>
  <si>
    <t>Lepiaca páska hr. 5 cm, dĺžka kotúča 132 m, napr. HERZ alebo ekvivalent</t>
  </si>
  <si>
    <t>Chránička červenej farby pre rúrku DN 16, napr. HERZ alebo ekvivalent</t>
  </si>
  <si>
    <t>Prísada do poteru zvyšujúca tepelnú vodivosť a pevnosť v tlaku a ťahu, balenie 10,25 kg, napr. HERZ alebo ekvivalent</t>
  </si>
  <si>
    <t>Teleso vykurovacie doskové trojradové, napr. KORAD PLAN 30K 600x1600 s bočným pripojením alebo ekvivalent</t>
  </si>
  <si>
    <t>Teleso vykurovacie doskové trojradové, napr. KORAD PLAN 33K 600x1600 s bočným pripojením alebo ekvivalent</t>
  </si>
  <si>
    <t>Teleso vykurovacie doskové trojradové, napr. KORAD PLAN 30K 600x1000 s bočným pripojením alebo ekvivalent</t>
  </si>
  <si>
    <t>Teleso vykurovacie doskové trojradové, napr.  KORAD PLAN 30K 600x1200 s bočným pripojením alebo ekvivalent</t>
  </si>
  <si>
    <t>Teleso vykurovacie doskové trojradové, napr.  KORAD PLAN 33K 600x1200 s bočným pripojením alebo ekvivalent</t>
  </si>
  <si>
    <t>Teleso vykurovacie doskové trojradové, napr.  KORAD PLAN 30K 600x500 s bočným pripojením alebo ekvivalent</t>
  </si>
  <si>
    <t>Teleso vykurovacie doskové trojradové, napr. KORAD PLAN 33K 300x1000 s bočným pripojením alebo ekvivalent</t>
  </si>
  <si>
    <t>Hlavica termostatická závit M 28 x 1,5, s kvapalinovým snímačom a polohou "0", nastaviteľná protimrazová ochrana pri cca 6°C, teplotný rozsah 6 - 30 °C, napr. HERZ Hlavica termostatická "Design" "Mini"   alebo ekvivalent</t>
  </si>
  <si>
    <t>Ventil priamy vyvažovací  DN 15 (normálny prietok, kvs=6,05 m3/h), s meracími ventilčekmi pre meranie tlakovej diferencie, 2 vrty 1/4 uzatvorené uzávermi, hrdlo x hrdlo, napr STRÖMAX-GM 2013 alebo ekvivalent</t>
  </si>
  <si>
    <t>Kohút guľový 2-cestný regulačný s ovládacou pákou DN 25, PN 40, napr. HERZ alebo ekvivalent</t>
  </si>
  <si>
    <t>Ventil štvorcestný termostatický DN 15, rohový, pre 2-rúrkové sústavy, prednastaviteľný termostatický zvršok, pripojenie vyk. telesa ponornou rúrou dĺ = 150 mm - DN 11 mm, napr. HERZ VUA-40 alebo ekvivalent</t>
  </si>
  <si>
    <t>Ventil termostatický  DN 15, priamy, prípojka na vykurovacie teleso s kužeľovým tesnením, pripojenie na rúru univerzálnym hrdlom, napr. HERZ Ventil TS-90 alebo ekvivalent</t>
  </si>
  <si>
    <t>Ventil do spiatočky DN 15, priamy, s prednastavením, s možnosťou napúšťania, vypúšťania a uzavretia, prípojka na vykurovacie teleso s kužeľovým tesnením, pripojenie na rúru univerzálnym hrdlom napr. HERZ RL-5 alebo ekvivalent</t>
  </si>
  <si>
    <t>Prechodka pre rozdeľovače 8530 na plastovú rúrku 16 x 2, G 3/4", z PE-X-, PB a rúrky z kompozitných plastov, pozostáva z hadicovej prechodky, svorkového krúžku a prevlečnej matice G 3/4" s kužeľovým tesnením, napr. HERZ alebo ekvivalent</t>
  </si>
  <si>
    <t>Rúrka plast-hliníková PE-RT, hr.Al 0,4 mm, v kotúči, 20x2, napr. HERZ alebo ekvivalent</t>
  </si>
  <si>
    <t>Rúrka plast-hliníková PE-RT, hr.Al 0,4 mm, v kotúči, 16x2, napr. HERZ alebo ekvivalent</t>
  </si>
  <si>
    <t>Izolačná PE trubica TUBOLIT DG 18x30 mm (d potrubia x hr. izolácie), rozrezaná, napr. AZ FLEX alebo ekvivalent</t>
  </si>
  <si>
    <t>Izolačná PE trubica TUBOLIT DG 22x30 mm (d potrubia x hr. izolácie), rozrezaná, napr. AZ FLEX alebo ekvivalent</t>
  </si>
  <si>
    <t>Káblová prýchytka PVC s natĺkacou hmoždinkou a sťahovacou páskou napr. Strader US1 (UKT1) alebo ekvivalent</t>
  </si>
  <si>
    <t>R1.3 - podružný rozvádzač - podomietková rozvodnica pre rozšírenie existujúceho rozvádzača s prístrojovým vybavením, kompletne vyzbrojená a zapojená v zmysle dokumentácie, vrátane výrobnej dokumentácie</t>
  </si>
  <si>
    <t>R1.4 - podružný rozvádzač - podomietková rozvodnica s prístrojovým vybavením, kompletne vyzbrojená a zapojená v zmysle dokumentácie, vrátane výrobnej dokumentácie</t>
  </si>
  <si>
    <t>R1.2 - podružný rozvádzač - samostatne stojaca skriňa s prístrojovým vybavením, kompletne vyzbrojená a zapojená v zmysle dokumentácie, vrátane výrobnej dokumentácie</t>
  </si>
  <si>
    <t>Svietidlo G - nástenné exteriérové, s pohybovým senzorom LED, AC 230V/50Hz, 12W, min. 1200lm, 4000K, IP44</t>
  </si>
  <si>
    <t>Nitra, pracovisko ÚKT, Vodná 23 - rekonštrukcia priestorov</t>
  </si>
  <si>
    <t>ADMINISTRATÍVNE PRIESTORY OO PZ</t>
  </si>
  <si>
    <t>SO 01 - ADMINISTRATÍVNE PRIESTORY OO PZ</t>
  </si>
  <si>
    <t>210111004.S1</t>
  </si>
  <si>
    <t xml:space="preserve">Zásuvka vstavaná do podlahovej krabice, 230 V/16A vrátane zapojenia   </t>
  </si>
  <si>
    <t>8595568919175</t>
  </si>
  <si>
    <t xml:space="preserve">Zásuvka vstavná do podlahovej krabice 45X45 HB biela   </t>
  </si>
  <si>
    <t>210010420.S</t>
  </si>
  <si>
    <t>345410004100.S</t>
  </si>
  <si>
    <t>345410005610.S</t>
  </si>
  <si>
    <t xml:space="preserve">Sada nivelačná (4 ks) SN   </t>
  </si>
  <si>
    <t>210010422.S</t>
  </si>
  <si>
    <t xml:space="preserve">Rám podlahovej krabici - BOX   </t>
  </si>
  <si>
    <t>345410004400.S</t>
  </si>
  <si>
    <t>220511011.S</t>
  </si>
  <si>
    <t xml:space="preserve">Montáž zásuvky 2xRJ45 do podlahovej krabice, alebo do žľabu   </t>
  </si>
  <si>
    <t>8595568927279</t>
  </si>
  <si>
    <t xml:space="preserve">Zásuvka dátová do podlahovej krabice 1-modul  45X22 1x RJ45 Cat.6A   </t>
  </si>
  <si>
    <t>220511020.S</t>
  </si>
  <si>
    <t xml:space="preserve">Zapojenie zásuvky 1xRJ45   </t>
  </si>
  <si>
    <t>220511021.S</t>
  </si>
  <si>
    <t xml:space="preserve">Zapojenie zásuvky 2xRJ45   </t>
  </si>
  <si>
    <t xml:space="preserve">Krabica univerzálna viacnásobná do podlahy   </t>
  </si>
  <si>
    <t xml:space="preserve">Krabica univerálna z PA do betónových podlah napr. KUP 57 alebo ekvivalent   </t>
  </si>
  <si>
    <t xml:space="preserve">Rám pre podlahovú krabicu napr.  typ 57, šxvxh 330x260x60 mm alebo ekvivalent  </t>
  </si>
  <si>
    <t>Brána sekc. zatepl. s el. pohonom a integrovanými dverami+diaľkové ovládače, hrúbka panelu 40 mm, vxš 3000x3000 mm</t>
  </si>
  <si>
    <t>553410061670.S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</si>
</sst>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0%"/>
    <numFmt numFmtId="165" formatCode="dd\.mm\.yyyy"/>
    <numFmt numFmtId="166" formatCode="#,##0.00000"/>
    <numFmt numFmtId="167" formatCode="#,##0.000"/>
    <numFmt numFmtId="168" formatCode="###0;\-###0"/>
    <numFmt numFmtId="169" formatCode="###0.000;\-###0.000"/>
  </numFmts>
  <fonts count="76">
    <font>
      <sz val="8"/>
      <name val="Arial CE"/>
      <family val="2"/>
      <charset val="1"/>
    </font>
    <font>
      <sz val="8"/>
      <name val="Arial"/>
      <family val="2"/>
      <charset val="1"/>
    </font>
    <font>
      <sz val="8"/>
      <color rgb="FFFFFFFF"/>
      <name val="Arial"/>
      <family val="2"/>
      <charset val="1"/>
    </font>
    <font>
      <sz val="8"/>
      <color rgb="FF3366FF"/>
      <name val="Arial"/>
      <family val="2"/>
      <charset val="1"/>
    </font>
    <font>
      <b/>
      <sz val="14"/>
      <name val="Arial"/>
      <family val="2"/>
      <charset val="1"/>
    </font>
    <font>
      <b/>
      <sz val="12"/>
      <color rgb="FF969696"/>
      <name val="Arial"/>
      <family val="2"/>
      <charset val="1"/>
    </font>
    <font>
      <sz val="10"/>
      <color rgb="FF969696"/>
      <name val="Arial"/>
      <family val="2"/>
      <charset val="1"/>
    </font>
    <font>
      <sz val="10"/>
      <name val="Arial"/>
      <family val="2"/>
      <charset val="1"/>
    </font>
    <font>
      <b/>
      <sz val="8"/>
      <color rgb="FF969696"/>
      <name val="Arial"/>
      <family val="2"/>
      <charset val="1"/>
    </font>
    <font>
      <b/>
      <sz val="11"/>
      <name val="Arial"/>
      <family val="2"/>
      <charset val="1"/>
    </font>
    <font>
      <b/>
      <sz val="10"/>
      <name val="Arial"/>
      <family val="2"/>
      <charset val="1"/>
    </font>
    <font>
      <sz val="10"/>
      <color rgb="FFFFFFFF"/>
      <name val="Arial"/>
      <family val="2"/>
      <charset val="1"/>
    </font>
    <font>
      <b/>
      <sz val="10"/>
      <color rgb="FFFFFFFF"/>
      <name val="Arial"/>
      <family val="2"/>
      <charset val="1"/>
    </font>
    <font>
      <b/>
      <sz val="10"/>
      <color rgb="FF969696"/>
      <name val="Arial"/>
      <family val="2"/>
      <charset val="1"/>
    </font>
    <font>
      <b/>
      <sz val="12"/>
      <name val="Arial"/>
      <family val="2"/>
      <charset val="1"/>
    </font>
    <font>
      <b/>
      <sz val="10"/>
      <color rgb="FF464646"/>
      <name val="Arial"/>
      <family val="2"/>
      <charset val="1"/>
    </font>
    <font>
      <sz val="12"/>
      <color rgb="FF969696"/>
      <name val="Arial"/>
      <family val="2"/>
      <charset val="1"/>
    </font>
    <font>
      <sz val="9"/>
      <name val="Arial"/>
      <family val="2"/>
      <charset val="1"/>
    </font>
    <font>
      <sz val="9"/>
      <color rgb="FF969696"/>
      <name val="Arial"/>
      <family val="2"/>
      <charset val="1"/>
    </font>
    <font>
      <b/>
      <sz val="12"/>
      <color rgb="FF960000"/>
      <name val="Arial"/>
      <family val="2"/>
      <charset val="1"/>
    </font>
    <font>
      <sz val="12"/>
      <name val="Arial"/>
      <family val="2"/>
      <charset val="1"/>
    </font>
    <font>
      <sz val="11"/>
      <name val="Arial"/>
      <family val="2"/>
      <charset val="1"/>
    </font>
    <font>
      <b/>
      <sz val="11"/>
      <color rgb="FF003366"/>
      <name val="Arial"/>
      <family val="2"/>
      <charset val="1"/>
    </font>
    <font>
      <sz val="11"/>
      <color rgb="FF003366"/>
      <name val="Arial"/>
      <family val="2"/>
      <charset val="1"/>
    </font>
    <font>
      <sz val="11"/>
      <color rgb="FF969696"/>
      <name val="Arial"/>
      <family val="2"/>
      <charset val="1"/>
    </font>
    <font>
      <sz val="18"/>
      <color rgb="FF0000FF"/>
      <name val="Arial"/>
      <family val="2"/>
      <charset val="1"/>
    </font>
    <font>
      <u/>
      <sz val="11"/>
      <color rgb="FF0000FF"/>
      <name val="Calibri"/>
      <charset val="1"/>
    </font>
    <font>
      <sz val="10"/>
      <color rgb="FF003366"/>
      <name val="Arial"/>
      <family val="2"/>
      <charset val="1"/>
    </font>
    <font>
      <b/>
      <sz val="10"/>
      <color rgb="FF003366"/>
      <name val="Arial"/>
      <family val="2"/>
      <charset val="1"/>
    </font>
    <font>
      <sz val="10"/>
      <color rgb="FF3366FF"/>
      <name val="Arial"/>
      <family val="2"/>
      <charset val="1"/>
    </font>
    <font>
      <sz val="8"/>
      <color rgb="FF969696"/>
      <name val="Arial"/>
      <family val="2"/>
      <charset val="1"/>
    </font>
    <font>
      <b/>
      <sz val="12"/>
      <color rgb="FF800000"/>
      <name val="Arial"/>
      <family val="2"/>
      <charset val="1"/>
    </font>
    <font>
      <sz val="12"/>
      <color rgb="FF003366"/>
      <name val="Arial"/>
      <family val="2"/>
      <charset val="1"/>
    </font>
    <font>
      <sz val="8"/>
      <color rgb="FF960000"/>
      <name val="Arial"/>
      <family val="2"/>
      <charset val="1"/>
    </font>
    <font>
      <b/>
      <sz val="8"/>
      <name val="Arial"/>
      <family val="2"/>
      <charset val="1"/>
    </font>
    <font>
      <sz val="8"/>
      <color rgb="FF003366"/>
      <name val="Arial"/>
      <family val="2"/>
      <charset val="1"/>
    </font>
    <font>
      <sz val="8"/>
      <color rgb="FF505050"/>
      <name val="Arial"/>
      <family val="2"/>
      <charset val="1"/>
    </font>
    <font>
      <sz val="7"/>
      <color rgb="FF969696"/>
      <name val="Arial"/>
      <family val="2"/>
      <charset val="1"/>
    </font>
    <font>
      <sz val="8"/>
      <color rgb="FF0000A8"/>
      <name val="Arial"/>
      <family val="2"/>
      <charset val="1"/>
    </font>
    <font>
      <sz val="8"/>
      <color rgb="FFFF0000"/>
      <name val="Arial"/>
      <family val="2"/>
      <charset val="1"/>
    </font>
    <font>
      <i/>
      <sz val="9"/>
      <color rgb="FF0000FF"/>
      <name val="Arial"/>
      <family val="2"/>
      <charset val="1"/>
    </font>
    <font>
      <i/>
      <sz val="8"/>
      <color rgb="FF0000FF"/>
      <name val="Arial"/>
      <family val="2"/>
      <charset val="1"/>
    </font>
    <font>
      <sz val="8"/>
      <color rgb="FF800080"/>
      <name val="Arial"/>
      <family val="2"/>
      <charset val="1"/>
    </font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46464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MS Sans Serif"/>
      <charset val="1"/>
    </font>
    <font>
      <i/>
      <sz val="9"/>
      <color rgb="FF0000FF"/>
      <name val="Arial"/>
      <family val="2"/>
      <charset val="238"/>
    </font>
    <font>
      <sz val="9"/>
      <color rgb="FFFF0000"/>
      <name val="Arial"/>
      <family val="2"/>
      <charset val="238"/>
    </font>
    <font>
      <i/>
      <sz val="9"/>
      <color rgb="FFFF0000"/>
      <name val="Arial"/>
      <family val="2"/>
      <charset val="238"/>
    </font>
    <font>
      <sz val="9"/>
      <name val="Arial"/>
      <family val="2"/>
      <charset val="238"/>
    </font>
    <font>
      <sz val="9"/>
      <color rgb="FFFF0000"/>
      <name val="Arial"/>
      <family val="2"/>
      <charset val="1"/>
    </font>
    <font>
      <i/>
      <sz val="9"/>
      <color rgb="FFFF0000"/>
      <name val="Arial"/>
      <family val="2"/>
      <charset val="1"/>
    </font>
    <font>
      <i/>
      <sz val="9"/>
      <color indexed="12"/>
      <name val="Arial"/>
      <family val="2"/>
      <charset val="238"/>
    </font>
    <font>
      <sz val="9"/>
      <color theme="3"/>
      <name val="Arial"/>
      <family val="2"/>
      <charset val="238"/>
    </font>
    <font>
      <i/>
      <sz val="9"/>
      <color theme="3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C0C0C0"/>
        <bgColor rgb="FFBEBEBE"/>
      </patternFill>
    </fill>
    <fill>
      <patternFill patternType="solid">
        <fgColor rgb="FFFFFFCC"/>
        <bgColor rgb="FFFFFFFF"/>
      </patternFill>
    </fill>
    <fill>
      <patternFill patternType="solid">
        <fgColor rgb="FFBEBEBE"/>
        <bgColor rgb="FFC0C0C0"/>
      </patternFill>
    </fill>
    <fill>
      <patternFill patternType="solid">
        <fgColor rgb="FFD2D2D2"/>
        <bgColor rgb="FFC0C0C0"/>
      </patternFill>
    </fill>
    <fill>
      <patternFill patternType="solid">
        <fgColor rgb="FFFFFFCC"/>
      </patternFill>
    </fill>
    <fill>
      <patternFill patternType="solid">
        <fgColor rgb="FFD2D2D2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FFFFFF"/>
      </patternFill>
    </fill>
  </fills>
  <borders count="3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0" fontId="26" fillId="0" borderId="0" applyBorder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6" fillId="0" borderId="0" applyAlignment="0">
      <alignment vertical="top"/>
      <protection locked="0"/>
    </xf>
  </cellStyleXfs>
  <cellXfs count="75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3" borderId="0" xfId="0" applyFont="1" applyFill="1" applyAlignment="1" applyProtection="1">
      <alignment horizontal="left" vertical="center"/>
      <protection locked="0"/>
    </xf>
    <xf numFmtId="49" fontId="7" fillId="3" borderId="0" xfId="0" applyNumberFormat="1" applyFont="1" applyFill="1" applyAlignment="1" applyProtection="1">
      <alignment horizontal="left" vertical="center"/>
      <protection locked="0"/>
    </xf>
    <xf numFmtId="0" fontId="1" fillId="0" borderId="4" xfId="0" applyFont="1" applyBorder="1"/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10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3" xfId="0" applyFont="1" applyBorder="1" applyAlignment="1">
      <alignment vertical="center"/>
    </xf>
    <xf numFmtId="0" fontId="1" fillId="4" borderId="0" xfId="0" applyFont="1" applyFill="1" applyAlignment="1">
      <alignment vertical="center"/>
    </xf>
    <xf numFmtId="0" fontId="14" fillId="4" borderId="6" xfId="0" applyFont="1" applyFill="1" applyBorder="1" applyAlignment="1">
      <alignment horizontal="left" vertical="center"/>
    </xf>
    <xf numFmtId="0" fontId="1" fillId="4" borderId="7" xfId="0" applyFont="1" applyFill="1" applyBorder="1" applyAlignment="1">
      <alignment vertical="center"/>
    </xf>
    <xf numFmtId="0" fontId="14" fillId="4" borderId="7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5" borderId="7" xfId="0" applyFont="1" applyFill="1" applyBorder="1" applyAlignment="1">
      <alignment vertical="center"/>
    </xf>
    <xf numFmtId="0" fontId="17" fillId="5" borderId="0" xfId="0" applyFont="1" applyFill="1" applyAlignment="1">
      <alignment horizontal="center" vertical="center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4" fontId="16" fillId="0" borderId="18" xfId="0" applyNumberFormat="1" applyFont="1" applyBorder="1" applyAlignment="1">
      <alignment vertical="center"/>
    </xf>
    <xf numFmtId="4" fontId="16" fillId="0" borderId="0" xfId="0" applyNumberFormat="1" applyFont="1" applyBorder="1" applyAlignment="1">
      <alignment vertical="center"/>
    </xf>
    <xf numFmtId="166" fontId="16" fillId="0" borderId="0" xfId="0" applyNumberFormat="1" applyFont="1" applyBorder="1" applyAlignment="1">
      <alignment vertical="center"/>
    </xf>
    <xf numFmtId="4" fontId="16" fillId="0" borderId="14" xfId="0" applyNumberFormat="1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1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4" fontId="24" fillId="0" borderId="18" xfId="0" applyNumberFormat="1" applyFont="1" applyBorder="1" applyAlignment="1">
      <alignment vertical="center"/>
    </xf>
    <xf numFmtId="4" fontId="24" fillId="0" borderId="0" xfId="0" applyNumberFormat="1" applyFont="1" applyBorder="1" applyAlignment="1">
      <alignment vertical="center"/>
    </xf>
    <xf numFmtId="166" fontId="24" fillId="0" borderId="0" xfId="0" applyNumberFormat="1" applyFont="1" applyBorder="1" applyAlignment="1">
      <alignment vertical="center"/>
    </xf>
    <xf numFmtId="4" fontId="24" fillId="0" borderId="14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5" fillId="0" borderId="0" xfId="1" applyFont="1" applyBorder="1" applyAlignment="1" applyProtection="1">
      <alignment horizontal="center" vertical="center"/>
    </xf>
    <xf numFmtId="0" fontId="2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4" fontId="6" fillId="0" borderId="18" xfId="0" applyNumberFormat="1" applyFont="1" applyBorder="1" applyAlignment="1">
      <alignment vertical="center"/>
    </xf>
    <xf numFmtId="4" fontId="6" fillId="0" borderId="0" xfId="0" applyNumberFormat="1" applyFont="1" applyBorder="1" applyAlignment="1">
      <alignment vertical="center"/>
    </xf>
    <xf numFmtId="166" fontId="6" fillId="0" borderId="0" xfId="0" applyNumberFormat="1" applyFont="1" applyBorder="1" applyAlignment="1">
      <alignment vertical="center"/>
    </xf>
    <xf numFmtId="4" fontId="6" fillId="0" borderId="14" xfId="0" applyNumberFormat="1" applyFont="1" applyBorder="1" applyAlignment="1">
      <alignment vertical="center"/>
    </xf>
    <xf numFmtId="4" fontId="6" fillId="0" borderId="19" xfId="0" applyNumberFormat="1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166" fontId="6" fillId="0" borderId="20" xfId="0" applyNumberFormat="1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165" fontId="7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0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6" fillId="0" borderId="0" xfId="0" applyFont="1" applyAlignment="1">
      <alignment horizontal="right" vertical="center"/>
    </xf>
    <xf numFmtId="0" fontId="30" fillId="0" borderId="0" xfId="0" applyFont="1" applyAlignment="1">
      <alignment horizontal="left" vertical="center"/>
    </xf>
    <xf numFmtId="4" fontId="1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4" fontId="11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vertical="center"/>
    </xf>
    <xf numFmtId="164" fontId="6" fillId="0" borderId="0" xfId="0" applyNumberFormat="1" applyFont="1" applyAlignment="1">
      <alignment horizontal="right" vertical="center"/>
    </xf>
    <xf numFmtId="0" fontId="1" fillId="5" borderId="0" xfId="0" applyFont="1" applyFill="1" applyAlignment="1">
      <alignment vertical="center"/>
    </xf>
    <xf numFmtId="0" fontId="14" fillId="5" borderId="6" xfId="0" applyFont="1" applyFill="1" applyBorder="1" applyAlignment="1">
      <alignment horizontal="left" vertical="center"/>
    </xf>
    <xf numFmtId="0" fontId="14" fillId="5" borderId="7" xfId="0" applyFont="1" applyFill="1" applyBorder="1" applyAlignment="1">
      <alignment horizontal="right" vertical="center"/>
    </xf>
    <xf numFmtId="0" fontId="14" fillId="5" borderId="7" xfId="0" applyFont="1" applyFill="1" applyBorder="1" applyAlignment="1">
      <alignment horizontal="center" vertical="center"/>
    </xf>
    <xf numFmtId="4" fontId="14" fillId="5" borderId="7" xfId="0" applyNumberFormat="1" applyFont="1" applyFill="1" applyBorder="1" applyAlignment="1">
      <alignment vertical="center"/>
    </xf>
    <xf numFmtId="0" fontId="1" fillId="5" borderId="8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0" fontId="17" fillId="5" borderId="0" xfId="0" applyFont="1" applyFill="1" applyAlignment="1">
      <alignment horizontal="left" vertical="center"/>
    </xf>
    <xf numFmtId="0" fontId="17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vertical="center"/>
    </xf>
    <xf numFmtId="0" fontId="32" fillId="0" borderId="3" xfId="0" applyFont="1" applyBorder="1" applyAlignment="1">
      <alignment vertical="center"/>
    </xf>
    <xf numFmtId="0" fontId="32" fillId="0" borderId="20" xfId="0" applyFont="1" applyBorder="1" applyAlignment="1">
      <alignment horizontal="left" vertical="center"/>
    </xf>
    <xf numFmtId="0" fontId="32" fillId="0" borderId="20" xfId="0" applyFont="1" applyBorder="1" applyAlignment="1">
      <alignment vertical="center"/>
    </xf>
    <xf numFmtId="4" fontId="32" fillId="0" borderId="20" xfId="0" applyNumberFormat="1" applyFont="1" applyBorder="1" applyAlignment="1">
      <alignment vertical="center"/>
    </xf>
    <xf numFmtId="0" fontId="27" fillId="0" borderId="3" xfId="0" applyFont="1" applyBorder="1" applyAlignment="1">
      <alignment vertical="center"/>
    </xf>
    <xf numFmtId="0" fontId="27" fillId="0" borderId="20" xfId="0" applyFont="1" applyBorder="1" applyAlignment="1">
      <alignment horizontal="left" vertical="center"/>
    </xf>
    <xf numFmtId="0" fontId="27" fillId="0" borderId="20" xfId="0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7" fillId="5" borderId="15" xfId="0" applyFont="1" applyFill="1" applyBorder="1" applyAlignment="1">
      <alignment horizontal="center" vertical="center" wrapText="1"/>
    </xf>
    <xf numFmtId="0" fontId="17" fillId="5" borderId="16" xfId="0" applyFont="1" applyFill="1" applyBorder="1" applyAlignment="1">
      <alignment horizontal="center" vertical="center" wrapText="1"/>
    </xf>
    <xf numFmtId="0" fontId="17" fillId="5" borderId="17" xfId="0" applyFont="1" applyFill="1" applyBorder="1" applyAlignment="1">
      <alignment horizontal="center" vertical="center" wrapText="1"/>
    </xf>
    <xf numFmtId="0" fontId="17" fillId="5" borderId="0" xfId="0" applyFont="1" applyFill="1" applyAlignment="1">
      <alignment horizontal="center" vertical="center" wrapText="1"/>
    </xf>
    <xf numFmtId="4" fontId="19" fillId="0" borderId="0" xfId="0" applyNumberFormat="1" applyFont="1" applyAlignment="1"/>
    <xf numFmtId="166" fontId="33" fillId="0" borderId="12" xfId="0" applyNumberFormat="1" applyFont="1" applyBorder="1" applyAlignment="1"/>
    <xf numFmtId="166" fontId="33" fillId="0" borderId="13" xfId="0" applyNumberFormat="1" applyFont="1" applyBorder="1" applyAlignment="1"/>
    <xf numFmtId="4" fontId="34" fillId="0" borderId="0" xfId="0" applyNumberFormat="1" applyFont="1" applyAlignment="1">
      <alignment vertical="center"/>
    </xf>
    <xf numFmtId="0" fontId="35" fillId="0" borderId="0" xfId="0" applyFont="1" applyAlignment="1"/>
    <xf numFmtId="0" fontId="35" fillId="0" borderId="3" xfId="0" applyFont="1" applyBorder="1" applyAlignment="1"/>
    <xf numFmtId="0" fontId="35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0" fontId="35" fillId="0" borderId="0" xfId="0" applyFont="1" applyAlignment="1" applyProtection="1">
      <protection locked="0"/>
    </xf>
    <xf numFmtId="4" fontId="32" fillId="0" borderId="0" xfId="0" applyNumberFormat="1" applyFont="1" applyAlignment="1"/>
    <xf numFmtId="0" fontId="35" fillId="0" borderId="18" xfId="0" applyFont="1" applyBorder="1" applyAlignment="1"/>
    <xf numFmtId="0" fontId="35" fillId="0" borderId="0" xfId="0" applyFont="1" applyBorder="1" applyAlignment="1"/>
    <xf numFmtId="166" fontId="35" fillId="0" borderId="0" xfId="0" applyNumberFormat="1" applyFont="1" applyBorder="1" applyAlignment="1"/>
    <xf numFmtId="166" fontId="35" fillId="0" borderId="14" xfId="0" applyNumberFormat="1" applyFont="1" applyBorder="1" applyAlignment="1"/>
    <xf numFmtId="0" fontId="35" fillId="0" borderId="0" xfId="0" applyFont="1" applyAlignment="1">
      <alignment horizontal="center"/>
    </xf>
    <xf numFmtId="4" fontId="35" fillId="0" borderId="0" xfId="0" applyNumberFormat="1" applyFont="1" applyAlignment="1">
      <alignment vertical="center"/>
    </xf>
    <xf numFmtId="0" fontId="27" fillId="0" borderId="0" xfId="0" applyFont="1" applyAlignment="1">
      <alignment horizontal="left"/>
    </xf>
    <xf numFmtId="4" fontId="27" fillId="0" borderId="0" xfId="0" applyNumberFormat="1" applyFont="1" applyAlignment="1"/>
    <xf numFmtId="0" fontId="1" fillId="0" borderId="3" xfId="0" applyFont="1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3" borderId="22" xfId="0" applyNumberFormat="1" applyFont="1" applyFill="1" applyBorder="1" applyAlignment="1" applyProtection="1">
      <alignment vertical="center"/>
      <protection locked="0"/>
    </xf>
    <xf numFmtId="4" fontId="17" fillId="3" borderId="22" xfId="0" applyNumberFormat="1" applyFont="1" applyFill="1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1" fillId="0" borderId="22" xfId="0" applyFont="1" applyBorder="1" applyAlignment="1" applyProtection="1">
      <alignment vertical="center"/>
      <protection locked="0"/>
    </xf>
    <xf numFmtId="0" fontId="18" fillId="3" borderId="18" xfId="0" applyFont="1" applyFill="1" applyBorder="1" applyAlignment="1" applyProtection="1">
      <alignment horizontal="left" vertical="center"/>
      <protection locked="0"/>
    </xf>
    <xf numFmtId="0" fontId="18" fillId="0" borderId="0" xfId="0" applyFont="1" applyBorder="1" applyAlignment="1">
      <alignment horizontal="center" vertical="center"/>
    </xf>
    <xf numFmtId="166" fontId="18" fillId="0" borderId="0" xfId="0" applyNumberFormat="1" applyFont="1" applyBorder="1" applyAlignment="1">
      <alignment vertical="center"/>
    </xf>
    <xf numFmtId="166" fontId="18" fillId="0" borderId="14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0" fontId="36" fillId="0" borderId="3" xfId="0" applyFont="1" applyBorder="1" applyAlignment="1">
      <alignment vertical="center"/>
    </xf>
    <xf numFmtId="0" fontId="37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 wrapText="1"/>
    </xf>
    <xf numFmtId="167" fontId="36" fillId="0" borderId="0" xfId="0" applyNumberFormat="1" applyFont="1" applyAlignment="1">
      <alignment vertical="center"/>
    </xf>
    <xf numFmtId="0" fontId="36" fillId="0" borderId="0" xfId="0" applyFont="1" applyAlignment="1" applyProtection="1">
      <alignment vertical="center"/>
      <protection locked="0"/>
    </xf>
    <xf numFmtId="0" fontId="36" fillId="0" borderId="18" xfId="0" applyFont="1" applyBorder="1" applyAlignment="1">
      <alignment vertical="center"/>
    </xf>
    <xf numFmtId="0" fontId="36" fillId="0" borderId="0" xfId="0" applyFont="1" applyBorder="1" applyAlignment="1">
      <alignment vertical="center"/>
    </xf>
    <xf numFmtId="0" fontId="36" fillId="0" borderId="14" xfId="0" applyFont="1" applyBorder="1" applyAlignment="1">
      <alignment vertical="center"/>
    </xf>
    <xf numFmtId="0" fontId="38" fillId="0" borderId="0" xfId="0" applyFont="1" applyAlignment="1">
      <alignment vertical="center"/>
    </xf>
    <xf numFmtId="0" fontId="38" fillId="0" borderId="3" xfId="0" applyFont="1" applyBorder="1" applyAlignment="1">
      <alignment vertical="center"/>
    </xf>
    <xf numFmtId="0" fontId="38" fillId="0" borderId="0" xfId="0" applyFont="1" applyAlignment="1">
      <alignment horizontal="left" vertical="center"/>
    </xf>
    <xf numFmtId="0" fontId="38" fillId="0" borderId="0" xfId="0" applyFont="1" applyAlignment="1">
      <alignment horizontal="left" vertical="center" wrapText="1"/>
    </xf>
    <xf numFmtId="167" fontId="38" fillId="0" borderId="0" xfId="0" applyNumberFormat="1" applyFont="1" applyAlignment="1">
      <alignment vertical="center"/>
    </xf>
    <xf numFmtId="0" fontId="38" fillId="0" borderId="0" xfId="0" applyFont="1" applyAlignment="1" applyProtection="1">
      <alignment vertical="center"/>
      <protection locked="0"/>
    </xf>
    <xf numFmtId="0" fontId="38" fillId="0" borderId="18" xfId="0" applyFont="1" applyBorder="1" applyAlignment="1">
      <alignment vertical="center"/>
    </xf>
    <xf numFmtId="0" fontId="38" fillId="0" borderId="0" xfId="0" applyFont="1" applyBorder="1" applyAlignment="1">
      <alignment vertical="center"/>
    </xf>
    <xf numFmtId="0" fontId="38" fillId="0" borderId="14" xfId="0" applyFont="1" applyBorder="1" applyAlignment="1">
      <alignment vertical="center"/>
    </xf>
    <xf numFmtId="0" fontId="39" fillId="0" borderId="0" xfId="0" applyFont="1" applyAlignment="1">
      <alignment vertical="center"/>
    </xf>
    <xf numFmtId="0" fontId="39" fillId="0" borderId="3" xfId="0" applyFont="1" applyBorder="1" applyAlignment="1">
      <alignment vertical="center"/>
    </xf>
    <xf numFmtId="0" fontId="39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 wrapText="1"/>
    </xf>
    <xf numFmtId="167" fontId="39" fillId="0" borderId="0" xfId="0" applyNumberFormat="1" applyFont="1" applyAlignment="1">
      <alignment vertical="center"/>
    </xf>
    <xf numFmtId="0" fontId="39" fillId="0" borderId="0" xfId="0" applyFont="1" applyAlignment="1" applyProtection="1">
      <alignment vertical="center"/>
      <protection locked="0"/>
    </xf>
    <xf numFmtId="0" fontId="39" fillId="0" borderId="18" xfId="0" applyFont="1" applyBorder="1" applyAlignment="1">
      <alignment vertical="center"/>
    </xf>
    <xf numFmtId="0" fontId="39" fillId="0" borderId="0" xfId="0" applyFont="1" applyBorder="1" applyAlignment="1">
      <alignment vertical="center"/>
    </xf>
    <xf numFmtId="0" fontId="39" fillId="0" borderId="14" xfId="0" applyFont="1" applyBorder="1" applyAlignment="1">
      <alignment vertical="center"/>
    </xf>
    <xf numFmtId="0" fontId="40" fillId="0" borderId="22" xfId="0" applyFont="1" applyBorder="1" applyAlignment="1" applyProtection="1">
      <alignment horizontal="center" vertical="center"/>
      <protection locked="0"/>
    </xf>
    <xf numFmtId="49" fontId="40" fillId="0" borderId="22" xfId="0" applyNumberFormat="1" applyFont="1" applyBorder="1" applyAlignment="1" applyProtection="1">
      <alignment horizontal="left" vertical="center" wrapText="1"/>
      <protection locked="0"/>
    </xf>
    <xf numFmtId="0" fontId="40" fillId="0" borderId="22" xfId="0" applyFont="1" applyBorder="1" applyAlignment="1" applyProtection="1">
      <alignment horizontal="left" vertical="center" wrapText="1"/>
      <protection locked="0"/>
    </xf>
    <xf numFmtId="0" fontId="40" fillId="0" borderId="22" xfId="0" applyFont="1" applyBorder="1" applyAlignment="1" applyProtection="1">
      <alignment horizontal="center" vertical="center" wrapText="1"/>
      <protection locked="0"/>
    </xf>
    <xf numFmtId="167" fontId="40" fillId="3" borderId="22" xfId="0" applyNumberFormat="1" applyFont="1" applyFill="1" applyBorder="1" applyAlignment="1" applyProtection="1">
      <alignment vertical="center"/>
      <protection locked="0"/>
    </xf>
    <xf numFmtId="4" fontId="40" fillId="3" borderId="22" xfId="0" applyNumberFormat="1" applyFont="1" applyFill="1" applyBorder="1" applyAlignment="1" applyProtection="1">
      <alignment vertical="center"/>
      <protection locked="0"/>
    </xf>
    <xf numFmtId="4" fontId="40" fillId="0" borderId="22" xfId="0" applyNumberFormat="1" applyFont="1" applyBorder="1" applyAlignment="1" applyProtection="1">
      <alignment vertical="center"/>
      <protection locked="0"/>
    </xf>
    <xf numFmtId="0" fontId="41" fillId="0" borderId="22" xfId="0" applyFont="1" applyBorder="1" applyAlignment="1" applyProtection="1">
      <alignment vertical="center"/>
      <protection locked="0"/>
    </xf>
    <xf numFmtId="0" fontId="41" fillId="0" borderId="3" xfId="0" applyFont="1" applyBorder="1" applyAlignment="1">
      <alignment vertical="center"/>
    </xf>
    <xf numFmtId="0" fontId="40" fillId="3" borderId="18" xfId="0" applyFont="1" applyFill="1" applyBorder="1" applyAlignment="1" applyProtection="1">
      <alignment horizontal="left" vertical="center"/>
      <protection locked="0"/>
    </xf>
    <xf numFmtId="0" fontId="40" fillId="0" borderId="0" xfId="0" applyFont="1" applyBorder="1" applyAlignment="1">
      <alignment horizontal="center" vertical="center"/>
    </xf>
    <xf numFmtId="0" fontId="42" fillId="0" borderId="0" xfId="0" applyFont="1" applyAlignment="1">
      <alignment vertical="center"/>
    </xf>
    <xf numFmtId="0" fontId="42" fillId="0" borderId="3" xfId="0" applyFont="1" applyBorder="1" applyAlignment="1">
      <alignment vertical="center"/>
    </xf>
    <xf numFmtId="0" fontId="42" fillId="0" borderId="0" xfId="0" applyFont="1" applyAlignment="1">
      <alignment horizontal="left" vertical="center"/>
    </xf>
    <xf numFmtId="0" fontId="42" fillId="0" borderId="0" xfId="0" applyFont="1" applyAlignment="1">
      <alignment horizontal="left" vertical="center" wrapText="1"/>
    </xf>
    <xf numFmtId="0" fontId="42" fillId="0" borderId="0" xfId="0" applyFont="1" applyAlignment="1" applyProtection="1">
      <alignment vertical="center"/>
      <protection locked="0"/>
    </xf>
    <xf numFmtId="0" fontId="42" fillId="0" borderId="18" xfId="0" applyFont="1" applyBorder="1" applyAlignment="1">
      <alignment vertical="center"/>
    </xf>
    <xf numFmtId="0" fontId="42" fillId="0" borderId="0" xfId="0" applyFont="1" applyBorder="1" applyAlignment="1">
      <alignment vertical="center"/>
    </xf>
    <xf numFmtId="0" fontId="42" fillId="0" borderId="14" xfId="0" applyFont="1" applyBorder="1" applyAlignment="1">
      <alignment vertical="center"/>
    </xf>
    <xf numFmtId="0" fontId="18" fillId="3" borderId="19" xfId="0" applyFont="1" applyFill="1" applyBorder="1" applyAlignment="1" applyProtection="1">
      <alignment horizontal="left" vertical="center"/>
      <protection locked="0"/>
    </xf>
    <xf numFmtId="0" fontId="18" fillId="0" borderId="20" xfId="0" applyFont="1" applyBorder="1" applyAlignment="1">
      <alignment horizontal="center" vertical="center"/>
    </xf>
    <xf numFmtId="0" fontId="1" fillId="0" borderId="20" xfId="0" applyFont="1" applyBorder="1" applyAlignment="1">
      <alignment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0" fontId="40" fillId="3" borderId="19" xfId="0" applyFont="1" applyFill="1" applyBorder="1" applyAlignment="1" applyProtection="1">
      <alignment horizontal="left" vertical="center"/>
      <protection locked="0"/>
    </xf>
    <xf numFmtId="0" fontId="40" fillId="0" borderId="2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43" fillId="0" borderId="0" xfId="2"/>
    <xf numFmtId="0" fontId="43" fillId="0" borderId="0" xfId="2" applyAlignment="1">
      <alignment vertical="center"/>
    </xf>
    <xf numFmtId="0" fontId="43" fillId="0" borderId="0" xfId="2" applyAlignment="1">
      <alignment vertical="center" wrapText="1"/>
    </xf>
    <xf numFmtId="0" fontId="48" fillId="0" borderId="0" xfId="2" applyFont="1" applyAlignment="1">
      <alignment vertical="center"/>
    </xf>
    <xf numFmtId="0" fontId="49" fillId="0" borderId="0" xfId="2" applyFont="1" applyAlignment="1">
      <alignment vertical="center"/>
    </xf>
    <xf numFmtId="0" fontId="43" fillId="0" borderId="0" xfId="2" applyAlignment="1">
      <alignment horizontal="center" vertical="center" wrapText="1"/>
    </xf>
    <xf numFmtId="0" fontId="50" fillId="0" borderId="0" xfId="2" applyFont="1" applyAlignment="1"/>
    <xf numFmtId="0" fontId="43" fillId="0" borderId="0" xfId="2" applyFont="1" applyAlignment="1">
      <alignment horizontal="left" vertical="center"/>
    </xf>
    <xf numFmtId="0" fontId="43" fillId="0" borderId="25" xfId="2" applyBorder="1"/>
    <xf numFmtId="0" fontId="43" fillId="0" borderId="25" xfId="2" applyBorder="1" applyProtection="1"/>
    <xf numFmtId="0" fontId="43" fillId="0" borderId="0" xfId="2" applyProtection="1"/>
    <xf numFmtId="0" fontId="52" fillId="0" borderId="0" xfId="2" applyFont="1" applyAlignment="1" applyProtection="1">
      <alignment horizontal="left" vertical="center"/>
    </xf>
    <xf numFmtId="0" fontId="45" fillId="0" borderId="0" xfId="2" applyFont="1" applyAlignment="1" applyProtection="1">
      <alignment horizontal="left" vertical="center"/>
    </xf>
    <xf numFmtId="0" fontId="44" fillId="0" borderId="0" xfId="2" applyFont="1" applyAlignment="1" applyProtection="1">
      <alignment horizontal="left" vertical="center"/>
    </xf>
    <xf numFmtId="0" fontId="45" fillId="6" borderId="0" xfId="2" applyFont="1" applyFill="1" applyAlignment="1" applyProtection="1">
      <alignment horizontal="left" vertical="center"/>
      <protection locked="0"/>
    </xf>
    <xf numFmtId="0" fontId="45" fillId="0" borderId="0" xfId="2" applyFont="1" applyAlignment="1" applyProtection="1">
      <alignment horizontal="left" vertical="center" wrapText="1"/>
    </xf>
    <xf numFmtId="0" fontId="43" fillId="0" borderId="0" xfId="2" applyFont="1" applyAlignment="1">
      <alignment vertical="center"/>
    </xf>
    <xf numFmtId="0" fontId="43" fillId="0" borderId="25" xfId="2" applyFont="1" applyBorder="1" applyAlignment="1" applyProtection="1">
      <alignment vertical="center"/>
    </xf>
    <xf numFmtId="0" fontId="43" fillId="0" borderId="0" xfId="2" applyFont="1" applyAlignment="1" applyProtection="1">
      <alignment vertical="center"/>
    </xf>
    <xf numFmtId="0" fontId="43" fillId="0" borderId="25" xfId="2" applyFont="1" applyBorder="1" applyAlignment="1">
      <alignment vertical="center"/>
    </xf>
    <xf numFmtId="0" fontId="43" fillId="0" borderId="25" xfId="2" applyBorder="1" applyAlignment="1">
      <alignment vertical="center"/>
    </xf>
    <xf numFmtId="0" fontId="43" fillId="0" borderId="31" xfId="2" applyFont="1" applyBorder="1" applyAlignment="1" applyProtection="1">
      <alignment vertical="center"/>
    </xf>
    <xf numFmtId="0" fontId="43" fillId="0" borderId="32" xfId="2" applyFont="1" applyBorder="1" applyAlignment="1" applyProtection="1">
      <alignment vertical="center"/>
    </xf>
    <xf numFmtId="0" fontId="43" fillId="0" borderId="23" xfId="2" applyFont="1" applyBorder="1" applyAlignment="1" applyProtection="1">
      <alignment vertical="center"/>
    </xf>
    <xf numFmtId="0" fontId="43" fillId="0" borderId="24" xfId="2" applyFont="1" applyBorder="1" applyAlignment="1" applyProtection="1">
      <alignment vertical="center"/>
    </xf>
    <xf numFmtId="165" fontId="45" fillId="0" borderId="0" xfId="2" applyNumberFormat="1" applyFont="1" applyAlignment="1" applyProtection="1">
      <alignment horizontal="left" vertical="center"/>
    </xf>
    <xf numFmtId="0" fontId="43" fillId="0" borderId="0" xfId="2" applyFont="1" applyBorder="1" applyAlignment="1" applyProtection="1">
      <alignment vertical="center"/>
    </xf>
    <xf numFmtId="0" fontId="58" fillId="0" borderId="15" xfId="2" applyFont="1" applyBorder="1" applyAlignment="1" applyProtection="1">
      <alignment horizontal="center" vertical="center" wrapText="1"/>
    </xf>
    <xf numFmtId="0" fontId="58" fillId="0" borderId="16" xfId="2" applyFont="1" applyBorder="1" applyAlignment="1" applyProtection="1">
      <alignment horizontal="center" vertical="center" wrapText="1"/>
    </xf>
    <xf numFmtId="0" fontId="58" fillId="0" borderId="17" xfId="2" applyFont="1" applyBorder="1" applyAlignment="1" applyProtection="1">
      <alignment horizontal="center" vertical="center" wrapText="1"/>
    </xf>
    <xf numFmtId="0" fontId="43" fillId="0" borderId="11" xfId="2" applyFont="1" applyBorder="1" applyAlignment="1" applyProtection="1">
      <alignment vertical="center"/>
    </xf>
    <xf numFmtId="0" fontId="43" fillId="0" borderId="12" xfId="2" applyFont="1" applyBorder="1" applyAlignment="1" applyProtection="1">
      <alignment vertical="center"/>
    </xf>
    <xf numFmtId="0" fontId="59" fillId="0" borderId="0" xfId="2" applyFont="1" applyAlignment="1" applyProtection="1">
      <alignment horizontal="left" vertical="center"/>
    </xf>
    <xf numFmtId="4" fontId="59" fillId="0" borderId="0" xfId="2" applyNumberFormat="1" applyFont="1" applyAlignment="1" applyProtection="1">
      <alignment vertical="center"/>
    </xf>
    <xf numFmtId="0" fontId="49" fillId="0" borderId="0" xfId="2" applyFont="1" applyAlignment="1" applyProtection="1">
      <alignment vertical="center"/>
    </xf>
    <xf numFmtId="0" fontId="45" fillId="0" borderId="0" xfId="2" applyFont="1" applyAlignment="1">
      <alignment horizontal="left" vertical="center"/>
    </xf>
    <xf numFmtId="0" fontId="43" fillId="0" borderId="23" xfId="2" applyBorder="1"/>
    <xf numFmtId="0" fontId="43" fillId="0" borderId="24" xfId="2" applyBorder="1"/>
    <xf numFmtId="0" fontId="52" fillId="0" borderId="0" xfId="2" applyFont="1" applyAlignment="1">
      <alignment horizontal="left" vertical="center"/>
    </xf>
    <xf numFmtId="0" fontId="60" fillId="0" borderId="0" xfId="2" applyFont="1" applyAlignment="1">
      <alignment horizontal="left" vertical="center"/>
    </xf>
    <xf numFmtId="0" fontId="44" fillId="0" borderId="0" xfId="2" applyFont="1" applyAlignment="1">
      <alignment horizontal="left" vertical="center"/>
    </xf>
    <xf numFmtId="165" fontId="45" fillId="0" borderId="0" xfId="2" applyNumberFormat="1" applyFont="1" applyAlignment="1">
      <alignment horizontal="left" vertical="center"/>
    </xf>
    <xf numFmtId="0" fontId="43" fillId="0" borderId="0" xfId="2" applyFont="1" applyAlignment="1">
      <alignment vertical="center" wrapText="1"/>
    </xf>
    <xf numFmtId="0" fontId="43" fillId="0" borderId="25" xfId="2" applyFont="1" applyBorder="1" applyAlignment="1">
      <alignment vertical="center" wrapText="1"/>
    </xf>
    <xf numFmtId="0" fontId="51" fillId="0" borderId="0" xfId="2" applyFont="1" applyAlignment="1">
      <alignment vertical="center"/>
    </xf>
    <xf numFmtId="0" fontId="43" fillId="0" borderId="12" xfId="2" applyFont="1" applyBorder="1" applyAlignment="1">
      <alignment vertical="center"/>
    </xf>
    <xf numFmtId="0" fontId="53" fillId="0" borderId="0" xfId="2" applyFont="1" applyAlignment="1">
      <alignment horizontal="left" vertical="center"/>
    </xf>
    <xf numFmtId="4" fontId="59" fillId="0" borderId="0" xfId="2" applyNumberFormat="1" applyFont="1" applyAlignment="1">
      <alignment vertical="center"/>
    </xf>
    <xf numFmtId="0" fontId="44" fillId="0" borderId="0" xfId="2" applyFont="1" applyAlignment="1">
      <alignment horizontal="right" vertical="center"/>
    </xf>
    <xf numFmtId="0" fontId="56" fillId="0" borderId="0" xfId="2" applyFont="1" applyAlignment="1">
      <alignment horizontal="left" vertical="center"/>
    </xf>
    <xf numFmtId="0" fontId="54" fillId="0" borderId="0" xfId="2" applyFont="1" applyAlignment="1">
      <alignment horizontal="left" vertical="center"/>
    </xf>
    <xf numFmtId="4" fontId="54" fillId="0" borderId="0" xfId="2" applyNumberFormat="1" applyFont="1" applyAlignment="1">
      <alignment vertical="center"/>
    </xf>
    <xf numFmtId="164" fontId="54" fillId="0" borderId="0" xfId="2" applyNumberFormat="1" applyFont="1" applyAlignment="1">
      <alignment horizontal="right" vertical="center"/>
    </xf>
    <xf numFmtId="4" fontId="44" fillId="0" borderId="0" xfId="2" applyNumberFormat="1" applyFont="1" applyAlignment="1">
      <alignment vertical="center"/>
    </xf>
    <xf numFmtId="164" fontId="44" fillId="0" borderId="0" xfId="2" applyNumberFormat="1" applyFont="1" applyAlignment="1">
      <alignment horizontal="right" vertical="center"/>
    </xf>
    <xf numFmtId="0" fontId="43" fillId="7" borderId="0" xfId="2" applyFont="1" applyFill="1" applyAlignment="1">
      <alignment vertical="center"/>
    </xf>
    <xf numFmtId="0" fontId="47" fillId="7" borderId="28" xfId="2" applyFont="1" applyFill="1" applyBorder="1" applyAlignment="1">
      <alignment horizontal="left" vertical="center"/>
    </xf>
    <xf numFmtId="0" fontId="43" fillId="7" borderId="29" xfId="2" applyFont="1" applyFill="1" applyBorder="1" applyAlignment="1">
      <alignment vertical="center"/>
    </xf>
    <xf numFmtId="0" fontId="47" fillId="7" borderId="29" xfId="2" applyFont="1" applyFill="1" applyBorder="1" applyAlignment="1">
      <alignment horizontal="right" vertical="center"/>
    </xf>
    <xf numFmtId="0" fontId="47" fillId="7" borderId="29" xfId="2" applyFont="1" applyFill="1" applyBorder="1" applyAlignment="1">
      <alignment horizontal="center" vertical="center"/>
    </xf>
    <xf numFmtId="4" fontId="47" fillId="7" borderId="29" xfId="2" applyNumberFormat="1" applyFont="1" applyFill="1" applyBorder="1" applyAlignment="1">
      <alignment vertical="center"/>
    </xf>
    <xf numFmtId="0" fontId="43" fillId="7" borderId="30" xfId="2" applyFont="1" applyFill="1" applyBorder="1" applyAlignment="1">
      <alignment vertical="center"/>
    </xf>
    <xf numFmtId="0" fontId="55" fillId="0" borderId="26" xfId="2" applyFont="1" applyBorder="1" applyAlignment="1">
      <alignment horizontal="left" vertical="center"/>
    </xf>
    <xf numFmtId="0" fontId="43" fillId="0" borderId="26" xfId="2" applyBorder="1" applyAlignment="1">
      <alignment vertical="center"/>
    </xf>
    <xf numFmtId="0" fontId="44" fillId="0" borderId="27" xfId="2" applyFont="1" applyBorder="1" applyAlignment="1">
      <alignment horizontal="left" vertical="center"/>
    </xf>
    <xf numFmtId="0" fontId="43" fillId="0" borderId="27" xfId="2" applyFont="1" applyBorder="1" applyAlignment="1">
      <alignment vertical="center"/>
    </xf>
    <xf numFmtId="0" fontId="44" fillId="0" borderId="27" xfId="2" applyFont="1" applyBorder="1" applyAlignment="1">
      <alignment horizontal="center" vertical="center"/>
    </xf>
    <xf numFmtId="0" fontId="44" fillId="0" borderId="27" xfId="2" applyFont="1" applyBorder="1" applyAlignment="1">
      <alignment horizontal="right" vertical="center"/>
    </xf>
    <xf numFmtId="0" fontId="43" fillId="0" borderId="26" xfId="2" applyFont="1" applyBorder="1" applyAlignment="1">
      <alignment vertical="center"/>
    </xf>
    <xf numFmtId="0" fontId="43" fillId="0" borderId="31" xfId="2" applyFont="1" applyBorder="1" applyAlignment="1">
      <alignment vertical="center"/>
    </xf>
    <xf numFmtId="0" fontId="43" fillId="0" borderId="32" xfId="2" applyFont="1" applyBorder="1" applyAlignment="1">
      <alignment vertical="center"/>
    </xf>
    <xf numFmtId="0" fontId="43" fillId="0" borderId="23" xfId="2" applyFont="1" applyBorder="1" applyAlignment="1">
      <alignment vertical="center"/>
    </xf>
    <xf numFmtId="0" fontId="43" fillId="0" borderId="24" xfId="2" applyFont="1" applyBorder="1" applyAlignment="1">
      <alignment vertical="center"/>
    </xf>
    <xf numFmtId="0" fontId="57" fillId="7" borderId="0" xfId="2" applyFont="1" applyFill="1" applyAlignment="1" applyProtection="1">
      <alignment horizontal="left" vertical="center"/>
    </xf>
    <xf numFmtId="0" fontId="43" fillId="7" borderId="0" xfId="2" applyFont="1" applyFill="1" applyAlignment="1" applyProtection="1">
      <alignment vertical="center"/>
    </xf>
    <xf numFmtId="0" fontId="57" fillId="7" borderId="0" xfId="2" applyFont="1" applyFill="1" applyAlignment="1" applyProtection="1">
      <alignment horizontal="right" vertical="center"/>
    </xf>
    <xf numFmtId="0" fontId="61" fillId="0" borderId="0" xfId="2" applyFont="1" applyAlignment="1" applyProtection="1">
      <alignment horizontal="left" vertical="center"/>
    </xf>
    <xf numFmtId="0" fontId="48" fillId="0" borderId="25" xfId="2" applyFont="1" applyBorder="1" applyAlignment="1" applyProtection="1">
      <alignment vertical="center"/>
    </xf>
    <xf numFmtId="0" fontId="48" fillId="0" borderId="0" xfId="2" applyFont="1" applyAlignment="1" applyProtection="1">
      <alignment vertical="center"/>
    </xf>
    <xf numFmtId="0" fontId="48" fillId="0" borderId="20" xfId="2" applyFont="1" applyBorder="1" applyAlignment="1" applyProtection="1">
      <alignment horizontal="left" vertical="center"/>
    </xf>
    <xf numFmtId="0" fontId="48" fillId="0" borderId="20" xfId="2" applyFont="1" applyBorder="1" applyAlignment="1" applyProtection="1">
      <alignment vertical="center"/>
    </xf>
    <xf numFmtId="4" fontId="48" fillId="0" borderId="20" xfId="2" applyNumberFormat="1" applyFont="1" applyBorder="1" applyAlignment="1" applyProtection="1">
      <alignment vertical="center"/>
    </xf>
    <xf numFmtId="0" fontId="48" fillId="0" borderId="25" xfId="2" applyFont="1" applyBorder="1" applyAlignment="1">
      <alignment vertical="center"/>
    </xf>
    <xf numFmtId="0" fontId="49" fillId="0" borderId="25" xfId="2" applyFont="1" applyBorder="1" applyAlignment="1" applyProtection="1">
      <alignment vertical="center"/>
    </xf>
    <xf numFmtId="0" fontId="49" fillId="0" borderId="20" xfId="2" applyFont="1" applyBorder="1" applyAlignment="1" applyProtection="1">
      <alignment horizontal="left" vertical="center"/>
    </xf>
    <xf numFmtId="0" fontId="49" fillId="0" borderId="20" xfId="2" applyFont="1" applyBorder="1" applyAlignment="1" applyProtection="1">
      <alignment vertical="center"/>
    </xf>
    <xf numFmtId="4" fontId="49" fillId="0" borderId="20" xfId="2" applyNumberFormat="1" applyFont="1" applyBorder="1" applyAlignment="1" applyProtection="1">
      <alignment vertical="center"/>
    </xf>
    <xf numFmtId="0" fontId="49" fillId="0" borderId="25" xfId="2" applyFont="1" applyBorder="1" applyAlignment="1">
      <alignment vertical="center"/>
    </xf>
    <xf numFmtId="0" fontId="43" fillId="0" borderId="0" xfId="2" applyFont="1" applyAlignment="1">
      <alignment horizontal="center" vertical="center" wrapText="1"/>
    </xf>
    <xf numFmtId="0" fontId="43" fillId="0" borderId="25" xfId="2" applyFont="1" applyBorder="1" applyAlignment="1" applyProtection="1">
      <alignment horizontal="center" vertical="center" wrapText="1"/>
    </xf>
    <xf numFmtId="0" fontId="57" fillId="7" borderId="15" xfId="2" applyFont="1" applyFill="1" applyBorder="1" applyAlignment="1" applyProtection="1">
      <alignment horizontal="center" vertical="center" wrapText="1"/>
    </xf>
    <xf numFmtId="0" fontId="57" fillId="7" borderId="16" xfId="2" applyFont="1" applyFill="1" applyBorder="1" applyAlignment="1" applyProtection="1">
      <alignment horizontal="center" vertical="center" wrapText="1"/>
    </xf>
    <xf numFmtId="0" fontId="57" fillId="7" borderId="17" xfId="2" applyFont="1" applyFill="1" applyBorder="1" applyAlignment="1" applyProtection="1">
      <alignment horizontal="center" vertical="center" wrapText="1"/>
    </xf>
    <xf numFmtId="0" fontId="57" fillId="7" borderId="0" xfId="2" applyFont="1" applyFill="1" applyAlignment="1" applyProtection="1">
      <alignment horizontal="center" vertical="center" wrapText="1"/>
    </xf>
    <xf numFmtId="0" fontId="43" fillId="0" borderId="25" xfId="2" applyBorder="1" applyAlignment="1">
      <alignment horizontal="center" vertical="center" wrapText="1"/>
    </xf>
    <xf numFmtId="4" fontId="59" fillId="0" borderId="0" xfId="2" applyNumberFormat="1" applyFont="1" applyAlignment="1" applyProtection="1"/>
    <xf numFmtId="0" fontId="43" fillId="0" borderId="12" xfId="2" applyBorder="1" applyAlignment="1" applyProtection="1">
      <alignment vertical="center"/>
    </xf>
    <xf numFmtId="166" fontId="62" fillId="0" borderId="12" xfId="2" applyNumberFormat="1" applyFont="1" applyBorder="1" applyAlignment="1" applyProtection="1"/>
    <xf numFmtId="166" fontId="62" fillId="0" borderId="13" xfId="2" applyNumberFormat="1" applyFont="1" applyBorder="1" applyAlignment="1" applyProtection="1"/>
    <xf numFmtId="4" fontId="63" fillId="0" borderId="0" xfId="2" applyNumberFormat="1" applyFont="1" applyAlignment="1">
      <alignment vertical="center"/>
    </xf>
    <xf numFmtId="0" fontId="50" fillId="0" borderId="25" xfId="2" applyFont="1" applyBorder="1" applyAlignment="1" applyProtection="1"/>
    <xf numFmtId="0" fontId="50" fillId="0" borderId="0" xfId="2" applyFont="1" applyAlignment="1" applyProtection="1"/>
    <xf numFmtId="0" fontId="50" fillId="0" borderId="0" xfId="2" applyFont="1" applyAlignment="1" applyProtection="1">
      <alignment horizontal="left"/>
    </xf>
    <xf numFmtId="0" fontId="48" fillId="0" borderId="0" xfId="2" applyFont="1" applyAlignment="1" applyProtection="1">
      <alignment horizontal="left"/>
    </xf>
    <xf numFmtId="0" fontId="50" fillId="0" borderId="0" xfId="2" applyFont="1" applyAlignment="1" applyProtection="1">
      <protection locked="0"/>
    </xf>
    <xf numFmtId="4" fontId="48" fillId="0" borderId="0" xfId="2" applyNumberFormat="1" applyFont="1" applyAlignment="1" applyProtection="1"/>
    <xf numFmtId="0" fontId="50" fillId="0" borderId="25" xfId="2" applyFont="1" applyBorder="1" applyAlignment="1"/>
    <xf numFmtId="0" fontId="50" fillId="0" borderId="18" xfId="2" applyFont="1" applyBorder="1" applyAlignment="1" applyProtection="1"/>
    <xf numFmtId="0" fontId="50" fillId="0" borderId="0" xfId="2" applyFont="1" applyBorder="1" applyAlignment="1" applyProtection="1"/>
    <xf numFmtId="166" fontId="50" fillId="0" borderId="0" xfId="2" applyNumberFormat="1" applyFont="1" applyBorder="1" applyAlignment="1" applyProtection="1"/>
    <xf numFmtId="166" fontId="50" fillId="0" borderId="14" xfId="2" applyNumberFormat="1" applyFont="1" applyBorder="1" applyAlignment="1" applyProtection="1"/>
    <xf numFmtId="0" fontId="50" fillId="0" borderId="0" xfId="2" applyFont="1" applyAlignment="1">
      <alignment horizontal="left"/>
    </xf>
    <xf numFmtId="0" fontId="50" fillId="0" borderId="0" xfId="2" applyFont="1" applyAlignment="1">
      <alignment horizontal="center"/>
    </xf>
    <xf numFmtId="4" fontId="50" fillId="0" borderId="0" xfId="2" applyNumberFormat="1" applyFont="1" applyAlignment="1">
      <alignment vertical="center"/>
    </xf>
    <xf numFmtId="0" fontId="49" fillId="0" borderId="0" xfId="2" applyFont="1" applyAlignment="1" applyProtection="1">
      <alignment horizontal="left"/>
    </xf>
    <xf numFmtId="4" fontId="49" fillId="0" borderId="0" xfId="2" applyNumberFormat="1" applyFont="1" applyAlignment="1" applyProtection="1"/>
    <xf numFmtId="0" fontId="57" fillId="0" borderId="22" xfId="2" applyFont="1" applyBorder="1" applyAlignment="1" applyProtection="1">
      <alignment horizontal="center" vertical="center"/>
    </xf>
    <xf numFmtId="49" fontId="57" fillId="0" borderId="22" xfId="2" applyNumberFormat="1" applyFont="1" applyBorder="1" applyAlignment="1" applyProtection="1">
      <alignment horizontal="left" vertical="center" wrapText="1"/>
    </xf>
    <xf numFmtId="0" fontId="57" fillId="0" borderId="22" xfId="2" applyFont="1" applyBorder="1" applyAlignment="1" applyProtection="1">
      <alignment horizontal="left" vertical="center" wrapText="1"/>
    </xf>
    <xf numFmtId="0" fontId="57" fillId="0" borderId="22" xfId="2" applyFont="1" applyBorder="1" applyAlignment="1" applyProtection="1">
      <alignment horizontal="center" vertical="center" wrapText="1"/>
    </xf>
    <xf numFmtId="167" fontId="57" fillId="0" borderId="22" xfId="2" applyNumberFormat="1" applyFont="1" applyBorder="1" applyAlignment="1" applyProtection="1">
      <alignment vertical="center"/>
    </xf>
    <xf numFmtId="4" fontId="57" fillId="6" borderId="22" xfId="2" applyNumberFormat="1" applyFont="1" applyFill="1" applyBorder="1" applyAlignment="1" applyProtection="1">
      <alignment vertical="center"/>
      <protection locked="0"/>
    </xf>
    <xf numFmtId="4" fontId="57" fillId="0" borderId="22" xfId="2" applyNumberFormat="1" applyFont="1" applyBorder="1" applyAlignment="1" applyProtection="1">
      <alignment vertical="center"/>
    </xf>
    <xf numFmtId="0" fontId="43" fillId="0" borderId="22" xfId="2" applyFont="1" applyBorder="1" applyAlignment="1" applyProtection="1">
      <alignment vertical="center"/>
    </xf>
    <xf numFmtId="0" fontId="58" fillId="6" borderId="18" xfId="2" applyFont="1" applyFill="1" applyBorder="1" applyAlignment="1" applyProtection="1">
      <alignment horizontal="left" vertical="center"/>
      <protection locked="0"/>
    </xf>
    <xf numFmtId="0" fontId="58" fillId="0" borderId="0" xfId="2" applyFont="1" applyBorder="1" applyAlignment="1" applyProtection="1">
      <alignment horizontal="center" vertical="center"/>
    </xf>
    <xf numFmtId="166" fontId="58" fillId="0" borderId="0" xfId="2" applyNumberFormat="1" applyFont="1" applyBorder="1" applyAlignment="1" applyProtection="1">
      <alignment vertical="center"/>
    </xf>
    <xf numFmtId="166" fontId="58" fillId="0" borderId="14" xfId="2" applyNumberFormat="1" applyFont="1" applyBorder="1" applyAlignment="1" applyProtection="1">
      <alignment vertical="center"/>
    </xf>
    <xf numFmtId="0" fontId="57" fillId="0" borderId="0" xfId="2" applyFont="1" applyAlignment="1">
      <alignment horizontal="left" vertical="center"/>
    </xf>
    <xf numFmtId="4" fontId="43" fillId="0" borderId="0" xfId="2" applyNumberFormat="1" applyFont="1" applyAlignment="1">
      <alignment vertical="center"/>
    </xf>
    <xf numFmtId="0" fontId="64" fillId="0" borderId="22" xfId="2" applyFont="1" applyBorder="1" applyAlignment="1" applyProtection="1">
      <alignment horizontal="center" vertical="center"/>
    </xf>
    <xf numFmtId="49" fontId="64" fillId="0" borderId="22" xfId="2" applyNumberFormat="1" applyFont="1" applyBorder="1" applyAlignment="1" applyProtection="1">
      <alignment horizontal="left" vertical="center" wrapText="1"/>
    </xf>
    <xf numFmtId="0" fontId="64" fillId="0" borderId="22" xfId="2" applyFont="1" applyBorder="1" applyAlignment="1" applyProtection="1">
      <alignment horizontal="left" vertical="center" wrapText="1"/>
    </xf>
    <xf numFmtId="0" fontId="64" fillId="0" borderId="22" xfId="2" applyFont="1" applyBorder="1" applyAlignment="1" applyProtection="1">
      <alignment horizontal="center" vertical="center" wrapText="1"/>
    </xf>
    <xf numFmtId="167" fontId="64" fillId="0" borderId="22" xfId="2" applyNumberFormat="1" applyFont="1" applyBorder="1" applyAlignment="1" applyProtection="1">
      <alignment vertical="center"/>
    </xf>
    <xf numFmtId="4" fontId="64" fillId="6" borderId="22" xfId="2" applyNumberFormat="1" applyFont="1" applyFill="1" applyBorder="1" applyAlignment="1" applyProtection="1">
      <alignment vertical="center"/>
      <protection locked="0"/>
    </xf>
    <xf numFmtId="4" fontId="64" fillId="0" borderId="22" xfId="2" applyNumberFormat="1" applyFont="1" applyBorder="1" applyAlignment="1" applyProtection="1">
      <alignment vertical="center"/>
    </xf>
    <xf numFmtId="0" fontId="65" fillId="0" borderId="22" xfId="2" applyFont="1" applyBorder="1" applyAlignment="1" applyProtection="1">
      <alignment vertical="center"/>
    </xf>
    <xf numFmtId="0" fontId="65" fillId="0" borderId="25" xfId="2" applyFont="1" applyBorder="1" applyAlignment="1">
      <alignment vertical="center"/>
    </xf>
    <xf numFmtId="0" fontId="64" fillId="6" borderId="18" xfId="2" applyFont="1" applyFill="1" applyBorder="1" applyAlignment="1" applyProtection="1">
      <alignment horizontal="left" vertical="center"/>
      <protection locked="0"/>
    </xf>
    <xf numFmtId="0" fontId="64" fillId="0" borderId="0" xfId="2" applyFont="1" applyBorder="1" applyAlignment="1" applyProtection="1">
      <alignment horizontal="center" vertical="center"/>
    </xf>
    <xf numFmtId="0" fontId="43" fillId="0" borderId="25" xfId="2" applyBorder="1" applyAlignment="1">
      <alignment vertical="center" wrapText="1"/>
    </xf>
    <xf numFmtId="0" fontId="43" fillId="0" borderId="0" xfId="3"/>
    <xf numFmtId="0" fontId="43" fillId="0" borderId="0" xfId="3" applyAlignment="1">
      <alignment vertical="center"/>
    </xf>
    <xf numFmtId="0" fontId="43" fillId="0" borderId="0" xfId="3" applyAlignment="1">
      <alignment vertical="center" wrapText="1"/>
    </xf>
    <xf numFmtId="0" fontId="48" fillId="0" borderId="0" xfId="3" applyFont="1" applyAlignment="1">
      <alignment vertical="center"/>
    </xf>
    <xf numFmtId="0" fontId="49" fillId="0" borderId="0" xfId="3" applyFont="1" applyAlignment="1">
      <alignment vertical="center"/>
    </xf>
    <xf numFmtId="0" fontId="43" fillId="0" borderId="0" xfId="3" applyAlignment="1">
      <alignment horizontal="center" vertical="center" wrapText="1"/>
    </xf>
    <xf numFmtId="0" fontId="50" fillId="0" borderId="0" xfId="3" applyFont="1" applyAlignment="1"/>
    <xf numFmtId="0" fontId="43" fillId="0" borderId="0" xfId="3" applyFont="1" applyAlignment="1">
      <alignment horizontal="left" vertical="center"/>
    </xf>
    <xf numFmtId="0" fontId="43" fillId="0" borderId="25" xfId="3" applyBorder="1"/>
    <xf numFmtId="0" fontId="43" fillId="0" borderId="25" xfId="3" applyBorder="1" applyProtection="1"/>
    <xf numFmtId="0" fontId="43" fillId="0" borderId="0" xfId="3" applyProtection="1"/>
    <xf numFmtId="0" fontId="52" fillId="0" borderId="0" xfId="3" applyFont="1" applyAlignment="1" applyProtection="1">
      <alignment horizontal="left" vertical="center"/>
    </xf>
    <xf numFmtId="0" fontId="45" fillId="0" borderId="0" xfId="3" applyFont="1" applyAlignment="1" applyProtection="1">
      <alignment horizontal="left" vertical="center"/>
    </xf>
    <xf numFmtId="0" fontId="44" fillId="0" borderId="0" xfId="3" applyFont="1" applyAlignment="1" applyProtection="1">
      <alignment horizontal="left" vertical="center"/>
    </xf>
    <xf numFmtId="0" fontId="45" fillId="6" borderId="0" xfId="3" applyFont="1" applyFill="1" applyAlignment="1" applyProtection="1">
      <alignment horizontal="left" vertical="center"/>
      <protection locked="0"/>
    </xf>
    <xf numFmtId="0" fontId="45" fillId="0" borderId="0" xfId="3" applyFont="1" applyAlignment="1" applyProtection="1">
      <alignment horizontal="left" vertical="center" wrapText="1"/>
    </xf>
    <xf numFmtId="0" fontId="43" fillId="0" borderId="0" xfId="3" applyFont="1" applyAlignment="1">
      <alignment vertical="center"/>
    </xf>
    <xf numFmtId="0" fontId="43" fillId="0" borderId="25" xfId="3" applyFont="1" applyBorder="1" applyAlignment="1" applyProtection="1">
      <alignment vertical="center"/>
    </xf>
    <xf numFmtId="0" fontId="43" fillId="0" borderId="0" xfId="3" applyFont="1" applyAlignment="1" applyProtection="1">
      <alignment vertical="center"/>
    </xf>
    <xf numFmtId="0" fontId="43" fillId="0" borderId="25" xfId="3" applyFont="1" applyBorder="1" applyAlignment="1">
      <alignment vertical="center"/>
    </xf>
    <xf numFmtId="0" fontId="43" fillId="0" borderId="25" xfId="3" applyBorder="1" applyAlignment="1">
      <alignment vertical="center"/>
    </xf>
    <xf numFmtId="0" fontId="43" fillId="0" borderId="31" xfId="3" applyFont="1" applyBorder="1" applyAlignment="1" applyProtection="1">
      <alignment vertical="center"/>
    </xf>
    <xf numFmtId="0" fontId="43" fillId="0" borderId="32" xfId="3" applyFont="1" applyBorder="1" applyAlignment="1" applyProtection="1">
      <alignment vertical="center"/>
    </xf>
    <xf numFmtId="0" fontId="43" fillId="0" borderId="23" xfId="3" applyFont="1" applyBorder="1" applyAlignment="1" applyProtection="1">
      <alignment vertical="center"/>
    </xf>
    <xf numFmtId="0" fontId="43" fillId="0" borderId="24" xfId="3" applyFont="1" applyBorder="1" applyAlignment="1" applyProtection="1">
      <alignment vertical="center"/>
    </xf>
    <xf numFmtId="165" fontId="45" fillId="0" borderId="0" xfId="3" applyNumberFormat="1" applyFont="1" applyAlignment="1" applyProtection="1">
      <alignment horizontal="left" vertical="center"/>
    </xf>
    <xf numFmtId="0" fontId="43" fillId="0" borderId="0" xfId="3" applyFont="1" applyBorder="1" applyAlignment="1" applyProtection="1">
      <alignment vertical="center"/>
    </xf>
    <xf numFmtId="0" fontId="58" fillId="0" borderId="15" xfId="3" applyFont="1" applyBorder="1" applyAlignment="1" applyProtection="1">
      <alignment horizontal="center" vertical="center" wrapText="1"/>
    </xf>
    <xf numFmtId="0" fontId="58" fillId="0" borderId="16" xfId="3" applyFont="1" applyBorder="1" applyAlignment="1" applyProtection="1">
      <alignment horizontal="center" vertical="center" wrapText="1"/>
    </xf>
    <xf numFmtId="0" fontId="58" fillId="0" borderId="17" xfId="3" applyFont="1" applyBorder="1" applyAlignment="1" applyProtection="1">
      <alignment horizontal="center" vertical="center" wrapText="1"/>
    </xf>
    <xf numFmtId="0" fontId="43" fillId="0" borderId="11" xfId="3" applyFont="1" applyBorder="1" applyAlignment="1" applyProtection="1">
      <alignment vertical="center"/>
    </xf>
    <xf numFmtId="0" fontId="43" fillId="0" borderId="12" xfId="3" applyFont="1" applyBorder="1" applyAlignment="1" applyProtection="1">
      <alignment vertical="center"/>
    </xf>
    <xf numFmtId="0" fontId="59" fillId="0" borderId="0" xfId="3" applyFont="1" applyAlignment="1" applyProtection="1">
      <alignment horizontal="left" vertical="center"/>
    </xf>
    <xf numFmtId="4" fontId="59" fillId="0" borderId="0" xfId="3" applyNumberFormat="1" applyFont="1" applyAlignment="1" applyProtection="1">
      <alignment vertical="center"/>
    </xf>
    <xf numFmtId="0" fontId="49" fillId="0" borderId="0" xfId="3" applyFont="1" applyAlignment="1" applyProtection="1">
      <alignment vertical="center"/>
    </xf>
    <xf numFmtId="0" fontId="45" fillId="0" borderId="0" xfId="3" applyFont="1" applyAlignment="1">
      <alignment horizontal="left" vertical="center"/>
    </xf>
    <xf numFmtId="0" fontId="43" fillId="0" borderId="23" xfId="3" applyBorder="1"/>
    <xf numFmtId="0" fontId="43" fillId="0" borderId="24" xfId="3" applyBorder="1"/>
    <xf numFmtId="0" fontId="52" fillId="0" borderId="0" xfId="3" applyFont="1" applyAlignment="1">
      <alignment horizontal="left" vertical="center"/>
    </xf>
    <xf numFmtId="0" fontId="60" fillId="0" borderId="0" xfId="3" applyFont="1" applyAlignment="1">
      <alignment horizontal="left" vertical="center"/>
    </xf>
    <xf numFmtId="0" fontId="44" fillId="0" borderId="0" xfId="3" applyFont="1" applyAlignment="1">
      <alignment horizontal="left" vertical="center"/>
    </xf>
    <xf numFmtId="165" fontId="45" fillId="0" borderId="0" xfId="3" applyNumberFormat="1" applyFont="1" applyAlignment="1">
      <alignment horizontal="left" vertical="center"/>
    </xf>
    <xf numFmtId="0" fontId="43" fillId="0" borderId="0" xfId="3" applyFont="1" applyAlignment="1">
      <alignment vertical="center" wrapText="1"/>
    </xf>
    <xf numFmtId="0" fontId="43" fillId="0" borderId="25" xfId="3" applyFont="1" applyBorder="1" applyAlignment="1">
      <alignment vertical="center" wrapText="1"/>
    </xf>
    <xf numFmtId="0" fontId="51" fillId="0" borderId="0" xfId="3" applyFont="1" applyAlignment="1">
      <alignment vertical="center"/>
    </xf>
    <xf numFmtId="0" fontId="43" fillId="0" borderId="12" xfId="3" applyFont="1" applyBorder="1" applyAlignment="1">
      <alignment vertical="center"/>
    </xf>
    <xf numFmtId="0" fontId="53" fillId="0" borderId="0" xfId="3" applyFont="1" applyAlignment="1">
      <alignment horizontal="left" vertical="center"/>
    </xf>
    <xf numFmtId="4" fontId="59" fillId="0" borderId="0" xfId="3" applyNumberFormat="1" applyFont="1" applyAlignment="1">
      <alignment vertical="center"/>
    </xf>
    <xf numFmtId="0" fontId="44" fillId="0" borderId="0" xfId="3" applyFont="1" applyAlignment="1">
      <alignment horizontal="right" vertical="center"/>
    </xf>
    <xf numFmtId="0" fontId="56" fillId="0" borderId="0" xfId="3" applyFont="1" applyAlignment="1">
      <alignment horizontal="left" vertical="center"/>
    </xf>
    <xf numFmtId="0" fontId="54" fillId="0" borderId="0" xfId="3" applyFont="1" applyAlignment="1">
      <alignment horizontal="left" vertical="center"/>
    </xf>
    <xf numFmtId="4" fontId="54" fillId="0" borderId="0" xfId="3" applyNumberFormat="1" applyFont="1" applyAlignment="1">
      <alignment vertical="center"/>
    </xf>
    <xf numFmtId="164" fontId="54" fillId="0" borderId="0" xfId="3" applyNumberFormat="1" applyFont="1" applyAlignment="1">
      <alignment horizontal="right" vertical="center"/>
    </xf>
    <xf numFmtId="4" fontId="44" fillId="0" borderId="0" xfId="3" applyNumberFormat="1" applyFont="1" applyAlignment="1">
      <alignment vertical="center"/>
    </xf>
    <xf numFmtId="164" fontId="44" fillId="0" borderId="0" xfId="3" applyNumberFormat="1" applyFont="1" applyAlignment="1">
      <alignment horizontal="right" vertical="center"/>
    </xf>
    <xf numFmtId="0" fontId="43" fillId="7" borderId="0" xfId="3" applyFont="1" applyFill="1" applyAlignment="1">
      <alignment vertical="center"/>
    </xf>
    <xf numFmtId="0" fontId="47" fillId="7" borderId="28" xfId="3" applyFont="1" applyFill="1" applyBorder="1" applyAlignment="1">
      <alignment horizontal="left" vertical="center"/>
    </xf>
    <xf numFmtId="0" fontId="43" fillId="7" borderId="29" xfId="3" applyFont="1" applyFill="1" applyBorder="1" applyAlignment="1">
      <alignment vertical="center"/>
    </xf>
    <xf numFmtId="0" fontId="47" fillId="7" borderId="29" xfId="3" applyFont="1" applyFill="1" applyBorder="1" applyAlignment="1">
      <alignment horizontal="right" vertical="center"/>
    </xf>
    <xf numFmtId="0" fontId="47" fillId="7" borderId="29" xfId="3" applyFont="1" applyFill="1" applyBorder="1" applyAlignment="1">
      <alignment horizontal="center" vertical="center"/>
    </xf>
    <xf numFmtId="4" fontId="47" fillId="7" borderId="29" xfId="3" applyNumberFormat="1" applyFont="1" applyFill="1" applyBorder="1" applyAlignment="1">
      <alignment vertical="center"/>
    </xf>
    <xf numFmtId="0" fontId="43" fillId="7" borderId="30" xfId="3" applyFont="1" applyFill="1" applyBorder="1" applyAlignment="1">
      <alignment vertical="center"/>
    </xf>
    <xf numFmtId="0" fontId="55" fillId="0" borderId="26" xfId="3" applyFont="1" applyBorder="1" applyAlignment="1">
      <alignment horizontal="left" vertical="center"/>
    </xf>
    <xf numFmtId="0" fontId="43" fillId="0" borderId="26" xfId="3" applyBorder="1" applyAlignment="1">
      <alignment vertical="center"/>
    </xf>
    <xf numFmtId="0" fontId="44" fillId="0" borderId="27" xfId="3" applyFont="1" applyBorder="1" applyAlignment="1">
      <alignment horizontal="left" vertical="center"/>
    </xf>
    <xf numFmtId="0" fontId="43" fillId="0" borderId="27" xfId="3" applyFont="1" applyBorder="1" applyAlignment="1">
      <alignment vertical="center"/>
    </xf>
    <xf numFmtId="0" fontId="44" fillId="0" borderId="27" xfId="3" applyFont="1" applyBorder="1" applyAlignment="1">
      <alignment horizontal="center" vertical="center"/>
    </xf>
    <xf numFmtId="0" fontId="44" fillId="0" borderId="27" xfId="3" applyFont="1" applyBorder="1" applyAlignment="1">
      <alignment horizontal="right" vertical="center"/>
    </xf>
    <xf numFmtId="0" fontId="43" fillId="0" borderId="26" xfId="3" applyFont="1" applyBorder="1" applyAlignment="1">
      <alignment vertical="center"/>
    </xf>
    <xf numFmtId="0" fontId="43" fillId="0" borderId="31" xfId="3" applyFont="1" applyBorder="1" applyAlignment="1">
      <alignment vertical="center"/>
    </xf>
    <xf numFmtId="0" fontId="43" fillId="0" borderId="32" xfId="3" applyFont="1" applyBorder="1" applyAlignment="1">
      <alignment vertical="center"/>
    </xf>
    <xf numFmtId="0" fontId="43" fillId="0" borderId="23" xfId="3" applyFont="1" applyBorder="1" applyAlignment="1">
      <alignment vertical="center"/>
    </xf>
    <xf numFmtId="0" fontId="43" fillId="0" borderId="24" xfId="3" applyFont="1" applyBorder="1" applyAlignment="1">
      <alignment vertical="center"/>
    </xf>
    <xf numFmtId="0" fontId="57" fillId="7" borderId="0" xfId="3" applyFont="1" applyFill="1" applyAlignment="1" applyProtection="1">
      <alignment horizontal="left" vertical="center"/>
    </xf>
    <xf numFmtId="0" fontId="43" fillId="7" borderId="0" xfId="3" applyFont="1" applyFill="1" applyAlignment="1" applyProtection="1">
      <alignment vertical="center"/>
    </xf>
    <xf numFmtId="0" fontId="57" fillId="7" borderId="0" xfId="3" applyFont="1" applyFill="1" applyAlignment="1" applyProtection="1">
      <alignment horizontal="right" vertical="center"/>
    </xf>
    <xf numFmtId="0" fontId="61" fillId="0" borderId="0" xfId="3" applyFont="1" applyAlignment="1" applyProtection="1">
      <alignment horizontal="left" vertical="center"/>
    </xf>
    <xf numFmtId="0" fontId="48" fillId="0" borderId="25" xfId="3" applyFont="1" applyBorder="1" applyAlignment="1" applyProtection="1">
      <alignment vertical="center"/>
    </xf>
    <xf numFmtId="0" fontId="48" fillId="0" borderId="0" xfId="3" applyFont="1" applyAlignment="1" applyProtection="1">
      <alignment vertical="center"/>
    </xf>
    <xf numFmtId="0" fontId="48" fillId="0" borderId="20" xfId="3" applyFont="1" applyBorder="1" applyAlignment="1" applyProtection="1">
      <alignment horizontal="left" vertical="center"/>
    </xf>
    <xf numFmtId="0" fontId="48" fillId="0" borderId="20" xfId="3" applyFont="1" applyBorder="1" applyAlignment="1" applyProtection="1">
      <alignment vertical="center"/>
    </xf>
    <xf numFmtId="4" fontId="48" fillId="0" borderId="20" xfId="3" applyNumberFormat="1" applyFont="1" applyBorder="1" applyAlignment="1" applyProtection="1">
      <alignment vertical="center"/>
    </xf>
    <xf numFmtId="0" fontId="48" fillId="0" borderId="25" xfId="3" applyFont="1" applyBorder="1" applyAlignment="1">
      <alignment vertical="center"/>
    </xf>
    <xf numFmtId="0" fontId="49" fillId="0" borderId="25" xfId="3" applyFont="1" applyBorder="1" applyAlignment="1" applyProtection="1">
      <alignment vertical="center"/>
    </xf>
    <xf numFmtId="0" fontId="49" fillId="0" borderId="20" xfId="3" applyFont="1" applyBorder="1" applyAlignment="1" applyProtection="1">
      <alignment horizontal="left" vertical="center"/>
    </xf>
    <xf numFmtId="0" fontId="49" fillId="0" borderId="20" xfId="3" applyFont="1" applyBorder="1" applyAlignment="1" applyProtection="1">
      <alignment vertical="center"/>
    </xf>
    <xf numFmtId="4" fontId="49" fillId="0" borderId="20" xfId="3" applyNumberFormat="1" applyFont="1" applyBorder="1" applyAlignment="1" applyProtection="1">
      <alignment vertical="center"/>
    </xf>
    <xf numFmtId="0" fontId="49" fillId="0" borderId="25" xfId="3" applyFont="1" applyBorder="1" applyAlignment="1">
      <alignment vertical="center"/>
    </xf>
    <xf numFmtId="0" fontId="43" fillId="0" borderId="0" xfId="3" applyFont="1" applyAlignment="1">
      <alignment horizontal="center" vertical="center" wrapText="1"/>
    </xf>
    <xf numFmtId="0" fontId="43" fillId="0" borderId="25" xfId="3" applyFont="1" applyBorder="1" applyAlignment="1" applyProtection="1">
      <alignment horizontal="center" vertical="center" wrapText="1"/>
    </xf>
    <xf numFmtId="0" fontId="57" fillId="7" borderId="15" xfId="3" applyFont="1" applyFill="1" applyBorder="1" applyAlignment="1" applyProtection="1">
      <alignment horizontal="center" vertical="center" wrapText="1"/>
    </xf>
    <xf numFmtId="0" fontId="57" fillId="7" borderId="16" xfId="3" applyFont="1" applyFill="1" applyBorder="1" applyAlignment="1" applyProtection="1">
      <alignment horizontal="center" vertical="center" wrapText="1"/>
    </xf>
    <xf numFmtId="0" fontId="57" fillId="7" borderId="17" xfId="3" applyFont="1" applyFill="1" applyBorder="1" applyAlignment="1" applyProtection="1">
      <alignment horizontal="center" vertical="center" wrapText="1"/>
    </xf>
    <xf numFmtId="0" fontId="57" fillId="7" borderId="0" xfId="3" applyFont="1" applyFill="1" applyAlignment="1" applyProtection="1">
      <alignment horizontal="center" vertical="center" wrapText="1"/>
    </xf>
    <xf numFmtId="0" fontId="43" fillId="0" borderId="25" xfId="3" applyBorder="1" applyAlignment="1">
      <alignment horizontal="center" vertical="center" wrapText="1"/>
    </xf>
    <xf numFmtId="4" fontId="59" fillId="0" borderId="0" xfId="3" applyNumberFormat="1" applyFont="1" applyAlignment="1" applyProtection="1"/>
    <xf numFmtId="0" fontId="43" fillId="0" borderId="12" xfId="3" applyBorder="1" applyAlignment="1" applyProtection="1">
      <alignment vertical="center"/>
    </xf>
    <xf numFmtId="166" fontId="62" fillId="0" borderId="12" xfId="3" applyNumberFormat="1" applyFont="1" applyBorder="1" applyAlignment="1" applyProtection="1"/>
    <xf numFmtId="166" fontId="62" fillId="0" borderId="13" xfId="3" applyNumberFormat="1" applyFont="1" applyBorder="1" applyAlignment="1" applyProtection="1"/>
    <xf numFmtId="4" fontId="63" fillId="0" borderId="0" xfId="3" applyNumberFormat="1" applyFont="1" applyAlignment="1">
      <alignment vertical="center"/>
    </xf>
    <xf numFmtId="0" fontId="50" fillId="0" borderId="25" xfId="3" applyFont="1" applyBorder="1" applyAlignment="1" applyProtection="1"/>
    <xf numFmtId="0" fontId="50" fillId="0" borderId="0" xfId="3" applyFont="1" applyAlignment="1" applyProtection="1"/>
    <xf numFmtId="0" fontId="50" fillId="0" borderId="0" xfId="3" applyFont="1" applyAlignment="1" applyProtection="1">
      <alignment horizontal="left"/>
    </xf>
    <xf numFmtId="0" fontId="48" fillId="0" borderId="0" xfId="3" applyFont="1" applyAlignment="1" applyProtection="1">
      <alignment horizontal="left"/>
    </xf>
    <xf numFmtId="0" fontId="50" fillId="0" borderId="0" xfId="3" applyFont="1" applyAlignment="1" applyProtection="1">
      <protection locked="0"/>
    </xf>
    <xf numFmtId="4" fontId="48" fillId="0" borderId="0" xfId="3" applyNumberFormat="1" applyFont="1" applyAlignment="1" applyProtection="1"/>
    <xf numFmtId="0" fontId="50" fillId="0" borderId="25" xfId="3" applyFont="1" applyBorder="1" applyAlignment="1"/>
    <xf numFmtId="0" fontId="50" fillId="0" borderId="18" xfId="3" applyFont="1" applyBorder="1" applyAlignment="1" applyProtection="1"/>
    <xf numFmtId="0" fontId="50" fillId="0" borderId="0" xfId="3" applyFont="1" applyBorder="1" applyAlignment="1" applyProtection="1"/>
    <xf numFmtId="166" fontId="50" fillId="0" borderId="0" xfId="3" applyNumberFormat="1" applyFont="1" applyBorder="1" applyAlignment="1" applyProtection="1"/>
    <xf numFmtId="166" fontId="50" fillId="0" borderId="14" xfId="3" applyNumberFormat="1" applyFont="1" applyBorder="1" applyAlignment="1" applyProtection="1"/>
    <xf numFmtId="0" fontId="50" fillId="0" borderId="0" xfId="3" applyFont="1" applyAlignment="1">
      <alignment horizontal="left"/>
    </xf>
    <xf numFmtId="0" fontId="50" fillId="0" borderId="0" xfId="3" applyFont="1" applyAlignment="1">
      <alignment horizontal="center"/>
    </xf>
    <xf numFmtId="4" fontId="50" fillId="0" borderId="0" xfId="3" applyNumberFormat="1" applyFont="1" applyAlignment="1">
      <alignment vertical="center"/>
    </xf>
    <xf numFmtId="0" fontId="49" fillId="0" borderId="0" xfId="3" applyFont="1" applyAlignment="1" applyProtection="1">
      <alignment horizontal="left"/>
    </xf>
    <xf numFmtId="4" fontId="49" fillId="0" borderId="0" xfId="3" applyNumberFormat="1" applyFont="1" applyAlignment="1" applyProtection="1"/>
    <xf numFmtId="0" fontId="57" fillId="0" borderId="22" xfId="3" applyFont="1" applyBorder="1" applyAlignment="1" applyProtection="1">
      <alignment horizontal="center" vertical="center"/>
    </xf>
    <xf numFmtId="49" fontId="57" fillId="0" borderId="22" xfId="3" applyNumberFormat="1" applyFont="1" applyBorder="1" applyAlignment="1" applyProtection="1">
      <alignment horizontal="left" vertical="center" wrapText="1"/>
    </xf>
    <xf numFmtId="0" fontId="57" fillId="0" borderId="22" xfId="3" applyFont="1" applyBorder="1" applyAlignment="1" applyProtection="1">
      <alignment horizontal="left" vertical="center" wrapText="1"/>
    </xf>
    <xf numFmtId="0" fontId="57" fillId="0" borderId="22" xfId="3" applyFont="1" applyBorder="1" applyAlignment="1" applyProtection="1">
      <alignment horizontal="center" vertical="center" wrapText="1"/>
    </xf>
    <xf numFmtId="167" fontId="57" fillId="0" borderId="22" xfId="3" applyNumberFormat="1" applyFont="1" applyBorder="1" applyAlignment="1" applyProtection="1">
      <alignment vertical="center"/>
    </xf>
    <xf numFmtId="4" fontId="57" fillId="6" borderId="22" xfId="3" applyNumberFormat="1" applyFont="1" applyFill="1" applyBorder="1" applyAlignment="1" applyProtection="1">
      <alignment vertical="center"/>
      <protection locked="0"/>
    </xf>
    <xf numFmtId="4" fontId="57" fillId="0" borderId="22" xfId="3" applyNumberFormat="1" applyFont="1" applyBorder="1" applyAlignment="1" applyProtection="1">
      <alignment vertical="center"/>
    </xf>
    <xf numFmtId="0" fontId="43" fillId="0" borderId="22" xfId="3" applyFont="1" applyBorder="1" applyAlignment="1" applyProtection="1">
      <alignment vertical="center"/>
    </xf>
    <xf numFmtId="0" fontId="58" fillId="6" borderId="18" xfId="3" applyFont="1" applyFill="1" applyBorder="1" applyAlignment="1" applyProtection="1">
      <alignment horizontal="left" vertical="center"/>
      <protection locked="0"/>
    </xf>
    <xf numFmtId="0" fontId="58" fillId="0" borderId="0" xfId="3" applyFont="1" applyBorder="1" applyAlignment="1" applyProtection="1">
      <alignment horizontal="center" vertical="center"/>
    </xf>
    <xf numFmtId="166" fontId="58" fillId="0" borderId="0" xfId="3" applyNumberFormat="1" applyFont="1" applyBorder="1" applyAlignment="1" applyProtection="1">
      <alignment vertical="center"/>
    </xf>
    <xf numFmtId="166" fontId="58" fillId="0" borderId="14" xfId="3" applyNumberFormat="1" applyFont="1" applyBorder="1" applyAlignment="1" applyProtection="1">
      <alignment vertical="center"/>
    </xf>
    <xf numFmtId="0" fontId="57" fillId="0" borderId="0" xfId="3" applyFont="1" applyAlignment="1">
      <alignment horizontal="left" vertical="center"/>
    </xf>
    <xf numFmtId="4" fontId="43" fillId="0" borderId="0" xfId="3" applyNumberFormat="1" applyFont="1" applyAlignment="1">
      <alignment vertical="center"/>
    </xf>
    <xf numFmtId="0" fontId="64" fillId="0" borderId="22" xfId="3" applyFont="1" applyBorder="1" applyAlignment="1" applyProtection="1">
      <alignment horizontal="center" vertical="center"/>
    </xf>
    <xf numFmtId="49" fontId="64" fillId="0" borderId="22" xfId="3" applyNumberFormat="1" applyFont="1" applyBorder="1" applyAlignment="1" applyProtection="1">
      <alignment horizontal="left" vertical="center" wrapText="1"/>
    </xf>
    <xf numFmtId="0" fontId="64" fillId="0" borderId="22" xfId="3" applyFont="1" applyBorder="1" applyAlignment="1" applyProtection="1">
      <alignment horizontal="left" vertical="center" wrapText="1"/>
    </xf>
    <xf numFmtId="0" fontId="64" fillId="0" borderId="22" xfId="3" applyFont="1" applyBorder="1" applyAlignment="1" applyProtection="1">
      <alignment horizontal="center" vertical="center" wrapText="1"/>
    </xf>
    <xf numFmtId="167" fontId="64" fillId="0" borderId="22" xfId="3" applyNumberFormat="1" applyFont="1" applyBorder="1" applyAlignment="1" applyProtection="1">
      <alignment vertical="center"/>
    </xf>
    <xf numFmtId="4" fontId="64" fillId="6" borderId="22" xfId="3" applyNumberFormat="1" applyFont="1" applyFill="1" applyBorder="1" applyAlignment="1" applyProtection="1">
      <alignment vertical="center"/>
      <protection locked="0"/>
    </xf>
    <xf numFmtId="4" fontId="64" fillId="0" borderId="22" xfId="3" applyNumberFormat="1" applyFont="1" applyBorder="1" applyAlignment="1" applyProtection="1">
      <alignment vertical="center"/>
    </xf>
    <xf numFmtId="0" fontId="65" fillId="0" borderId="22" xfId="3" applyFont="1" applyBorder="1" applyAlignment="1" applyProtection="1">
      <alignment vertical="center"/>
    </xf>
    <xf numFmtId="0" fontId="65" fillId="0" borderId="25" xfId="3" applyFont="1" applyBorder="1" applyAlignment="1">
      <alignment vertical="center"/>
    </xf>
    <xf numFmtId="0" fontId="64" fillId="6" borderId="18" xfId="3" applyFont="1" applyFill="1" applyBorder="1" applyAlignment="1" applyProtection="1">
      <alignment horizontal="left" vertical="center"/>
      <protection locked="0"/>
    </xf>
    <xf numFmtId="0" fontId="64" fillId="0" borderId="0" xfId="3" applyFont="1" applyBorder="1" applyAlignment="1" applyProtection="1">
      <alignment horizontal="center" vertical="center"/>
    </xf>
    <xf numFmtId="167" fontId="57" fillId="6" borderId="22" xfId="3" applyNumberFormat="1" applyFont="1" applyFill="1" applyBorder="1" applyAlignment="1" applyProtection="1">
      <alignment vertical="center"/>
      <protection locked="0"/>
    </xf>
    <xf numFmtId="0" fontId="58" fillId="6" borderId="19" xfId="3" applyFont="1" applyFill="1" applyBorder="1" applyAlignment="1" applyProtection="1">
      <alignment horizontal="left" vertical="center"/>
      <protection locked="0"/>
    </xf>
    <xf numFmtId="0" fontId="58" fillId="0" borderId="20" xfId="3" applyFont="1" applyBorder="1" applyAlignment="1" applyProtection="1">
      <alignment horizontal="center" vertical="center"/>
    </xf>
    <xf numFmtId="0" fontId="43" fillId="0" borderId="20" xfId="3" applyFont="1" applyBorder="1" applyAlignment="1" applyProtection="1">
      <alignment vertical="center"/>
    </xf>
    <xf numFmtId="166" fontId="58" fillId="0" borderId="20" xfId="3" applyNumberFormat="1" applyFont="1" applyBorder="1" applyAlignment="1" applyProtection="1">
      <alignment vertical="center"/>
    </xf>
    <xf numFmtId="166" fontId="58" fillId="0" borderId="21" xfId="3" applyNumberFormat="1" applyFont="1" applyBorder="1" applyAlignment="1" applyProtection="1">
      <alignment vertical="center"/>
    </xf>
    <xf numFmtId="0" fontId="43" fillId="0" borderId="25" xfId="3" applyBorder="1" applyAlignment="1">
      <alignment vertical="center" wrapText="1"/>
    </xf>
    <xf numFmtId="0" fontId="43" fillId="0" borderId="0" xfId="2" applyFont="1" applyAlignment="1">
      <alignment vertical="center"/>
    </xf>
    <xf numFmtId="0" fontId="43" fillId="0" borderId="0" xfId="5"/>
    <xf numFmtId="0" fontId="43" fillId="0" borderId="0" xfId="5" applyAlignment="1">
      <alignment vertical="center"/>
    </xf>
    <xf numFmtId="0" fontId="43" fillId="0" borderId="0" xfId="5" applyAlignment="1">
      <alignment vertical="center" wrapText="1"/>
    </xf>
    <xf numFmtId="0" fontId="48" fillId="0" borderId="0" xfId="5" applyFont="1" applyAlignment="1">
      <alignment vertical="center"/>
    </xf>
    <xf numFmtId="0" fontId="49" fillId="0" borderId="0" xfId="5" applyFont="1" applyAlignment="1">
      <alignment vertical="center"/>
    </xf>
    <xf numFmtId="0" fontId="43" fillId="0" borderId="0" xfId="5" applyAlignment="1">
      <alignment horizontal="center" vertical="center" wrapText="1"/>
    </xf>
    <xf numFmtId="0" fontId="50" fillId="0" borderId="0" xfId="5" applyFont="1" applyAlignment="1"/>
    <xf numFmtId="0" fontId="43" fillId="0" borderId="0" xfId="5" applyFont="1" applyAlignment="1">
      <alignment horizontal="left" vertical="center"/>
    </xf>
    <xf numFmtId="0" fontId="43" fillId="0" borderId="25" xfId="5" applyBorder="1"/>
    <xf numFmtId="0" fontId="43" fillId="0" borderId="25" xfId="5" applyBorder="1" applyProtection="1"/>
    <xf numFmtId="0" fontId="43" fillId="0" borderId="0" xfId="5" applyProtection="1"/>
    <xf numFmtId="0" fontId="52" fillId="0" borderId="0" xfId="5" applyFont="1" applyAlignment="1" applyProtection="1">
      <alignment horizontal="left" vertical="center"/>
    </xf>
    <xf numFmtId="0" fontId="45" fillId="0" borderId="0" xfId="5" applyFont="1" applyAlignment="1" applyProtection="1">
      <alignment horizontal="left" vertical="center"/>
    </xf>
    <xf numFmtId="0" fontId="44" fillId="0" borderId="0" xfId="5" applyFont="1" applyAlignment="1" applyProtection="1">
      <alignment horizontal="left" vertical="center"/>
    </xf>
    <xf numFmtId="0" fontId="45" fillId="6" borderId="0" xfId="5" applyFont="1" applyFill="1" applyAlignment="1" applyProtection="1">
      <alignment horizontal="left" vertical="center"/>
      <protection locked="0"/>
    </xf>
    <xf numFmtId="0" fontId="45" fillId="0" borderId="0" xfId="5" applyFont="1" applyAlignment="1" applyProtection="1">
      <alignment horizontal="left" vertical="center" wrapText="1"/>
    </xf>
    <xf numFmtId="0" fontId="43" fillId="0" borderId="0" xfId="5" applyFont="1" applyAlignment="1">
      <alignment vertical="center"/>
    </xf>
    <xf numFmtId="0" fontId="43" fillId="0" borderId="25" xfId="5" applyFont="1" applyBorder="1" applyAlignment="1" applyProtection="1">
      <alignment vertical="center"/>
    </xf>
    <xf numFmtId="0" fontId="43" fillId="0" borderId="0" xfId="5" applyFont="1" applyAlignment="1" applyProtection="1">
      <alignment vertical="center"/>
    </xf>
    <xf numFmtId="0" fontId="43" fillId="0" borderId="25" xfId="5" applyFont="1" applyBorder="1" applyAlignment="1">
      <alignment vertical="center"/>
    </xf>
    <xf numFmtId="0" fontId="43" fillId="0" borderId="25" xfId="5" applyBorder="1" applyAlignment="1">
      <alignment vertical="center"/>
    </xf>
    <xf numFmtId="0" fontId="43" fillId="0" borderId="31" xfId="5" applyFont="1" applyBorder="1" applyAlignment="1" applyProtection="1">
      <alignment vertical="center"/>
    </xf>
    <xf numFmtId="0" fontId="43" fillId="0" borderId="32" xfId="5" applyFont="1" applyBorder="1" applyAlignment="1" applyProtection="1">
      <alignment vertical="center"/>
    </xf>
    <xf numFmtId="0" fontId="43" fillId="0" borderId="23" xfId="5" applyFont="1" applyBorder="1" applyAlignment="1" applyProtection="1">
      <alignment vertical="center"/>
    </xf>
    <xf numFmtId="0" fontId="43" fillId="0" borderId="24" xfId="5" applyFont="1" applyBorder="1" applyAlignment="1" applyProtection="1">
      <alignment vertical="center"/>
    </xf>
    <xf numFmtId="165" fontId="45" fillId="0" borderId="0" xfId="5" applyNumberFormat="1" applyFont="1" applyAlignment="1" applyProtection="1">
      <alignment horizontal="left" vertical="center"/>
    </xf>
    <xf numFmtId="0" fontId="43" fillId="0" borderId="0" xfId="5" applyFont="1" applyBorder="1" applyAlignment="1" applyProtection="1">
      <alignment vertical="center"/>
    </xf>
    <xf numFmtId="0" fontId="58" fillId="0" borderId="15" xfId="5" applyFont="1" applyBorder="1" applyAlignment="1" applyProtection="1">
      <alignment horizontal="center" vertical="center" wrapText="1"/>
    </xf>
    <xf numFmtId="0" fontId="58" fillId="0" borderId="16" xfId="5" applyFont="1" applyBorder="1" applyAlignment="1" applyProtection="1">
      <alignment horizontal="center" vertical="center" wrapText="1"/>
    </xf>
    <xf numFmtId="0" fontId="58" fillId="0" borderId="17" xfId="5" applyFont="1" applyBorder="1" applyAlignment="1" applyProtection="1">
      <alignment horizontal="center" vertical="center" wrapText="1"/>
    </xf>
    <xf numFmtId="0" fontId="43" fillId="0" borderId="11" xfId="5" applyFont="1" applyBorder="1" applyAlignment="1" applyProtection="1">
      <alignment vertical="center"/>
    </xf>
    <xf numFmtId="0" fontId="43" fillId="0" borderId="12" xfId="5" applyFont="1" applyBorder="1" applyAlignment="1" applyProtection="1">
      <alignment vertical="center"/>
    </xf>
    <xf numFmtId="0" fontId="59" fillId="0" borderId="0" xfId="5" applyFont="1" applyAlignment="1" applyProtection="1">
      <alignment horizontal="left" vertical="center"/>
    </xf>
    <xf numFmtId="4" fontId="59" fillId="0" borderId="0" xfId="5" applyNumberFormat="1" applyFont="1" applyAlignment="1" applyProtection="1">
      <alignment vertical="center"/>
    </xf>
    <xf numFmtId="0" fontId="49" fillId="0" borderId="0" xfId="5" applyFont="1" applyAlignment="1" applyProtection="1">
      <alignment vertical="center"/>
    </xf>
    <xf numFmtId="0" fontId="45" fillId="0" borderId="0" xfId="5" applyFont="1" applyAlignment="1">
      <alignment horizontal="left" vertical="center"/>
    </xf>
    <xf numFmtId="0" fontId="43" fillId="0" borderId="23" xfId="5" applyBorder="1"/>
    <xf numFmtId="0" fontId="43" fillId="0" borderId="24" xfId="5" applyBorder="1"/>
    <xf numFmtId="0" fontId="52" fillId="0" borderId="0" xfId="5" applyFont="1" applyAlignment="1">
      <alignment horizontal="left" vertical="center"/>
    </xf>
    <xf numFmtId="0" fontId="60" fillId="0" borderId="0" xfId="5" applyFont="1" applyAlignment="1">
      <alignment horizontal="left" vertical="center"/>
    </xf>
    <xf numFmtId="0" fontId="44" fillId="0" borderId="0" xfId="5" applyFont="1" applyAlignment="1">
      <alignment horizontal="left" vertical="center"/>
    </xf>
    <xf numFmtId="165" fontId="45" fillId="0" borderId="0" xfId="5" applyNumberFormat="1" applyFont="1" applyAlignment="1">
      <alignment horizontal="left" vertical="center"/>
    </xf>
    <xf numFmtId="0" fontId="43" fillId="0" borderId="0" xfId="5" applyFont="1" applyAlignment="1">
      <alignment vertical="center" wrapText="1"/>
    </xf>
    <xf numFmtId="0" fontId="43" fillId="0" borderId="25" xfId="5" applyFont="1" applyBorder="1" applyAlignment="1">
      <alignment vertical="center" wrapText="1"/>
    </xf>
    <xf numFmtId="0" fontId="43" fillId="0" borderId="25" xfId="5" applyBorder="1" applyAlignment="1">
      <alignment vertical="center" wrapText="1"/>
    </xf>
    <xf numFmtId="0" fontId="43" fillId="0" borderId="12" xfId="5" applyFont="1" applyBorder="1" applyAlignment="1">
      <alignment vertical="center"/>
    </xf>
    <xf numFmtId="0" fontId="53" fillId="0" borderId="0" xfId="5" applyFont="1" applyAlignment="1">
      <alignment horizontal="left" vertical="center"/>
    </xf>
    <xf numFmtId="4" fontId="59" fillId="0" borderId="0" xfId="5" applyNumberFormat="1" applyFont="1" applyAlignment="1">
      <alignment vertical="center"/>
    </xf>
    <xf numFmtId="0" fontId="44" fillId="0" borderId="0" xfId="5" applyFont="1" applyAlignment="1">
      <alignment horizontal="right" vertical="center"/>
    </xf>
    <xf numFmtId="0" fontId="56" fillId="0" borderId="0" xfId="5" applyFont="1" applyAlignment="1">
      <alignment horizontal="left" vertical="center"/>
    </xf>
    <xf numFmtId="0" fontId="54" fillId="0" borderId="0" xfId="5" applyFont="1" applyAlignment="1">
      <alignment horizontal="left" vertical="center"/>
    </xf>
    <xf numFmtId="4" fontId="54" fillId="0" borderId="0" xfId="5" applyNumberFormat="1" applyFont="1" applyAlignment="1">
      <alignment vertical="center"/>
    </xf>
    <xf numFmtId="0" fontId="51" fillId="0" borderId="0" xfId="5" applyFont="1" applyAlignment="1">
      <alignment vertical="center"/>
    </xf>
    <xf numFmtId="164" fontId="54" fillId="0" borderId="0" xfId="5" applyNumberFormat="1" applyFont="1" applyAlignment="1">
      <alignment horizontal="right" vertical="center"/>
    </xf>
    <xf numFmtId="4" fontId="44" fillId="0" borderId="0" xfId="5" applyNumberFormat="1" applyFont="1" applyAlignment="1">
      <alignment vertical="center"/>
    </xf>
    <xf numFmtId="164" fontId="44" fillId="0" borderId="0" xfId="5" applyNumberFormat="1" applyFont="1" applyAlignment="1">
      <alignment horizontal="right" vertical="center"/>
    </xf>
    <xf numFmtId="0" fontId="43" fillId="7" borderId="0" xfId="5" applyFont="1" applyFill="1" applyAlignment="1">
      <alignment vertical="center"/>
    </xf>
    <xf numFmtId="0" fontId="47" fillId="7" borderId="28" xfId="5" applyFont="1" applyFill="1" applyBorder="1" applyAlignment="1">
      <alignment horizontal="left" vertical="center"/>
    </xf>
    <xf numFmtId="0" fontId="43" fillId="7" borderId="29" xfId="5" applyFont="1" applyFill="1" applyBorder="1" applyAlignment="1">
      <alignment vertical="center"/>
    </xf>
    <xf numFmtId="0" fontId="47" fillId="7" borderId="29" xfId="5" applyFont="1" applyFill="1" applyBorder="1" applyAlignment="1">
      <alignment horizontal="right" vertical="center"/>
    </xf>
    <xf numFmtId="0" fontId="47" fillId="7" borderId="29" xfId="5" applyFont="1" applyFill="1" applyBorder="1" applyAlignment="1">
      <alignment horizontal="center" vertical="center"/>
    </xf>
    <xf numFmtId="4" fontId="47" fillId="7" borderId="29" xfId="5" applyNumberFormat="1" applyFont="1" applyFill="1" applyBorder="1" applyAlignment="1">
      <alignment vertical="center"/>
    </xf>
    <xf numFmtId="0" fontId="43" fillId="7" borderId="30" xfId="5" applyFont="1" applyFill="1" applyBorder="1" applyAlignment="1">
      <alignment vertical="center"/>
    </xf>
    <xf numFmtId="0" fontId="55" fillId="0" borderId="26" xfId="5" applyFont="1" applyBorder="1" applyAlignment="1">
      <alignment horizontal="left" vertical="center"/>
    </xf>
    <xf numFmtId="0" fontId="43" fillId="0" borderId="26" xfId="5" applyBorder="1" applyAlignment="1">
      <alignment vertical="center"/>
    </xf>
    <xf numFmtId="0" fontId="44" fillId="0" borderId="27" xfId="5" applyFont="1" applyBorder="1" applyAlignment="1">
      <alignment horizontal="left" vertical="center"/>
    </xf>
    <xf numFmtId="0" fontId="43" fillId="0" borderId="27" xfId="5" applyFont="1" applyBorder="1" applyAlignment="1">
      <alignment vertical="center"/>
    </xf>
    <xf numFmtId="0" fontId="44" fillId="0" borderId="27" xfId="5" applyFont="1" applyBorder="1" applyAlignment="1">
      <alignment horizontal="center" vertical="center"/>
    </xf>
    <xf numFmtId="0" fontId="44" fillId="0" borderId="27" xfId="5" applyFont="1" applyBorder="1" applyAlignment="1">
      <alignment horizontal="right" vertical="center"/>
    </xf>
    <xf numFmtId="0" fontId="43" fillId="0" borderId="26" xfId="5" applyFont="1" applyBorder="1" applyAlignment="1">
      <alignment vertical="center"/>
    </xf>
    <xf numFmtId="0" fontId="43" fillId="0" borderId="31" xfId="5" applyFont="1" applyBorder="1" applyAlignment="1">
      <alignment vertical="center"/>
    </xf>
    <xf numFmtId="0" fontId="43" fillId="0" borderId="32" xfId="5" applyFont="1" applyBorder="1" applyAlignment="1">
      <alignment vertical="center"/>
    </xf>
    <xf numFmtId="0" fontId="43" fillId="0" borderId="23" xfId="5" applyFont="1" applyBorder="1" applyAlignment="1">
      <alignment vertical="center"/>
    </xf>
    <xf numFmtId="0" fontId="43" fillId="0" borderId="24" xfId="5" applyFont="1" applyBorder="1" applyAlignment="1">
      <alignment vertical="center"/>
    </xf>
    <xf numFmtId="0" fontId="57" fillId="7" borderId="0" xfId="5" applyFont="1" applyFill="1" applyAlignment="1" applyProtection="1">
      <alignment horizontal="left" vertical="center"/>
    </xf>
    <xf numFmtId="0" fontId="43" fillId="7" borderId="0" xfId="5" applyFont="1" applyFill="1" applyAlignment="1" applyProtection="1">
      <alignment vertical="center"/>
    </xf>
    <xf numFmtId="0" fontId="57" fillId="7" borderId="0" xfId="5" applyFont="1" applyFill="1" applyAlignment="1" applyProtection="1">
      <alignment horizontal="right" vertical="center"/>
    </xf>
    <xf numFmtId="0" fontId="61" fillId="0" borderId="0" xfId="5" applyFont="1" applyAlignment="1" applyProtection="1">
      <alignment horizontal="left" vertical="center"/>
    </xf>
    <xf numFmtId="0" fontId="48" fillId="0" borderId="25" xfId="5" applyFont="1" applyBorder="1" applyAlignment="1" applyProtection="1">
      <alignment vertical="center"/>
    </xf>
    <xf numFmtId="0" fontId="48" fillId="0" borderId="0" xfId="5" applyFont="1" applyAlignment="1" applyProtection="1">
      <alignment vertical="center"/>
    </xf>
    <xf numFmtId="0" fontId="48" fillId="0" borderId="20" xfId="5" applyFont="1" applyBorder="1" applyAlignment="1" applyProtection="1">
      <alignment horizontal="left" vertical="center"/>
    </xf>
    <xf numFmtId="0" fontId="48" fillId="0" borderId="20" xfId="5" applyFont="1" applyBorder="1" applyAlignment="1" applyProtection="1">
      <alignment vertical="center"/>
    </xf>
    <xf numFmtId="4" fontId="48" fillId="0" borderId="20" xfId="5" applyNumberFormat="1" applyFont="1" applyBorder="1" applyAlignment="1" applyProtection="1">
      <alignment vertical="center"/>
    </xf>
    <xf numFmtId="0" fontId="48" fillId="0" borderId="25" xfId="5" applyFont="1" applyBorder="1" applyAlignment="1">
      <alignment vertical="center"/>
    </xf>
    <xf numFmtId="0" fontId="49" fillId="0" borderId="25" xfId="5" applyFont="1" applyBorder="1" applyAlignment="1" applyProtection="1">
      <alignment vertical="center"/>
    </xf>
    <xf numFmtId="0" fontId="49" fillId="0" borderId="20" xfId="5" applyFont="1" applyBorder="1" applyAlignment="1" applyProtection="1">
      <alignment horizontal="left" vertical="center"/>
    </xf>
    <xf numFmtId="0" fontId="49" fillId="0" borderId="20" xfId="5" applyFont="1" applyBorder="1" applyAlignment="1" applyProtection="1">
      <alignment vertical="center"/>
    </xf>
    <xf numFmtId="4" fontId="49" fillId="0" borderId="20" xfId="5" applyNumberFormat="1" applyFont="1" applyBorder="1" applyAlignment="1" applyProtection="1">
      <alignment vertical="center"/>
    </xf>
    <xf numFmtId="0" fontId="49" fillId="0" borderId="25" xfId="5" applyFont="1" applyBorder="1" applyAlignment="1">
      <alignment vertical="center"/>
    </xf>
    <xf numFmtId="0" fontId="43" fillId="0" borderId="0" xfId="5" applyFont="1" applyAlignment="1">
      <alignment horizontal="center" vertical="center" wrapText="1"/>
    </xf>
    <xf numFmtId="0" fontId="43" fillId="0" borderId="25" xfId="5" applyFont="1" applyBorder="1" applyAlignment="1" applyProtection="1">
      <alignment horizontal="center" vertical="center" wrapText="1"/>
    </xf>
    <xf numFmtId="0" fontId="57" fillId="7" borderId="15" xfId="5" applyFont="1" applyFill="1" applyBorder="1" applyAlignment="1" applyProtection="1">
      <alignment horizontal="center" vertical="center" wrapText="1"/>
    </xf>
    <xf numFmtId="0" fontId="57" fillId="7" borderId="16" xfId="5" applyFont="1" applyFill="1" applyBorder="1" applyAlignment="1" applyProtection="1">
      <alignment horizontal="center" vertical="center" wrapText="1"/>
    </xf>
    <xf numFmtId="0" fontId="57" fillId="7" borderId="17" xfId="5" applyFont="1" applyFill="1" applyBorder="1" applyAlignment="1" applyProtection="1">
      <alignment horizontal="center" vertical="center" wrapText="1"/>
    </xf>
    <xf numFmtId="0" fontId="57" fillId="7" borderId="0" xfId="5" applyFont="1" applyFill="1" applyAlignment="1" applyProtection="1">
      <alignment horizontal="center" vertical="center" wrapText="1"/>
    </xf>
    <xf numFmtId="0" fontId="43" fillId="0" borderId="25" xfId="5" applyBorder="1" applyAlignment="1">
      <alignment horizontal="center" vertical="center" wrapText="1"/>
    </xf>
    <xf numFmtId="4" fontId="59" fillId="0" borderId="0" xfId="5" applyNumberFormat="1" applyFont="1" applyAlignment="1" applyProtection="1"/>
    <xf numFmtId="0" fontId="43" fillId="0" borderId="12" xfId="5" applyBorder="1" applyAlignment="1" applyProtection="1">
      <alignment vertical="center"/>
    </xf>
    <xf numFmtId="166" fontId="62" fillId="0" borderId="12" xfId="5" applyNumberFormat="1" applyFont="1" applyBorder="1" applyAlignment="1" applyProtection="1"/>
    <xf numFmtId="166" fontId="62" fillId="0" borderId="13" xfId="5" applyNumberFormat="1" applyFont="1" applyBorder="1" applyAlignment="1" applyProtection="1"/>
    <xf numFmtId="4" fontId="63" fillId="0" borderId="0" xfId="5" applyNumberFormat="1" applyFont="1" applyAlignment="1">
      <alignment vertical="center"/>
    </xf>
    <xf numFmtId="0" fontId="50" fillId="0" borderId="25" xfId="5" applyFont="1" applyBorder="1" applyAlignment="1" applyProtection="1"/>
    <xf numFmtId="0" fontId="50" fillId="0" borderId="0" xfId="5" applyFont="1" applyAlignment="1" applyProtection="1"/>
    <xf numFmtId="0" fontId="50" fillId="0" borderId="0" xfId="5" applyFont="1" applyAlignment="1" applyProtection="1">
      <alignment horizontal="left"/>
    </xf>
    <xf numFmtId="0" fontId="48" fillId="0" borderId="0" xfId="5" applyFont="1" applyAlignment="1" applyProtection="1">
      <alignment horizontal="left"/>
    </xf>
    <xf numFmtId="0" fontId="50" fillId="0" borderId="0" xfId="5" applyFont="1" applyAlignment="1" applyProtection="1">
      <protection locked="0"/>
    </xf>
    <xf numFmtId="4" fontId="48" fillId="0" borderId="0" xfId="5" applyNumberFormat="1" applyFont="1" applyAlignment="1" applyProtection="1"/>
    <xf numFmtId="0" fontId="50" fillId="0" borderId="25" xfId="5" applyFont="1" applyBorder="1" applyAlignment="1"/>
    <xf numFmtId="0" fontId="50" fillId="0" borderId="18" xfId="5" applyFont="1" applyBorder="1" applyAlignment="1" applyProtection="1"/>
    <xf numFmtId="0" fontId="50" fillId="0" borderId="0" xfId="5" applyFont="1" applyBorder="1" applyAlignment="1" applyProtection="1"/>
    <xf numFmtId="166" fontId="50" fillId="0" borderId="0" xfId="5" applyNumberFormat="1" applyFont="1" applyBorder="1" applyAlignment="1" applyProtection="1"/>
    <xf numFmtId="166" fontId="50" fillId="0" borderId="14" xfId="5" applyNumberFormat="1" applyFont="1" applyBorder="1" applyAlignment="1" applyProtection="1"/>
    <xf numFmtId="0" fontId="50" fillId="0" borderId="0" xfId="5" applyFont="1" applyAlignment="1">
      <alignment horizontal="left"/>
    </xf>
    <xf numFmtId="0" fontId="50" fillId="0" borderId="0" xfId="5" applyFont="1" applyAlignment="1">
      <alignment horizontal="center"/>
    </xf>
    <xf numFmtId="4" fontId="50" fillId="0" borderId="0" xfId="5" applyNumberFormat="1" applyFont="1" applyAlignment="1">
      <alignment vertical="center"/>
    </xf>
    <xf numFmtId="0" fontId="49" fillId="0" borderId="0" xfId="5" applyFont="1" applyAlignment="1" applyProtection="1">
      <alignment horizontal="left"/>
    </xf>
    <xf numFmtId="4" fontId="49" fillId="0" borderId="0" xfId="5" applyNumberFormat="1" applyFont="1" applyAlignment="1" applyProtection="1"/>
    <xf numFmtId="0" fontId="57" fillId="0" borderId="22" xfId="5" applyFont="1" applyBorder="1" applyAlignment="1" applyProtection="1">
      <alignment horizontal="center" vertical="center"/>
    </xf>
    <xf numFmtId="49" fontId="57" fillId="0" borderId="22" xfId="5" applyNumberFormat="1" applyFont="1" applyBorder="1" applyAlignment="1" applyProtection="1">
      <alignment horizontal="left" vertical="center" wrapText="1"/>
    </xf>
    <xf numFmtId="0" fontId="57" fillId="0" borderId="22" xfId="5" applyFont="1" applyBorder="1" applyAlignment="1" applyProtection="1">
      <alignment horizontal="left" vertical="center" wrapText="1"/>
    </xf>
    <xf numFmtId="0" fontId="57" fillId="0" borderId="22" xfId="5" applyFont="1" applyBorder="1" applyAlignment="1" applyProtection="1">
      <alignment horizontal="center" vertical="center" wrapText="1"/>
    </xf>
    <xf numFmtId="167" fontId="57" fillId="0" borderId="22" xfId="5" applyNumberFormat="1" applyFont="1" applyBorder="1" applyAlignment="1" applyProtection="1">
      <alignment vertical="center"/>
    </xf>
    <xf numFmtId="4" fontId="57" fillId="6" borderId="22" xfId="5" applyNumberFormat="1" applyFont="1" applyFill="1" applyBorder="1" applyAlignment="1" applyProtection="1">
      <alignment vertical="center"/>
      <protection locked="0"/>
    </xf>
    <xf numFmtId="4" fontId="57" fillId="0" borderId="22" xfId="5" applyNumberFormat="1" applyFont="1" applyBorder="1" applyAlignment="1" applyProtection="1">
      <alignment vertical="center"/>
    </xf>
    <xf numFmtId="0" fontId="43" fillId="0" borderId="22" xfId="5" applyFont="1" applyBorder="1" applyAlignment="1" applyProtection="1">
      <alignment vertical="center"/>
    </xf>
    <xf numFmtId="0" fontId="58" fillId="6" borderId="18" xfId="5" applyFont="1" applyFill="1" applyBorder="1" applyAlignment="1" applyProtection="1">
      <alignment horizontal="left" vertical="center"/>
      <protection locked="0"/>
    </xf>
    <xf numFmtId="0" fontId="58" fillId="0" borderId="0" xfId="5" applyFont="1" applyBorder="1" applyAlignment="1" applyProtection="1">
      <alignment horizontal="center" vertical="center"/>
    </xf>
    <xf numFmtId="166" fontId="58" fillId="0" borderId="0" xfId="5" applyNumberFormat="1" applyFont="1" applyBorder="1" applyAlignment="1" applyProtection="1">
      <alignment vertical="center"/>
    </xf>
    <xf numFmtId="166" fontId="58" fillId="0" borderId="14" xfId="5" applyNumberFormat="1" applyFont="1" applyBorder="1" applyAlignment="1" applyProtection="1">
      <alignment vertical="center"/>
    </xf>
    <xf numFmtId="0" fontId="57" fillId="0" borderId="0" xfId="5" applyFont="1" applyAlignment="1">
      <alignment horizontal="left" vertical="center"/>
    </xf>
    <xf numFmtId="4" fontId="43" fillId="0" borderId="0" xfId="5" applyNumberFormat="1" applyFont="1" applyAlignment="1">
      <alignment vertical="center"/>
    </xf>
    <xf numFmtId="0" fontId="64" fillId="0" borderId="22" xfId="5" applyFont="1" applyBorder="1" applyAlignment="1" applyProtection="1">
      <alignment horizontal="center" vertical="center"/>
    </xf>
    <xf numFmtId="49" fontId="64" fillId="0" borderId="22" xfId="5" applyNumberFormat="1" applyFont="1" applyBorder="1" applyAlignment="1" applyProtection="1">
      <alignment horizontal="left" vertical="center" wrapText="1"/>
    </xf>
    <xf numFmtId="0" fontId="64" fillId="0" borderId="22" xfId="5" applyFont="1" applyBorder="1" applyAlignment="1" applyProtection="1">
      <alignment horizontal="left" vertical="center" wrapText="1"/>
    </xf>
    <xf numFmtId="0" fontId="64" fillId="0" borderId="22" xfId="5" applyFont="1" applyBorder="1" applyAlignment="1" applyProtection="1">
      <alignment horizontal="center" vertical="center" wrapText="1"/>
    </xf>
    <xf numFmtId="167" fontId="64" fillId="0" borderId="22" xfId="5" applyNumberFormat="1" applyFont="1" applyBorder="1" applyAlignment="1" applyProtection="1">
      <alignment vertical="center"/>
    </xf>
    <xf numFmtId="4" fontId="64" fillId="6" borderId="22" xfId="5" applyNumberFormat="1" applyFont="1" applyFill="1" applyBorder="1" applyAlignment="1" applyProtection="1">
      <alignment vertical="center"/>
      <protection locked="0"/>
    </xf>
    <xf numFmtId="4" fontId="64" fillId="0" borderId="22" xfId="5" applyNumberFormat="1" applyFont="1" applyBorder="1" applyAlignment="1" applyProtection="1">
      <alignment vertical="center"/>
    </xf>
    <xf numFmtId="0" fontId="65" fillId="0" borderId="22" xfId="5" applyFont="1" applyBorder="1" applyAlignment="1" applyProtection="1">
      <alignment vertical="center"/>
    </xf>
    <xf numFmtId="0" fontId="65" fillId="0" borderId="25" xfId="5" applyFont="1" applyBorder="1" applyAlignment="1">
      <alignment vertical="center"/>
    </xf>
    <xf numFmtId="0" fontId="64" fillId="6" borderId="18" xfId="5" applyFont="1" applyFill="1" applyBorder="1" applyAlignment="1" applyProtection="1">
      <alignment horizontal="left" vertical="center"/>
      <protection locked="0"/>
    </xf>
    <xf numFmtId="0" fontId="64" fillId="0" borderId="0" xfId="5" applyFont="1" applyBorder="1" applyAlignment="1" applyProtection="1">
      <alignment horizontal="center" vertical="center"/>
    </xf>
    <xf numFmtId="167" fontId="57" fillId="6" borderId="22" xfId="5" applyNumberFormat="1" applyFont="1" applyFill="1" applyBorder="1" applyAlignment="1" applyProtection="1">
      <alignment vertical="center"/>
      <protection locked="0"/>
    </xf>
    <xf numFmtId="0" fontId="58" fillId="6" borderId="19" xfId="5" applyFont="1" applyFill="1" applyBorder="1" applyAlignment="1" applyProtection="1">
      <alignment horizontal="left" vertical="center"/>
      <protection locked="0"/>
    </xf>
    <xf numFmtId="0" fontId="58" fillId="0" borderId="20" xfId="5" applyFont="1" applyBorder="1" applyAlignment="1" applyProtection="1">
      <alignment horizontal="center" vertical="center"/>
    </xf>
    <xf numFmtId="0" fontId="43" fillId="0" borderId="20" xfId="5" applyFont="1" applyBorder="1" applyAlignment="1" applyProtection="1">
      <alignment vertical="center"/>
    </xf>
    <xf numFmtId="166" fontId="58" fillId="0" borderId="20" xfId="5" applyNumberFormat="1" applyFont="1" applyBorder="1" applyAlignment="1" applyProtection="1">
      <alignment vertical="center"/>
    </xf>
    <xf numFmtId="166" fontId="58" fillId="0" borderId="21" xfId="5" applyNumberFormat="1" applyFont="1" applyBorder="1" applyAlignment="1" applyProtection="1">
      <alignment vertical="center"/>
    </xf>
    <xf numFmtId="14" fontId="7" fillId="3" borderId="0" xfId="0" applyNumberFormat="1" applyFont="1" applyFill="1" applyAlignment="1" applyProtection="1">
      <alignment horizontal="left" vertical="center"/>
      <protection locked="0"/>
    </xf>
    <xf numFmtId="0" fontId="64" fillId="0" borderId="22" xfId="5" applyFont="1" applyBorder="1" applyAlignment="1" applyProtection="1">
      <alignment horizontal="left" vertical="center" wrapText="1"/>
      <protection locked="0"/>
    </xf>
    <xf numFmtId="0" fontId="65" fillId="0" borderId="0" xfId="2" applyFont="1" applyBorder="1" applyAlignment="1" applyProtection="1">
      <alignment vertical="center"/>
    </xf>
    <xf numFmtId="0" fontId="17" fillId="8" borderId="22" xfId="0" applyFont="1" applyFill="1" applyBorder="1" applyAlignment="1" applyProtection="1">
      <alignment horizontal="left" vertical="center" wrapText="1"/>
      <protection locked="0"/>
    </xf>
    <xf numFmtId="0" fontId="40" fillId="8" borderId="22" xfId="0" applyFont="1" applyFill="1" applyBorder="1" applyAlignment="1" applyProtection="1">
      <alignment horizontal="left" vertical="center" wrapText="1"/>
      <protection locked="0"/>
    </xf>
    <xf numFmtId="0" fontId="64" fillId="8" borderId="22" xfId="7" applyFont="1" applyFill="1" applyBorder="1" applyAlignment="1" applyProtection="1">
      <alignment horizontal="left" vertical="center" wrapText="1"/>
      <protection locked="0"/>
    </xf>
    <xf numFmtId="0" fontId="32" fillId="8" borderId="0" xfId="0" applyFont="1" applyFill="1" applyAlignment="1">
      <alignment horizontal="left"/>
    </xf>
    <xf numFmtId="0" fontId="57" fillId="8" borderId="22" xfId="2" applyFont="1" applyFill="1" applyBorder="1" applyAlignment="1" applyProtection="1">
      <alignment horizontal="left" vertical="center" wrapText="1"/>
    </xf>
    <xf numFmtId="0" fontId="57" fillId="8" borderId="22" xfId="3" applyFont="1" applyFill="1" applyBorder="1" applyAlignment="1" applyProtection="1">
      <alignment horizontal="left" vertical="center" wrapText="1"/>
    </xf>
    <xf numFmtId="0" fontId="64" fillId="8" borderId="22" xfId="3" applyFont="1" applyFill="1" applyBorder="1" applyAlignment="1" applyProtection="1">
      <alignment horizontal="left" vertical="center" wrapText="1"/>
    </xf>
    <xf numFmtId="0" fontId="36" fillId="8" borderId="0" xfId="0" applyFont="1" applyFill="1" applyAlignment="1">
      <alignment horizontal="left" vertical="center" wrapText="1"/>
    </xf>
    <xf numFmtId="0" fontId="39" fillId="8" borderId="0" xfId="0" applyFont="1" applyFill="1" applyAlignment="1">
      <alignment horizontal="left" vertical="center" wrapText="1"/>
    </xf>
    <xf numFmtId="0" fontId="64" fillId="8" borderId="22" xfId="6" applyFont="1" applyFill="1" applyBorder="1" applyAlignment="1" applyProtection="1">
      <alignment horizontal="left" vertical="center" wrapText="1"/>
    </xf>
    <xf numFmtId="168" fontId="68" fillId="0" borderId="33" xfId="8" applyNumberFormat="1" applyFont="1" applyBorder="1" applyAlignment="1" applyProtection="1">
      <alignment horizontal="right"/>
    </xf>
    <xf numFmtId="0" fontId="68" fillId="0" borderId="34" xfId="8" applyFont="1" applyBorder="1" applyAlignment="1" applyProtection="1">
      <alignment horizontal="left" wrapText="1"/>
    </xf>
    <xf numFmtId="168" fontId="69" fillId="0" borderId="33" xfId="8" applyNumberFormat="1" applyFont="1" applyBorder="1" applyAlignment="1" applyProtection="1">
      <alignment horizontal="right"/>
    </xf>
    <xf numFmtId="0" fontId="69" fillId="0" borderId="34" xfId="8" applyFont="1" applyBorder="1" applyAlignment="1" applyProtection="1">
      <alignment horizontal="left" wrapText="1"/>
    </xf>
    <xf numFmtId="0" fontId="41" fillId="0" borderId="0" xfId="0" applyFont="1" applyBorder="1" applyAlignment="1" applyProtection="1">
      <alignment vertical="center"/>
      <protection locked="0"/>
    </xf>
    <xf numFmtId="2" fontId="68" fillId="9" borderId="34" xfId="8" applyNumberFormat="1" applyFont="1" applyFill="1" applyBorder="1" applyAlignment="1" applyProtection="1">
      <alignment horizontal="right"/>
    </xf>
    <xf numFmtId="169" fontId="68" fillId="9" borderId="34" xfId="8" applyNumberFormat="1" applyFont="1" applyFill="1" applyBorder="1" applyAlignment="1" applyProtection="1">
      <alignment horizontal="right"/>
    </xf>
    <xf numFmtId="169" fontId="69" fillId="9" borderId="34" xfId="8" applyNumberFormat="1" applyFont="1" applyFill="1" applyBorder="1" applyAlignment="1" applyProtection="1">
      <alignment horizontal="right"/>
    </xf>
    <xf numFmtId="2" fontId="69" fillId="9" borderId="34" xfId="8" applyNumberFormat="1" applyFont="1" applyFill="1" applyBorder="1" applyAlignment="1" applyProtection="1">
      <alignment horizontal="right"/>
    </xf>
    <xf numFmtId="4" fontId="67" fillId="10" borderId="22" xfId="0" applyNumberFormat="1" applyFont="1" applyFill="1" applyBorder="1" applyAlignment="1" applyProtection="1">
      <alignment vertical="center"/>
      <protection locked="0"/>
    </xf>
    <xf numFmtId="0" fontId="71" fillId="0" borderId="22" xfId="0" applyFont="1" applyBorder="1" applyAlignment="1" applyProtection="1">
      <alignment horizontal="center" vertical="center"/>
      <protection locked="0"/>
    </xf>
    <xf numFmtId="0" fontId="72" fillId="0" borderId="22" xfId="0" applyFont="1" applyBorder="1" applyAlignment="1" applyProtection="1">
      <alignment horizontal="center" vertical="center"/>
      <protection locked="0"/>
    </xf>
    <xf numFmtId="167" fontId="71" fillId="3" borderId="22" xfId="0" applyNumberFormat="1" applyFont="1" applyFill="1" applyBorder="1" applyAlignment="1" applyProtection="1">
      <alignment vertical="center"/>
      <protection locked="0"/>
    </xf>
    <xf numFmtId="167" fontId="72" fillId="3" borderId="22" xfId="0" applyNumberFormat="1" applyFont="1" applyFill="1" applyBorder="1" applyAlignment="1" applyProtection="1">
      <alignment vertical="center"/>
      <protection locked="0"/>
    </xf>
    <xf numFmtId="0" fontId="68" fillId="0" borderId="34" xfId="0" applyFont="1" applyBorder="1" applyAlignment="1" applyProtection="1">
      <alignment horizontal="left" wrapText="1"/>
    </xf>
    <xf numFmtId="169" fontId="68" fillId="9" borderId="34" xfId="0" applyNumberFormat="1" applyFont="1" applyFill="1" applyBorder="1" applyAlignment="1" applyProtection="1">
      <alignment horizontal="right"/>
    </xf>
    <xf numFmtId="2" fontId="70" fillId="9" borderId="34" xfId="0" applyNumberFormat="1" applyFont="1" applyFill="1" applyBorder="1" applyAlignment="1" applyProtection="1">
      <alignment horizontal="right"/>
    </xf>
    <xf numFmtId="2" fontId="70" fillId="0" borderId="35" xfId="0" applyNumberFormat="1" applyFont="1" applyBorder="1" applyAlignment="1" applyProtection="1">
      <alignment horizontal="right"/>
    </xf>
    <xf numFmtId="0" fontId="69" fillId="0" borderId="34" xfId="0" applyFont="1" applyBorder="1" applyAlignment="1" applyProtection="1">
      <alignment horizontal="left" wrapText="1"/>
    </xf>
    <xf numFmtId="169" fontId="69" fillId="9" borderId="34" xfId="0" applyNumberFormat="1" applyFont="1" applyFill="1" applyBorder="1" applyAlignment="1" applyProtection="1">
      <alignment horizontal="right"/>
    </xf>
    <xf numFmtId="2" fontId="73" fillId="9" borderId="34" xfId="0" applyNumberFormat="1" applyFont="1" applyFill="1" applyBorder="1" applyAlignment="1" applyProtection="1">
      <alignment horizontal="right"/>
    </xf>
    <xf numFmtId="2" fontId="73" fillId="0" borderId="35" xfId="0" applyNumberFormat="1" applyFont="1" applyBorder="1" applyAlignment="1" applyProtection="1">
      <alignment horizontal="right"/>
    </xf>
    <xf numFmtId="0" fontId="74" fillId="0" borderId="34" xfId="8" applyFont="1" applyBorder="1" applyAlignment="1" applyProtection="1">
      <alignment horizontal="center" wrapText="1"/>
    </xf>
    <xf numFmtId="0" fontId="75" fillId="0" borderId="34" xfId="8" applyFont="1" applyBorder="1" applyAlignment="1" applyProtection="1">
      <alignment horizontal="center" wrapText="1"/>
    </xf>
    <xf numFmtId="0" fontId="3" fillId="2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49" fontId="7" fillId="3" borderId="0" xfId="0" applyNumberFormat="1" applyFont="1" applyFill="1" applyBorder="1" applyAlignment="1" applyProtection="1">
      <alignment horizontal="left" vertical="center"/>
      <protection locked="0"/>
    </xf>
    <xf numFmtId="0" fontId="7" fillId="0" borderId="0" xfId="0" applyFont="1" applyBorder="1" applyAlignment="1">
      <alignment horizontal="left" vertical="center" wrapText="1"/>
    </xf>
    <xf numFmtId="4" fontId="10" fillId="0" borderId="5" xfId="0" applyNumberFormat="1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164" fontId="11" fillId="0" borderId="0" xfId="0" applyNumberFormat="1" applyFont="1" applyBorder="1" applyAlignment="1">
      <alignment horizontal="left" vertical="center"/>
    </xf>
    <xf numFmtId="4" fontId="12" fillId="0" borderId="0" xfId="0" applyNumberFormat="1" applyFont="1" applyBorder="1" applyAlignment="1">
      <alignment vertical="center"/>
    </xf>
    <xf numFmtId="164" fontId="6" fillId="0" borderId="0" xfId="0" applyNumberFormat="1" applyFont="1" applyBorder="1" applyAlignment="1">
      <alignment horizontal="left" vertical="center"/>
    </xf>
    <xf numFmtId="4" fontId="13" fillId="0" borderId="0" xfId="0" applyNumberFormat="1" applyFont="1" applyBorder="1" applyAlignment="1">
      <alignment vertical="center"/>
    </xf>
    <xf numFmtId="0" fontId="14" fillId="4" borderId="7" xfId="0" applyFont="1" applyFill="1" applyBorder="1" applyAlignment="1">
      <alignment horizontal="left" vertical="center"/>
    </xf>
    <xf numFmtId="4" fontId="14" fillId="4" borderId="8" xfId="0" applyNumberFormat="1" applyFont="1" applyFill="1" applyBorder="1" applyAlignment="1">
      <alignment vertical="center"/>
    </xf>
    <xf numFmtId="0" fontId="9" fillId="0" borderId="0" xfId="0" applyFont="1" applyBorder="1" applyAlignment="1">
      <alignment horizontal="left" vertical="center" wrapText="1"/>
    </xf>
    <xf numFmtId="165" fontId="7" fillId="0" borderId="0" xfId="0" applyNumberFormat="1" applyFont="1" applyBorder="1" applyAlignment="1">
      <alignment horizontal="left" vertical="center"/>
    </xf>
    <xf numFmtId="0" fontId="7" fillId="0" borderId="0" xfId="0" applyFont="1" applyBorder="1" applyAlignment="1">
      <alignment vertical="center" wrapText="1"/>
    </xf>
    <xf numFmtId="0" fontId="16" fillId="0" borderId="11" xfId="0" applyFont="1" applyBorder="1" applyAlignment="1">
      <alignment horizontal="center" vertical="center"/>
    </xf>
    <xf numFmtId="0" fontId="17" fillId="5" borderId="6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right" vertical="center"/>
    </xf>
    <xf numFmtId="0" fontId="17" fillId="5" borderId="8" xfId="0" applyFont="1" applyFill="1" applyBorder="1" applyAlignment="1">
      <alignment horizontal="center" vertical="center"/>
    </xf>
    <xf numFmtId="4" fontId="19" fillId="0" borderId="0" xfId="0" applyNumberFormat="1" applyFont="1" applyBorder="1" applyAlignment="1">
      <alignment horizontal="right" vertical="center"/>
    </xf>
    <xf numFmtId="4" fontId="19" fillId="0" borderId="0" xfId="0" applyNumberFormat="1" applyFont="1" applyBorder="1" applyAlignment="1">
      <alignment vertical="center"/>
    </xf>
    <xf numFmtId="0" fontId="22" fillId="0" borderId="0" xfId="0" applyFont="1" applyBorder="1" applyAlignment="1">
      <alignment horizontal="left" vertical="center" wrapText="1"/>
    </xf>
    <xf numFmtId="4" fontId="23" fillId="0" borderId="0" xfId="0" applyNumberFormat="1" applyFont="1" applyBorder="1" applyAlignment="1">
      <alignment horizontal="right" vertical="center"/>
    </xf>
    <xf numFmtId="4" fontId="23" fillId="0" borderId="0" xfId="0" applyNumberFormat="1" applyFont="1" applyBorder="1" applyAlignment="1">
      <alignment vertical="center"/>
    </xf>
    <xf numFmtId="0" fontId="28" fillId="0" borderId="0" xfId="0" applyFont="1" applyBorder="1" applyAlignment="1">
      <alignment horizontal="left" vertical="center" wrapText="1"/>
    </xf>
    <xf numFmtId="4" fontId="27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horizontal="left" vertical="center" wrapText="1"/>
    </xf>
    <xf numFmtId="0" fontId="7" fillId="3" borderId="0" xfId="0" applyFont="1" applyFill="1" applyBorder="1" applyAlignment="1" applyProtection="1">
      <alignment horizontal="left" vertical="center"/>
      <protection locked="0"/>
    </xf>
    <xf numFmtId="0" fontId="46" fillId="0" borderId="0" xfId="2" applyFont="1" applyAlignment="1" applyProtection="1">
      <alignment horizontal="left" vertical="center" wrapText="1"/>
    </xf>
    <xf numFmtId="0" fontId="43" fillId="0" borderId="0" xfId="2" applyFont="1" applyAlignment="1" applyProtection="1">
      <alignment vertical="center"/>
    </xf>
    <xf numFmtId="0" fontId="43" fillId="0" borderId="0" xfId="2"/>
    <xf numFmtId="0" fontId="44" fillId="0" borderId="0" xfId="2" applyFont="1" applyAlignment="1" applyProtection="1">
      <alignment horizontal="left" vertical="center" wrapText="1"/>
    </xf>
    <xf numFmtId="0" fontId="44" fillId="0" borderId="0" xfId="2" applyFont="1" applyAlignment="1" applyProtection="1">
      <alignment horizontal="left" vertical="center"/>
    </xf>
    <xf numFmtId="0" fontId="44" fillId="0" borderId="0" xfId="2" applyFont="1" applyAlignment="1">
      <alignment horizontal="left" vertical="center" wrapText="1"/>
    </xf>
    <xf numFmtId="0" fontId="44" fillId="0" borderId="0" xfId="2" applyFont="1" applyAlignment="1">
      <alignment horizontal="left" vertical="center"/>
    </xf>
    <xf numFmtId="0" fontId="46" fillId="0" borderId="0" xfId="2" applyFont="1" applyAlignment="1">
      <alignment horizontal="left" vertical="center" wrapText="1"/>
    </xf>
    <xf numFmtId="0" fontId="43" fillId="0" borderId="0" xfId="2" applyFont="1" applyAlignment="1">
      <alignment vertical="center"/>
    </xf>
    <xf numFmtId="0" fontId="45" fillId="6" borderId="0" xfId="2" applyFont="1" applyFill="1" applyAlignment="1" applyProtection="1">
      <alignment horizontal="left" vertical="center"/>
      <protection locked="0"/>
    </xf>
    <xf numFmtId="0" fontId="45" fillId="0" borderId="0" xfId="2" applyFont="1" applyAlignment="1">
      <alignment horizontal="left" vertical="center"/>
    </xf>
    <xf numFmtId="0" fontId="45" fillId="0" borderId="0" xfId="2" applyFont="1" applyAlignment="1">
      <alignment horizontal="left" vertical="center" wrapText="1"/>
    </xf>
    <xf numFmtId="0" fontId="46" fillId="0" borderId="0" xfId="3" applyFont="1" applyAlignment="1" applyProtection="1">
      <alignment horizontal="left" vertical="center" wrapText="1"/>
    </xf>
    <xf numFmtId="0" fontId="43" fillId="0" borderId="0" xfId="3" applyFont="1" applyAlignment="1" applyProtection="1">
      <alignment vertical="center"/>
    </xf>
    <xf numFmtId="0" fontId="43" fillId="0" borderId="0" xfId="3"/>
    <xf numFmtId="0" fontId="44" fillId="0" borderId="0" xfId="3" applyFont="1" applyAlignment="1" applyProtection="1">
      <alignment horizontal="left" vertical="center" wrapText="1"/>
    </xf>
    <xf numFmtId="0" fontId="44" fillId="0" borderId="0" xfId="3" applyFont="1" applyAlignment="1" applyProtection="1">
      <alignment horizontal="left" vertical="center"/>
    </xf>
    <xf numFmtId="0" fontId="44" fillId="0" borderId="0" xfId="3" applyFont="1" applyAlignment="1">
      <alignment horizontal="left" vertical="center" wrapText="1"/>
    </xf>
    <xf numFmtId="0" fontId="44" fillId="0" borderId="0" xfId="3" applyFont="1" applyAlignment="1">
      <alignment horizontal="left" vertical="center"/>
    </xf>
    <xf numFmtId="0" fontId="46" fillId="0" borderId="0" xfId="3" applyFont="1" applyAlignment="1">
      <alignment horizontal="left" vertical="center" wrapText="1"/>
    </xf>
    <xf numFmtId="0" fontId="43" fillId="0" borderId="0" xfId="3" applyFont="1" applyAlignment="1">
      <alignment vertical="center"/>
    </xf>
    <xf numFmtId="0" fontId="45" fillId="6" borderId="0" xfId="3" applyFont="1" applyFill="1" applyAlignment="1" applyProtection="1">
      <alignment horizontal="left" vertical="center"/>
      <protection locked="0"/>
    </xf>
    <xf numFmtId="0" fontId="45" fillId="0" borderId="0" xfId="3" applyFont="1" applyAlignment="1">
      <alignment horizontal="left" vertical="center"/>
    </xf>
    <xf numFmtId="0" fontId="45" fillId="0" borderId="0" xfId="3" applyFont="1" applyAlignment="1">
      <alignment horizontal="left" vertical="center" wrapText="1"/>
    </xf>
    <xf numFmtId="0" fontId="46" fillId="0" borderId="0" xfId="5" applyFont="1" applyAlignment="1" applyProtection="1">
      <alignment horizontal="left" vertical="center" wrapText="1"/>
    </xf>
    <xf numFmtId="0" fontId="43" fillId="0" borderId="0" xfId="5" applyFont="1" applyAlignment="1" applyProtection="1">
      <alignment vertical="center"/>
    </xf>
    <xf numFmtId="0" fontId="43" fillId="0" borderId="0" xfId="5"/>
    <xf numFmtId="0" fontId="44" fillId="0" borderId="0" xfId="5" applyFont="1" applyAlignment="1" applyProtection="1">
      <alignment horizontal="left" vertical="center" wrapText="1"/>
    </xf>
    <xf numFmtId="0" fontId="44" fillId="0" borderId="0" xfId="5" applyFont="1" applyAlignment="1" applyProtection="1">
      <alignment horizontal="left" vertical="center"/>
    </xf>
    <xf numFmtId="0" fontId="44" fillId="0" borderId="0" xfId="5" applyFont="1" applyAlignment="1">
      <alignment horizontal="left" vertical="center" wrapText="1"/>
    </xf>
    <xf numFmtId="0" fontId="44" fillId="0" borderId="0" xfId="5" applyFont="1" applyAlignment="1">
      <alignment horizontal="left" vertical="center"/>
    </xf>
    <xf numFmtId="0" fontId="43" fillId="0" borderId="0" xfId="5" applyFont="1" applyAlignment="1">
      <alignment vertical="center"/>
    </xf>
    <xf numFmtId="0" fontId="46" fillId="0" borderId="0" xfId="5" applyFont="1" applyAlignment="1">
      <alignment horizontal="left" vertical="center" wrapText="1"/>
    </xf>
    <xf numFmtId="0" fontId="45" fillId="6" borderId="0" xfId="5" applyFont="1" applyFill="1" applyAlignment="1" applyProtection="1">
      <alignment horizontal="left" vertical="center"/>
      <protection locked="0"/>
    </xf>
    <xf numFmtId="0" fontId="45" fillId="0" borderId="0" xfId="5" applyFont="1" applyAlignment="1">
      <alignment horizontal="left" vertical="center"/>
    </xf>
    <xf numFmtId="0" fontId="45" fillId="0" borderId="0" xfId="5" applyFont="1" applyAlignment="1">
      <alignment horizontal="left" vertical="center" wrapText="1"/>
    </xf>
    <xf numFmtId="49" fontId="72" fillId="0" borderId="22" xfId="0" applyNumberFormat="1" applyFont="1" applyBorder="1" applyAlignment="1" applyProtection="1">
      <alignment horizontal="left" vertical="center" wrapText="1"/>
      <protection locked="0"/>
    </xf>
    <xf numFmtId="0" fontId="72" fillId="0" borderId="22" xfId="0" applyFont="1" applyBorder="1" applyAlignment="1" applyProtection="1">
      <alignment horizontal="left" vertical="center" wrapText="1"/>
      <protection locked="0"/>
    </xf>
    <xf numFmtId="0" fontId="72" fillId="0" borderId="22" xfId="0" applyFont="1" applyBorder="1" applyAlignment="1" applyProtection="1">
      <alignment horizontal="center" vertical="center" wrapText="1"/>
      <protection locked="0"/>
    </xf>
  </cellXfs>
  <cellStyles count="9">
    <cellStyle name="Hypertextové prepojenie" xfId="1" builtinId="8"/>
    <cellStyle name="Normálna" xfId="0" builtinId="0"/>
    <cellStyle name="Normálna 2" xfId="8"/>
    <cellStyle name="normálne 2" xfId="2"/>
    <cellStyle name="normálne 3" xfId="3"/>
    <cellStyle name="normálne 4" xfId="4"/>
    <cellStyle name="normálne 5" xfId="5"/>
    <cellStyle name="normálne 7" xfId="7"/>
    <cellStyle name="normálne 8" xfId="6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A8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2D2D2"/>
      <rgbColor rgb="FF000080"/>
      <rgbColor rgb="FFFF00FF"/>
      <rgbColor rgb="FFFFFF00"/>
      <rgbColor rgb="FF00FFFF"/>
      <rgbColor rgb="FF800080"/>
      <rgbColor rgb="FF960000"/>
      <rgbColor rgb="FF008080"/>
      <rgbColor rgb="FF0000FF"/>
      <rgbColor rgb="FF00CCFF"/>
      <rgbColor rgb="FFCCFFFF"/>
      <rgbColor rgb="FFCCFFCC"/>
      <rgbColor rgb="FFFFFF99"/>
      <rgbColor rgb="FFBEBEB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05050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6464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110"/>
  <sheetViews>
    <sheetView showGridLines="0" topLeftCell="A85" zoomScale="80" zoomScaleNormal="80" zoomScaleSheetLayoutView="100" workbookViewId="0">
      <selection activeCell="AK35" sqref="AK35:AO35"/>
    </sheetView>
  </sheetViews>
  <sheetFormatPr defaultColWidth="8.44140625" defaultRowHeight="10"/>
  <cols>
    <col min="1" max="1" width="8.33203125" style="1" customWidth="1"/>
    <col min="2" max="2" width="1.6640625" style="1" customWidth="1"/>
    <col min="3" max="3" width="4.10937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4414062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44140625" style="1" customWidth="1"/>
    <col min="42" max="42" width="4.109375" style="1" customWidth="1"/>
    <col min="43" max="43" width="15.6640625" style="1" hidden="1" customWidth="1"/>
    <col min="44" max="44" width="13.6640625" style="1" customWidth="1"/>
    <col min="45" max="47" width="25.7773437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09375" style="1" hidden="1" customWidth="1"/>
    <col min="54" max="54" width="25" style="1" hidden="1" customWidth="1"/>
    <col min="55" max="55" width="21.6640625" style="1" hidden="1" customWidth="1"/>
    <col min="56" max="56" width="19.109375" style="1" hidden="1" customWidth="1"/>
    <col min="57" max="57" width="66.44140625" style="1" customWidth="1"/>
    <col min="58" max="70" width="8.44140625" style="1"/>
    <col min="71" max="91" width="9.33203125" style="1" hidden="1" customWidth="1"/>
    <col min="92" max="1024" width="8.44140625" style="1"/>
  </cols>
  <sheetData>
    <row r="1" spans="1:74">
      <c r="A1" s="2" t="s">
        <v>0</v>
      </c>
      <c r="AZ1" s="2"/>
      <c r="BA1" s="2" t="s">
        <v>1</v>
      </c>
      <c r="BB1" s="2"/>
      <c r="BT1" s="2" t="s">
        <v>2</v>
      </c>
      <c r="BU1" s="2" t="s">
        <v>2</v>
      </c>
      <c r="BV1" s="2" t="s">
        <v>3</v>
      </c>
    </row>
    <row r="2" spans="1:74" ht="37" customHeight="1">
      <c r="AR2" s="689" t="s">
        <v>4</v>
      </c>
      <c r="AS2" s="689"/>
      <c r="AT2" s="689"/>
      <c r="AU2" s="689"/>
      <c r="AV2" s="689"/>
      <c r="AW2" s="689"/>
      <c r="AX2" s="689"/>
      <c r="AY2" s="689"/>
      <c r="AZ2" s="689"/>
      <c r="BA2" s="689"/>
      <c r="BB2" s="689"/>
      <c r="BC2" s="689"/>
      <c r="BD2" s="689"/>
      <c r="BE2" s="689"/>
      <c r="BS2" s="3" t="s">
        <v>5</v>
      </c>
      <c r="BT2" s="3" t="s">
        <v>6</v>
      </c>
    </row>
    <row r="3" spans="1:74" ht="7" customHeight="1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6"/>
      <c r="BS3" s="3" t="s">
        <v>5</v>
      </c>
      <c r="BT3" s="3" t="s">
        <v>6</v>
      </c>
    </row>
    <row r="4" spans="1:74" ht="25" customHeight="1">
      <c r="B4" s="6"/>
      <c r="D4" s="7" t="s">
        <v>7</v>
      </c>
      <c r="AR4" s="6"/>
      <c r="AS4" s="8" t="s">
        <v>8</v>
      </c>
      <c r="BE4" s="9" t="s">
        <v>9</v>
      </c>
      <c r="BS4" s="3" t="s">
        <v>10</v>
      </c>
    </row>
    <row r="5" spans="1:74" ht="12" customHeight="1">
      <c r="B5" s="6"/>
      <c r="D5" s="10" t="s">
        <v>11</v>
      </c>
      <c r="K5" s="690" t="s">
        <v>12</v>
      </c>
      <c r="L5" s="690"/>
      <c r="M5" s="690"/>
      <c r="N5" s="690"/>
      <c r="O5" s="690"/>
      <c r="P5" s="690"/>
      <c r="Q5" s="690"/>
      <c r="R5" s="690"/>
      <c r="S5" s="690"/>
      <c r="T5" s="690"/>
      <c r="U5" s="690"/>
      <c r="V5" s="690"/>
      <c r="W5" s="690"/>
      <c r="X5" s="690"/>
      <c r="Y5" s="690"/>
      <c r="Z5" s="690"/>
      <c r="AA5" s="690"/>
      <c r="AB5" s="690"/>
      <c r="AC5" s="690"/>
      <c r="AD5" s="690"/>
      <c r="AE5" s="690"/>
      <c r="AF5" s="690"/>
      <c r="AG5" s="690"/>
      <c r="AH5" s="690"/>
      <c r="AI5" s="690"/>
      <c r="AJ5" s="690"/>
      <c r="AK5" s="690"/>
      <c r="AL5" s="690"/>
      <c r="AM5" s="690"/>
      <c r="AN5" s="690"/>
      <c r="AO5" s="690"/>
      <c r="AR5" s="6"/>
      <c r="BE5" s="691" t="s">
        <v>13</v>
      </c>
      <c r="BS5" s="3" t="s">
        <v>5</v>
      </c>
    </row>
    <row r="6" spans="1:74" ht="37" customHeight="1">
      <c r="B6" s="6"/>
      <c r="D6" s="11" t="s">
        <v>14</v>
      </c>
      <c r="K6" s="692" t="s">
        <v>2991</v>
      </c>
      <c r="L6" s="692"/>
      <c r="M6" s="692"/>
      <c r="N6" s="692"/>
      <c r="O6" s="692"/>
      <c r="P6" s="692"/>
      <c r="Q6" s="692"/>
      <c r="R6" s="692"/>
      <c r="S6" s="692"/>
      <c r="T6" s="692"/>
      <c r="U6" s="692"/>
      <c r="V6" s="692"/>
      <c r="W6" s="692"/>
      <c r="X6" s="692"/>
      <c r="Y6" s="692"/>
      <c r="Z6" s="692"/>
      <c r="AA6" s="692"/>
      <c r="AB6" s="692"/>
      <c r="AC6" s="692"/>
      <c r="AD6" s="692"/>
      <c r="AE6" s="692"/>
      <c r="AF6" s="692"/>
      <c r="AG6" s="692"/>
      <c r="AH6" s="692"/>
      <c r="AI6" s="692"/>
      <c r="AJ6" s="692"/>
      <c r="AK6" s="692"/>
      <c r="AL6" s="692"/>
      <c r="AM6" s="692"/>
      <c r="AN6" s="692"/>
      <c r="AO6" s="692"/>
      <c r="AR6" s="6"/>
      <c r="BE6" s="691"/>
      <c r="BS6" s="3" t="s">
        <v>5</v>
      </c>
    </row>
    <row r="7" spans="1:74" ht="12" customHeight="1">
      <c r="B7" s="6"/>
      <c r="D7" s="12" t="s">
        <v>15</v>
      </c>
      <c r="K7" s="13"/>
      <c r="AK7" s="12" t="s">
        <v>16</v>
      </c>
      <c r="AN7" s="13"/>
      <c r="AR7" s="6"/>
      <c r="BE7" s="691"/>
      <c r="BS7" s="3" t="s">
        <v>5</v>
      </c>
    </row>
    <row r="8" spans="1:74" ht="12" customHeight="1">
      <c r="B8" s="6"/>
      <c r="D8" s="12" t="s">
        <v>17</v>
      </c>
      <c r="K8" s="13" t="s">
        <v>18</v>
      </c>
      <c r="AK8" s="12" t="s">
        <v>19</v>
      </c>
      <c r="AN8" s="652">
        <v>45048</v>
      </c>
      <c r="AR8" s="6"/>
      <c r="BE8" s="691"/>
      <c r="BS8" s="3" t="s">
        <v>5</v>
      </c>
    </row>
    <row r="9" spans="1:74" ht="14.5" customHeight="1">
      <c r="B9" s="6"/>
      <c r="AR9" s="6"/>
      <c r="BE9" s="691"/>
      <c r="BS9" s="3" t="s">
        <v>5</v>
      </c>
    </row>
    <row r="10" spans="1:74" ht="12" customHeight="1">
      <c r="B10" s="6"/>
      <c r="D10" s="12" t="s">
        <v>20</v>
      </c>
      <c r="AK10" s="12" t="s">
        <v>21</v>
      </c>
      <c r="AN10" s="13"/>
      <c r="AR10" s="6"/>
      <c r="BE10" s="691"/>
      <c r="BS10" s="3" t="s">
        <v>5</v>
      </c>
    </row>
    <row r="11" spans="1:74" ht="18.399999999999999" customHeight="1">
      <c r="B11" s="6"/>
      <c r="E11" s="13" t="s">
        <v>18</v>
      </c>
      <c r="AK11" s="12" t="s">
        <v>22</v>
      </c>
      <c r="AN11" s="13"/>
      <c r="AR11" s="6"/>
      <c r="BE11" s="691"/>
      <c r="BS11" s="3" t="s">
        <v>5</v>
      </c>
    </row>
    <row r="12" spans="1:74" ht="7" customHeight="1">
      <c r="B12" s="6"/>
      <c r="AR12" s="6"/>
      <c r="BE12" s="691"/>
      <c r="BS12" s="3" t="s">
        <v>5</v>
      </c>
    </row>
    <row r="13" spans="1:74" ht="12" customHeight="1">
      <c r="B13" s="6"/>
      <c r="D13" s="12" t="s">
        <v>23</v>
      </c>
      <c r="AK13" s="12" t="s">
        <v>21</v>
      </c>
      <c r="AN13" s="15" t="s">
        <v>24</v>
      </c>
      <c r="AR13" s="6"/>
      <c r="BE13" s="691"/>
      <c r="BS13" s="3" t="s">
        <v>5</v>
      </c>
    </row>
    <row r="14" spans="1:74" ht="12.5">
      <c r="B14" s="6"/>
      <c r="E14" s="693" t="s">
        <v>24</v>
      </c>
      <c r="F14" s="693"/>
      <c r="G14" s="693"/>
      <c r="H14" s="693"/>
      <c r="I14" s="693"/>
      <c r="J14" s="693"/>
      <c r="K14" s="693"/>
      <c r="L14" s="693"/>
      <c r="M14" s="693"/>
      <c r="N14" s="693"/>
      <c r="O14" s="693"/>
      <c r="P14" s="693"/>
      <c r="Q14" s="693"/>
      <c r="R14" s="693"/>
      <c r="S14" s="693"/>
      <c r="T14" s="693"/>
      <c r="U14" s="693"/>
      <c r="V14" s="693"/>
      <c r="W14" s="693"/>
      <c r="X14" s="693"/>
      <c r="Y14" s="693"/>
      <c r="Z14" s="693"/>
      <c r="AA14" s="693"/>
      <c r="AB14" s="693"/>
      <c r="AC14" s="693"/>
      <c r="AD14" s="693"/>
      <c r="AE14" s="693"/>
      <c r="AF14" s="693"/>
      <c r="AG14" s="693"/>
      <c r="AH14" s="693"/>
      <c r="AI14" s="693"/>
      <c r="AJ14" s="693"/>
      <c r="AK14" s="12" t="s">
        <v>22</v>
      </c>
      <c r="AN14" s="15" t="s">
        <v>24</v>
      </c>
      <c r="AR14" s="6"/>
      <c r="BE14" s="691"/>
      <c r="BS14" s="3" t="s">
        <v>5</v>
      </c>
    </row>
    <row r="15" spans="1:74" ht="7" customHeight="1">
      <c r="B15" s="6"/>
      <c r="AR15" s="6"/>
      <c r="BE15" s="691"/>
      <c r="BS15" s="3" t="s">
        <v>2</v>
      </c>
    </row>
    <row r="16" spans="1:74" ht="12" customHeight="1">
      <c r="B16" s="6"/>
      <c r="D16" s="12" t="s">
        <v>25</v>
      </c>
      <c r="AK16" s="12" t="s">
        <v>21</v>
      </c>
      <c r="AN16" s="13"/>
      <c r="AR16" s="6"/>
      <c r="BE16" s="691"/>
      <c r="BS16" s="3" t="s">
        <v>2</v>
      </c>
    </row>
    <row r="17" spans="2:71" ht="18.399999999999999" customHeight="1">
      <c r="B17" s="6"/>
      <c r="E17" s="13" t="s">
        <v>18</v>
      </c>
      <c r="AK17" s="12" t="s">
        <v>22</v>
      </c>
      <c r="AN17" s="13"/>
      <c r="AR17" s="6"/>
      <c r="BE17" s="691"/>
      <c r="BS17" s="3" t="s">
        <v>26</v>
      </c>
    </row>
    <row r="18" spans="2:71" ht="7" customHeight="1">
      <c r="B18" s="6"/>
      <c r="AR18" s="6"/>
      <c r="BE18" s="691"/>
      <c r="BS18" s="3" t="s">
        <v>5</v>
      </c>
    </row>
    <row r="19" spans="2:71" ht="12" customHeight="1">
      <c r="B19" s="6"/>
      <c r="D19" s="12" t="s">
        <v>27</v>
      </c>
      <c r="AK19" s="12" t="s">
        <v>21</v>
      </c>
      <c r="AN19" s="13"/>
      <c r="AR19" s="6"/>
      <c r="BE19" s="691"/>
      <c r="BS19" s="3" t="s">
        <v>5</v>
      </c>
    </row>
    <row r="20" spans="2:71" ht="18.399999999999999" customHeight="1">
      <c r="B20" s="6"/>
      <c r="E20" s="13" t="s">
        <v>18</v>
      </c>
      <c r="AK20" s="12" t="s">
        <v>22</v>
      </c>
      <c r="AN20" s="13"/>
      <c r="AR20" s="6"/>
      <c r="BE20" s="691"/>
      <c r="BS20" s="3" t="s">
        <v>26</v>
      </c>
    </row>
    <row r="21" spans="2:71" ht="7" customHeight="1">
      <c r="B21" s="6"/>
      <c r="AR21" s="6"/>
      <c r="BE21" s="691"/>
    </row>
    <row r="22" spans="2:71" ht="12" customHeight="1">
      <c r="B22" s="6"/>
      <c r="D22" s="12" t="s">
        <v>28</v>
      </c>
      <c r="AR22" s="6"/>
      <c r="BE22" s="691"/>
    </row>
    <row r="23" spans="2:71" ht="16.5" customHeight="1">
      <c r="B23" s="6"/>
      <c r="E23" s="694"/>
      <c r="F23" s="694"/>
      <c r="G23" s="694"/>
      <c r="H23" s="694"/>
      <c r="I23" s="694"/>
      <c r="J23" s="694"/>
      <c r="K23" s="694"/>
      <c r="L23" s="694"/>
      <c r="M23" s="694"/>
      <c r="N23" s="694"/>
      <c r="O23" s="694"/>
      <c r="P23" s="694"/>
      <c r="Q23" s="694"/>
      <c r="R23" s="694"/>
      <c r="S23" s="694"/>
      <c r="T23" s="694"/>
      <c r="U23" s="694"/>
      <c r="V23" s="694"/>
      <c r="W23" s="694"/>
      <c r="X23" s="694"/>
      <c r="Y23" s="694"/>
      <c r="Z23" s="694"/>
      <c r="AA23" s="694"/>
      <c r="AB23" s="694"/>
      <c r="AC23" s="694"/>
      <c r="AD23" s="694"/>
      <c r="AE23" s="694"/>
      <c r="AF23" s="694"/>
      <c r="AG23" s="694"/>
      <c r="AH23" s="694"/>
      <c r="AI23" s="694"/>
      <c r="AJ23" s="694"/>
      <c r="AK23" s="694"/>
      <c r="AL23" s="694"/>
      <c r="AM23" s="694"/>
      <c r="AN23" s="694"/>
      <c r="AR23" s="6"/>
      <c r="BE23" s="691"/>
    </row>
    <row r="24" spans="2:71" ht="7" customHeight="1">
      <c r="B24" s="6"/>
      <c r="AR24" s="6"/>
      <c r="BE24" s="691"/>
    </row>
    <row r="25" spans="2:71" ht="7" customHeight="1">
      <c r="B25" s="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R25" s="6"/>
      <c r="BE25" s="691"/>
    </row>
    <row r="26" spans="2:71" s="17" customFormat="1" ht="25.9" customHeight="1">
      <c r="B26" s="18"/>
      <c r="D26" s="19" t="s">
        <v>29</v>
      </c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695"/>
      <c r="AL26" s="695"/>
      <c r="AM26" s="695"/>
      <c r="AN26" s="695"/>
      <c r="AO26" s="695"/>
      <c r="AR26" s="18"/>
      <c r="BE26" s="691"/>
    </row>
    <row r="27" spans="2:71" s="17" customFormat="1" ht="7" customHeight="1">
      <c r="B27" s="18"/>
      <c r="AR27" s="18"/>
      <c r="BE27" s="691"/>
    </row>
    <row r="28" spans="2:71" s="17" customFormat="1" ht="12.5">
      <c r="B28" s="18"/>
      <c r="L28" s="696" t="s">
        <v>30</v>
      </c>
      <c r="M28" s="696"/>
      <c r="N28" s="696"/>
      <c r="O28" s="696"/>
      <c r="P28" s="696"/>
      <c r="W28" s="696" t="s">
        <v>31</v>
      </c>
      <c r="X28" s="696"/>
      <c r="Y28" s="696"/>
      <c r="Z28" s="696"/>
      <c r="AA28" s="696"/>
      <c r="AB28" s="696"/>
      <c r="AC28" s="696"/>
      <c r="AD28" s="696"/>
      <c r="AE28" s="696"/>
      <c r="AK28" s="696" t="s">
        <v>32</v>
      </c>
      <c r="AL28" s="696"/>
      <c r="AM28" s="696"/>
      <c r="AN28" s="696"/>
      <c r="AO28" s="696"/>
      <c r="AR28" s="18"/>
      <c r="BE28" s="691"/>
    </row>
    <row r="29" spans="2:71" s="21" customFormat="1" ht="14.5" customHeight="1">
      <c r="B29" s="22"/>
      <c r="D29" s="12" t="s">
        <v>33</v>
      </c>
      <c r="F29" s="23" t="s">
        <v>34</v>
      </c>
      <c r="L29" s="697">
        <v>0.2</v>
      </c>
      <c r="M29" s="697"/>
      <c r="N29" s="697"/>
      <c r="O29" s="697"/>
      <c r="P29" s="697"/>
      <c r="Q29" s="24"/>
      <c r="R29" s="24"/>
      <c r="S29" s="24"/>
      <c r="T29" s="24"/>
      <c r="U29" s="24"/>
      <c r="V29" s="24"/>
      <c r="W29" s="698">
        <f>ROUND(AZ94, 2)</f>
        <v>0</v>
      </c>
      <c r="X29" s="698"/>
      <c r="Y29" s="698"/>
      <c r="Z29" s="698"/>
      <c r="AA29" s="698"/>
      <c r="AB29" s="698"/>
      <c r="AC29" s="698"/>
      <c r="AD29" s="698"/>
      <c r="AE29" s="698"/>
      <c r="AF29" s="24"/>
      <c r="AG29" s="24"/>
      <c r="AH29" s="24"/>
      <c r="AI29" s="24"/>
      <c r="AJ29" s="24"/>
      <c r="AK29" s="698">
        <f>ROUND(AV94, 2)</f>
        <v>0</v>
      </c>
      <c r="AL29" s="698"/>
      <c r="AM29" s="698"/>
      <c r="AN29" s="698"/>
      <c r="AO29" s="698"/>
      <c r="AP29" s="24"/>
      <c r="AQ29" s="24"/>
      <c r="AR29" s="25"/>
      <c r="AS29" s="24"/>
      <c r="AT29" s="24"/>
      <c r="AU29" s="24"/>
      <c r="AV29" s="24"/>
      <c r="AW29" s="24"/>
      <c r="AX29" s="24"/>
      <c r="AY29" s="24"/>
      <c r="AZ29" s="24"/>
      <c r="BE29" s="691"/>
    </row>
    <row r="30" spans="2:71" s="21" customFormat="1" ht="14.5" customHeight="1">
      <c r="B30" s="22"/>
      <c r="F30" s="23" t="s">
        <v>35</v>
      </c>
      <c r="L30" s="697">
        <v>0.2</v>
      </c>
      <c r="M30" s="697"/>
      <c r="N30" s="697"/>
      <c r="O30" s="697"/>
      <c r="P30" s="697"/>
      <c r="Q30" s="24"/>
      <c r="R30" s="24"/>
      <c r="S30" s="24"/>
      <c r="T30" s="24"/>
      <c r="U30" s="24"/>
      <c r="V30" s="24"/>
      <c r="W30" s="698">
        <f>ROUND(BA94, 2)</f>
        <v>0</v>
      </c>
      <c r="X30" s="698"/>
      <c r="Y30" s="698"/>
      <c r="Z30" s="698"/>
      <c r="AA30" s="698"/>
      <c r="AB30" s="698"/>
      <c r="AC30" s="698"/>
      <c r="AD30" s="698"/>
      <c r="AE30" s="698"/>
      <c r="AF30" s="24"/>
      <c r="AG30" s="24"/>
      <c r="AH30" s="24"/>
      <c r="AI30" s="24"/>
      <c r="AJ30" s="24"/>
      <c r="AK30" s="698">
        <f>ROUND(AW94, 2)</f>
        <v>0</v>
      </c>
      <c r="AL30" s="698"/>
      <c r="AM30" s="698"/>
      <c r="AN30" s="698"/>
      <c r="AO30" s="698"/>
      <c r="AP30" s="24"/>
      <c r="AQ30" s="24"/>
      <c r="AR30" s="25"/>
      <c r="AS30" s="24"/>
      <c r="AT30" s="24"/>
      <c r="AU30" s="24"/>
      <c r="AV30" s="24"/>
      <c r="AW30" s="24"/>
      <c r="AX30" s="24"/>
      <c r="AY30" s="24"/>
      <c r="AZ30" s="24"/>
      <c r="BE30" s="691"/>
    </row>
    <row r="31" spans="2:71" s="21" customFormat="1" ht="14.5" hidden="1" customHeight="1">
      <c r="B31" s="22"/>
      <c r="F31" s="12" t="s">
        <v>36</v>
      </c>
      <c r="L31" s="699">
        <v>0.2</v>
      </c>
      <c r="M31" s="699"/>
      <c r="N31" s="699"/>
      <c r="O31" s="699"/>
      <c r="P31" s="699"/>
      <c r="W31" s="700">
        <f>ROUND(BB94, 2)</f>
        <v>0</v>
      </c>
      <c r="X31" s="700"/>
      <c r="Y31" s="700"/>
      <c r="Z31" s="700"/>
      <c r="AA31" s="700"/>
      <c r="AB31" s="700"/>
      <c r="AC31" s="700"/>
      <c r="AD31" s="700"/>
      <c r="AE31" s="700"/>
      <c r="AK31" s="700">
        <v>0</v>
      </c>
      <c r="AL31" s="700"/>
      <c r="AM31" s="700"/>
      <c r="AN31" s="700"/>
      <c r="AO31" s="700"/>
      <c r="AR31" s="22"/>
      <c r="BE31" s="691"/>
    </row>
    <row r="32" spans="2:71" s="21" customFormat="1" ht="14.5" hidden="1" customHeight="1">
      <c r="B32" s="22"/>
      <c r="F32" s="12" t="s">
        <v>37</v>
      </c>
      <c r="L32" s="699">
        <v>0.2</v>
      </c>
      <c r="M32" s="699"/>
      <c r="N32" s="699"/>
      <c r="O32" s="699"/>
      <c r="P32" s="699"/>
      <c r="W32" s="700">
        <f>ROUND(BC94, 2)</f>
        <v>0</v>
      </c>
      <c r="X32" s="700"/>
      <c r="Y32" s="700"/>
      <c r="Z32" s="700"/>
      <c r="AA32" s="700"/>
      <c r="AB32" s="700"/>
      <c r="AC32" s="700"/>
      <c r="AD32" s="700"/>
      <c r="AE32" s="700"/>
      <c r="AK32" s="700">
        <v>0</v>
      </c>
      <c r="AL32" s="700"/>
      <c r="AM32" s="700"/>
      <c r="AN32" s="700"/>
      <c r="AO32" s="700"/>
      <c r="AR32" s="22"/>
      <c r="BE32" s="691"/>
    </row>
    <row r="33" spans="2:57" s="21" customFormat="1" ht="14.5" hidden="1" customHeight="1">
      <c r="B33" s="22"/>
      <c r="F33" s="23" t="s">
        <v>38</v>
      </c>
      <c r="L33" s="697">
        <v>0</v>
      </c>
      <c r="M33" s="697"/>
      <c r="N33" s="697"/>
      <c r="O33" s="697"/>
      <c r="P33" s="697"/>
      <c r="Q33" s="24"/>
      <c r="R33" s="24"/>
      <c r="S33" s="24"/>
      <c r="T33" s="24"/>
      <c r="U33" s="24"/>
      <c r="V33" s="24"/>
      <c r="W33" s="698">
        <f>ROUND(BD94, 2)</f>
        <v>0</v>
      </c>
      <c r="X33" s="698"/>
      <c r="Y33" s="698"/>
      <c r="Z33" s="698"/>
      <c r="AA33" s="698"/>
      <c r="AB33" s="698"/>
      <c r="AC33" s="698"/>
      <c r="AD33" s="698"/>
      <c r="AE33" s="698"/>
      <c r="AF33" s="24"/>
      <c r="AG33" s="24"/>
      <c r="AH33" s="24"/>
      <c r="AI33" s="24"/>
      <c r="AJ33" s="24"/>
      <c r="AK33" s="698">
        <v>0</v>
      </c>
      <c r="AL33" s="698"/>
      <c r="AM33" s="698"/>
      <c r="AN33" s="698"/>
      <c r="AO33" s="698"/>
      <c r="AP33" s="24"/>
      <c r="AQ33" s="24"/>
      <c r="AR33" s="25"/>
      <c r="AS33" s="24"/>
      <c r="AT33" s="24"/>
      <c r="AU33" s="24"/>
      <c r="AV33" s="24"/>
      <c r="AW33" s="24"/>
      <c r="AX33" s="24"/>
      <c r="AY33" s="24"/>
      <c r="AZ33" s="24"/>
      <c r="BE33" s="691"/>
    </row>
    <row r="34" spans="2:57" s="17" customFormat="1" ht="7" customHeight="1">
      <c r="B34" s="18"/>
      <c r="AR34" s="18"/>
      <c r="BE34" s="691"/>
    </row>
    <row r="35" spans="2:57" s="17" customFormat="1" ht="25.9" customHeight="1">
      <c r="B35" s="18"/>
      <c r="C35" s="26"/>
      <c r="D35" s="27" t="s">
        <v>39</v>
      </c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9" t="s">
        <v>40</v>
      </c>
      <c r="U35" s="28"/>
      <c r="V35" s="28"/>
      <c r="W35" s="28"/>
      <c r="X35" s="701" t="s">
        <v>41</v>
      </c>
      <c r="Y35" s="701"/>
      <c r="Z35" s="701"/>
      <c r="AA35" s="701"/>
      <c r="AB35" s="701"/>
      <c r="AC35" s="28"/>
      <c r="AD35" s="28"/>
      <c r="AE35" s="28"/>
      <c r="AF35" s="28"/>
      <c r="AG35" s="28"/>
      <c r="AH35" s="28"/>
      <c r="AI35" s="28"/>
      <c r="AJ35" s="28"/>
      <c r="AK35" s="702"/>
      <c r="AL35" s="702"/>
      <c r="AM35" s="702"/>
      <c r="AN35" s="702"/>
      <c r="AO35" s="702"/>
      <c r="AP35" s="26"/>
      <c r="AQ35" s="26"/>
      <c r="AR35" s="18"/>
    </row>
    <row r="36" spans="2:57" s="17" customFormat="1" ht="7" customHeight="1">
      <c r="B36" s="18"/>
      <c r="AR36" s="18"/>
    </row>
    <row r="37" spans="2:57" s="17" customFormat="1" ht="14.5" customHeight="1">
      <c r="B37" s="18"/>
      <c r="AR37" s="18"/>
    </row>
    <row r="38" spans="2:57" ht="14.5" customHeight="1">
      <c r="B38" s="6"/>
      <c r="AR38" s="6"/>
    </row>
    <row r="39" spans="2:57" ht="14.5" customHeight="1">
      <c r="B39" s="6"/>
      <c r="AR39" s="6"/>
    </row>
    <row r="40" spans="2:57" ht="14.5" customHeight="1">
      <c r="B40" s="6"/>
      <c r="AR40" s="6"/>
    </row>
    <row r="41" spans="2:57" ht="14.5" customHeight="1">
      <c r="B41" s="6"/>
      <c r="AR41" s="6"/>
    </row>
    <row r="42" spans="2:57" ht="14.5" customHeight="1">
      <c r="B42" s="6"/>
      <c r="AR42" s="6"/>
    </row>
    <row r="43" spans="2:57" ht="14.5" customHeight="1">
      <c r="B43" s="6"/>
      <c r="AR43" s="6"/>
    </row>
    <row r="44" spans="2:57" ht="14.5" customHeight="1">
      <c r="B44" s="6"/>
      <c r="AR44" s="6"/>
    </row>
    <row r="45" spans="2:57" ht="14.5" customHeight="1">
      <c r="B45" s="6"/>
      <c r="AR45" s="6"/>
    </row>
    <row r="46" spans="2:57" ht="14.5" customHeight="1">
      <c r="B46" s="6"/>
      <c r="AR46" s="6"/>
    </row>
    <row r="47" spans="2:57" ht="14.5" customHeight="1">
      <c r="B47" s="6"/>
      <c r="AR47" s="6"/>
    </row>
    <row r="48" spans="2:57" ht="14.5" customHeight="1">
      <c r="B48" s="6"/>
      <c r="AR48" s="6"/>
    </row>
    <row r="49" spans="2:44" s="17" customFormat="1" ht="14.5" customHeight="1">
      <c r="B49" s="18"/>
      <c r="D49" s="30" t="s">
        <v>42</v>
      </c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0" t="s">
        <v>43</v>
      </c>
      <c r="AI49" s="31"/>
      <c r="AJ49" s="31"/>
      <c r="AK49" s="31"/>
      <c r="AL49" s="31"/>
      <c r="AM49" s="31"/>
      <c r="AN49" s="31"/>
      <c r="AO49" s="31"/>
      <c r="AR49" s="18"/>
    </row>
    <row r="50" spans="2:44">
      <c r="B50" s="6"/>
      <c r="AR50" s="6"/>
    </row>
    <row r="51" spans="2:44">
      <c r="B51" s="6"/>
      <c r="AR51" s="6"/>
    </row>
    <row r="52" spans="2:44">
      <c r="B52" s="6"/>
      <c r="AR52" s="6"/>
    </row>
    <row r="53" spans="2:44">
      <c r="B53" s="6"/>
      <c r="AR53" s="6"/>
    </row>
    <row r="54" spans="2:44">
      <c r="B54" s="6"/>
      <c r="AR54" s="6"/>
    </row>
    <row r="55" spans="2:44">
      <c r="B55" s="6"/>
      <c r="AR55" s="6"/>
    </row>
    <row r="56" spans="2:44">
      <c r="B56" s="6"/>
      <c r="AR56" s="6"/>
    </row>
    <row r="57" spans="2:44">
      <c r="B57" s="6"/>
      <c r="AR57" s="6"/>
    </row>
    <row r="58" spans="2:44">
      <c r="B58" s="6"/>
      <c r="AR58" s="6"/>
    </row>
    <row r="59" spans="2:44">
      <c r="B59" s="6"/>
      <c r="AR59" s="6"/>
    </row>
    <row r="60" spans="2:44" s="17" customFormat="1" ht="12.5">
      <c r="B60" s="18"/>
      <c r="D60" s="32" t="s">
        <v>44</v>
      </c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32" t="s">
        <v>45</v>
      </c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32" t="s">
        <v>44</v>
      </c>
      <c r="AI60" s="20"/>
      <c r="AJ60" s="20"/>
      <c r="AK60" s="20"/>
      <c r="AL60" s="20"/>
      <c r="AM60" s="32" t="s">
        <v>45</v>
      </c>
      <c r="AN60" s="20"/>
      <c r="AO60" s="20"/>
      <c r="AR60" s="18"/>
    </row>
    <row r="61" spans="2:44">
      <c r="B61" s="6"/>
      <c r="AR61" s="6"/>
    </row>
    <row r="62" spans="2:44">
      <c r="B62" s="6"/>
      <c r="AR62" s="6"/>
    </row>
    <row r="63" spans="2:44">
      <c r="B63" s="6"/>
      <c r="AR63" s="6"/>
    </row>
    <row r="64" spans="2:44" s="17" customFormat="1" ht="13">
      <c r="B64" s="18"/>
      <c r="D64" s="30" t="s">
        <v>46</v>
      </c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0" t="s">
        <v>47</v>
      </c>
      <c r="AI64" s="31"/>
      <c r="AJ64" s="31"/>
      <c r="AK64" s="31"/>
      <c r="AL64" s="31"/>
      <c r="AM64" s="31"/>
      <c r="AN64" s="31"/>
      <c r="AO64" s="31"/>
      <c r="AR64" s="18"/>
    </row>
    <row r="65" spans="2:44">
      <c r="B65" s="6"/>
      <c r="AR65" s="6"/>
    </row>
    <row r="66" spans="2:44">
      <c r="B66" s="6"/>
      <c r="AR66" s="6"/>
    </row>
    <row r="67" spans="2:44">
      <c r="B67" s="6"/>
      <c r="AR67" s="6"/>
    </row>
    <row r="68" spans="2:44">
      <c r="B68" s="6"/>
      <c r="AR68" s="6"/>
    </row>
    <row r="69" spans="2:44">
      <c r="B69" s="6"/>
      <c r="AR69" s="6"/>
    </row>
    <row r="70" spans="2:44">
      <c r="B70" s="6"/>
      <c r="AR70" s="6"/>
    </row>
    <row r="71" spans="2:44">
      <c r="B71" s="6"/>
      <c r="AR71" s="6"/>
    </row>
    <row r="72" spans="2:44">
      <c r="B72" s="6"/>
      <c r="AR72" s="6"/>
    </row>
    <row r="73" spans="2:44">
      <c r="B73" s="6"/>
      <c r="AR73" s="6"/>
    </row>
    <row r="74" spans="2:44">
      <c r="B74" s="6"/>
      <c r="AR74" s="6"/>
    </row>
    <row r="75" spans="2:44" s="17" customFormat="1" ht="12.5">
      <c r="B75" s="18"/>
      <c r="D75" s="32" t="s">
        <v>44</v>
      </c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32" t="s">
        <v>45</v>
      </c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32" t="s">
        <v>44</v>
      </c>
      <c r="AI75" s="20"/>
      <c r="AJ75" s="20"/>
      <c r="AK75" s="20"/>
      <c r="AL75" s="20"/>
      <c r="AM75" s="32" t="s">
        <v>45</v>
      </c>
      <c r="AN75" s="20"/>
      <c r="AO75" s="20"/>
      <c r="AR75" s="18"/>
    </row>
    <row r="76" spans="2:44" s="17" customFormat="1">
      <c r="B76" s="18"/>
      <c r="AR76" s="18"/>
    </row>
    <row r="77" spans="2:44" s="17" customFormat="1" ht="7" customHeight="1">
      <c r="B77" s="33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18"/>
    </row>
    <row r="81" spans="1:91" s="17" customFormat="1" ht="7" customHeight="1">
      <c r="B81" s="35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18"/>
    </row>
    <row r="82" spans="1:91" s="17" customFormat="1" ht="25" customHeight="1">
      <c r="B82" s="18"/>
      <c r="C82" s="7" t="s">
        <v>48</v>
      </c>
      <c r="AR82" s="18"/>
    </row>
    <row r="83" spans="1:91" s="17" customFormat="1" ht="7" customHeight="1">
      <c r="B83" s="18"/>
      <c r="AR83" s="18"/>
    </row>
    <row r="84" spans="1:91" s="37" customFormat="1" ht="12" customHeight="1">
      <c r="B84" s="38"/>
      <c r="C84" s="12" t="s">
        <v>11</v>
      </c>
      <c r="L84" s="37" t="str">
        <f>K5</f>
        <v>202303125</v>
      </c>
      <c r="AR84" s="38"/>
    </row>
    <row r="85" spans="1:91" s="39" customFormat="1" ht="37" customHeight="1">
      <c r="B85" s="40"/>
      <c r="C85" s="41" t="s">
        <v>14</v>
      </c>
      <c r="L85" s="703" t="str">
        <f>K6</f>
        <v>Nitra, pracovisko ÚKT, Vodná 23 - rekonštrukcia priestorov</v>
      </c>
      <c r="M85" s="703"/>
      <c r="N85" s="703"/>
      <c r="O85" s="703"/>
      <c r="P85" s="703"/>
      <c r="Q85" s="703"/>
      <c r="R85" s="703"/>
      <c r="S85" s="703"/>
      <c r="T85" s="703"/>
      <c r="U85" s="703"/>
      <c r="V85" s="703"/>
      <c r="W85" s="703"/>
      <c r="X85" s="703"/>
      <c r="Y85" s="703"/>
      <c r="Z85" s="703"/>
      <c r="AA85" s="703"/>
      <c r="AB85" s="703"/>
      <c r="AC85" s="703"/>
      <c r="AD85" s="703"/>
      <c r="AE85" s="703"/>
      <c r="AF85" s="703"/>
      <c r="AG85" s="703"/>
      <c r="AH85" s="703"/>
      <c r="AI85" s="703"/>
      <c r="AJ85" s="703"/>
      <c r="AK85" s="703"/>
      <c r="AL85" s="703"/>
      <c r="AM85" s="703"/>
      <c r="AN85" s="703"/>
      <c r="AO85" s="703"/>
      <c r="AR85" s="40"/>
    </row>
    <row r="86" spans="1:91" s="17" customFormat="1" ht="7" customHeight="1">
      <c r="B86" s="18"/>
      <c r="AR86" s="18"/>
    </row>
    <row r="87" spans="1:91" s="17" customFormat="1" ht="12" customHeight="1">
      <c r="B87" s="18"/>
      <c r="C87" s="12" t="s">
        <v>17</v>
      </c>
      <c r="L87" s="42" t="str">
        <f>IF(K8="","",K8)</f>
        <v xml:space="preserve"> </v>
      </c>
      <c r="AI87" s="12" t="s">
        <v>19</v>
      </c>
      <c r="AM87" s="704">
        <f>IF(AN8= "","",AN8)</f>
        <v>45048</v>
      </c>
      <c r="AN87" s="704"/>
      <c r="AR87" s="18"/>
    </row>
    <row r="88" spans="1:91" s="17" customFormat="1" ht="7" customHeight="1">
      <c r="B88" s="18"/>
      <c r="AR88" s="18"/>
    </row>
    <row r="89" spans="1:91" s="17" customFormat="1" ht="15.25" customHeight="1">
      <c r="B89" s="18"/>
      <c r="C89" s="12" t="s">
        <v>20</v>
      </c>
      <c r="L89" s="37" t="str">
        <f>IF(E11= "","",E11)</f>
        <v xml:space="preserve"> </v>
      </c>
      <c r="AI89" s="12" t="s">
        <v>25</v>
      </c>
      <c r="AM89" s="705" t="str">
        <f>IF(E17="","",E17)</f>
        <v xml:space="preserve"> </v>
      </c>
      <c r="AN89" s="705"/>
      <c r="AO89" s="705"/>
      <c r="AP89" s="705"/>
      <c r="AR89" s="18"/>
      <c r="AS89" s="706" t="s">
        <v>49</v>
      </c>
      <c r="AT89" s="706"/>
      <c r="AU89" s="43"/>
      <c r="AV89" s="43"/>
      <c r="AW89" s="43"/>
      <c r="AX89" s="43"/>
      <c r="AY89" s="43"/>
      <c r="AZ89" s="43"/>
      <c r="BA89" s="43"/>
      <c r="BB89" s="43"/>
      <c r="BC89" s="43"/>
      <c r="BD89" s="44"/>
    </row>
    <row r="90" spans="1:91" s="17" customFormat="1" ht="15.25" customHeight="1">
      <c r="B90" s="18"/>
      <c r="C90" s="12" t="s">
        <v>23</v>
      </c>
      <c r="L90" s="37" t="str">
        <f>IF(E14= "Vyplň údaj","",E14)</f>
        <v/>
      </c>
      <c r="AI90" s="12" t="s">
        <v>27</v>
      </c>
      <c r="AM90" s="705" t="str">
        <f>IF(E20="","",E20)</f>
        <v xml:space="preserve"> </v>
      </c>
      <c r="AN90" s="705"/>
      <c r="AO90" s="705"/>
      <c r="AP90" s="705"/>
      <c r="AR90" s="18"/>
      <c r="AS90" s="706"/>
      <c r="AT90" s="706"/>
      <c r="AU90" s="45"/>
      <c r="AV90" s="45"/>
      <c r="AW90" s="45"/>
      <c r="AX90" s="45"/>
      <c r="AY90" s="45"/>
      <c r="AZ90" s="45"/>
      <c r="BA90" s="45"/>
      <c r="BB90" s="45"/>
      <c r="BC90" s="45"/>
      <c r="BD90" s="46"/>
    </row>
    <row r="91" spans="1:91" s="17" customFormat="1" ht="10.9" customHeight="1">
      <c r="B91" s="18"/>
      <c r="AR91" s="18"/>
      <c r="AS91" s="706"/>
      <c r="AT91" s="706"/>
      <c r="AU91" s="45"/>
      <c r="AV91" s="45"/>
      <c r="AW91" s="45"/>
      <c r="AX91" s="45"/>
      <c r="AY91" s="45"/>
      <c r="AZ91" s="45"/>
      <c r="BA91" s="45"/>
      <c r="BB91" s="45"/>
      <c r="BC91" s="45"/>
      <c r="BD91" s="46"/>
    </row>
    <row r="92" spans="1:91" s="17" customFormat="1" ht="29.25" customHeight="1">
      <c r="B92" s="18"/>
      <c r="C92" s="707" t="s">
        <v>50</v>
      </c>
      <c r="D92" s="707"/>
      <c r="E92" s="707"/>
      <c r="F92" s="707"/>
      <c r="G92" s="707"/>
      <c r="H92" s="47"/>
      <c r="I92" s="708" t="s">
        <v>51</v>
      </c>
      <c r="J92" s="708"/>
      <c r="K92" s="708"/>
      <c r="L92" s="708"/>
      <c r="M92" s="708"/>
      <c r="N92" s="708"/>
      <c r="O92" s="708"/>
      <c r="P92" s="708"/>
      <c r="Q92" s="708"/>
      <c r="R92" s="708"/>
      <c r="S92" s="708"/>
      <c r="T92" s="708"/>
      <c r="U92" s="708"/>
      <c r="V92" s="708"/>
      <c r="W92" s="708"/>
      <c r="X92" s="708"/>
      <c r="Y92" s="708"/>
      <c r="Z92" s="708"/>
      <c r="AA92" s="708"/>
      <c r="AB92" s="708"/>
      <c r="AC92" s="708"/>
      <c r="AD92" s="708"/>
      <c r="AE92" s="708"/>
      <c r="AF92" s="708"/>
      <c r="AG92" s="709" t="s">
        <v>52</v>
      </c>
      <c r="AH92" s="709"/>
      <c r="AI92" s="709"/>
      <c r="AJ92" s="709"/>
      <c r="AK92" s="709"/>
      <c r="AL92" s="709"/>
      <c r="AM92" s="709"/>
      <c r="AN92" s="710" t="s">
        <v>53</v>
      </c>
      <c r="AO92" s="710"/>
      <c r="AP92" s="710"/>
      <c r="AQ92" s="48" t="s">
        <v>54</v>
      </c>
      <c r="AR92" s="18"/>
      <c r="AS92" s="49" t="s">
        <v>55</v>
      </c>
      <c r="AT92" s="50" t="s">
        <v>56</v>
      </c>
      <c r="AU92" s="50" t="s">
        <v>57</v>
      </c>
      <c r="AV92" s="50" t="s">
        <v>58</v>
      </c>
      <c r="AW92" s="50" t="s">
        <v>59</v>
      </c>
      <c r="AX92" s="50" t="s">
        <v>60</v>
      </c>
      <c r="AY92" s="50" t="s">
        <v>61</v>
      </c>
      <c r="AZ92" s="50" t="s">
        <v>62</v>
      </c>
      <c r="BA92" s="50" t="s">
        <v>63</v>
      </c>
      <c r="BB92" s="50" t="s">
        <v>64</v>
      </c>
      <c r="BC92" s="50" t="s">
        <v>65</v>
      </c>
      <c r="BD92" s="51" t="s">
        <v>66</v>
      </c>
    </row>
    <row r="93" spans="1:91" s="17" customFormat="1" ht="10.9" customHeight="1">
      <c r="B93" s="18"/>
      <c r="AR93" s="18"/>
      <c r="AS93" s="52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4"/>
    </row>
    <row r="94" spans="1:91" s="53" customFormat="1" ht="32.5" customHeight="1">
      <c r="B94" s="54"/>
      <c r="C94" s="55" t="s">
        <v>67</v>
      </c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711"/>
      <c r="AH94" s="711"/>
      <c r="AI94" s="711"/>
      <c r="AJ94" s="711"/>
      <c r="AK94" s="711"/>
      <c r="AL94" s="711"/>
      <c r="AM94" s="711"/>
      <c r="AN94" s="712"/>
      <c r="AO94" s="712"/>
      <c r="AP94" s="712"/>
      <c r="AQ94" s="57"/>
      <c r="AR94" s="54"/>
      <c r="AS94" s="58">
        <f>ROUND(AS95+AS103,2)</f>
        <v>0</v>
      </c>
      <c r="AT94" s="59">
        <f t="shared" ref="AT94:AT108" si="0">ROUND(SUM(AV94:AW94),2)</f>
        <v>0</v>
      </c>
      <c r="AU94" s="60">
        <f>ROUND(AU95+AU103,5)</f>
        <v>0</v>
      </c>
      <c r="AV94" s="59">
        <f>ROUND(AZ94*L29,2)</f>
        <v>0</v>
      </c>
      <c r="AW94" s="59">
        <f>ROUND(BA94*L30,2)</f>
        <v>0</v>
      </c>
      <c r="AX94" s="59">
        <f>ROUND(BB94*L29,2)</f>
        <v>0</v>
      </c>
      <c r="AY94" s="59">
        <f>ROUND(BC94*L30,2)</f>
        <v>0</v>
      </c>
      <c r="AZ94" s="59">
        <f>ROUND(AZ95+AZ103,2)</f>
        <v>0</v>
      </c>
      <c r="BA94" s="59">
        <f>ROUND(BA95+BA103,2)</f>
        <v>0</v>
      </c>
      <c r="BB94" s="59">
        <f>ROUND(BB95+BB103,2)</f>
        <v>0</v>
      </c>
      <c r="BC94" s="59">
        <f>ROUND(BC95+BC103,2)</f>
        <v>0</v>
      </c>
      <c r="BD94" s="61">
        <f>ROUND(BD95+BD103,2)</f>
        <v>0</v>
      </c>
      <c r="BS94" s="62" t="s">
        <v>68</v>
      </c>
      <c r="BT94" s="62" t="s">
        <v>69</v>
      </c>
      <c r="BU94" s="63" t="s">
        <v>70</v>
      </c>
      <c r="BV94" s="62" t="s">
        <v>71</v>
      </c>
      <c r="BW94" s="62" t="s">
        <v>3</v>
      </c>
      <c r="BX94" s="62" t="s">
        <v>72</v>
      </c>
      <c r="CL94" s="62"/>
    </row>
    <row r="95" spans="1:91" s="64" customFormat="1" ht="24.75" customHeight="1">
      <c r="B95" s="65"/>
      <c r="C95" s="66"/>
      <c r="D95" s="713" t="s">
        <v>73</v>
      </c>
      <c r="E95" s="713"/>
      <c r="F95" s="713"/>
      <c r="G95" s="713"/>
      <c r="H95" s="713"/>
      <c r="I95" s="67"/>
      <c r="J95" s="713" t="s">
        <v>2992</v>
      </c>
      <c r="K95" s="713"/>
      <c r="L95" s="713"/>
      <c r="M95" s="713"/>
      <c r="N95" s="713"/>
      <c r="O95" s="713"/>
      <c r="P95" s="713"/>
      <c r="Q95" s="713"/>
      <c r="R95" s="713"/>
      <c r="S95" s="713"/>
      <c r="T95" s="713"/>
      <c r="U95" s="713"/>
      <c r="V95" s="713"/>
      <c r="W95" s="713"/>
      <c r="X95" s="713"/>
      <c r="Y95" s="713"/>
      <c r="Z95" s="713"/>
      <c r="AA95" s="713"/>
      <c r="AB95" s="713"/>
      <c r="AC95" s="713"/>
      <c r="AD95" s="713"/>
      <c r="AE95" s="713"/>
      <c r="AF95" s="713"/>
      <c r="AG95" s="714"/>
      <c r="AH95" s="714"/>
      <c r="AI95" s="714"/>
      <c r="AJ95" s="714"/>
      <c r="AK95" s="714"/>
      <c r="AL95" s="714"/>
      <c r="AM95" s="714"/>
      <c r="AN95" s="715"/>
      <c r="AO95" s="715"/>
      <c r="AP95" s="715"/>
      <c r="AQ95" s="68" t="s">
        <v>74</v>
      </c>
      <c r="AR95" s="65"/>
      <c r="AS95" s="69">
        <f>ROUND(SUM(AS96:AS102),2)</f>
        <v>0</v>
      </c>
      <c r="AT95" s="70">
        <f t="shared" si="0"/>
        <v>0</v>
      </c>
      <c r="AU95" s="71">
        <f>ROUND(SUM(AU96:AU102),5)</f>
        <v>0</v>
      </c>
      <c r="AV95" s="70">
        <f>ROUND(AZ95*L29,2)</f>
        <v>0</v>
      </c>
      <c r="AW95" s="70">
        <f>ROUND(BA95*L30,2)</f>
        <v>0</v>
      </c>
      <c r="AX95" s="70">
        <f>ROUND(BB95*L29,2)</f>
        <v>0</v>
      </c>
      <c r="AY95" s="70">
        <f>ROUND(BC95*L30,2)</f>
        <v>0</v>
      </c>
      <c r="AZ95" s="70">
        <f>ROUND(SUM(AZ96:AZ102),2)</f>
        <v>0</v>
      </c>
      <c r="BA95" s="70">
        <f>ROUND(SUM(BA96:BA102),2)</f>
        <v>0</v>
      </c>
      <c r="BB95" s="70">
        <f>ROUND(SUM(BB96:BB102),2)</f>
        <v>0</v>
      </c>
      <c r="BC95" s="70">
        <f>ROUND(SUM(BC96:BC102),2)</f>
        <v>0</v>
      </c>
      <c r="BD95" s="72">
        <f>ROUND(SUM(BD96:BD102),2)</f>
        <v>0</v>
      </c>
      <c r="BS95" s="73" t="s">
        <v>68</v>
      </c>
      <c r="BT95" s="73" t="s">
        <v>75</v>
      </c>
      <c r="BU95" s="73" t="s">
        <v>70</v>
      </c>
      <c r="BV95" s="73" t="s">
        <v>71</v>
      </c>
      <c r="BW95" s="73" t="s">
        <v>76</v>
      </c>
      <c r="BX95" s="73" t="s">
        <v>3</v>
      </c>
      <c r="CL95" s="73"/>
      <c r="CM95" s="73" t="s">
        <v>69</v>
      </c>
    </row>
    <row r="96" spans="1:91" s="37" customFormat="1" ht="16.5" customHeight="1">
      <c r="A96" s="74" t="s">
        <v>77</v>
      </c>
      <c r="B96" s="38"/>
      <c r="C96" s="75"/>
      <c r="D96" s="75"/>
      <c r="E96" s="716" t="s">
        <v>78</v>
      </c>
      <c r="F96" s="716"/>
      <c r="G96" s="716"/>
      <c r="H96" s="716"/>
      <c r="I96" s="716"/>
      <c r="J96" s="75"/>
      <c r="K96" s="716" t="s">
        <v>79</v>
      </c>
      <c r="L96" s="716"/>
      <c r="M96" s="716"/>
      <c r="N96" s="716"/>
      <c r="O96" s="716"/>
      <c r="P96" s="716"/>
      <c r="Q96" s="716"/>
      <c r="R96" s="716"/>
      <c r="S96" s="716"/>
      <c r="T96" s="716"/>
      <c r="U96" s="716"/>
      <c r="V96" s="716"/>
      <c r="W96" s="716"/>
      <c r="X96" s="716"/>
      <c r="Y96" s="716"/>
      <c r="Z96" s="716"/>
      <c r="AA96" s="716"/>
      <c r="AB96" s="716"/>
      <c r="AC96" s="716"/>
      <c r="AD96" s="716"/>
      <c r="AE96" s="716"/>
      <c r="AF96" s="716"/>
      <c r="AG96" s="717"/>
      <c r="AH96" s="717"/>
      <c r="AI96" s="717"/>
      <c r="AJ96" s="717"/>
      <c r="AK96" s="717"/>
      <c r="AL96" s="717"/>
      <c r="AM96" s="717"/>
      <c r="AN96" s="717"/>
      <c r="AO96" s="717"/>
      <c r="AP96" s="717"/>
      <c r="AQ96" s="76" t="s">
        <v>80</v>
      </c>
      <c r="AR96" s="38"/>
      <c r="AS96" s="77">
        <v>0</v>
      </c>
      <c r="AT96" s="78">
        <f t="shared" si="0"/>
        <v>0</v>
      </c>
      <c r="AU96" s="79">
        <f>'01 - Architektúra'!P141</f>
        <v>0</v>
      </c>
      <c r="AV96" s="78">
        <f>'01 - Architektúra'!J35</f>
        <v>0</v>
      </c>
      <c r="AW96" s="78">
        <f>'01 - Architektúra'!J36</f>
        <v>0</v>
      </c>
      <c r="AX96" s="78">
        <f>'01 - Architektúra'!J37</f>
        <v>0</v>
      </c>
      <c r="AY96" s="78">
        <f>'01 - Architektúra'!J38</f>
        <v>0</v>
      </c>
      <c r="AZ96" s="78">
        <f>'01 - Architektúra'!F35</f>
        <v>0</v>
      </c>
      <c r="BA96" s="78">
        <f>'01 - Architektúra'!F36</f>
        <v>0</v>
      </c>
      <c r="BB96" s="78">
        <f>'01 - Architektúra'!F37</f>
        <v>0</v>
      </c>
      <c r="BC96" s="78">
        <f>'01 - Architektúra'!F38</f>
        <v>0</v>
      </c>
      <c r="BD96" s="80">
        <f>'01 - Architektúra'!F39</f>
        <v>0</v>
      </c>
      <c r="BT96" s="13" t="s">
        <v>81</v>
      </c>
      <c r="BV96" s="13" t="s">
        <v>71</v>
      </c>
      <c r="BW96" s="13" t="s">
        <v>82</v>
      </c>
      <c r="BX96" s="13" t="s">
        <v>76</v>
      </c>
      <c r="CL96" s="13"/>
    </row>
    <row r="97" spans="1:91" s="37" customFormat="1" ht="16.5" customHeight="1">
      <c r="A97" s="74" t="s">
        <v>77</v>
      </c>
      <c r="B97" s="38"/>
      <c r="C97" s="75"/>
      <c r="D97" s="75"/>
      <c r="E97" s="716" t="s">
        <v>83</v>
      </c>
      <c r="F97" s="716"/>
      <c r="G97" s="716"/>
      <c r="H97" s="716"/>
      <c r="I97" s="716"/>
      <c r="J97" s="75"/>
      <c r="K97" s="716" t="s">
        <v>84</v>
      </c>
      <c r="L97" s="716"/>
      <c r="M97" s="716"/>
      <c r="N97" s="716"/>
      <c r="O97" s="716"/>
      <c r="P97" s="716"/>
      <c r="Q97" s="716"/>
      <c r="R97" s="716"/>
      <c r="S97" s="716"/>
      <c r="T97" s="716"/>
      <c r="U97" s="716"/>
      <c r="V97" s="716"/>
      <c r="W97" s="716"/>
      <c r="X97" s="716"/>
      <c r="Y97" s="716"/>
      <c r="Z97" s="716"/>
      <c r="AA97" s="716"/>
      <c r="AB97" s="716"/>
      <c r="AC97" s="716"/>
      <c r="AD97" s="716"/>
      <c r="AE97" s="716"/>
      <c r="AF97" s="716"/>
      <c r="AG97" s="717"/>
      <c r="AH97" s="717"/>
      <c r="AI97" s="717"/>
      <c r="AJ97" s="717"/>
      <c r="AK97" s="717"/>
      <c r="AL97" s="717"/>
      <c r="AM97" s="717"/>
      <c r="AN97" s="717"/>
      <c r="AO97" s="717"/>
      <c r="AP97" s="717"/>
      <c r="AQ97" s="76" t="s">
        <v>80</v>
      </c>
      <c r="AR97" s="38"/>
      <c r="AS97" s="77">
        <v>0</v>
      </c>
      <c r="AT97" s="78">
        <f t="shared" si="0"/>
        <v>0</v>
      </c>
      <c r="AU97" s="79">
        <f>'02 - Elektroinstalacie si...'!P123</f>
        <v>0</v>
      </c>
      <c r="AV97" s="78">
        <f>'02 - Elektroinstalacie si...'!J35</f>
        <v>0</v>
      </c>
      <c r="AW97" s="78">
        <f>'02 - Elektroinstalacie si...'!J36</f>
        <v>0</v>
      </c>
      <c r="AX97" s="78">
        <f>'02 - Elektroinstalacie si...'!J37</f>
        <v>0</v>
      </c>
      <c r="AY97" s="78">
        <f>'02 - Elektroinstalacie si...'!J38</f>
        <v>0</v>
      </c>
      <c r="AZ97" s="78">
        <f>'02 - Elektroinstalacie si...'!F35</f>
        <v>0</v>
      </c>
      <c r="BA97" s="78">
        <f>'02 - Elektroinstalacie si...'!F36</f>
        <v>0</v>
      </c>
      <c r="BB97" s="78">
        <f>'02 - Elektroinstalacie si...'!F37</f>
        <v>0</v>
      </c>
      <c r="BC97" s="78">
        <f>'02 - Elektroinstalacie si...'!F38</f>
        <v>0</v>
      </c>
      <c r="BD97" s="80">
        <f>'02 - Elektroinstalacie si...'!F39</f>
        <v>0</v>
      </c>
      <c r="BT97" s="13" t="s">
        <v>81</v>
      </c>
      <c r="BV97" s="13" t="s">
        <v>71</v>
      </c>
      <c r="BW97" s="13" t="s">
        <v>85</v>
      </c>
      <c r="BX97" s="13" t="s">
        <v>76</v>
      </c>
      <c r="CL97" s="13"/>
    </row>
    <row r="98" spans="1:91" s="37" customFormat="1" ht="16.5" customHeight="1">
      <c r="A98" s="74" t="s">
        <v>77</v>
      </c>
      <c r="B98" s="38"/>
      <c r="C98" s="75"/>
      <c r="D98" s="75"/>
      <c r="E98" s="716" t="s">
        <v>86</v>
      </c>
      <c r="F98" s="716"/>
      <c r="G98" s="716"/>
      <c r="H98" s="716"/>
      <c r="I98" s="716"/>
      <c r="J98" s="75"/>
      <c r="K98" s="716" t="s">
        <v>87</v>
      </c>
      <c r="L98" s="716"/>
      <c r="M98" s="716"/>
      <c r="N98" s="716"/>
      <c r="O98" s="716"/>
      <c r="P98" s="716"/>
      <c r="Q98" s="716"/>
      <c r="R98" s="716"/>
      <c r="S98" s="716"/>
      <c r="T98" s="716"/>
      <c r="U98" s="716"/>
      <c r="V98" s="716"/>
      <c r="W98" s="716"/>
      <c r="X98" s="716"/>
      <c r="Y98" s="716"/>
      <c r="Z98" s="716"/>
      <c r="AA98" s="716"/>
      <c r="AB98" s="716"/>
      <c r="AC98" s="716"/>
      <c r="AD98" s="716"/>
      <c r="AE98" s="716"/>
      <c r="AF98" s="716"/>
      <c r="AG98" s="717"/>
      <c r="AH98" s="717"/>
      <c r="AI98" s="717"/>
      <c r="AJ98" s="717"/>
      <c r="AK98" s="717"/>
      <c r="AL98" s="717"/>
      <c r="AM98" s="717"/>
      <c r="AN98" s="717"/>
      <c r="AO98" s="717"/>
      <c r="AP98" s="717"/>
      <c r="AQ98" s="76" t="s">
        <v>80</v>
      </c>
      <c r="AR98" s="38"/>
      <c r="AS98" s="77">
        <v>0</v>
      </c>
      <c r="AT98" s="78">
        <f t="shared" si="0"/>
        <v>0</v>
      </c>
      <c r="AU98" s="79">
        <f>'03 - Elektroinstalacie sl...'!P124</f>
        <v>0</v>
      </c>
      <c r="AV98" s="78">
        <f>'03 - Elektroinstalacie sl...'!J35</f>
        <v>0</v>
      </c>
      <c r="AW98" s="78">
        <f>'03 - Elektroinstalacie sl...'!J36</f>
        <v>0</v>
      </c>
      <c r="AX98" s="78">
        <f>'03 - Elektroinstalacie sl...'!J37</f>
        <v>0</v>
      </c>
      <c r="AY98" s="78">
        <f>'03 - Elektroinstalacie sl...'!J38</f>
        <v>0</v>
      </c>
      <c r="AZ98" s="78">
        <f>'03 - Elektroinstalacie sl...'!F35</f>
        <v>0</v>
      </c>
      <c r="BA98" s="78">
        <f>'03 - Elektroinstalacie sl...'!F36</f>
        <v>0</v>
      </c>
      <c r="BB98" s="78">
        <f>'03 - Elektroinstalacie sl...'!F37</f>
        <v>0</v>
      </c>
      <c r="BC98" s="78">
        <f>'03 - Elektroinstalacie sl...'!F38</f>
        <v>0</v>
      </c>
      <c r="BD98" s="80">
        <f>'03 - Elektroinstalacie sl...'!F39</f>
        <v>0</v>
      </c>
      <c r="BT98" s="13" t="s">
        <v>81</v>
      </c>
      <c r="BV98" s="13" t="s">
        <v>71</v>
      </c>
      <c r="BW98" s="13" t="s">
        <v>88</v>
      </c>
      <c r="BX98" s="13" t="s">
        <v>76</v>
      </c>
      <c r="CL98" s="13"/>
    </row>
    <row r="99" spans="1:91" s="37" customFormat="1" ht="16.5" customHeight="1">
      <c r="A99" s="74" t="s">
        <v>77</v>
      </c>
      <c r="B99" s="38"/>
      <c r="C99" s="75"/>
      <c r="D99" s="75"/>
      <c r="E99" s="716" t="s">
        <v>89</v>
      </c>
      <c r="F99" s="716"/>
      <c r="G99" s="716"/>
      <c r="H99" s="716"/>
      <c r="I99" s="716"/>
      <c r="J99" s="75"/>
      <c r="K99" s="716" t="s">
        <v>90</v>
      </c>
      <c r="L99" s="716"/>
      <c r="M99" s="716"/>
      <c r="N99" s="716"/>
      <c r="O99" s="716"/>
      <c r="P99" s="716"/>
      <c r="Q99" s="716"/>
      <c r="R99" s="716"/>
      <c r="S99" s="716"/>
      <c r="T99" s="716"/>
      <c r="U99" s="716"/>
      <c r="V99" s="716"/>
      <c r="W99" s="716"/>
      <c r="X99" s="716"/>
      <c r="Y99" s="716"/>
      <c r="Z99" s="716"/>
      <c r="AA99" s="716"/>
      <c r="AB99" s="716"/>
      <c r="AC99" s="716"/>
      <c r="AD99" s="716"/>
      <c r="AE99" s="716"/>
      <c r="AF99" s="716"/>
      <c r="AG99" s="717"/>
      <c r="AH99" s="717"/>
      <c r="AI99" s="717"/>
      <c r="AJ99" s="717"/>
      <c r="AK99" s="717"/>
      <c r="AL99" s="717"/>
      <c r="AM99" s="717"/>
      <c r="AN99" s="717"/>
      <c r="AO99" s="717"/>
      <c r="AP99" s="717"/>
      <c r="AQ99" s="76" t="s">
        <v>80</v>
      </c>
      <c r="AR99" s="38"/>
      <c r="AS99" s="77">
        <v>0</v>
      </c>
      <c r="AT99" s="78">
        <f t="shared" si="0"/>
        <v>0</v>
      </c>
      <c r="AU99" s="79">
        <f>'04 - Vykurovací systém'!P125</f>
        <v>0</v>
      </c>
      <c r="AV99" s="78">
        <f>'04 - Vykurovací systém'!J35</f>
        <v>0</v>
      </c>
      <c r="AW99" s="78">
        <f>'04 - Vykurovací systém'!J36</f>
        <v>0</v>
      </c>
      <c r="AX99" s="78">
        <f>'04 - Vykurovací systém'!J37</f>
        <v>0</v>
      </c>
      <c r="AY99" s="78">
        <f>'04 - Vykurovací systém'!J38</f>
        <v>0</v>
      </c>
      <c r="AZ99" s="78">
        <f>'04 - Vykurovací systém'!F35</f>
        <v>0</v>
      </c>
      <c r="BA99" s="78">
        <f>'04 - Vykurovací systém'!F36</f>
        <v>0</v>
      </c>
      <c r="BB99" s="78">
        <f>'04 - Vykurovací systém'!F37</f>
        <v>0</v>
      </c>
      <c r="BC99" s="78">
        <f>'04 - Vykurovací systém'!F38</f>
        <v>0</v>
      </c>
      <c r="BD99" s="80">
        <f>'04 - Vykurovací systém'!F39</f>
        <v>0</v>
      </c>
      <c r="BT99" s="13" t="s">
        <v>81</v>
      </c>
      <c r="BV99" s="13" t="s">
        <v>71</v>
      </c>
      <c r="BW99" s="13" t="s">
        <v>91</v>
      </c>
      <c r="BX99" s="13" t="s">
        <v>76</v>
      </c>
      <c r="CL99" s="13"/>
    </row>
    <row r="100" spans="1:91" s="37" customFormat="1" ht="16.5" customHeight="1">
      <c r="A100" s="74" t="s">
        <v>77</v>
      </c>
      <c r="B100" s="38"/>
      <c r="C100" s="75"/>
      <c r="D100" s="75"/>
      <c r="E100" s="716" t="s">
        <v>92</v>
      </c>
      <c r="F100" s="716"/>
      <c r="G100" s="716"/>
      <c r="H100" s="716"/>
      <c r="I100" s="716"/>
      <c r="J100" s="75"/>
      <c r="K100" s="716" t="s">
        <v>93</v>
      </c>
      <c r="L100" s="716"/>
      <c r="M100" s="716"/>
      <c r="N100" s="716"/>
      <c r="O100" s="716"/>
      <c r="P100" s="716"/>
      <c r="Q100" s="716"/>
      <c r="R100" s="716"/>
      <c r="S100" s="716"/>
      <c r="T100" s="716"/>
      <c r="U100" s="716"/>
      <c r="V100" s="716"/>
      <c r="W100" s="716"/>
      <c r="X100" s="716"/>
      <c r="Y100" s="716"/>
      <c r="Z100" s="716"/>
      <c r="AA100" s="716"/>
      <c r="AB100" s="716"/>
      <c r="AC100" s="716"/>
      <c r="AD100" s="716"/>
      <c r="AE100" s="716"/>
      <c r="AF100" s="716"/>
      <c r="AG100" s="717"/>
      <c r="AH100" s="717"/>
      <c r="AI100" s="717"/>
      <c r="AJ100" s="717"/>
      <c r="AK100" s="717"/>
      <c r="AL100" s="717"/>
      <c r="AM100" s="717"/>
      <c r="AN100" s="717"/>
      <c r="AO100" s="717"/>
      <c r="AP100" s="717"/>
      <c r="AQ100" s="76" t="s">
        <v>80</v>
      </c>
      <c r="AR100" s="38"/>
      <c r="AS100" s="77">
        <v>0</v>
      </c>
      <c r="AT100" s="78">
        <f t="shared" si="0"/>
        <v>0</v>
      </c>
      <c r="AU100" s="79">
        <f>'05 - Vzduchotechnika'!P120</f>
        <v>0</v>
      </c>
      <c r="AV100" s="78">
        <f>'05 - Vzduchotechnika'!J35</f>
        <v>0</v>
      </c>
      <c r="AW100" s="78">
        <f>'05 - Vzduchotechnika'!J36</f>
        <v>0</v>
      </c>
      <c r="AX100" s="78">
        <f>'05 - Vzduchotechnika'!J37</f>
        <v>0</v>
      </c>
      <c r="AY100" s="78">
        <f>'05 - Vzduchotechnika'!J38</f>
        <v>0</v>
      </c>
      <c r="AZ100" s="78">
        <f>'05 - Vzduchotechnika'!F35</f>
        <v>0</v>
      </c>
      <c r="BA100" s="78">
        <f>'05 - Vzduchotechnika'!F36</f>
        <v>0</v>
      </c>
      <c r="BB100" s="78">
        <f>'05 - Vzduchotechnika'!F37</f>
        <v>0</v>
      </c>
      <c r="BC100" s="78">
        <f>'05 - Vzduchotechnika'!F38</f>
        <v>0</v>
      </c>
      <c r="BD100" s="80">
        <f>'05 - Vzduchotechnika'!F39</f>
        <v>0</v>
      </c>
      <c r="BT100" s="13" t="s">
        <v>81</v>
      </c>
      <c r="BV100" s="13" t="s">
        <v>71</v>
      </c>
      <c r="BW100" s="13" t="s">
        <v>94</v>
      </c>
      <c r="BX100" s="13" t="s">
        <v>76</v>
      </c>
      <c r="CL100" s="13"/>
    </row>
    <row r="101" spans="1:91" s="37" customFormat="1" ht="16.5" customHeight="1">
      <c r="A101" s="74" t="s">
        <v>77</v>
      </c>
      <c r="B101" s="38"/>
      <c r="C101" s="75"/>
      <c r="D101" s="75"/>
      <c r="E101" s="716" t="s">
        <v>95</v>
      </c>
      <c r="F101" s="716"/>
      <c r="G101" s="716"/>
      <c r="H101" s="716"/>
      <c r="I101" s="716"/>
      <c r="J101" s="75"/>
      <c r="K101" s="716" t="s">
        <v>96</v>
      </c>
      <c r="L101" s="716"/>
      <c r="M101" s="716"/>
      <c r="N101" s="716"/>
      <c r="O101" s="716"/>
      <c r="P101" s="716"/>
      <c r="Q101" s="716"/>
      <c r="R101" s="716"/>
      <c r="S101" s="716"/>
      <c r="T101" s="716"/>
      <c r="U101" s="716"/>
      <c r="V101" s="716"/>
      <c r="W101" s="716"/>
      <c r="X101" s="716"/>
      <c r="Y101" s="716"/>
      <c r="Z101" s="716"/>
      <c r="AA101" s="716"/>
      <c r="AB101" s="716"/>
      <c r="AC101" s="716"/>
      <c r="AD101" s="716"/>
      <c r="AE101" s="716"/>
      <c r="AF101" s="716"/>
      <c r="AG101" s="717"/>
      <c r="AH101" s="717"/>
      <c r="AI101" s="717"/>
      <c r="AJ101" s="717"/>
      <c r="AK101" s="717"/>
      <c r="AL101" s="717"/>
      <c r="AM101" s="717"/>
      <c r="AN101" s="717"/>
      <c r="AO101" s="717"/>
      <c r="AP101" s="717"/>
      <c r="AQ101" s="76" t="s">
        <v>80</v>
      </c>
      <c r="AR101" s="38"/>
      <c r="AS101" s="77">
        <v>0</v>
      </c>
      <c r="AT101" s="78">
        <f t="shared" si="0"/>
        <v>0</v>
      </c>
      <c r="AU101" s="79">
        <f>'06 - Zdravotechnika'!P124</f>
        <v>0</v>
      </c>
      <c r="AV101" s="78">
        <f>'06 - Zdravotechnika'!J35</f>
        <v>0</v>
      </c>
      <c r="AW101" s="78">
        <f>'06 - Zdravotechnika'!J36</f>
        <v>0</v>
      </c>
      <c r="AX101" s="78">
        <f>'06 - Zdravotechnika'!J37</f>
        <v>0</v>
      </c>
      <c r="AY101" s="78">
        <f>'06 - Zdravotechnika'!J38</f>
        <v>0</v>
      </c>
      <c r="AZ101" s="78">
        <f>'06 - Zdravotechnika'!F35</f>
        <v>0</v>
      </c>
      <c r="BA101" s="78">
        <f>'06 - Zdravotechnika'!F36</f>
        <v>0</v>
      </c>
      <c r="BB101" s="78">
        <f>'06 - Zdravotechnika'!F37</f>
        <v>0</v>
      </c>
      <c r="BC101" s="78">
        <f>'06 - Zdravotechnika'!F38</f>
        <v>0</v>
      </c>
      <c r="BD101" s="80">
        <f>'06 - Zdravotechnika'!F39</f>
        <v>0</v>
      </c>
      <c r="BT101" s="13" t="s">
        <v>81</v>
      </c>
      <c r="BV101" s="13" t="s">
        <v>71</v>
      </c>
      <c r="BW101" s="13" t="s">
        <v>97</v>
      </c>
      <c r="BX101" s="13" t="s">
        <v>76</v>
      </c>
      <c r="CL101" s="13"/>
    </row>
    <row r="102" spans="1:91" s="37" customFormat="1" ht="16.5" customHeight="1">
      <c r="A102" s="74" t="s">
        <v>77</v>
      </c>
      <c r="B102" s="38"/>
      <c r="C102" s="75"/>
      <c r="D102" s="75"/>
      <c r="E102" s="716" t="s">
        <v>98</v>
      </c>
      <c r="F102" s="716"/>
      <c r="G102" s="716"/>
      <c r="H102" s="716"/>
      <c r="I102" s="716"/>
      <c r="J102" s="75"/>
      <c r="K102" s="716" t="s">
        <v>99</v>
      </c>
      <c r="L102" s="716"/>
      <c r="M102" s="716"/>
      <c r="N102" s="716"/>
      <c r="O102" s="716"/>
      <c r="P102" s="716"/>
      <c r="Q102" s="716"/>
      <c r="R102" s="716"/>
      <c r="S102" s="716"/>
      <c r="T102" s="716"/>
      <c r="U102" s="716"/>
      <c r="V102" s="716"/>
      <c r="W102" s="716"/>
      <c r="X102" s="716"/>
      <c r="Y102" s="716"/>
      <c r="Z102" s="716"/>
      <c r="AA102" s="716"/>
      <c r="AB102" s="716"/>
      <c r="AC102" s="716"/>
      <c r="AD102" s="716"/>
      <c r="AE102" s="716"/>
      <c r="AF102" s="716"/>
      <c r="AG102" s="717"/>
      <c r="AH102" s="717"/>
      <c r="AI102" s="717"/>
      <c r="AJ102" s="717"/>
      <c r="AK102" s="717"/>
      <c r="AL102" s="717"/>
      <c r="AM102" s="717"/>
      <c r="AN102" s="717"/>
      <c r="AO102" s="717"/>
      <c r="AP102" s="717"/>
      <c r="AQ102" s="76" t="s">
        <v>80</v>
      </c>
      <c r="AR102" s="38"/>
      <c r="AS102" s="77">
        <v>0</v>
      </c>
      <c r="AT102" s="78">
        <f t="shared" si="0"/>
        <v>0</v>
      </c>
      <c r="AU102" s="79">
        <f>'07 - Výmena-inštalácia zd...'!P123</f>
        <v>0</v>
      </c>
      <c r="AV102" s="78">
        <f>'07 - Výmena-inštalácia zd...'!J35</f>
        <v>0</v>
      </c>
      <c r="AW102" s="78">
        <f>'07 - Výmena-inštalácia zd...'!J36</f>
        <v>0</v>
      </c>
      <c r="AX102" s="78">
        <f>'07 - Výmena-inštalácia zd...'!J37</f>
        <v>0</v>
      </c>
      <c r="AY102" s="78">
        <f>'07 - Výmena-inštalácia zd...'!J38</f>
        <v>0</v>
      </c>
      <c r="AZ102" s="78">
        <f>'07 - Výmena-inštalácia zd...'!F35</f>
        <v>0</v>
      </c>
      <c r="BA102" s="78">
        <f>'07 - Výmena-inštalácia zd...'!F36</f>
        <v>0</v>
      </c>
      <c r="BB102" s="78">
        <f>'07 - Výmena-inštalácia zd...'!F37</f>
        <v>0</v>
      </c>
      <c r="BC102" s="78">
        <f>'07 - Výmena-inštalácia zd...'!F38</f>
        <v>0</v>
      </c>
      <c r="BD102" s="80">
        <f>'07 - Výmena-inštalácia zd...'!F39</f>
        <v>0</v>
      </c>
      <c r="BT102" s="13" t="s">
        <v>81</v>
      </c>
      <c r="BV102" s="13" t="s">
        <v>71</v>
      </c>
      <c r="BW102" s="13" t="s">
        <v>100</v>
      </c>
      <c r="BX102" s="13" t="s">
        <v>76</v>
      </c>
      <c r="CL102" s="13"/>
    </row>
    <row r="103" spans="1:91" s="64" customFormat="1" ht="16.5" customHeight="1">
      <c r="B103" s="65"/>
      <c r="C103" s="66"/>
      <c r="D103" s="713" t="s">
        <v>101</v>
      </c>
      <c r="E103" s="713"/>
      <c r="F103" s="713"/>
      <c r="G103" s="713"/>
      <c r="H103" s="713"/>
      <c r="I103" s="67"/>
      <c r="J103" s="713" t="s">
        <v>102</v>
      </c>
      <c r="K103" s="713"/>
      <c r="L103" s="713"/>
      <c r="M103" s="713"/>
      <c r="N103" s="713"/>
      <c r="O103" s="713"/>
      <c r="P103" s="713"/>
      <c r="Q103" s="713"/>
      <c r="R103" s="713"/>
      <c r="S103" s="713"/>
      <c r="T103" s="713"/>
      <c r="U103" s="713"/>
      <c r="V103" s="713"/>
      <c r="W103" s="713"/>
      <c r="X103" s="713"/>
      <c r="Y103" s="713"/>
      <c r="Z103" s="713"/>
      <c r="AA103" s="713"/>
      <c r="AB103" s="713"/>
      <c r="AC103" s="713"/>
      <c r="AD103" s="713"/>
      <c r="AE103" s="713"/>
      <c r="AF103" s="713"/>
      <c r="AG103" s="714"/>
      <c r="AH103" s="714"/>
      <c r="AI103" s="714"/>
      <c r="AJ103" s="714"/>
      <c r="AK103" s="714"/>
      <c r="AL103" s="714"/>
      <c r="AM103" s="714"/>
      <c r="AN103" s="715"/>
      <c r="AO103" s="715"/>
      <c r="AP103" s="715"/>
      <c r="AQ103" s="68" t="s">
        <v>74</v>
      </c>
      <c r="AR103" s="65"/>
      <c r="AS103" s="69">
        <f>ROUND(SUM(AS104:AS108),2)</f>
        <v>0</v>
      </c>
      <c r="AT103" s="70">
        <f t="shared" si="0"/>
        <v>0</v>
      </c>
      <c r="AU103" s="71">
        <f>ROUND(SUM(AU104:AU108),5)</f>
        <v>0</v>
      </c>
      <c r="AV103" s="70">
        <f>ROUND(AZ103*L29,2)</f>
        <v>0</v>
      </c>
      <c r="AW103" s="70">
        <f>ROUND(BA103*L30,2)</f>
        <v>0</v>
      </c>
      <c r="AX103" s="70">
        <f>ROUND(BB103*L29,2)</f>
        <v>0</v>
      </c>
      <c r="AY103" s="70">
        <f>ROUND(BC103*L30,2)</f>
        <v>0</v>
      </c>
      <c r="AZ103" s="70">
        <f>ROUND(SUM(AZ104:AZ108),2)</f>
        <v>0</v>
      </c>
      <c r="BA103" s="70">
        <f>ROUND(SUM(BA104:BA108),2)</f>
        <v>0</v>
      </c>
      <c r="BB103" s="70">
        <f>ROUND(SUM(BB104:BB108),2)</f>
        <v>0</v>
      </c>
      <c r="BC103" s="70">
        <f>ROUND(SUM(BC104:BC108),2)</f>
        <v>0</v>
      </c>
      <c r="BD103" s="72">
        <f>ROUND(SUM(BD104:BD108),2)</f>
        <v>0</v>
      </c>
      <c r="BS103" s="73" t="s">
        <v>68</v>
      </c>
      <c r="BT103" s="73" t="s">
        <v>75</v>
      </c>
      <c r="BU103" s="73" t="s">
        <v>70</v>
      </c>
      <c r="BV103" s="73" t="s">
        <v>71</v>
      </c>
      <c r="BW103" s="73" t="s">
        <v>103</v>
      </c>
      <c r="BX103" s="73" t="s">
        <v>3</v>
      </c>
      <c r="CL103" s="73"/>
      <c r="CM103" s="73" t="s">
        <v>69</v>
      </c>
    </row>
    <row r="104" spans="1:91" s="37" customFormat="1" ht="16.5" customHeight="1">
      <c r="A104" s="74" t="s">
        <v>77</v>
      </c>
      <c r="B104" s="38"/>
      <c r="C104" s="75"/>
      <c r="D104" s="75"/>
      <c r="E104" s="716" t="s">
        <v>78</v>
      </c>
      <c r="F104" s="716"/>
      <c r="G104" s="716"/>
      <c r="H104" s="716"/>
      <c r="I104" s="716"/>
      <c r="J104" s="75"/>
      <c r="K104" s="716" t="s">
        <v>79</v>
      </c>
      <c r="L104" s="716"/>
      <c r="M104" s="716"/>
      <c r="N104" s="716"/>
      <c r="O104" s="716"/>
      <c r="P104" s="716"/>
      <c r="Q104" s="716"/>
      <c r="R104" s="716"/>
      <c r="S104" s="716"/>
      <c r="T104" s="716"/>
      <c r="U104" s="716"/>
      <c r="V104" s="716"/>
      <c r="W104" s="716"/>
      <c r="X104" s="716"/>
      <c r="Y104" s="716"/>
      <c r="Z104" s="716"/>
      <c r="AA104" s="716"/>
      <c r="AB104" s="716"/>
      <c r="AC104" s="716"/>
      <c r="AD104" s="716"/>
      <c r="AE104" s="716"/>
      <c r="AF104" s="716"/>
      <c r="AG104" s="717"/>
      <c r="AH104" s="717"/>
      <c r="AI104" s="717"/>
      <c r="AJ104" s="717"/>
      <c r="AK104" s="717"/>
      <c r="AL104" s="717"/>
      <c r="AM104" s="717"/>
      <c r="AN104" s="717"/>
      <c r="AO104" s="717"/>
      <c r="AP104" s="717"/>
      <c r="AQ104" s="76" t="s">
        <v>80</v>
      </c>
      <c r="AR104" s="38"/>
      <c r="AS104" s="77">
        <v>0</v>
      </c>
      <c r="AT104" s="78">
        <f t="shared" si="0"/>
        <v>0</v>
      </c>
      <c r="AU104" s="79">
        <f>'01 - Architektúra_01'!P140</f>
        <v>0</v>
      </c>
      <c r="AV104" s="78">
        <f>'01 - Architektúra_01'!J35</f>
        <v>0</v>
      </c>
      <c r="AW104" s="78">
        <f>'01 - Architektúra_01'!J36</f>
        <v>0</v>
      </c>
      <c r="AX104" s="78">
        <f>'01 - Architektúra_01'!J37</f>
        <v>0</v>
      </c>
      <c r="AY104" s="78">
        <f>'01 - Architektúra_01'!J38</f>
        <v>0</v>
      </c>
      <c r="AZ104" s="78">
        <f>'01 - Architektúra_01'!F35</f>
        <v>0</v>
      </c>
      <c r="BA104" s="78">
        <f>'01 - Architektúra_01'!F36</f>
        <v>0</v>
      </c>
      <c r="BB104" s="78">
        <f>'01 - Architektúra_01'!F37</f>
        <v>0</v>
      </c>
      <c r="BC104" s="78">
        <f>'01 - Architektúra_01'!F38</f>
        <v>0</v>
      </c>
      <c r="BD104" s="80">
        <f>'01 - Architektúra_01'!F39</f>
        <v>0</v>
      </c>
      <c r="BT104" s="13" t="s">
        <v>81</v>
      </c>
      <c r="BV104" s="13" t="s">
        <v>71</v>
      </c>
      <c r="BW104" s="13" t="s">
        <v>104</v>
      </c>
      <c r="BX104" s="13" t="s">
        <v>103</v>
      </c>
      <c r="CL104" s="13"/>
    </row>
    <row r="105" spans="1:91" s="37" customFormat="1" ht="16.5" customHeight="1">
      <c r="A105" s="74" t="s">
        <v>77</v>
      </c>
      <c r="B105" s="38"/>
      <c r="C105" s="75"/>
      <c r="D105" s="75"/>
      <c r="E105" s="716" t="s">
        <v>83</v>
      </c>
      <c r="F105" s="716"/>
      <c r="G105" s="716"/>
      <c r="H105" s="716"/>
      <c r="I105" s="716"/>
      <c r="J105" s="75"/>
      <c r="K105" s="716" t="s">
        <v>84</v>
      </c>
      <c r="L105" s="716"/>
      <c r="M105" s="716"/>
      <c r="N105" s="716"/>
      <c r="O105" s="716"/>
      <c r="P105" s="716"/>
      <c r="Q105" s="716"/>
      <c r="R105" s="716"/>
      <c r="S105" s="716"/>
      <c r="T105" s="716"/>
      <c r="U105" s="716"/>
      <c r="V105" s="716"/>
      <c r="W105" s="716"/>
      <c r="X105" s="716"/>
      <c r="Y105" s="716"/>
      <c r="Z105" s="716"/>
      <c r="AA105" s="716"/>
      <c r="AB105" s="716"/>
      <c r="AC105" s="716"/>
      <c r="AD105" s="716"/>
      <c r="AE105" s="716"/>
      <c r="AF105" s="716"/>
      <c r="AG105" s="717"/>
      <c r="AH105" s="717"/>
      <c r="AI105" s="717"/>
      <c r="AJ105" s="717"/>
      <c r="AK105" s="717"/>
      <c r="AL105" s="717"/>
      <c r="AM105" s="717"/>
      <c r="AN105" s="717"/>
      <c r="AO105" s="717"/>
      <c r="AP105" s="717"/>
      <c r="AQ105" s="76" t="s">
        <v>80</v>
      </c>
      <c r="AR105" s="38"/>
      <c r="AS105" s="77">
        <v>0</v>
      </c>
      <c r="AT105" s="78">
        <f t="shared" si="0"/>
        <v>0</v>
      </c>
      <c r="AU105" s="79">
        <f>'02 - Elektroinstalacie si..._01'!P120</f>
        <v>0</v>
      </c>
      <c r="AV105" s="78">
        <f>'02 - Elektroinstalacie si..._01'!J35</f>
        <v>0</v>
      </c>
      <c r="AW105" s="78">
        <f>'02 - Elektroinstalacie si..._01'!J36</f>
        <v>0</v>
      </c>
      <c r="AX105" s="78">
        <f>'02 - Elektroinstalacie si..._01'!J37</f>
        <v>0</v>
      </c>
      <c r="AY105" s="78">
        <f>'02 - Elektroinstalacie si..._01'!J38</f>
        <v>0</v>
      </c>
      <c r="AZ105" s="78">
        <f>'02 - Elektroinstalacie si..._01'!F35</f>
        <v>0</v>
      </c>
      <c r="BA105" s="78">
        <f>'02 - Elektroinstalacie si..._01'!F36</f>
        <v>0</v>
      </c>
      <c r="BB105" s="78">
        <f>'02 - Elektroinstalacie si..._01'!F37</f>
        <v>0</v>
      </c>
      <c r="BC105" s="78">
        <f>'02 - Elektroinstalacie si..._01'!F38</f>
        <v>0</v>
      </c>
      <c r="BD105" s="80">
        <f>'02 - Elektroinstalacie si..._01'!F39</f>
        <v>0</v>
      </c>
      <c r="BT105" s="13" t="s">
        <v>81</v>
      </c>
      <c r="BV105" s="13" t="s">
        <v>71</v>
      </c>
      <c r="BW105" s="13" t="s">
        <v>105</v>
      </c>
      <c r="BX105" s="13" t="s">
        <v>103</v>
      </c>
      <c r="CL105" s="13"/>
    </row>
    <row r="106" spans="1:91" s="37" customFormat="1" ht="16.5" customHeight="1">
      <c r="A106" s="74" t="s">
        <v>77</v>
      </c>
      <c r="B106" s="38"/>
      <c r="C106" s="75"/>
      <c r="D106" s="75"/>
      <c r="E106" s="716" t="s">
        <v>86</v>
      </c>
      <c r="F106" s="716"/>
      <c r="G106" s="716"/>
      <c r="H106" s="716"/>
      <c r="I106" s="716"/>
      <c r="J106" s="75"/>
      <c r="K106" s="716" t="s">
        <v>106</v>
      </c>
      <c r="L106" s="716"/>
      <c r="M106" s="716"/>
      <c r="N106" s="716"/>
      <c r="O106" s="716"/>
      <c r="P106" s="716"/>
      <c r="Q106" s="716"/>
      <c r="R106" s="716"/>
      <c r="S106" s="716"/>
      <c r="T106" s="716"/>
      <c r="U106" s="716"/>
      <c r="V106" s="716"/>
      <c r="W106" s="716"/>
      <c r="X106" s="716"/>
      <c r="Y106" s="716"/>
      <c r="Z106" s="716"/>
      <c r="AA106" s="716"/>
      <c r="AB106" s="716"/>
      <c r="AC106" s="716"/>
      <c r="AD106" s="716"/>
      <c r="AE106" s="716"/>
      <c r="AF106" s="716"/>
      <c r="AG106" s="717"/>
      <c r="AH106" s="717"/>
      <c r="AI106" s="717"/>
      <c r="AJ106" s="717"/>
      <c r="AK106" s="717"/>
      <c r="AL106" s="717"/>
      <c r="AM106" s="717"/>
      <c r="AN106" s="717"/>
      <c r="AO106" s="717"/>
      <c r="AP106" s="717"/>
      <c r="AQ106" s="76" t="s">
        <v>80</v>
      </c>
      <c r="AR106" s="38"/>
      <c r="AS106" s="77">
        <v>0</v>
      </c>
      <c r="AT106" s="78">
        <f t="shared" si="0"/>
        <v>0</v>
      </c>
      <c r="AU106" s="79">
        <f>'03 - Vykurovanie'!P121</f>
        <v>0</v>
      </c>
      <c r="AV106" s="78">
        <f>'03 - Vykurovanie'!J35</f>
        <v>0</v>
      </c>
      <c r="AW106" s="78">
        <f>'03 - Vykurovanie'!J36</f>
        <v>0</v>
      </c>
      <c r="AX106" s="78">
        <f>'03 - Vykurovanie'!J37</f>
        <v>0</v>
      </c>
      <c r="AY106" s="78">
        <f>'03 - Vykurovanie'!J38</f>
        <v>0</v>
      </c>
      <c r="AZ106" s="78">
        <f>'03 - Vykurovanie'!F35</f>
        <v>0</v>
      </c>
      <c r="BA106" s="78">
        <f>'03 - Vykurovanie'!F36</f>
        <v>0</v>
      </c>
      <c r="BB106" s="78">
        <f>'03 - Vykurovanie'!F37</f>
        <v>0</v>
      </c>
      <c r="BC106" s="78">
        <f>'03 - Vykurovanie'!F38</f>
        <v>0</v>
      </c>
      <c r="BD106" s="80">
        <f>'03 - Vykurovanie'!F39</f>
        <v>0</v>
      </c>
      <c r="BT106" s="13" t="s">
        <v>81</v>
      </c>
      <c r="BV106" s="13" t="s">
        <v>71</v>
      </c>
      <c r="BW106" s="13" t="s">
        <v>107</v>
      </c>
      <c r="BX106" s="13" t="s">
        <v>103</v>
      </c>
      <c r="CL106" s="13"/>
    </row>
    <row r="107" spans="1:91" s="37" customFormat="1" ht="16.5" customHeight="1">
      <c r="A107" s="74" t="s">
        <v>77</v>
      </c>
      <c r="B107" s="38"/>
      <c r="C107" s="75"/>
      <c r="D107" s="75"/>
      <c r="E107" s="716" t="s">
        <v>89</v>
      </c>
      <c r="F107" s="716"/>
      <c r="G107" s="716"/>
      <c r="H107" s="716"/>
      <c r="I107" s="716"/>
      <c r="J107" s="75"/>
      <c r="K107" s="716" t="s">
        <v>93</v>
      </c>
      <c r="L107" s="716"/>
      <c r="M107" s="716"/>
      <c r="N107" s="716"/>
      <c r="O107" s="716"/>
      <c r="P107" s="716"/>
      <c r="Q107" s="716"/>
      <c r="R107" s="716"/>
      <c r="S107" s="716"/>
      <c r="T107" s="716"/>
      <c r="U107" s="716"/>
      <c r="V107" s="716"/>
      <c r="W107" s="716"/>
      <c r="X107" s="716"/>
      <c r="Y107" s="716"/>
      <c r="Z107" s="716"/>
      <c r="AA107" s="716"/>
      <c r="AB107" s="716"/>
      <c r="AC107" s="716"/>
      <c r="AD107" s="716"/>
      <c r="AE107" s="716"/>
      <c r="AF107" s="716"/>
      <c r="AG107" s="717"/>
      <c r="AH107" s="717"/>
      <c r="AI107" s="717"/>
      <c r="AJ107" s="717"/>
      <c r="AK107" s="717"/>
      <c r="AL107" s="717"/>
      <c r="AM107" s="717"/>
      <c r="AN107" s="717"/>
      <c r="AO107" s="717"/>
      <c r="AP107" s="717"/>
      <c r="AQ107" s="76" t="s">
        <v>80</v>
      </c>
      <c r="AR107" s="38"/>
      <c r="AS107" s="77">
        <v>0</v>
      </c>
      <c r="AT107" s="78">
        <f t="shared" si="0"/>
        <v>0</v>
      </c>
      <c r="AU107" s="79">
        <f>'04 - Vzduchotechnika'!P121</f>
        <v>0</v>
      </c>
      <c r="AV107" s="78">
        <f>'04 - Vzduchotechnika'!J35</f>
        <v>0</v>
      </c>
      <c r="AW107" s="78">
        <f>'04 - Vzduchotechnika'!J36</f>
        <v>0</v>
      </c>
      <c r="AX107" s="78">
        <f>'04 - Vzduchotechnika'!J37</f>
        <v>0</v>
      </c>
      <c r="AY107" s="78">
        <f>'04 - Vzduchotechnika'!J38</f>
        <v>0</v>
      </c>
      <c r="AZ107" s="78">
        <f>'04 - Vzduchotechnika'!F35</f>
        <v>0</v>
      </c>
      <c r="BA107" s="78">
        <f>'04 - Vzduchotechnika'!F36</f>
        <v>0</v>
      </c>
      <c r="BB107" s="78">
        <f>'04 - Vzduchotechnika'!F37</f>
        <v>0</v>
      </c>
      <c r="BC107" s="78">
        <f>'04 - Vzduchotechnika'!F38</f>
        <v>0</v>
      </c>
      <c r="BD107" s="80">
        <f>'04 - Vzduchotechnika'!F39</f>
        <v>0</v>
      </c>
      <c r="BT107" s="13" t="s">
        <v>81</v>
      </c>
      <c r="BV107" s="13" t="s">
        <v>71</v>
      </c>
      <c r="BW107" s="13" t="s">
        <v>108</v>
      </c>
      <c r="BX107" s="13" t="s">
        <v>103</v>
      </c>
      <c r="CL107" s="13"/>
    </row>
    <row r="108" spans="1:91" s="37" customFormat="1" ht="16.5" customHeight="1">
      <c r="A108" s="74" t="s">
        <v>77</v>
      </c>
      <c r="B108" s="38"/>
      <c r="C108" s="75"/>
      <c r="D108" s="75"/>
      <c r="E108" s="716" t="s">
        <v>92</v>
      </c>
      <c r="F108" s="716"/>
      <c r="G108" s="716"/>
      <c r="H108" s="716"/>
      <c r="I108" s="716"/>
      <c r="J108" s="75"/>
      <c r="K108" s="716" t="s">
        <v>96</v>
      </c>
      <c r="L108" s="716"/>
      <c r="M108" s="716"/>
      <c r="N108" s="716"/>
      <c r="O108" s="716"/>
      <c r="P108" s="716"/>
      <c r="Q108" s="716"/>
      <c r="R108" s="716"/>
      <c r="S108" s="716"/>
      <c r="T108" s="716"/>
      <c r="U108" s="716"/>
      <c r="V108" s="716"/>
      <c r="W108" s="716"/>
      <c r="X108" s="716"/>
      <c r="Y108" s="716"/>
      <c r="Z108" s="716"/>
      <c r="AA108" s="716"/>
      <c r="AB108" s="716"/>
      <c r="AC108" s="716"/>
      <c r="AD108" s="716"/>
      <c r="AE108" s="716"/>
      <c r="AF108" s="716"/>
      <c r="AG108" s="717"/>
      <c r="AH108" s="717"/>
      <c r="AI108" s="717"/>
      <c r="AJ108" s="717"/>
      <c r="AK108" s="717"/>
      <c r="AL108" s="717"/>
      <c r="AM108" s="717"/>
      <c r="AN108" s="717"/>
      <c r="AO108" s="717"/>
      <c r="AP108" s="717"/>
      <c r="AQ108" s="76" t="s">
        <v>80</v>
      </c>
      <c r="AR108" s="38"/>
      <c r="AS108" s="81">
        <v>0</v>
      </c>
      <c r="AT108" s="82">
        <f t="shared" si="0"/>
        <v>0</v>
      </c>
      <c r="AU108" s="83">
        <f>'05 - Zdravotechnika'!P124</f>
        <v>0</v>
      </c>
      <c r="AV108" s="82">
        <f>'05 - Zdravotechnika'!J35</f>
        <v>0</v>
      </c>
      <c r="AW108" s="82">
        <f>'05 - Zdravotechnika'!J36</f>
        <v>0</v>
      </c>
      <c r="AX108" s="82">
        <f>'05 - Zdravotechnika'!J37</f>
        <v>0</v>
      </c>
      <c r="AY108" s="82">
        <f>'05 - Zdravotechnika'!J38</f>
        <v>0</v>
      </c>
      <c r="AZ108" s="82">
        <f>'05 - Zdravotechnika'!F35</f>
        <v>0</v>
      </c>
      <c r="BA108" s="82">
        <f>'05 - Zdravotechnika'!F36</f>
        <v>0</v>
      </c>
      <c r="BB108" s="82">
        <f>'05 - Zdravotechnika'!F37</f>
        <v>0</v>
      </c>
      <c r="BC108" s="82">
        <f>'05 - Zdravotechnika'!F38</f>
        <v>0</v>
      </c>
      <c r="BD108" s="84">
        <f>'05 - Zdravotechnika'!F39</f>
        <v>0</v>
      </c>
      <c r="BT108" s="13" t="s">
        <v>81</v>
      </c>
      <c r="BV108" s="13" t="s">
        <v>71</v>
      </c>
      <c r="BW108" s="13" t="s">
        <v>109</v>
      </c>
      <c r="BX108" s="13" t="s">
        <v>103</v>
      </c>
      <c r="CL108" s="13"/>
    </row>
    <row r="109" spans="1:91" s="17" customFormat="1" ht="30" customHeight="1">
      <c r="B109" s="18"/>
      <c r="AR109" s="18"/>
    </row>
    <row r="110" spans="1:91" s="17" customFormat="1" ht="7" customHeight="1">
      <c r="B110" s="33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4"/>
      <c r="AM110" s="34"/>
      <c r="AN110" s="34"/>
      <c r="AO110" s="34"/>
      <c r="AP110" s="34"/>
      <c r="AQ110" s="34"/>
      <c r="AR110" s="18"/>
    </row>
  </sheetData>
  <mergeCells count="94">
    <mergeCell ref="E107:I107"/>
    <mergeCell ref="K107:AF107"/>
    <mergeCell ref="AG107:AM107"/>
    <mergeCell ref="AN107:AP107"/>
    <mergeCell ref="E108:I108"/>
    <mergeCell ref="K108:AF108"/>
    <mergeCell ref="AG108:AM108"/>
    <mergeCell ref="AN108:AP108"/>
    <mergeCell ref="E105:I105"/>
    <mergeCell ref="K105:AF105"/>
    <mergeCell ref="AG105:AM105"/>
    <mergeCell ref="AN105:AP105"/>
    <mergeCell ref="E106:I106"/>
    <mergeCell ref="K106:AF106"/>
    <mergeCell ref="AG106:AM106"/>
    <mergeCell ref="AN106:AP106"/>
    <mergeCell ref="D103:H103"/>
    <mergeCell ref="J103:AF103"/>
    <mergeCell ref="AG103:AM103"/>
    <mergeCell ref="AN103:AP103"/>
    <mergeCell ref="E104:I104"/>
    <mergeCell ref="K104:AF104"/>
    <mergeCell ref="AG104:AM104"/>
    <mergeCell ref="AN104:AP104"/>
    <mergeCell ref="E101:I101"/>
    <mergeCell ref="K101:AF101"/>
    <mergeCell ref="AG101:AM101"/>
    <mergeCell ref="AN101:AP101"/>
    <mergeCell ref="E102:I102"/>
    <mergeCell ref="K102:AF102"/>
    <mergeCell ref="AG102:AM102"/>
    <mergeCell ref="AN102:AP102"/>
    <mergeCell ref="E99:I99"/>
    <mergeCell ref="K99:AF99"/>
    <mergeCell ref="AG99:AM99"/>
    <mergeCell ref="AN99:AP99"/>
    <mergeCell ref="E100:I100"/>
    <mergeCell ref="K100:AF100"/>
    <mergeCell ref="AG100:AM100"/>
    <mergeCell ref="AN100:AP100"/>
    <mergeCell ref="E97:I97"/>
    <mergeCell ref="K97:AF97"/>
    <mergeCell ref="AG97:AM97"/>
    <mergeCell ref="AN97:AP97"/>
    <mergeCell ref="E98:I98"/>
    <mergeCell ref="K98:AF98"/>
    <mergeCell ref="AG98:AM98"/>
    <mergeCell ref="AN98:AP98"/>
    <mergeCell ref="D95:H95"/>
    <mergeCell ref="J95:AF95"/>
    <mergeCell ref="AG95:AM95"/>
    <mergeCell ref="AN95:AP95"/>
    <mergeCell ref="E96:I96"/>
    <mergeCell ref="K96:AF96"/>
    <mergeCell ref="AG96:AM96"/>
    <mergeCell ref="AN96:AP96"/>
    <mergeCell ref="C92:G92"/>
    <mergeCell ref="I92:AF92"/>
    <mergeCell ref="AG92:AM92"/>
    <mergeCell ref="AN92:AP92"/>
    <mergeCell ref="AG94:AM94"/>
    <mergeCell ref="AN94:AP94"/>
    <mergeCell ref="L85:AO85"/>
    <mergeCell ref="AM87:AN87"/>
    <mergeCell ref="AM89:AP89"/>
    <mergeCell ref="AS89:AT91"/>
    <mergeCell ref="AM90:AP90"/>
    <mergeCell ref="L33:P33"/>
    <mergeCell ref="W33:AE33"/>
    <mergeCell ref="AK33:AO33"/>
    <mergeCell ref="X35:AB35"/>
    <mergeCell ref="AK35:AO35"/>
    <mergeCell ref="L31:P31"/>
    <mergeCell ref="W31:AE31"/>
    <mergeCell ref="AK31:AO31"/>
    <mergeCell ref="L32:P32"/>
    <mergeCell ref="W32:AE32"/>
    <mergeCell ref="AK32:AO32"/>
    <mergeCell ref="AR2:BE2"/>
    <mergeCell ref="K5:AO5"/>
    <mergeCell ref="BE5:BE34"/>
    <mergeCell ref="K6:AO6"/>
    <mergeCell ref="E14:AJ14"/>
    <mergeCell ref="E23:AN23"/>
    <mergeCell ref="AK26:AO26"/>
    <mergeCell ref="L28:P28"/>
    <mergeCell ref="W28:AE28"/>
    <mergeCell ref="AK28:AO28"/>
    <mergeCell ref="L29:P29"/>
    <mergeCell ref="W29:AE29"/>
    <mergeCell ref="AK29:AO29"/>
    <mergeCell ref="L30:P30"/>
    <mergeCell ref="W30:AE30"/>
    <mergeCell ref="AK30:AO30"/>
  </mergeCells>
  <hyperlinks>
    <hyperlink ref="A96" location="'01 - Architektúra'!C2" display="/"/>
    <hyperlink ref="A97" location="'02 - Elektroinstalacie si...'!C2" display="/"/>
    <hyperlink ref="A98" location="'03 - Elektroinstalacie sl...'!C2" display="/"/>
    <hyperlink ref="A99" location="'04 - Vykurovací systém'!C2" display="/"/>
    <hyperlink ref="A100" location="'05 - Vzduchotechnika'!C2" display="/"/>
    <hyperlink ref="A101" location="'06 - Zdravotechnika'!C2" display="/"/>
    <hyperlink ref="A102" location="'07 - Výmena-inštalácia zd...'!C2" display="/"/>
    <hyperlink ref="A104" location="'01 - Architektúra_01'!C2" display="/"/>
    <hyperlink ref="A105" location="'02 - Elektroinstalacie si..._01'!C2" display="/"/>
    <hyperlink ref="A106" location="'03 - Vykurovanie'!C2" display="/"/>
    <hyperlink ref="A107" location="'04 - Vzduchotechnika'!C2" display="/"/>
    <hyperlink ref="A108" location="'05 - Zdravotechnika'!C2" display="/"/>
  </hyperlinks>
  <pageMargins left="0.39374999999999999" right="0.39374999999999999" top="0.39374999999999999" bottom="0.39374999999999999" header="0.51180555555555496" footer="0"/>
  <pageSetup paperSize="9" scale="74" firstPageNumber="0" fitToHeight="100" orientation="portrait" horizontalDpi="300" verticalDpi="300" r:id="rId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AMJ214"/>
  <sheetViews>
    <sheetView showGridLines="0" topLeftCell="A80" zoomScaleSheetLayoutView="100" workbookViewId="0">
      <selection activeCell="J95" sqref="J95:J98"/>
    </sheetView>
  </sheetViews>
  <sheetFormatPr defaultColWidth="8.44140625" defaultRowHeight="10"/>
  <cols>
    <col min="1" max="1" width="8.33203125" style="1" customWidth="1"/>
    <col min="2" max="2" width="1.109375" style="1" customWidth="1"/>
    <col min="3" max="3" width="4.109375" style="1" customWidth="1"/>
    <col min="4" max="4" width="4.33203125" style="1" customWidth="1"/>
    <col min="5" max="5" width="17.109375" style="1" customWidth="1"/>
    <col min="6" max="6" width="50.77734375" style="1" customWidth="1"/>
    <col min="7" max="7" width="7.44140625" style="1" customWidth="1"/>
    <col min="8" max="8" width="14" style="1" customWidth="1"/>
    <col min="9" max="9" width="15.7773437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77734375" style="1" hidden="1" customWidth="1"/>
    <col min="14" max="14" width="9.33203125" style="1" hidden="1" customWidth="1"/>
    <col min="15" max="20" width="14.10937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32" max="43" width="8.44140625" style="1"/>
    <col min="44" max="65" width="9.33203125" style="1" hidden="1" customWidth="1"/>
    <col min="66" max="1024" width="8.44140625" style="1"/>
  </cols>
  <sheetData>
    <row r="2" spans="2:46" ht="37" customHeight="1">
      <c r="L2" s="689" t="s">
        <v>4</v>
      </c>
      <c r="M2" s="689"/>
      <c r="N2" s="689"/>
      <c r="O2" s="689"/>
      <c r="P2" s="689"/>
      <c r="Q2" s="689"/>
      <c r="R2" s="689"/>
      <c r="S2" s="689"/>
      <c r="T2" s="689"/>
      <c r="U2" s="689"/>
      <c r="V2" s="689"/>
      <c r="AT2" s="3" t="s">
        <v>105</v>
      </c>
    </row>
    <row r="3" spans="2:46" ht="7" customHeight="1">
      <c r="B3" s="4"/>
      <c r="C3" s="5"/>
      <c r="D3" s="5"/>
      <c r="E3" s="5"/>
      <c r="F3" s="5"/>
      <c r="G3" s="5"/>
      <c r="H3" s="5"/>
      <c r="I3" s="5"/>
      <c r="J3" s="5"/>
      <c r="K3" s="5"/>
      <c r="L3" s="6"/>
      <c r="AT3" s="3" t="s">
        <v>69</v>
      </c>
    </row>
    <row r="4" spans="2:46" ht="25" customHeight="1">
      <c r="B4" s="6"/>
      <c r="D4" s="7" t="s">
        <v>110</v>
      </c>
      <c r="L4" s="6"/>
      <c r="M4" s="85" t="s">
        <v>8</v>
      </c>
      <c r="AT4" s="3" t="s">
        <v>2</v>
      </c>
    </row>
    <row r="5" spans="2:46" ht="7" customHeight="1">
      <c r="B5" s="6"/>
      <c r="L5" s="6"/>
    </row>
    <row r="6" spans="2:46" ht="12" customHeight="1">
      <c r="B6" s="6"/>
      <c r="D6" s="12" t="s">
        <v>14</v>
      </c>
      <c r="L6" s="6"/>
    </row>
    <row r="7" spans="2:46" ht="16.5" customHeight="1">
      <c r="B7" s="6"/>
      <c r="E7" s="718" t="str">
        <f>'Rekapitulácia stavby'!K6</f>
        <v>Nitra, pracovisko ÚKT, Vodná 23 - rekonštrukcia priestorov</v>
      </c>
      <c r="F7" s="718"/>
      <c r="G7" s="718"/>
      <c r="H7" s="718"/>
      <c r="L7" s="6"/>
    </row>
    <row r="8" spans="2:46" ht="12" customHeight="1">
      <c r="B8" s="6"/>
      <c r="D8" s="12" t="s">
        <v>111</v>
      </c>
      <c r="L8" s="6"/>
    </row>
    <row r="9" spans="2:46" s="17" customFormat="1" ht="16.5" customHeight="1">
      <c r="B9" s="18"/>
      <c r="E9" s="718" t="s">
        <v>2143</v>
      </c>
      <c r="F9" s="718"/>
      <c r="G9" s="718"/>
      <c r="H9" s="718"/>
      <c r="L9" s="18"/>
    </row>
    <row r="10" spans="2:46" s="17" customFormat="1" ht="12" customHeight="1">
      <c r="B10" s="18"/>
      <c r="D10" s="12" t="s">
        <v>112</v>
      </c>
      <c r="L10" s="18"/>
    </row>
    <row r="11" spans="2:46" s="17" customFormat="1" ht="16.5" customHeight="1">
      <c r="B11" s="18"/>
      <c r="E11" s="703" t="s">
        <v>1119</v>
      </c>
      <c r="F11" s="703"/>
      <c r="G11" s="703"/>
      <c r="H11" s="703"/>
      <c r="L11" s="18"/>
    </row>
    <row r="12" spans="2:46" s="17" customFormat="1">
      <c r="B12" s="18"/>
      <c r="L12" s="18"/>
    </row>
    <row r="13" spans="2:46" s="17" customFormat="1" ht="12" customHeight="1">
      <c r="B13" s="18"/>
      <c r="D13" s="12" t="s">
        <v>15</v>
      </c>
      <c r="F13" s="13"/>
      <c r="I13" s="12" t="s">
        <v>16</v>
      </c>
      <c r="J13" s="13"/>
      <c r="L13" s="18"/>
    </row>
    <row r="14" spans="2:46" s="17" customFormat="1" ht="12" customHeight="1">
      <c r="B14" s="18"/>
      <c r="D14" s="12" t="s">
        <v>17</v>
      </c>
      <c r="F14" s="13" t="s">
        <v>18</v>
      </c>
      <c r="I14" s="12" t="s">
        <v>19</v>
      </c>
      <c r="J14" s="86">
        <f>'Rekapitulácia stavby'!AN8</f>
        <v>45048</v>
      </c>
      <c r="L14" s="18"/>
    </row>
    <row r="15" spans="2:46" s="17" customFormat="1" ht="10.9" customHeight="1">
      <c r="B15" s="18"/>
      <c r="L15" s="18"/>
    </row>
    <row r="16" spans="2:46" s="17" customFormat="1" ht="12" customHeight="1">
      <c r="B16" s="18"/>
      <c r="D16" s="12" t="s">
        <v>20</v>
      </c>
      <c r="I16" s="12" t="s">
        <v>21</v>
      </c>
      <c r="J16" s="13" t="str">
        <f>IF('Rekapitulácia stavby'!AN10="","",'Rekapitulácia stavby'!AN10)</f>
        <v/>
      </c>
      <c r="L16" s="18"/>
    </row>
    <row r="17" spans="2:12" s="17" customFormat="1" ht="18" customHeight="1">
      <c r="B17" s="18"/>
      <c r="E17" s="13" t="str">
        <f>IF('Rekapitulácia stavby'!E11="","",'Rekapitulácia stavby'!E11)</f>
        <v xml:space="preserve"> </v>
      </c>
      <c r="I17" s="12" t="s">
        <v>22</v>
      </c>
      <c r="J17" s="13" t="str">
        <f>IF('Rekapitulácia stavby'!AN11="","",'Rekapitulácia stavby'!AN11)</f>
        <v/>
      </c>
      <c r="L17" s="18"/>
    </row>
    <row r="18" spans="2:12" s="17" customFormat="1" ht="7" customHeight="1">
      <c r="B18" s="18"/>
      <c r="L18" s="18"/>
    </row>
    <row r="19" spans="2:12" s="17" customFormat="1" ht="12" customHeight="1">
      <c r="B19" s="18"/>
      <c r="D19" s="12" t="s">
        <v>23</v>
      </c>
      <c r="I19" s="12" t="s">
        <v>21</v>
      </c>
      <c r="J19" s="14" t="str">
        <f>'Rekapitulácia stavby'!AN13</f>
        <v>Vyplň údaj</v>
      </c>
      <c r="L19" s="18"/>
    </row>
    <row r="20" spans="2:12" s="17" customFormat="1" ht="18" customHeight="1">
      <c r="B20" s="18"/>
      <c r="E20" s="719" t="str">
        <f>'Rekapitulácia stavby'!E14</f>
        <v>Vyplň údaj</v>
      </c>
      <c r="F20" s="719"/>
      <c r="G20" s="719"/>
      <c r="H20" s="719"/>
      <c r="I20" s="12" t="s">
        <v>22</v>
      </c>
      <c r="J20" s="14" t="str">
        <f>'Rekapitulácia stavby'!AN14</f>
        <v>Vyplň údaj</v>
      </c>
      <c r="L20" s="18"/>
    </row>
    <row r="21" spans="2:12" s="17" customFormat="1" ht="7" customHeight="1">
      <c r="B21" s="18"/>
      <c r="L21" s="18"/>
    </row>
    <row r="22" spans="2:12" s="17" customFormat="1" ht="12" customHeight="1">
      <c r="B22" s="18"/>
      <c r="D22" s="12" t="s">
        <v>25</v>
      </c>
      <c r="I22" s="12" t="s">
        <v>21</v>
      </c>
      <c r="J22" s="13" t="str">
        <f>IF('Rekapitulácia stavby'!AN16="","",'Rekapitulácia stavby'!AN16)</f>
        <v/>
      </c>
      <c r="L22" s="18"/>
    </row>
    <row r="23" spans="2:12" s="17" customFormat="1" ht="18" customHeight="1">
      <c r="B23" s="18"/>
      <c r="E23" s="13" t="str">
        <f>IF('Rekapitulácia stavby'!E17="","",'Rekapitulácia stavby'!E17)</f>
        <v xml:space="preserve"> </v>
      </c>
      <c r="I23" s="12" t="s">
        <v>22</v>
      </c>
      <c r="J23" s="13" t="str">
        <f>IF('Rekapitulácia stavby'!AN17="","",'Rekapitulácia stavby'!AN17)</f>
        <v/>
      </c>
      <c r="L23" s="18"/>
    </row>
    <row r="24" spans="2:12" s="17" customFormat="1" ht="7" customHeight="1">
      <c r="B24" s="18"/>
      <c r="L24" s="18"/>
    </row>
    <row r="25" spans="2:12" s="17" customFormat="1" ht="12" customHeight="1">
      <c r="B25" s="18"/>
      <c r="D25" s="12" t="s">
        <v>27</v>
      </c>
      <c r="I25" s="12" t="s">
        <v>21</v>
      </c>
      <c r="J25" s="13" t="str">
        <f>IF('Rekapitulácia stavby'!AN19="","",'Rekapitulácia stavby'!AN19)</f>
        <v/>
      </c>
      <c r="L25" s="18"/>
    </row>
    <row r="26" spans="2:12" s="17" customFormat="1" ht="18" customHeight="1">
      <c r="B26" s="18"/>
      <c r="E26" s="13" t="str">
        <f>IF('Rekapitulácia stavby'!E20="","",'Rekapitulácia stavby'!E20)</f>
        <v xml:space="preserve"> </v>
      </c>
      <c r="I26" s="12" t="s">
        <v>22</v>
      </c>
      <c r="J26" s="13" t="str">
        <f>IF('Rekapitulácia stavby'!AN20="","",'Rekapitulácia stavby'!AN20)</f>
        <v/>
      </c>
      <c r="L26" s="18"/>
    </row>
    <row r="27" spans="2:12" s="17" customFormat="1" ht="7" customHeight="1">
      <c r="B27" s="18"/>
      <c r="L27" s="18"/>
    </row>
    <row r="28" spans="2:12" s="17" customFormat="1" ht="12" customHeight="1">
      <c r="B28" s="18"/>
      <c r="D28" s="12" t="s">
        <v>28</v>
      </c>
      <c r="L28" s="18"/>
    </row>
    <row r="29" spans="2:12" s="87" customFormat="1" ht="16.5" customHeight="1">
      <c r="B29" s="88"/>
      <c r="E29" s="694"/>
      <c r="F29" s="694"/>
      <c r="G29" s="694"/>
      <c r="H29" s="694"/>
      <c r="L29" s="88"/>
    </row>
    <row r="30" spans="2:12" s="17" customFormat="1" ht="7" customHeight="1">
      <c r="B30" s="18"/>
      <c r="L30" s="18"/>
    </row>
    <row r="31" spans="2:12" s="17" customFormat="1" ht="7" customHeight="1">
      <c r="B31" s="18"/>
      <c r="D31" s="43"/>
      <c r="E31" s="43"/>
      <c r="F31" s="43"/>
      <c r="G31" s="43"/>
      <c r="H31" s="43"/>
      <c r="I31" s="43"/>
      <c r="J31" s="43"/>
      <c r="K31" s="43"/>
      <c r="L31" s="18"/>
    </row>
    <row r="32" spans="2:12" s="17" customFormat="1" ht="25.5" customHeight="1">
      <c r="B32" s="18"/>
      <c r="D32" s="89" t="s">
        <v>29</v>
      </c>
      <c r="J32" s="90">
        <f>ROUND(J120, 2)</f>
        <v>0</v>
      </c>
      <c r="L32" s="18"/>
    </row>
    <row r="33" spans="2:12" s="17" customFormat="1" ht="7" customHeight="1">
      <c r="B33" s="18"/>
      <c r="D33" s="43"/>
      <c r="E33" s="43"/>
      <c r="F33" s="43"/>
      <c r="G33" s="43"/>
      <c r="H33" s="43"/>
      <c r="I33" s="43"/>
      <c r="J33" s="43"/>
      <c r="K33" s="43"/>
      <c r="L33" s="18"/>
    </row>
    <row r="34" spans="2:12" s="17" customFormat="1" ht="14.5" customHeight="1">
      <c r="B34" s="18"/>
      <c r="F34" s="91" t="s">
        <v>31</v>
      </c>
      <c r="I34" s="91" t="s">
        <v>30</v>
      </c>
      <c r="J34" s="91" t="s">
        <v>32</v>
      </c>
      <c r="L34" s="18"/>
    </row>
    <row r="35" spans="2:12" s="17" customFormat="1" ht="14.5" customHeight="1">
      <c r="B35" s="18"/>
      <c r="D35" s="92" t="s">
        <v>33</v>
      </c>
      <c r="E35" s="23" t="s">
        <v>34</v>
      </c>
      <c r="F35" s="93">
        <f>ROUND((SUM(BE120:BE213)),  2)</f>
        <v>0</v>
      </c>
      <c r="G35" s="94"/>
      <c r="H35" s="94"/>
      <c r="I35" s="95">
        <v>0.2</v>
      </c>
      <c r="J35" s="93">
        <f>ROUND(((SUM(BE120:BE213))*I35),  2)</f>
        <v>0</v>
      </c>
      <c r="L35" s="18"/>
    </row>
    <row r="36" spans="2:12" s="17" customFormat="1" ht="14.5" customHeight="1">
      <c r="B36" s="18"/>
      <c r="E36" s="23" t="s">
        <v>35</v>
      </c>
      <c r="F36" s="93">
        <f>ROUND((SUM(BF120:BF213)),  2)</f>
        <v>0</v>
      </c>
      <c r="G36" s="94"/>
      <c r="H36" s="94"/>
      <c r="I36" s="95">
        <v>0.2</v>
      </c>
      <c r="J36" s="93">
        <f>ROUND(((SUM(BF120:BF213))*I36),  2)</f>
        <v>0</v>
      </c>
      <c r="L36" s="18"/>
    </row>
    <row r="37" spans="2:12" s="17" customFormat="1" ht="14.5" hidden="1" customHeight="1">
      <c r="B37" s="18"/>
      <c r="E37" s="12" t="s">
        <v>36</v>
      </c>
      <c r="F37" s="96">
        <f>ROUND((SUM(BG120:BG213)),  2)</f>
        <v>0</v>
      </c>
      <c r="I37" s="97">
        <v>0.2</v>
      </c>
      <c r="J37" s="96">
        <f>0</f>
        <v>0</v>
      </c>
      <c r="L37" s="18"/>
    </row>
    <row r="38" spans="2:12" s="17" customFormat="1" ht="14.5" hidden="1" customHeight="1">
      <c r="B38" s="18"/>
      <c r="E38" s="12" t="s">
        <v>37</v>
      </c>
      <c r="F38" s="96">
        <f>ROUND((SUM(BH120:BH213)),  2)</f>
        <v>0</v>
      </c>
      <c r="I38" s="97">
        <v>0.2</v>
      </c>
      <c r="J38" s="96">
        <f>0</f>
        <v>0</v>
      </c>
      <c r="L38" s="18"/>
    </row>
    <row r="39" spans="2:12" s="17" customFormat="1" ht="14.5" hidden="1" customHeight="1">
      <c r="B39" s="18"/>
      <c r="E39" s="23" t="s">
        <v>38</v>
      </c>
      <c r="F39" s="93">
        <f>ROUND((SUM(BI120:BI213)),  2)</f>
        <v>0</v>
      </c>
      <c r="G39" s="94"/>
      <c r="H39" s="94"/>
      <c r="I39" s="95">
        <v>0</v>
      </c>
      <c r="J39" s="93">
        <f>0</f>
        <v>0</v>
      </c>
      <c r="L39" s="18"/>
    </row>
    <row r="40" spans="2:12" s="17" customFormat="1" ht="7" customHeight="1">
      <c r="B40" s="18"/>
      <c r="L40" s="18"/>
    </row>
    <row r="41" spans="2:12" s="17" customFormat="1" ht="25.5" customHeight="1">
      <c r="B41" s="18"/>
      <c r="C41" s="98"/>
      <c r="D41" s="99" t="s">
        <v>39</v>
      </c>
      <c r="E41" s="47"/>
      <c r="F41" s="47"/>
      <c r="G41" s="100" t="s">
        <v>40</v>
      </c>
      <c r="H41" s="101" t="s">
        <v>41</v>
      </c>
      <c r="I41" s="47"/>
      <c r="J41" s="102">
        <f>SUM(J32:J39)</f>
        <v>0</v>
      </c>
      <c r="K41" s="103"/>
      <c r="L41" s="18"/>
    </row>
    <row r="42" spans="2:12" ht="14.5" customHeight="1">
      <c r="B42" s="6"/>
      <c r="L42" s="6"/>
    </row>
    <row r="43" spans="2:12" ht="14.5" customHeight="1">
      <c r="B43" s="6"/>
      <c r="L43" s="6"/>
    </row>
    <row r="44" spans="2:12" ht="14.5" customHeight="1">
      <c r="B44" s="6"/>
      <c r="L44" s="6"/>
    </row>
    <row r="45" spans="2:12" ht="14.5" customHeight="1">
      <c r="B45" s="6"/>
      <c r="L45" s="6"/>
    </row>
    <row r="46" spans="2:12" ht="14.5" customHeight="1">
      <c r="B46" s="6"/>
      <c r="L46" s="6"/>
    </row>
    <row r="47" spans="2:12" s="17" customFormat="1" ht="14.5" customHeight="1">
      <c r="B47" s="18"/>
      <c r="D47" s="30" t="s">
        <v>42</v>
      </c>
      <c r="E47" s="31"/>
      <c r="F47" s="31"/>
      <c r="G47" s="30" t="s">
        <v>43</v>
      </c>
      <c r="H47" s="31"/>
      <c r="I47" s="31"/>
      <c r="J47" s="31"/>
      <c r="K47" s="31"/>
      <c r="L47" s="18"/>
    </row>
    <row r="48" spans="2:12">
      <c r="B48" s="6"/>
      <c r="L48" s="6"/>
    </row>
    <row r="49" spans="2:12">
      <c r="B49" s="6"/>
      <c r="L49" s="6"/>
    </row>
    <row r="50" spans="2:12">
      <c r="B50" s="6"/>
      <c r="L50" s="6"/>
    </row>
    <row r="51" spans="2:12">
      <c r="B51" s="6"/>
      <c r="L51" s="6"/>
    </row>
    <row r="52" spans="2:12">
      <c r="B52" s="6"/>
      <c r="L52" s="6"/>
    </row>
    <row r="53" spans="2:12">
      <c r="B53" s="6"/>
      <c r="L53" s="6"/>
    </row>
    <row r="54" spans="2:12">
      <c r="B54" s="6"/>
      <c r="L54" s="6"/>
    </row>
    <row r="55" spans="2:12">
      <c r="B55" s="6"/>
      <c r="L55" s="6"/>
    </row>
    <row r="56" spans="2:12">
      <c r="B56" s="6"/>
      <c r="L56" s="6"/>
    </row>
    <row r="57" spans="2:12">
      <c r="B57" s="6"/>
      <c r="L57" s="6"/>
    </row>
    <row r="58" spans="2:12" s="17" customFormat="1" ht="12.5">
      <c r="B58" s="18"/>
      <c r="D58" s="32" t="s">
        <v>44</v>
      </c>
      <c r="E58" s="20"/>
      <c r="F58" s="104" t="s">
        <v>45</v>
      </c>
      <c r="G58" s="32" t="s">
        <v>44</v>
      </c>
      <c r="H58" s="20"/>
      <c r="I58" s="20"/>
      <c r="J58" s="105" t="s">
        <v>45</v>
      </c>
      <c r="K58" s="20"/>
      <c r="L58" s="18"/>
    </row>
    <row r="59" spans="2:12">
      <c r="B59" s="6"/>
      <c r="L59" s="6"/>
    </row>
    <row r="60" spans="2:12">
      <c r="B60" s="6"/>
      <c r="L60" s="6"/>
    </row>
    <row r="61" spans="2:12">
      <c r="B61" s="6"/>
      <c r="L61" s="6"/>
    </row>
    <row r="62" spans="2:12" s="17" customFormat="1" ht="13">
      <c r="B62" s="18"/>
      <c r="D62" s="30" t="s">
        <v>46</v>
      </c>
      <c r="E62" s="31"/>
      <c r="F62" s="31"/>
      <c r="G62" s="30" t="s">
        <v>47</v>
      </c>
      <c r="H62" s="31"/>
      <c r="I62" s="31"/>
      <c r="J62" s="31"/>
      <c r="K62" s="31"/>
      <c r="L62" s="18"/>
    </row>
    <row r="63" spans="2:12">
      <c r="B63" s="6"/>
      <c r="L63" s="6"/>
    </row>
    <row r="64" spans="2:12">
      <c r="B64" s="6"/>
      <c r="L64" s="6"/>
    </row>
    <row r="65" spans="2:12">
      <c r="B65" s="6"/>
      <c r="L65" s="6"/>
    </row>
    <row r="66" spans="2:12">
      <c r="B66" s="6"/>
      <c r="L66" s="6"/>
    </row>
    <row r="67" spans="2:12">
      <c r="B67" s="6"/>
      <c r="L67" s="6"/>
    </row>
    <row r="68" spans="2:12">
      <c r="B68" s="6"/>
      <c r="L68" s="6"/>
    </row>
    <row r="69" spans="2:12">
      <c r="B69" s="6"/>
      <c r="L69" s="6"/>
    </row>
    <row r="70" spans="2:12">
      <c r="B70" s="6"/>
      <c r="L70" s="6"/>
    </row>
    <row r="71" spans="2:12">
      <c r="B71" s="6"/>
      <c r="L71" s="6"/>
    </row>
    <row r="72" spans="2:12">
      <c r="B72" s="6"/>
      <c r="L72" s="6"/>
    </row>
    <row r="73" spans="2:12" s="17" customFormat="1" ht="12.5">
      <c r="B73" s="18"/>
      <c r="D73" s="32" t="s">
        <v>44</v>
      </c>
      <c r="E73" s="20"/>
      <c r="F73" s="104" t="s">
        <v>45</v>
      </c>
      <c r="G73" s="32" t="s">
        <v>44</v>
      </c>
      <c r="H73" s="20"/>
      <c r="I73" s="20"/>
      <c r="J73" s="105" t="s">
        <v>45</v>
      </c>
      <c r="K73" s="20"/>
      <c r="L73" s="18"/>
    </row>
    <row r="74" spans="2:12" s="17" customFormat="1" ht="14.5" customHeight="1">
      <c r="B74" s="33"/>
      <c r="C74" s="34"/>
      <c r="D74" s="34"/>
      <c r="E74" s="34"/>
      <c r="F74" s="34"/>
      <c r="G74" s="34"/>
      <c r="H74" s="34"/>
      <c r="I74" s="34"/>
      <c r="J74" s="34"/>
      <c r="K74" s="34"/>
      <c r="L74" s="18"/>
    </row>
    <row r="78" spans="2:12" s="17" customFormat="1" ht="7" customHeight="1">
      <c r="B78" s="35"/>
      <c r="C78" s="36"/>
      <c r="D78" s="36"/>
      <c r="E78" s="36"/>
      <c r="F78" s="36"/>
      <c r="G78" s="36"/>
      <c r="H78" s="36"/>
      <c r="I78" s="36"/>
      <c r="J78" s="36"/>
      <c r="K78" s="36"/>
      <c r="L78" s="18"/>
    </row>
    <row r="79" spans="2:12" s="17" customFormat="1" ht="25" customHeight="1">
      <c r="B79" s="18"/>
      <c r="C79" s="7" t="s">
        <v>114</v>
      </c>
      <c r="L79" s="18"/>
    </row>
    <row r="80" spans="2:12" s="17" customFormat="1" ht="7" customHeight="1">
      <c r="B80" s="18"/>
      <c r="L80" s="18"/>
    </row>
    <row r="81" spans="2:47" s="17" customFormat="1" ht="12" customHeight="1">
      <c r="B81" s="18"/>
      <c r="C81" s="12" t="s">
        <v>14</v>
      </c>
      <c r="L81" s="18"/>
    </row>
    <row r="82" spans="2:47" s="17" customFormat="1" ht="16.5" customHeight="1">
      <c r="B82" s="18"/>
      <c r="E82" s="718" t="str">
        <f>E7</f>
        <v>Nitra, pracovisko ÚKT, Vodná 23 - rekonštrukcia priestorov</v>
      </c>
      <c r="F82" s="718"/>
      <c r="G82" s="718"/>
      <c r="H82" s="718"/>
      <c r="L82" s="18"/>
    </row>
    <row r="83" spans="2:47" ht="12" customHeight="1">
      <c r="B83" s="6"/>
      <c r="C83" s="12" t="s">
        <v>111</v>
      </c>
      <c r="L83" s="6"/>
    </row>
    <row r="84" spans="2:47" s="17" customFormat="1" ht="16.5" customHeight="1">
      <c r="B84" s="18"/>
      <c r="E84" s="718" t="s">
        <v>2143</v>
      </c>
      <c r="F84" s="718"/>
      <c r="G84" s="718"/>
      <c r="H84" s="718"/>
      <c r="L84" s="18"/>
    </row>
    <row r="85" spans="2:47" s="17" customFormat="1" ht="12" customHeight="1">
      <c r="B85" s="18"/>
      <c r="C85" s="12" t="s">
        <v>112</v>
      </c>
      <c r="L85" s="18"/>
    </row>
    <row r="86" spans="2:47" s="17" customFormat="1" ht="16.5" customHeight="1">
      <c r="B86" s="18"/>
      <c r="E86" s="703" t="str">
        <f>E11</f>
        <v>02 - Elektroinstalacie silnoprúdové rozvody</v>
      </c>
      <c r="F86" s="703"/>
      <c r="G86" s="703"/>
      <c r="H86" s="703"/>
      <c r="L86" s="18"/>
    </row>
    <row r="87" spans="2:47" s="17" customFormat="1" ht="7" customHeight="1">
      <c r="B87" s="18"/>
      <c r="L87" s="18"/>
    </row>
    <row r="88" spans="2:47" s="17" customFormat="1" ht="12" customHeight="1">
      <c r="B88" s="18"/>
      <c r="C88" s="12" t="s">
        <v>17</v>
      </c>
      <c r="F88" s="13" t="str">
        <f>F14</f>
        <v xml:space="preserve"> </v>
      </c>
      <c r="I88" s="12" t="s">
        <v>19</v>
      </c>
      <c r="J88" s="86">
        <f>IF(J14="","",J14)</f>
        <v>45048</v>
      </c>
      <c r="L88" s="18"/>
    </row>
    <row r="89" spans="2:47" s="17" customFormat="1" ht="7" customHeight="1">
      <c r="B89" s="18"/>
      <c r="L89" s="18"/>
    </row>
    <row r="90" spans="2:47" s="17" customFormat="1" ht="15.25" customHeight="1">
      <c r="B90" s="18"/>
      <c r="C90" s="12" t="s">
        <v>20</v>
      </c>
      <c r="F90" s="13" t="str">
        <f>E17</f>
        <v xml:space="preserve"> </v>
      </c>
      <c r="I90" s="12" t="s">
        <v>25</v>
      </c>
      <c r="J90" s="106" t="str">
        <f>E23</f>
        <v xml:space="preserve"> </v>
      </c>
      <c r="L90" s="18"/>
    </row>
    <row r="91" spans="2:47" s="17" customFormat="1" ht="15.25" customHeight="1">
      <c r="B91" s="18"/>
      <c r="C91" s="12" t="s">
        <v>23</v>
      </c>
      <c r="F91" s="13" t="str">
        <f>IF(E20="","",E20)</f>
        <v>Vyplň údaj</v>
      </c>
      <c r="I91" s="12" t="s">
        <v>27</v>
      </c>
      <c r="J91" s="106" t="str">
        <f>E26</f>
        <v xml:space="preserve"> </v>
      </c>
      <c r="L91" s="18"/>
    </row>
    <row r="92" spans="2:47" s="17" customFormat="1" ht="10.4" customHeight="1">
      <c r="B92" s="18"/>
      <c r="L92" s="18"/>
    </row>
    <row r="93" spans="2:47" s="17" customFormat="1" ht="29.25" customHeight="1">
      <c r="B93" s="18"/>
      <c r="C93" s="107" t="s">
        <v>115</v>
      </c>
      <c r="D93" s="98"/>
      <c r="E93" s="98"/>
      <c r="F93" s="98"/>
      <c r="G93" s="98"/>
      <c r="H93" s="98"/>
      <c r="I93" s="98"/>
      <c r="J93" s="108" t="s">
        <v>116</v>
      </c>
      <c r="K93" s="98"/>
      <c r="L93" s="18"/>
    </row>
    <row r="94" spans="2:47" s="17" customFormat="1" ht="10.4" customHeight="1">
      <c r="B94" s="18"/>
      <c r="L94" s="18"/>
    </row>
    <row r="95" spans="2:47" s="17" customFormat="1" ht="22.9" customHeight="1">
      <c r="B95" s="18"/>
      <c r="C95" s="109" t="s">
        <v>117</v>
      </c>
      <c r="J95" s="90"/>
      <c r="L95" s="18"/>
      <c r="AU95" s="3" t="s">
        <v>118</v>
      </c>
    </row>
    <row r="96" spans="2:47" s="110" customFormat="1" ht="25" customHeight="1">
      <c r="B96" s="111"/>
      <c r="D96" s="112" t="s">
        <v>1511</v>
      </c>
      <c r="E96" s="113"/>
      <c r="F96" s="113"/>
      <c r="G96" s="113"/>
      <c r="H96" s="113"/>
      <c r="I96" s="113"/>
      <c r="J96" s="114"/>
      <c r="L96" s="111"/>
    </row>
    <row r="97" spans="2:12" s="110" customFormat="1" ht="25" customHeight="1">
      <c r="B97" s="111"/>
      <c r="D97" s="112" t="s">
        <v>2421</v>
      </c>
      <c r="E97" s="113"/>
      <c r="F97" s="113"/>
      <c r="G97" s="113"/>
      <c r="H97" s="113"/>
      <c r="I97" s="113"/>
      <c r="J97" s="114"/>
      <c r="L97" s="111"/>
    </row>
    <row r="98" spans="2:12" s="110" customFormat="1" ht="25" customHeight="1">
      <c r="B98" s="111"/>
      <c r="D98" s="112" t="s">
        <v>1123</v>
      </c>
      <c r="E98" s="113"/>
      <c r="F98" s="113"/>
      <c r="G98" s="113"/>
      <c r="H98" s="113"/>
      <c r="I98" s="113"/>
      <c r="J98" s="114"/>
      <c r="L98" s="111"/>
    </row>
    <row r="99" spans="2:12" s="17" customFormat="1" ht="22" customHeight="1">
      <c r="B99" s="18"/>
      <c r="L99" s="18"/>
    </row>
    <row r="100" spans="2:12" s="17" customFormat="1" ht="7" customHeight="1">
      <c r="B100" s="33"/>
      <c r="C100" s="34"/>
      <c r="D100" s="34"/>
      <c r="E100" s="34"/>
      <c r="F100" s="34"/>
      <c r="G100" s="34"/>
      <c r="H100" s="34"/>
      <c r="I100" s="34"/>
      <c r="J100" s="34"/>
      <c r="K100" s="34"/>
      <c r="L100" s="18"/>
    </row>
    <row r="104" spans="2:12" s="17" customFormat="1" ht="7" customHeight="1">
      <c r="B104" s="35"/>
      <c r="C104" s="36"/>
      <c r="D104" s="36"/>
      <c r="E104" s="36"/>
      <c r="F104" s="36"/>
      <c r="G104" s="36"/>
      <c r="H104" s="36"/>
      <c r="I104" s="36"/>
      <c r="J104" s="36"/>
      <c r="K104" s="36"/>
      <c r="L104" s="18"/>
    </row>
    <row r="105" spans="2:12" s="17" customFormat="1" ht="25" customHeight="1">
      <c r="B105" s="18"/>
      <c r="C105" s="7" t="s">
        <v>143</v>
      </c>
      <c r="L105" s="18"/>
    </row>
    <row r="106" spans="2:12" s="17" customFormat="1" ht="7" customHeight="1">
      <c r="B106" s="18"/>
      <c r="L106" s="18"/>
    </row>
    <row r="107" spans="2:12" s="17" customFormat="1" ht="12" customHeight="1">
      <c r="B107" s="18"/>
      <c r="C107" s="12" t="s">
        <v>14</v>
      </c>
      <c r="L107" s="18"/>
    </row>
    <row r="108" spans="2:12" s="17" customFormat="1" ht="16.5" customHeight="1">
      <c r="B108" s="18"/>
      <c r="E108" s="718" t="str">
        <f>E7</f>
        <v>Nitra, pracovisko ÚKT, Vodná 23 - rekonštrukcia priestorov</v>
      </c>
      <c r="F108" s="718"/>
      <c r="G108" s="718"/>
      <c r="H108" s="718"/>
      <c r="L108" s="18"/>
    </row>
    <row r="109" spans="2:12" ht="12" customHeight="1">
      <c r="B109" s="6"/>
      <c r="C109" s="12" t="s">
        <v>111</v>
      </c>
      <c r="L109" s="6"/>
    </row>
    <row r="110" spans="2:12" s="17" customFormat="1" ht="16.5" customHeight="1">
      <c r="B110" s="18"/>
      <c r="E110" s="718" t="s">
        <v>2143</v>
      </c>
      <c r="F110" s="718"/>
      <c r="G110" s="718"/>
      <c r="H110" s="718"/>
      <c r="L110" s="18"/>
    </row>
    <row r="111" spans="2:12" s="17" customFormat="1" ht="12" customHeight="1">
      <c r="B111" s="18"/>
      <c r="C111" s="12" t="s">
        <v>112</v>
      </c>
      <c r="L111" s="18"/>
    </row>
    <row r="112" spans="2:12" s="17" customFormat="1" ht="16.5" customHeight="1">
      <c r="B112" s="18"/>
      <c r="E112" s="703" t="str">
        <f>E11</f>
        <v>02 - Elektroinstalacie silnoprúdové rozvody</v>
      </c>
      <c r="F112" s="703"/>
      <c r="G112" s="703"/>
      <c r="H112" s="703"/>
      <c r="L112" s="18"/>
    </row>
    <row r="113" spans="2:65" s="17" customFormat="1" ht="7" customHeight="1">
      <c r="B113" s="18"/>
      <c r="L113" s="18"/>
    </row>
    <row r="114" spans="2:65" s="17" customFormat="1" ht="12" customHeight="1">
      <c r="B114" s="18"/>
      <c r="C114" s="12" t="s">
        <v>17</v>
      </c>
      <c r="F114" s="13" t="str">
        <f>F14</f>
        <v xml:space="preserve"> </v>
      </c>
      <c r="I114" s="12" t="s">
        <v>19</v>
      </c>
      <c r="J114" s="86">
        <f>IF(J14="","",J14)</f>
        <v>45048</v>
      </c>
      <c r="L114" s="18"/>
    </row>
    <row r="115" spans="2:65" s="17" customFormat="1" ht="7" customHeight="1">
      <c r="B115" s="18"/>
      <c r="L115" s="18"/>
    </row>
    <row r="116" spans="2:65" s="17" customFormat="1" ht="15.25" customHeight="1">
      <c r="B116" s="18"/>
      <c r="C116" s="12" t="s">
        <v>20</v>
      </c>
      <c r="F116" s="13" t="str">
        <f>E17</f>
        <v xml:space="preserve"> </v>
      </c>
      <c r="I116" s="12" t="s">
        <v>25</v>
      </c>
      <c r="J116" s="106" t="str">
        <f>E23</f>
        <v xml:space="preserve"> </v>
      </c>
      <c r="L116" s="18"/>
    </row>
    <row r="117" spans="2:65" s="17" customFormat="1" ht="15.25" customHeight="1">
      <c r="B117" s="18"/>
      <c r="C117" s="12" t="s">
        <v>23</v>
      </c>
      <c r="F117" s="13" t="str">
        <f>IF(E20="","",E20)</f>
        <v>Vyplň údaj</v>
      </c>
      <c r="I117" s="12" t="s">
        <v>27</v>
      </c>
      <c r="J117" s="106" t="str">
        <f>E26</f>
        <v xml:space="preserve"> </v>
      </c>
      <c r="L117" s="18"/>
    </row>
    <row r="118" spans="2:65" s="17" customFormat="1" ht="10.4" customHeight="1">
      <c r="B118" s="18"/>
      <c r="L118" s="18"/>
    </row>
    <row r="119" spans="2:65" s="119" customFormat="1" ht="29.25" customHeight="1">
      <c r="B119" s="120"/>
      <c r="C119" s="121" t="s">
        <v>144</v>
      </c>
      <c r="D119" s="122" t="s">
        <v>54</v>
      </c>
      <c r="E119" s="122" t="s">
        <v>50</v>
      </c>
      <c r="F119" s="122" t="s">
        <v>51</v>
      </c>
      <c r="G119" s="122" t="s">
        <v>145</v>
      </c>
      <c r="H119" s="122" t="s">
        <v>146</v>
      </c>
      <c r="I119" s="122" t="s">
        <v>147</v>
      </c>
      <c r="J119" s="123" t="s">
        <v>116</v>
      </c>
      <c r="K119" s="124" t="s">
        <v>148</v>
      </c>
      <c r="L119" s="120"/>
      <c r="M119" s="49"/>
      <c r="N119" s="50" t="s">
        <v>33</v>
      </c>
      <c r="O119" s="50" t="s">
        <v>149</v>
      </c>
      <c r="P119" s="50" t="s">
        <v>150</v>
      </c>
      <c r="Q119" s="50" t="s">
        <v>151</v>
      </c>
      <c r="R119" s="50" t="s">
        <v>152</v>
      </c>
      <c r="S119" s="50" t="s">
        <v>153</v>
      </c>
      <c r="T119" s="51" t="s">
        <v>154</v>
      </c>
    </row>
    <row r="120" spans="2:65" s="17" customFormat="1" ht="22.9" customHeight="1">
      <c r="B120" s="18"/>
      <c r="C120" s="55" t="s">
        <v>117</v>
      </c>
      <c r="J120" s="125"/>
      <c r="L120" s="18"/>
      <c r="M120" s="52"/>
      <c r="N120" s="43"/>
      <c r="O120" s="43"/>
      <c r="P120" s="126">
        <f>P121+P127+P211</f>
        <v>0</v>
      </c>
      <c r="Q120" s="43"/>
      <c r="R120" s="126">
        <f>R121+R127+R211</f>
        <v>0</v>
      </c>
      <c r="S120" s="43"/>
      <c r="T120" s="127">
        <f>T121+T127+T211</f>
        <v>0</v>
      </c>
      <c r="AT120" s="3" t="s">
        <v>68</v>
      </c>
      <c r="AU120" s="3" t="s">
        <v>118</v>
      </c>
      <c r="BK120" s="128">
        <f>BK121+BK127+BK211</f>
        <v>0</v>
      </c>
    </row>
    <row r="121" spans="2:65" s="129" customFormat="1" ht="25.9" customHeight="1">
      <c r="B121" s="130"/>
      <c r="D121" s="131" t="s">
        <v>68</v>
      </c>
      <c r="E121" s="132" t="s">
        <v>198</v>
      </c>
      <c r="F121" s="132" t="s">
        <v>386</v>
      </c>
      <c r="I121" s="133"/>
      <c r="J121" s="134"/>
      <c r="L121" s="130"/>
      <c r="M121" s="135"/>
      <c r="N121" s="136"/>
      <c r="O121" s="136"/>
      <c r="P121" s="137">
        <f>SUM(P122:P126)</f>
        <v>0</v>
      </c>
      <c r="Q121" s="136"/>
      <c r="R121" s="137">
        <f>SUM(R122:R126)</f>
        <v>0</v>
      </c>
      <c r="S121" s="136"/>
      <c r="T121" s="138">
        <f>SUM(T122:T126)</f>
        <v>0</v>
      </c>
      <c r="AR121" s="131" t="s">
        <v>75</v>
      </c>
      <c r="AT121" s="139" t="s">
        <v>68</v>
      </c>
      <c r="AU121" s="139" t="s">
        <v>69</v>
      </c>
      <c r="AY121" s="131" t="s">
        <v>157</v>
      </c>
      <c r="BK121" s="140">
        <f>SUM(BK122:BK126)</f>
        <v>0</v>
      </c>
    </row>
    <row r="122" spans="2:65" s="17" customFormat="1" ht="24.25" customHeight="1">
      <c r="B122" s="143"/>
      <c r="C122" s="144" t="s">
        <v>75</v>
      </c>
      <c r="D122" s="144" t="s">
        <v>159</v>
      </c>
      <c r="E122" s="145" t="s">
        <v>1124</v>
      </c>
      <c r="F122" s="146" t="s">
        <v>1125</v>
      </c>
      <c r="G122" s="147" t="s">
        <v>222</v>
      </c>
      <c r="H122" s="148">
        <v>4</v>
      </c>
      <c r="I122" s="149"/>
      <c r="J122" s="150"/>
      <c r="K122" s="151"/>
      <c r="L122" s="18"/>
      <c r="M122" s="152"/>
      <c r="N122" s="153" t="s">
        <v>35</v>
      </c>
      <c r="O122" s="45"/>
      <c r="P122" s="154">
        <f>O122*H122</f>
        <v>0</v>
      </c>
      <c r="Q122" s="154">
        <v>0</v>
      </c>
      <c r="R122" s="154">
        <f>Q122*H122</f>
        <v>0</v>
      </c>
      <c r="S122" s="154">
        <v>0</v>
      </c>
      <c r="T122" s="155">
        <f>S122*H122</f>
        <v>0</v>
      </c>
      <c r="AR122" s="156" t="s">
        <v>163</v>
      </c>
      <c r="AT122" s="156" t="s">
        <v>159</v>
      </c>
      <c r="AU122" s="156" t="s">
        <v>75</v>
      </c>
      <c r="AY122" s="3" t="s">
        <v>157</v>
      </c>
      <c r="BE122" s="157">
        <f>IF(N122="základná",J122,0)</f>
        <v>0</v>
      </c>
      <c r="BF122" s="157">
        <f>IF(N122="znížená",J122,0)</f>
        <v>0</v>
      </c>
      <c r="BG122" s="157">
        <f>IF(N122="zákl. prenesená",J122,0)</f>
        <v>0</v>
      </c>
      <c r="BH122" s="157">
        <f>IF(N122="zníž. prenesená",J122,0)</f>
        <v>0</v>
      </c>
      <c r="BI122" s="157">
        <f>IF(N122="nulová",J122,0)</f>
        <v>0</v>
      </c>
      <c r="BJ122" s="3" t="s">
        <v>81</v>
      </c>
      <c r="BK122" s="157">
        <f>ROUND(I122*H122,2)</f>
        <v>0</v>
      </c>
      <c r="BL122" s="3" t="s">
        <v>163</v>
      </c>
      <c r="BM122" s="156" t="s">
        <v>2422</v>
      </c>
    </row>
    <row r="123" spans="2:65" s="17" customFormat="1" ht="24.25" customHeight="1">
      <c r="B123" s="143"/>
      <c r="C123" s="144" t="s">
        <v>81</v>
      </c>
      <c r="D123" s="144" t="s">
        <v>159</v>
      </c>
      <c r="E123" s="145" t="s">
        <v>1126</v>
      </c>
      <c r="F123" s="146" t="s">
        <v>1127</v>
      </c>
      <c r="G123" s="147" t="s">
        <v>1128</v>
      </c>
      <c r="H123" s="148">
        <v>250</v>
      </c>
      <c r="I123" s="149"/>
      <c r="J123" s="150"/>
      <c r="K123" s="151"/>
      <c r="L123" s="18"/>
      <c r="M123" s="152"/>
      <c r="N123" s="153" t="s">
        <v>35</v>
      </c>
      <c r="O123" s="45"/>
      <c r="P123" s="154">
        <f>O123*H123</f>
        <v>0</v>
      </c>
      <c r="Q123" s="154">
        <v>0</v>
      </c>
      <c r="R123" s="154">
        <f>Q123*H123</f>
        <v>0</v>
      </c>
      <c r="S123" s="154">
        <v>0</v>
      </c>
      <c r="T123" s="155">
        <f>S123*H123</f>
        <v>0</v>
      </c>
      <c r="AR123" s="156" t="s">
        <v>163</v>
      </c>
      <c r="AT123" s="156" t="s">
        <v>159</v>
      </c>
      <c r="AU123" s="156" t="s">
        <v>75</v>
      </c>
      <c r="AY123" s="3" t="s">
        <v>157</v>
      </c>
      <c r="BE123" s="157">
        <f>IF(N123="základná",J123,0)</f>
        <v>0</v>
      </c>
      <c r="BF123" s="157">
        <f>IF(N123="znížená",J123,0)</f>
        <v>0</v>
      </c>
      <c r="BG123" s="157">
        <f>IF(N123="zákl. prenesená",J123,0)</f>
        <v>0</v>
      </c>
      <c r="BH123" s="157">
        <f>IF(N123="zníž. prenesená",J123,0)</f>
        <v>0</v>
      </c>
      <c r="BI123" s="157">
        <f>IF(N123="nulová",J123,0)</f>
        <v>0</v>
      </c>
      <c r="BJ123" s="3" t="s">
        <v>81</v>
      </c>
      <c r="BK123" s="157">
        <f>ROUND(I123*H123,2)</f>
        <v>0</v>
      </c>
      <c r="BL123" s="3" t="s">
        <v>163</v>
      </c>
      <c r="BM123" s="156" t="s">
        <v>2423</v>
      </c>
    </row>
    <row r="124" spans="2:65" s="17" customFormat="1" ht="16.5" customHeight="1">
      <c r="B124" s="143"/>
      <c r="C124" s="186" t="s">
        <v>169</v>
      </c>
      <c r="D124" s="186" t="s">
        <v>236</v>
      </c>
      <c r="E124" s="187" t="s">
        <v>1129</v>
      </c>
      <c r="F124" s="188" t="s">
        <v>1130</v>
      </c>
      <c r="G124" s="189" t="s">
        <v>222</v>
      </c>
      <c r="H124" s="190">
        <v>1</v>
      </c>
      <c r="I124" s="191"/>
      <c r="J124" s="192"/>
      <c r="K124" s="193"/>
      <c r="L124" s="194"/>
      <c r="M124" s="195"/>
      <c r="N124" s="196" t="s">
        <v>35</v>
      </c>
      <c r="O124" s="45"/>
      <c r="P124" s="154">
        <f>O124*H124</f>
        <v>0</v>
      </c>
      <c r="Q124" s="154">
        <v>0</v>
      </c>
      <c r="R124" s="154">
        <f>Q124*H124</f>
        <v>0</v>
      </c>
      <c r="S124" s="154">
        <v>0</v>
      </c>
      <c r="T124" s="155">
        <f>S124*H124</f>
        <v>0</v>
      </c>
      <c r="AR124" s="156" t="s">
        <v>179</v>
      </c>
      <c r="AT124" s="156" t="s">
        <v>236</v>
      </c>
      <c r="AU124" s="156" t="s">
        <v>75</v>
      </c>
      <c r="AY124" s="3" t="s">
        <v>157</v>
      </c>
      <c r="BE124" s="157">
        <f>IF(N124="základná",J124,0)</f>
        <v>0</v>
      </c>
      <c r="BF124" s="157">
        <f>IF(N124="znížená",J124,0)</f>
        <v>0</v>
      </c>
      <c r="BG124" s="157">
        <f>IF(N124="zákl. prenesená",J124,0)</f>
        <v>0</v>
      </c>
      <c r="BH124" s="157">
        <f>IF(N124="zníž. prenesená",J124,0)</f>
        <v>0</v>
      </c>
      <c r="BI124" s="157">
        <f>IF(N124="nulová",J124,0)</f>
        <v>0</v>
      </c>
      <c r="BJ124" s="3" t="s">
        <v>81</v>
      </c>
      <c r="BK124" s="157">
        <f>ROUND(I124*H124,2)</f>
        <v>0</v>
      </c>
      <c r="BL124" s="3" t="s">
        <v>163</v>
      </c>
      <c r="BM124" s="156" t="s">
        <v>2424</v>
      </c>
    </row>
    <row r="125" spans="2:65" s="17" customFormat="1" ht="24.25" customHeight="1">
      <c r="B125" s="143"/>
      <c r="C125" s="144" t="s">
        <v>163</v>
      </c>
      <c r="D125" s="144" t="s">
        <v>159</v>
      </c>
      <c r="E125" s="145" t="s">
        <v>1131</v>
      </c>
      <c r="F125" s="146" t="s">
        <v>1132</v>
      </c>
      <c r="G125" s="147" t="s">
        <v>1128</v>
      </c>
      <c r="H125" s="148">
        <v>460</v>
      </c>
      <c r="I125" s="149"/>
      <c r="J125" s="150"/>
      <c r="K125" s="151"/>
      <c r="L125" s="18"/>
      <c r="M125" s="152"/>
      <c r="N125" s="153" t="s">
        <v>35</v>
      </c>
      <c r="O125" s="45"/>
      <c r="P125" s="154">
        <f>O125*H125</f>
        <v>0</v>
      </c>
      <c r="Q125" s="154">
        <v>0</v>
      </c>
      <c r="R125" s="154">
        <f>Q125*H125</f>
        <v>0</v>
      </c>
      <c r="S125" s="154">
        <v>0</v>
      </c>
      <c r="T125" s="155">
        <f>S125*H125</f>
        <v>0</v>
      </c>
      <c r="AR125" s="156" t="s">
        <v>163</v>
      </c>
      <c r="AT125" s="156" t="s">
        <v>159</v>
      </c>
      <c r="AU125" s="156" t="s">
        <v>75</v>
      </c>
      <c r="AY125" s="3" t="s">
        <v>157</v>
      </c>
      <c r="BE125" s="157">
        <f>IF(N125="základná",J125,0)</f>
        <v>0</v>
      </c>
      <c r="BF125" s="157">
        <f>IF(N125="znížená",J125,0)</f>
        <v>0</v>
      </c>
      <c r="BG125" s="157">
        <f>IF(N125="zákl. prenesená",J125,0)</f>
        <v>0</v>
      </c>
      <c r="BH125" s="157">
        <f>IF(N125="zníž. prenesená",J125,0)</f>
        <v>0</v>
      </c>
      <c r="BI125" s="157">
        <f>IF(N125="nulová",J125,0)</f>
        <v>0</v>
      </c>
      <c r="BJ125" s="3" t="s">
        <v>81</v>
      </c>
      <c r="BK125" s="157">
        <f>ROUND(I125*H125,2)</f>
        <v>0</v>
      </c>
      <c r="BL125" s="3" t="s">
        <v>163</v>
      </c>
      <c r="BM125" s="156" t="s">
        <v>2425</v>
      </c>
    </row>
    <row r="126" spans="2:65" s="17" customFormat="1" ht="37.9" customHeight="1">
      <c r="B126" s="143"/>
      <c r="C126" s="144" t="s">
        <v>180</v>
      </c>
      <c r="D126" s="144" t="s">
        <v>159</v>
      </c>
      <c r="E126" s="145" t="s">
        <v>1133</v>
      </c>
      <c r="F126" s="146" t="s">
        <v>1134</v>
      </c>
      <c r="G126" s="147" t="s">
        <v>239</v>
      </c>
      <c r="H126" s="148">
        <v>280</v>
      </c>
      <c r="I126" s="149"/>
      <c r="J126" s="150"/>
      <c r="K126" s="151"/>
      <c r="L126" s="18"/>
      <c r="M126" s="152"/>
      <c r="N126" s="153" t="s">
        <v>35</v>
      </c>
      <c r="O126" s="45"/>
      <c r="P126" s="154">
        <f>O126*H126</f>
        <v>0</v>
      </c>
      <c r="Q126" s="154">
        <v>0</v>
      </c>
      <c r="R126" s="154">
        <f>Q126*H126</f>
        <v>0</v>
      </c>
      <c r="S126" s="154">
        <v>0</v>
      </c>
      <c r="T126" s="155">
        <f>S126*H126</f>
        <v>0</v>
      </c>
      <c r="AR126" s="156" t="s">
        <v>163</v>
      </c>
      <c r="AT126" s="156" t="s">
        <v>159</v>
      </c>
      <c r="AU126" s="156" t="s">
        <v>75</v>
      </c>
      <c r="AY126" s="3" t="s">
        <v>157</v>
      </c>
      <c r="BE126" s="157">
        <f>IF(N126="základná",J126,0)</f>
        <v>0</v>
      </c>
      <c r="BF126" s="157">
        <f>IF(N126="znížená",J126,0)</f>
        <v>0</v>
      </c>
      <c r="BG126" s="157">
        <f>IF(N126="zákl. prenesená",J126,0)</f>
        <v>0</v>
      </c>
      <c r="BH126" s="157">
        <f>IF(N126="zníž. prenesená",J126,0)</f>
        <v>0</v>
      </c>
      <c r="BI126" s="157">
        <f>IF(N126="nulová",J126,0)</f>
        <v>0</v>
      </c>
      <c r="BJ126" s="3" t="s">
        <v>81</v>
      </c>
      <c r="BK126" s="157">
        <f>ROUND(I126*H126,2)</f>
        <v>0</v>
      </c>
      <c r="BL126" s="3" t="s">
        <v>163</v>
      </c>
      <c r="BM126" s="156" t="s">
        <v>2426</v>
      </c>
    </row>
    <row r="127" spans="2:65" s="129" customFormat="1" ht="25.9" customHeight="1">
      <c r="B127" s="130"/>
      <c r="D127" s="131" t="s">
        <v>68</v>
      </c>
      <c r="E127" s="132" t="s">
        <v>1138</v>
      </c>
      <c r="F127" s="132" t="s">
        <v>1139</v>
      </c>
      <c r="I127" s="133"/>
      <c r="J127" s="134"/>
      <c r="L127" s="130"/>
      <c r="M127" s="135"/>
      <c r="N127" s="136"/>
      <c r="O127" s="136"/>
      <c r="P127" s="137">
        <f>SUM(P128:P210)</f>
        <v>0</v>
      </c>
      <c r="Q127" s="136"/>
      <c r="R127" s="137">
        <f>SUM(R128:R210)</f>
        <v>0</v>
      </c>
      <c r="S127" s="136"/>
      <c r="T127" s="138">
        <f>SUM(T128:T210)</f>
        <v>0</v>
      </c>
      <c r="AR127" s="131" t="s">
        <v>169</v>
      </c>
      <c r="AT127" s="139" t="s">
        <v>68</v>
      </c>
      <c r="AU127" s="139" t="s">
        <v>69</v>
      </c>
      <c r="AY127" s="131" t="s">
        <v>157</v>
      </c>
      <c r="BK127" s="140">
        <f>SUM(BK128:BK210)</f>
        <v>0</v>
      </c>
    </row>
    <row r="128" spans="2:65" s="17" customFormat="1" ht="24.25" customHeight="1">
      <c r="B128" s="143"/>
      <c r="C128" s="144" t="s">
        <v>176</v>
      </c>
      <c r="D128" s="144" t="s">
        <v>159</v>
      </c>
      <c r="E128" s="145" t="s">
        <v>1140</v>
      </c>
      <c r="F128" s="146" t="s">
        <v>1141</v>
      </c>
      <c r="G128" s="147" t="s">
        <v>239</v>
      </c>
      <c r="H128" s="148">
        <v>150</v>
      </c>
      <c r="I128" s="149"/>
      <c r="J128" s="150"/>
      <c r="K128" s="151"/>
      <c r="L128" s="18"/>
      <c r="M128" s="152"/>
      <c r="N128" s="153" t="s">
        <v>35</v>
      </c>
      <c r="O128" s="45"/>
      <c r="P128" s="154">
        <f t="shared" ref="P128:P159" si="0">O128*H128</f>
        <v>0</v>
      </c>
      <c r="Q128" s="154">
        <v>0</v>
      </c>
      <c r="R128" s="154">
        <f t="shared" ref="R128:R159" si="1">Q128*H128</f>
        <v>0</v>
      </c>
      <c r="S128" s="154">
        <v>0</v>
      </c>
      <c r="T128" s="155">
        <f t="shared" ref="T128:T159" si="2">S128*H128</f>
        <v>0</v>
      </c>
      <c r="AR128" s="156" t="s">
        <v>329</v>
      </c>
      <c r="AT128" s="156" t="s">
        <v>159</v>
      </c>
      <c r="AU128" s="156" t="s">
        <v>75</v>
      </c>
      <c r="AY128" s="3" t="s">
        <v>157</v>
      </c>
      <c r="BE128" s="157">
        <f t="shared" ref="BE128:BE159" si="3">IF(N128="základná",J128,0)</f>
        <v>0</v>
      </c>
      <c r="BF128" s="157">
        <f t="shared" ref="BF128:BF159" si="4">IF(N128="znížená",J128,0)</f>
        <v>0</v>
      </c>
      <c r="BG128" s="157">
        <f t="shared" ref="BG128:BG159" si="5">IF(N128="zákl. prenesená",J128,0)</f>
        <v>0</v>
      </c>
      <c r="BH128" s="157">
        <f t="shared" ref="BH128:BH159" si="6">IF(N128="zníž. prenesená",J128,0)</f>
        <v>0</v>
      </c>
      <c r="BI128" s="157">
        <f t="shared" ref="BI128:BI159" si="7">IF(N128="nulová",J128,0)</f>
        <v>0</v>
      </c>
      <c r="BJ128" s="3" t="s">
        <v>81</v>
      </c>
      <c r="BK128" s="157">
        <f t="shared" ref="BK128:BK159" si="8">ROUND(I128*H128,2)</f>
        <v>0</v>
      </c>
      <c r="BL128" s="3" t="s">
        <v>329</v>
      </c>
      <c r="BM128" s="156" t="s">
        <v>2427</v>
      </c>
    </row>
    <row r="129" spans="2:65" s="17" customFormat="1" ht="25.5" customHeight="1">
      <c r="B129" s="143"/>
      <c r="C129" s="186" t="s">
        <v>191</v>
      </c>
      <c r="D129" s="186" t="s">
        <v>236</v>
      </c>
      <c r="E129" s="187" t="s">
        <v>1142</v>
      </c>
      <c r="F129" s="188" t="s">
        <v>1143</v>
      </c>
      <c r="G129" s="189" t="s">
        <v>239</v>
      </c>
      <c r="H129" s="190">
        <v>150</v>
      </c>
      <c r="I129" s="191"/>
      <c r="J129" s="192"/>
      <c r="K129" s="193"/>
      <c r="L129" s="194"/>
      <c r="M129" s="195"/>
      <c r="N129" s="196" t="s">
        <v>35</v>
      </c>
      <c r="O129" s="45"/>
      <c r="P129" s="154">
        <f t="shared" si="0"/>
        <v>0</v>
      </c>
      <c r="Q129" s="154">
        <v>0</v>
      </c>
      <c r="R129" s="154">
        <f t="shared" si="1"/>
        <v>0</v>
      </c>
      <c r="S129" s="154">
        <v>0</v>
      </c>
      <c r="T129" s="155">
        <f t="shared" si="2"/>
        <v>0</v>
      </c>
      <c r="AR129" s="156" t="s">
        <v>825</v>
      </c>
      <c r="AT129" s="156" t="s">
        <v>236</v>
      </c>
      <c r="AU129" s="156" t="s">
        <v>75</v>
      </c>
      <c r="AY129" s="3" t="s">
        <v>157</v>
      </c>
      <c r="BE129" s="157">
        <f t="shared" si="3"/>
        <v>0</v>
      </c>
      <c r="BF129" s="157">
        <f t="shared" si="4"/>
        <v>0</v>
      </c>
      <c r="BG129" s="157">
        <f t="shared" si="5"/>
        <v>0</v>
      </c>
      <c r="BH129" s="157">
        <f t="shared" si="6"/>
        <v>0</v>
      </c>
      <c r="BI129" s="157">
        <f t="shared" si="7"/>
        <v>0</v>
      </c>
      <c r="BJ129" s="3" t="s">
        <v>81</v>
      </c>
      <c r="BK129" s="157">
        <f t="shared" si="8"/>
        <v>0</v>
      </c>
      <c r="BL129" s="3" t="s">
        <v>329</v>
      </c>
      <c r="BM129" s="156" t="s">
        <v>2428</v>
      </c>
    </row>
    <row r="130" spans="2:65" s="17" customFormat="1" ht="24.25" customHeight="1">
      <c r="B130" s="143"/>
      <c r="C130" s="144" t="s">
        <v>179</v>
      </c>
      <c r="D130" s="144" t="s">
        <v>159</v>
      </c>
      <c r="E130" s="145" t="s">
        <v>1144</v>
      </c>
      <c r="F130" s="146" t="s">
        <v>1145</v>
      </c>
      <c r="G130" s="147" t="s">
        <v>239</v>
      </c>
      <c r="H130" s="148">
        <v>45</v>
      </c>
      <c r="I130" s="149"/>
      <c r="J130" s="150"/>
      <c r="K130" s="151"/>
      <c r="L130" s="18"/>
      <c r="M130" s="152"/>
      <c r="N130" s="153" t="s">
        <v>35</v>
      </c>
      <c r="O130" s="45"/>
      <c r="P130" s="154">
        <f t="shared" si="0"/>
        <v>0</v>
      </c>
      <c r="Q130" s="154">
        <v>0</v>
      </c>
      <c r="R130" s="154">
        <f t="shared" si="1"/>
        <v>0</v>
      </c>
      <c r="S130" s="154">
        <v>0</v>
      </c>
      <c r="T130" s="155">
        <f t="shared" si="2"/>
        <v>0</v>
      </c>
      <c r="AR130" s="156" t="s">
        <v>329</v>
      </c>
      <c r="AT130" s="156" t="s">
        <v>159</v>
      </c>
      <c r="AU130" s="156" t="s">
        <v>75</v>
      </c>
      <c r="AY130" s="3" t="s">
        <v>157</v>
      </c>
      <c r="BE130" s="157">
        <f t="shared" si="3"/>
        <v>0</v>
      </c>
      <c r="BF130" s="157">
        <f t="shared" si="4"/>
        <v>0</v>
      </c>
      <c r="BG130" s="157">
        <f t="shared" si="5"/>
        <v>0</v>
      </c>
      <c r="BH130" s="157">
        <f t="shared" si="6"/>
        <v>0</v>
      </c>
      <c r="BI130" s="157">
        <f t="shared" si="7"/>
        <v>0</v>
      </c>
      <c r="BJ130" s="3" t="s">
        <v>81</v>
      </c>
      <c r="BK130" s="157">
        <f t="shared" si="8"/>
        <v>0</v>
      </c>
      <c r="BL130" s="3" t="s">
        <v>329</v>
      </c>
      <c r="BM130" s="156" t="s">
        <v>2429</v>
      </c>
    </row>
    <row r="131" spans="2:65" s="17" customFormat="1" ht="24.25" customHeight="1">
      <c r="B131" s="143"/>
      <c r="C131" s="186" t="s">
        <v>198</v>
      </c>
      <c r="D131" s="186" t="s">
        <v>236</v>
      </c>
      <c r="E131" s="187" t="s">
        <v>1146</v>
      </c>
      <c r="F131" s="188" t="s">
        <v>1147</v>
      </c>
      <c r="G131" s="189" t="s">
        <v>239</v>
      </c>
      <c r="H131" s="190">
        <v>45</v>
      </c>
      <c r="I131" s="191"/>
      <c r="J131" s="192"/>
      <c r="K131" s="193"/>
      <c r="L131" s="194"/>
      <c r="M131" s="195"/>
      <c r="N131" s="196" t="s">
        <v>35</v>
      </c>
      <c r="O131" s="45"/>
      <c r="P131" s="154">
        <f t="shared" si="0"/>
        <v>0</v>
      </c>
      <c r="Q131" s="154">
        <v>0</v>
      </c>
      <c r="R131" s="154">
        <f t="shared" si="1"/>
        <v>0</v>
      </c>
      <c r="S131" s="154">
        <v>0</v>
      </c>
      <c r="T131" s="155">
        <f t="shared" si="2"/>
        <v>0</v>
      </c>
      <c r="AR131" s="156" t="s">
        <v>825</v>
      </c>
      <c r="AT131" s="156" t="s">
        <v>236</v>
      </c>
      <c r="AU131" s="156" t="s">
        <v>75</v>
      </c>
      <c r="AY131" s="3" t="s">
        <v>157</v>
      </c>
      <c r="BE131" s="157">
        <f t="shared" si="3"/>
        <v>0</v>
      </c>
      <c r="BF131" s="157">
        <f t="shared" si="4"/>
        <v>0</v>
      </c>
      <c r="BG131" s="157">
        <f t="shared" si="5"/>
        <v>0</v>
      </c>
      <c r="BH131" s="157">
        <f t="shared" si="6"/>
        <v>0</v>
      </c>
      <c r="BI131" s="157">
        <f t="shared" si="7"/>
        <v>0</v>
      </c>
      <c r="BJ131" s="3" t="s">
        <v>81</v>
      </c>
      <c r="BK131" s="157">
        <f t="shared" si="8"/>
        <v>0</v>
      </c>
      <c r="BL131" s="3" t="s">
        <v>329</v>
      </c>
      <c r="BM131" s="156" t="s">
        <v>2430</v>
      </c>
    </row>
    <row r="132" spans="2:65" s="17" customFormat="1" ht="21.75" customHeight="1">
      <c r="B132" s="143"/>
      <c r="C132" s="144" t="s">
        <v>183</v>
      </c>
      <c r="D132" s="144" t="s">
        <v>159</v>
      </c>
      <c r="E132" s="145" t="s">
        <v>1148</v>
      </c>
      <c r="F132" s="146" t="s">
        <v>1149</v>
      </c>
      <c r="G132" s="147" t="s">
        <v>222</v>
      </c>
      <c r="H132" s="148">
        <v>12</v>
      </c>
      <c r="I132" s="149"/>
      <c r="J132" s="150"/>
      <c r="K132" s="151"/>
      <c r="L132" s="18"/>
      <c r="M132" s="152"/>
      <c r="N132" s="153" t="s">
        <v>35</v>
      </c>
      <c r="O132" s="45"/>
      <c r="P132" s="154">
        <f t="shared" si="0"/>
        <v>0</v>
      </c>
      <c r="Q132" s="154">
        <v>0</v>
      </c>
      <c r="R132" s="154">
        <f t="shared" si="1"/>
        <v>0</v>
      </c>
      <c r="S132" s="154">
        <v>0</v>
      </c>
      <c r="T132" s="155">
        <f t="shared" si="2"/>
        <v>0</v>
      </c>
      <c r="AR132" s="156" t="s">
        <v>329</v>
      </c>
      <c r="AT132" s="156" t="s">
        <v>159</v>
      </c>
      <c r="AU132" s="156" t="s">
        <v>75</v>
      </c>
      <c r="AY132" s="3" t="s">
        <v>157</v>
      </c>
      <c r="BE132" s="157">
        <f t="shared" si="3"/>
        <v>0</v>
      </c>
      <c r="BF132" s="157">
        <f t="shared" si="4"/>
        <v>0</v>
      </c>
      <c r="BG132" s="157">
        <f t="shared" si="5"/>
        <v>0</v>
      </c>
      <c r="BH132" s="157">
        <f t="shared" si="6"/>
        <v>0</v>
      </c>
      <c r="BI132" s="157">
        <f t="shared" si="7"/>
        <v>0</v>
      </c>
      <c r="BJ132" s="3" t="s">
        <v>81</v>
      </c>
      <c r="BK132" s="157">
        <f t="shared" si="8"/>
        <v>0</v>
      </c>
      <c r="BL132" s="3" t="s">
        <v>329</v>
      </c>
      <c r="BM132" s="156" t="s">
        <v>2431</v>
      </c>
    </row>
    <row r="133" spans="2:65" s="17" customFormat="1" ht="16.5" customHeight="1">
      <c r="B133" s="143"/>
      <c r="C133" s="186" t="s">
        <v>205</v>
      </c>
      <c r="D133" s="186" t="s">
        <v>236</v>
      </c>
      <c r="E133" s="187" t="s">
        <v>1150</v>
      </c>
      <c r="F133" s="188" t="s">
        <v>1151</v>
      </c>
      <c r="G133" s="189" t="s">
        <v>222</v>
      </c>
      <c r="H133" s="190">
        <v>12</v>
      </c>
      <c r="I133" s="191"/>
      <c r="J133" s="192"/>
      <c r="K133" s="193"/>
      <c r="L133" s="194"/>
      <c r="M133" s="195"/>
      <c r="N133" s="196" t="s">
        <v>35</v>
      </c>
      <c r="O133" s="45"/>
      <c r="P133" s="154">
        <f t="shared" si="0"/>
        <v>0</v>
      </c>
      <c r="Q133" s="154">
        <v>0</v>
      </c>
      <c r="R133" s="154">
        <f t="shared" si="1"/>
        <v>0</v>
      </c>
      <c r="S133" s="154">
        <v>0</v>
      </c>
      <c r="T133" s="155">
        <f t="shared" si="2"/>
        <v>0</v>
      </c>
      <c r="AR133" s="156" t="s">
        <v>825</v>
      </c>
      <c r="AT133" s="156" t="s">
        <v>236</v>
      </c>
      <c r="AU133" s="156" t="s">
        <v>75</v>
      </c>
      <c r="AY133" s="3" t="s">
        <v>157</v>
      </c>
      <c r="BE133" s="157">
        <f t="shared" si="3"/>
        <v>0</v>
      </c>
      <c r="BF133" s="157">
        <f t="shared" si="4"/>
        <v>0</v>
      </c>
      <c r="BG133" s="157">
        <f t="shared" si="5"/>
        <v>0</v>
      </c>
      <c r="BH133" s="157">
        <f t="shared" si="6"/>
        <v>0</v>
      </c>
      <c r="BI133" s="157">
        <f t="shared" si="7"/>
        <v>0</v>
      </c>
      <c r="BJ133" s="3" t="s">
        <v>81</v>
      </c>
      <c r="BK133" s="157">
        <f t="shared" si="8"/>
        <v>0</v>
      </c>
      <c r="BL133" s="3" t="s">
        <v>329</v>
      </c>
      <c r="BM133" s="156" t="s">
        <v>2432</v>
      </c>
    </row>
    <row r="134" spans="2:65" s="17" customFormat="1" ht="24.25" customHeight="1">
      <c r="B134" s="143"/>
      <c r="C134" s="144" t="s">
        <v>188</v>
      </c>
      <c r="D134" s="144" t="s">
        <v>159</v>
      </c>
      <c r="E134" s="145" t="s">
        <v>1152</v>
      </c>
      <c r="F134" s="146" t="s">
        <v>1153</v>
      </c>
      <c r="G134" s="147" t="s">
        <v>222</v>
      </c>
      <c r="H134" s="148">
        <v>8</v>
      </c>
      <c r="I134" s="149"/>
      <c r="J134" s="150"/>
      <c r="K134" s="151"/>
      <c r="L134" s="18"/>
      <c r="M134" s="152"/>
      <c r="N134" s="153" t="s">
        <v>35</v>
      </c>
      <c r="O134" s="45"/>
      <c r="P134" s="154">
        <f t="shared" si="0"/>
        <v>0</v>
      </c>
      <c r="Q134" s="154">
        <v>0</v>
      </c>
      <c r="R134" s="154">
        <f t="shared" si="1"/>
        <v>0</v>
      </c>
      <c r="S134" s="154">
        <v>0</v>
      </c>
      <c r="T134" s="155">
        <f t="shared" si="2"/>
        <v>0</v>
      </c>
      <c r="AR134" s="156" t="s">
        <v>329</v>
      </c>
      <c r="AT134" s="156" t="s">
        <v>159</v>
      </c>
      <c r="AU134" s="156" t="s">
        <v>75</v>
      </c>
      <c r="AY134" s="3" t="s">
        <v>157</v>
      </c>
      <c r="BE134" s="157">
        <f t="shared" si="3"/>
        <v>0</v>
      </c>
      <c r="BF134" s="157">
        <f t="shared" si="4"/>
        <v>0</v>
      </c>
      <c r="BG134" s="157">
        <f t="shared" si="5"/>
        <v>0</v>
      </c>
      <c r="BH134" s="157">
        <f t="shared" si="6"/>
        <v>0</v>
      </c>
      <c r="BI134" s="157">
        <f t="shared" si="7"/>
        <v>0</v>
      </c>
      <c r="BJ134" s="3" t="s">
        <v>81</v>
      </c>
      <c r="BK134" s="157">
        <f t="shared" si="8"/>
        <v>0</v>
      </c>
      <c r="BL134" s="3" t="s">
        <v>329</v>
      </c>
      <c r="BM134" s="156" t="s">
        <v>2433</v>
      </c>
    </row>
    <row r="135" spans="2:65" s="17" customFormat="1" ht="24.25" customHeight="1">
      <c r="B135" s="143"/>
      <c r="C135" s="186" t="s">
        <v>219</v>
      </c>
      <c r="D135" s="186" t="s">
        <v>236</v>
      </c>
      <c r="E135" s="187" t="s">
        <v>1154</v>
      </c>
      <c r="F135" s="188" t="s">
        <v>1155</v>
      </c>
      <c r="G135" s="189" t="s">
        <v>222</v>
      </c>
      <c r="H135" s="190">
        <v>8</v>
      </c>
      <c r="I135" s="191"/>
      <c r="J135" s="192"/>
      <c r="K135" s="193"/>
      <c r="L135" s="194"/>
      <c r="M135" s="195"/>
      <c r="N135" s="196" t="s">
        <v>35</v>
      </c>
      <c r="O135" s="45"/>
      <c r="P135" s="154">
        <f t="shared" si="0"/>
        <v>0</v>
      </c>
      <c r="Q135" s="154">
        <v>0</v>
      </c>
      <c r="R135" s="154">
        <f t="shared" si="1"/>
        <v>0</v>
      </c>
      <c r="S135" s="154">
        <v>0</v>
      </c>
      <c r="T135" s="155">
        <f t="shared" si="2"/>
        <v>0</v>
      </c>
      <c r="AR135" s="156" t="s">
        <v>825</v>
      </c>
      <c r="AT135" s="156" t="s">
        <v>236</v>
      </c>
      <c r="AU135" s="156" t="s">
        <v>75</v>
      </c>
      <c r="AY135" s="3" t="s">
        <v>157</v>
      </c>
      <c r="BE135" s="157">
        <f t="shared" si="3"/>
        <v>0</v>
      </c>
      <c r="BF135" s="157">
        <f t="shared" si="4"/>
        <v>0</v>
      </c>
      <c r="BG135" s="157">
        <f t="shared" si="5"/>
        <v>0</v>
      </c>
      <c r="BH135" s="157">
        <f t="shared" si="6"/>
        <v>0</v>
      </c>
      <c r="BI135" s="157">
        <f t="shared" si="7"/>
        <v>0</v>
      </c>
      <c r="BJ135" s="3" t="s">
        <v>81</v>
      </c>
      <c r="BK135" s="157">
        <f t="shared" si="8"/>
        <v>0</v>
      </c>
      <c r="BL135" s="3" t="s">
        <v>329</v>
      </c>
      <c r="BM135" s="156" t="s">
        <v>2434</v>
      </c>
    </row>
    <row r="136" spans="2:65" s="17" customFormat="1" ht="24.25" customHeight="1">
      <c r="B136" s="143"/>
      <c r="C136" s="144" t="s">
        <v>194</v>
      </c>
      <c r="D136" s="144" t="s">
        <v>159</v>
      </c>
      <c r="E136" s="145" t="s">
        <v>1160</v>
      </c>
      <c r="F136" s="146" t="s">
        <v>1161</v>
      </c>
      <c r="G136" s="147" t="s">
        <v>222</v>
      </c>
      <c r="H136" s="148">
        <v>4</v>
      </c>
      <c r="I136" s="149"/>
      <c r="J136" s="150"/>
      <c r="K136" s="151"/>
      <c r="L136" s="18"/>
      <c r="M136" s="152"/>
      <c r="N136" s="153" t="s">
        <v>35</v>
      </c>
      <c r="O136" s="45"/>
      <c r="P136" s="154">
        <f t="shared" si="0"/>
        <v>0</v>
      </c>
      <c r="Q136" s="154">
        <v>0</v>
      </c>
      <c r="R136" s="154">
        <f t="shared" si="1"/>
        <v>0</v>
      </c>
      <c r="S136" s="154">
        <v>0</v>
      </c>
      <c r="T136" s="155">
        <f t="shared" si="2"/>
        <v>0</v>
      </c>
      <c r="AR136" s="156" t="s">
        <v>329</v>
      </c>
      <c r="AT136" s="156" t="s">
        <v>159</v>
      </c>
      <c r="AU136" s="156" t="s">
        <v>75</v>
      </c>
      <c r="AY136" s="3" t="s">
        <v>157</v>
      </c>
      <c r="BE136" s="157">
        <f t="shared" si="3"/>
        <v>0</v>
      </c>
      <c r="BF136" s="157">
        <f t="shared" si="4"/>
        <v>0</v>
      </c>
      <c r="BG136" s="157">
        <f t="shared" si="5"/>
        <v>0</v>
      </c>
      <c r="BH136" s="157">
        <f t="shared" si="6"/>
        <v>0</v>
      </c>
      <c r="BI136" s="157">
        <f t="shared" si="7"/>
        <v>0</v>
      </c>
      <c r="BJ136" s="3" t="s">
        <v>81</v>
      </c>
      <c r="BK136" s="157">
        <f t="shared" si="8"/>
        <v>0</v>
      </c>
      <c r="BL136" s="3" t="s">
        <v>329</v>
      </c>
      <c r="BM136" s="156" t="s">
        <v>2435</v>
      </c>
    </row>
    <row r="137" spans="2:65" s="17" customFormat="1" ht="24.25" customHeight="1">
      <c r="B137" s="143"/>
      <c r="C137" s="186" t="s">
        <v>227</v>
      </c>
      <c r="D137" s="186" t="s">
        <v>236</v>
      </c>
      <c r="E137" s="187" t="s">
        <v>1162</v>
      </c>
      <c r="F137" s="188" t="s">
        <v>1163</v>
      </c>
      <c r="G137" s="189" t="s">
        <v>222</v>
      </c>
      <c r="H137" s="190">
        <v>4</v>
      </c>
      <c r="I137" s="191"/>
      <c r="J137" s="192"/>
      <c r="K137" s="193"/>
      <c r="L137" s="194"/>
      <c r="M137" s="195"/>
      <c r="N137" s="196" t="s">
        <v>35</v>
      </c>
      <c r="O137" s="45"/>
      <c r="P137" s="154">
        <f t="shared" si="0"/>
        <v>0</v>
      </c>
      <c r="Q137" s="154">
        <v>0</v>
      </c>
      <c r="R137" s="154">
        <f t="shared" si="1"/>
        <v>0</v>
      </c>
      <c r="S137" s="154">
        <v>0</v>
      </c>
      <c r="T137" s="155">
        <f t="shared" si="2"/>
        <v>0</v>
      </c>
      <c r="AR137" s="156" t="s">
        <v>825</v>
      </c>
      <c r="AT137" s="156" t="s">
        <v>236</v>
      </c>
      <c r="AU137" s="156" t="s">
        <v>75</v>
      </c>
      <c r="AY137" s="3" t="s">
        <v>157</v>
      </c>
      <c r="BE137" s="157">
        <f t="shared" si="3"/>
        <v>0</v>
      </c>
      <c r="BF137" s="157">
        <f t="shared" si="4"/>
        <v>0</v>
      </c>
      <c r="BG137" s="157">
        <f t="shared" si="5"/>
        <v>0</v>
      </c>
      <c r="BH137" s="157">
        <f t="shared" si="6"/>
        <v>0</v>
      </c>
      <c r="BI137" s="157">
        <f t="shared" si="7"/>
        <v>0</v>
      </c>
      <c r="BJ137" s="3" t="s">
        <v>81</v>
      </c>
      <c r="BK137" s="157">
        <f t="shared" si="8"/>
        <v>0</v>
      </c>
      <c r="BL137" s="3" t="s">
        <v>329</v>
      </c>
      <c r="BM137" s="156" t="s">
        <v>2436</v>
      </c>
    </row>
    <row r="138" spans="2:65" s="17" customFormat="1" ht="24.25" customHeight="1">
      <c r="B138" s="143"/>
      <c r="C138" s="144" t="s">
        <v>197</v>
      </c>
      <c r="D138" s="144" t="s">
        <v>159</v>
      </c>
      <c r="E138" s="145" t="s">
        <v>1164</v>
      </c>
      <c r="F138" s="146" t="s">
        <v>1165</v>
      </c>
      <c r="G138" s="147" t="s">
        <v>222</v>
      </c>
      <c r="H138" s="148">
        <v>12</v>
      </c>
      <c r="I138" s="149"/>
      <c r="J138" s="150"/>
      <c r="K138" s="151"/>
      <c r="L138" s="18"/>
      <c r="M138" s="152"/>
      <c r="N138" s="153" t="s">
        <v>35</v>
      </c>
      <c r="O138" s="45"/>
      <c r="P138" s="154">
        <f t="shared" si="0"/>
        <v>0</v>
      </c>
      <c r="Q138" s="154">
        <v>0</v>
      </c>
      <c r="R138" s="154">
        <f t="shared" si="1"/>
        <v>0</v>
      </c>
      <c r="S138" s="154">
        <v>0</v>
      </c>
      <c r="T138" s="155">
        <f t="shared" si="2"/>
        <v>0</v>
      </c>
      <c r="AR138" s="156" t="s">
        <v>329</v>
      </c>
      <c r="AT138" s="156" t="s">
        <v>159</v>
      </c>
      <c r="AU138" s="156" t="s">
        <v>75</v>
      </c>
      <c r="AY138" s="3" t="s">
        <v>157</v>
      </c>
      <c r="BE138" s="157">
        <f t="shared" si="3"/>
        <v>0</v>
      </c>
      <c r="BF138" s="157">
        <f t="shared" si="4"/>
        <v>0</v>
      </c>
      <c r="BG138" s="157">
        <f t="shared" si="5"/>
        <v>0</v>
      </c>
      <c r="BH138" s="157">
        <f t="shared" si="6"/>
        <v>0</v>
      </c>
      <c r="BI138" s="157">
        <f t="shared" si="7"/>
        <v>0</v>
      </c>
      <c r="BJ138" s="3" t="s">
        <v>81</v>
      </c>
      <c r="BK138" s="157">
        <f t="shared" si="8"/>
        <v>0</v>
      </c>
      <c r="BL138" s="3" t="s">
        <v>329</v>
      </c>
      <c r="BM138" s="156" t="s">
        <v>2437</v>
      </c>
    </row>
    <row r="139" spans="2:65" s="17" customFormat="1" ht="24.25" customHeight="1">
      <c r="B139" s="143"/>
      <c r="C139" s="186" t="s">
        <v>235</v>
      </c>
      <c r="D139" s="186" t="s">
        <v>236</v>
      </c>
      <c r="E139" s="187" t="s">
        <v>1166</v>
      </c>
      <c r="F139" s="188" t="s">
        <v>1167</v>
      </c>
      <c r="G139" s="189" t="s">
        <v>222</v>
      </c>
      <c r="H139" s="190">
        <v>12</v>
      </c>
      <c r="I139" s="191"/>
      <c r="J139" s="192"/>
      <c r="K139" s="193"/>
      <c r="L139" s="194"/>
      <c r="M139" s="195"/>
      <c r="N139" s="196" t="s">
        <v>35</v>
      </c>
      <c r="O139" s="45"/>
      <c r="P139" s="154">
        <f t="shared" si="0"/>
        <v>0</v>
      </c>
      <c r="Q139" s="154">
        <v>0</v>
      </c>
      <c r="R139" s="154">
        <f t="shared" si="1"/>
        <v>0</v>
      </c>
      <c r="S139" s="154">
        <v>0</v>
      </c>
      <c r="T139" s="155">
        <f t="shared" si="2"/>
        <v>0</v>
      </c>
      <c r="AR139" s="156" t="s">
        <v>825</v>
      </c>
      <c r="AT139" s="156" t="s">
        <v>236</v>
      </c>
      <c r="AU139" s="156" t="s">
        <v>75</v>
      </c>
      <c r="AY139" s="3" t="s">
        <v>157</v>
      </c>
      <c r="BE139" s="157">
        <f t="shared" si="3"/>
        <v>0</v>
      </c>
      <c r="BF139" s="157">
        <f t="shared" si="4"/>
        <v>0</v>
      </c>
      <c r="BG139" s="157">
        <f t="shared" si="5"/>
        <v>0</v>
      </c>
      <c r="BH139" s="157">
        <f t="shared" si="6"/>
        <v>0</v>
      </c>
      <c r="BI139" s="157">
        <f t="shared" si="7"/>
        <v>0</v>
      </c>
      <c r="BJ139" s="3" t="s">
        <v>81</v>
      </c>
      <c r="BK139" s="157">
        <f t="shared" si="8"/>
        <v>0</v>
      </c>
      <c r="BL139" s="3" t="s">
        <v>329</v>
      </c>
      <c r="BM139" s="156" t="s">
        <v>2438</v>
      </c>
    </row>
    <row r="140" spans="2:65" s="17" customFormat="1" ht="24.25" customHeight="1">
      <c r="B140" s="143"/>
      <c r="C140" s="144" t="s">
        <v>201</v>
      </c>
      <c r="D140" s="144" t="s">
        <v>159</v>
      </c>
      <c r="E140" s="145" t="s">
        <v>1168</v>
      </c>
      <c r="F140" s="146" t="s">
        <v>1169</v>
      </c>
      <c r="G140" s="147" t="s">
        <v>222</v>
      </c>
      <c r="H140" s="148">
        <v>2</v>
      </c>
      <c r="I140" s="149"/>
      <c r="J140" s="150"/>
      <c r="K140" s="151"/>
      <c r="L140" s="18"/>
      <c r="M140" s="152"/>
      <c r="N140" s="153" t="s">
        <v>35</v>
      </c>
      <c r="O140" s="45"/>
      <c r="P140" s="154">
        <f t="shared" si="0"/>
        <v>0</v>
      </c>
      <c r="Q140" s="154">
        <v>0</v>
      </c>
      <c r="R140" s="154">
        <f t="shared" si="1"/>
        <v>0</v>
      </c>
      <c r="S140" s="154">
        <v>0</v>
      </c>
      <c r="T140" s="155">
        <f t="shared" si="2"/>
        <v>0</v>
      </c>
      <c r="AR140" s="156" t="s">
        <v>329</v>
      </c>
      <c r="AT140" s="156" t="s">
        <v>159</v>
      </c>
      <c r="AU140" s="156" t="s">
        <v>75</v>
      </c>
      <c r="AY140" s="3" t="s">
        <v>157</v>
      </c>
      <c r="BE140" s="157">
        <f t="shared" si="3"/>
        <v>0</v>
      </c>
      <c r="BF140" s="157">
        <f t="shared" si="4"/>
        <v>0</v>
      </c>
      <c r="BG140" s="157">
        <f t="shared" si="5"/>
        <v>0</v>
      </c>
      <c r="BH140" s="157">
        <f t="shared" si="6"/>
        <v>0</v>
      </c>
      <c r="BI140" s="157">
        <f t="shared" si="7"/>
        <v>0</v>
      </c>
      <c r="BJ140" s="3" t="s">
        <v>81</v>
      </c>
      <c r="BK140" s="157">
        <f t="shared" si="8"/>
        <v>0</v>
      </c>
      <c r="BL140" s="3" t="s">
        <v>329</v>
      </c>
      <c r="BM140" s="156" t="s">
        <v>2439</v>
      </c>
    </row>
    <row r="141" spans="2:65" s="17" customFormat="1" ht="24.25" customHeight="1">
      <c r="B141" s="143"/>
      <c r="C141" s="186" t="s">
        <v>245</v>
      </c>
      <c r="D141" s="186" t="s">
        <v>236</v>
      </c>
      <c r="E141" s="187" t="s">
        <v>1170</v>
      </c>
      <c r="F141" s="188" t="s">
        <v>1171</v>
      </c>
      <c r="G141" s="189" t="s">
        <v>222</v>
      </c>
      <c r="H141" s="190">
        <v>2</v>
      </c>
      <c r="I141" s="191"/>
      <c r="J141" s="192"/>
      <c r="K141" s="193"/>
      <c r="L141" s="194"/>
      <c r="M141" s="195"/>
      <c r="N141" s="196" t="s">
        <v>35</v>
      </c>
      <c r="O141" s="45"/>
      <c r="P141" s="154">
        <f t="shared" si="0"/>
        <v>0</v>
      </c>
      <c r="Q141" s="154">
        <v>0</v>
      </c>
      <c r="R141" s="154">
        <f t="shared" si="1"/>
        <v>0</v>
      </c>
      <c r="S141" s="154">
        <v>0</v>
      </c>
      <c r="T141" s="155">
        <f t="shared" si="2"/>
        <v>0</v>
      </c>
      <c r="AR141" s="156" t="s">
        <v>825</v>
      </c>
      <c r="AT141" s="156" t="s">
        <v>236</v>
      </c>
      <c r="AU141" s="156" t="s">
        <v>75</v>
      </c>
      <c r="AY141" s="3" t="s">
        <v>157</v>
      </c>
      <c r="BE141" s="157">
        <f t="shared" si="3"/>
        <v>0</v>
      </c>
      <c r="BF141" s="157">
        <f t="shared" si="4"/>
        <v>0</v>
      </c>
      <c r="BG141" s="157">
        <f t="shared" si="5"/>
        <v>0</v>
      </c>
      <c r="BH141" s="157">
        <f t="shared" si="6"/>
        <v>0</v>
      </c>
      <c r="BI141" s="157">
        <f t="shared" si="7"/>
        <v>0</v>
      </c>
      <c r="BJ141" s="3" t="s">
        <v>81</v>
      </c>
      <c r="BK141" s="157">
        <f t="shared" si="8"/>
        <v>0</v>
      </c>
      <c r="BL141" s="3" t="s">
        <v>329</v>
      </c>
      <c r="BM141" s="156" t="s">
        <v>2440</v>
      </c>
    </row>
    <row r="142" spans="2:65" s="17" customFormat="1" ht="21.75" customHeight="1">
      <c r="B142" s="143"/>
      <c r="C142" s="186" t="s">
        <v>6</v>
      </c>
      <c r="D142" s="186" t="s">
        <v>236</v>
      </c>
      <c r="E142" s="187" t="s">
        <v>1172</v>
      </c>
      <c r="F142" s="188" t="s">
        <v>1173</v>
      </c>
      <c r="G142" s="189" t="s">
        <v>222</v>
      </c>
      <c r="H142" s="190">
        <v>50</v>
      </c>
      <c r="I142" s="191"/>
      <c r="J142" s="192"/>
      <c r="K142" s="193"/>
      <c r="L142" s="194"/>
      <c r="M142" s="195"/>
      <c r="N142" s="196" t="s">
        <v>35</v>
      </c>
      <c r="O142" s="45"/>
      <c r="P142" s="154">
        <f t="shared" si="0"/>
        <v>0</v>
      </c>
      <c r="Q142" s="154">
        <v>0</v>
      </c>
      <c r="R142" s="154">
        <f t="shared" si="1"/>
        <v>0</v>
      </c>
      <c r="S142" s="154">
        <v>0</v>
      </c>
      <c r="T142" s="155">
        <f t="shared" si="2"/>
        <v>0</v>
      </c>
      <c r="AR142" s="156" t="s">
        <v>825</v>
      </c>
      <c r="AT142" s="156" t="s">
        <v>236</v>
      </c>
      <c r="AU142" s="156" t="s">
        <v>75</v>
      </c>
      <c r="AY142" s="3" t="s">
        <v>157</v>
      </c>
      <c r="BE142" s="157">
        <f t="shared" si="3"/>
        <v>0</v>
      </c>
      <c r="BF142" s="157">
        <f t="shared" si="4"/>
        <v>0</v>
      </c>
      <c r="BG142" s="157">
        <f t="shared" si="5"/>
        <v>0</v>
      </c>
      <c r="BH142" s="157">
        <f t="shared" si="6"/>
        <v>0</v>
      </c>
      <c r="BI142" s="157">
        <f t="shared" si="7"/>
        <v>0</v>
      </c>
      <c r="BJ142" s="3" t="s">
        <v>81</v>
      </c>
      <c r="BK142" s="157">
        <f t="shared" si="8"/>
        <v>0</v>
      </c>
      <c r="BL142" s="3" t="s">
        <v>329</v>
      </c>
      <c r="BM142" s="156" t="s">
        <v>2441</v>
      </c>
    </row>
    <row r="143" spans="2:65" s="17" customFormat="1" ht="21.75" customHeight="1">
      <c r="B143" s="143"/>
      <c r="C143" s="186" t="s">
        <v>252</v>
      </c>
      <c r="D143" s="186" t="s">
        <v>236</v>
      </c>
      <c r="E143" s="187" t="s">
        <v>1174</v>
      </c>
      <c r="F143" s="188" t="s">
        <v>1175</v>
      </c>
      <c r="G143" s="189" t="s">
        <v>222</v>
      </c>
      <c r="H143" s="190">
        <v>60</v>
      </c>
      <c r="I143" s="191"/>
      <c r="J143" s="192"/>
      <c r="K143" s="193"/>
      <c r="L143" s="194"/>
      <c r="M143" s="195"/>
      <c r="N143" s="196" t="s">
        <v>35</v>
      </c>
      <c r="O143" s="45"/>
      <c r="P143" s="154">
        <f t="shared" si="0"/>
        <v>0</v>
      </c>
      <c r="Q143" s="154">
        <v>0</v>
      </c>
      <c r="R143" s="154">
        <f t="shared" si="1"/>
        <v>0</v>
      </c>
      <c r="S143" s="154">
        <v>0</v>
      </c>
      <c r="T143" s="155">
        <f t="shared" si="2"/>
        <v>0</v>
      </c>
      <c r="AR143" s="156" t="s">
        <v>825</v>
      </c>
      <c r="AT143" s="156" t="s">
        <v>236</v>
      </c>
      <c r="AU143" s="156" t="s">
        <v>75</v>
      </c>
      <c r="AY143" s="3" t="s">
        <v>157</v>
      </c>
      <c r="BE143" s="157">
        <f t="shared" si="3"/>
        <v>0</v>
      </c>
      <c r="BF143" s="157">
        <f t="shared" si="4"/>
        <v>0</v>
      </c>
      <c r="BG143" s="157">
        <f t="shared" si="5"/>
        <v>0</v>
      </c>
      <c r="BH143" s="157">
        <f t="shared" si="6"/>
        <v>0</v>
      </c>
      <c r="BI143" s="157">
        <f t="shared" si="7"/>
        <v>0</v>
      </c>
      <c r="BJ143" s="3" t="s">
        <v>81</v>
      </c>
      <c r="BK143" s="157">
        <f t="shared" si="8"/>
        <v>0</v>
      </c>
      <c r="BL143" s="3" t="s">
        <v>329</v>
      </c>
      <c r="BM143" s="156" t="s">
        <v>2442</v>
      </c>
    </row>
    <row r="144" spans="2:65" s="17" customFormat="1" ht="21.75" customHeight="1">
      <c r="B144" s="143"/>
      <c r="C144" s="186" t="s">
        <v>209</v>
      </c>
      <c r="D144" s="186" t="s">
        <v>236</v>
      </c>
      <c r="E144" s="187" t="s">
        <v>1176</v>
      </c>
      <c r="F144" s="188" t="s">
        <v>1177</v>
      </c>
      <c r="G144" s="189" t="s">
        <v>222</v>
      </c>
      <c r="H144" s="190">
        <v>45</v>
      </c>
      <c r="I144" s="191"/>
      <c r="J144" s="192"/>
      <c r="K144" s="193"/>
      <c r="L144" s="194"/>
      <c r="M144" s="195"/>
      <c r="N144" s="196" t="s">
        <v>35</v>
      </c>
      <c r="O144" s="45"/>
      <c r="P144" s="154">
        <f t="shared" si="0"/>
        <v>0</v>
      </c>
      <c r="Q144" s="154">
        <v>0</v>
      </c>
      <c r="R144" s="154">
        <f t="shared" si="1"/>
        <v>0</v>
      </c>
      <c r="S144" s="154">
        <v>0</v>
      </c>
      <c r="T144" s="155">
        <f t="shared" si="2"/>
        <v>0</v>
      </c>
      <c r="AR144" s="156" t="s">
        <v>825</v>
      </c>
      <c r="AT144" s="156" t="s">
        <v>236</v>
      </c>
      <c r="AU144" s="156" t="s">
        <v>75</v>
      </c>
      <c r="AY144" s="3" t="s">
        <v>157</v>
      </c>
      <c r="BE144" s="157">
        <f t="shared" si="3"/>
        <v>0</v>
      </c>
      <c r="BF144" s="157">
        <f t="shared" si="4"/>
        <v>0</v>
      </c>
      <c r="BG144" s="157">
        <f t="shared" si="5"/>
        <v>0</v>
      </c>
      <c r="BH144" s="157">
        <f t="shared" si="6"/>
        <v>0</v>
      </c>
      <c r="BI144" s="157">
        <f t="shared" si="7"/>
        <v>0</v>
      </c>
      <c r="BJ144" s="3" t="s">
        <v>81</v>
      </c>
      <c r="BK144" s="157">
        <f t="shared" si="8"/>
        <v>0</v>
      </c>
      <c r="BL144" s="3" t="s">
        <v>329</v>
      </c>
      <c r="BM144" s="156" t="s">
        <v>2443</v>
      </c>
    </row>
    <row r="145" spans="2:65" s="17" customFormat="1" ht="21.75" customHeight="1">
      <c r="B145" s="143"/>
      <c r="C145" s="186" t="s">
        <v>260</v>
      </c>
      <c r="D145" s="186" t="s">
        <v>236</v>
      </c>
      <c r="E145" s="187" t="s">
        <v>1178</v>
      </c>
      <c r="F145" s="188" t="s">
        <v>1179</v>
      </c>
      <c r="G145" s="189" t="s">
        <v>222</v>
      </c>
      <c r="H145" s="190">
        <v>40</v>
      </c>
      <c r="I145" s="191"/>
      <c r="J145" s="192"/>
      <c r="K145" s="193"/>
      <c r="L145" s="194"/>
      <c r="M145" s="195"/>
      <c r="N145" s="196" t="s">
        <v>35</v>
      </c>
      <c r="O145" s="45"/>
      <c r="P145" s="154">
        <f t="shared" si="0"/>
        <v>0</v>
      </c>
      <c r="Q145" s="154">
        <v>0</v>
      </c>
      <c r="R145" s="154">
        <f t="shared" si="1"/>
        <v>0</v>
      </c>
      <c r="S145" s="154">
        <v>0</v>
      </c>
      <c r="T145" s="155">
        <f t="shared" si="2"/>
        <v>0</v>
      </c>
      <c r="AR145" s="156" t="s">
        <v>825</v>
      </c>
      <c r="AT145" s="156" t="s">
        <v>236</v>
      </c>
      <c r="AU145" s="156" t="s">
        <v>75</v>
      </c>
      <c r="AY145" s="3" t="s">
        <v>157</v>
      </c>
      <c r="BE145" s="157">
        <f t="shared" si="3"/>
        <v>0</v>
      </c>
      <c r="BF145" s="157">
        <f t="shared" si="4"/>
        <v>0</v>
      </c>
      <c r="BG145" s="157">
        <f t="shared" si="5"/>
        <v>0</v>
      </c>
      <c r="BH145" s="157">
        <f t="shared" si="6"/>
        <v>0</v>
      </c>
      <c r="BI145" s="157">
        <f t="shared" si="7"/>
        <v>0</v>
      </c>
      <c r="BJ145" s="3" t="s">
        <v>81</v>
      </c>
      <c r="BK145" s="157">
        <f t="shared" si="8"/>
        <v>0</v>
      </c>
      <c r="BL145" s="3" t="s">
        <v>329</v>
      </c>
      <c r="BM145" s="156" t="s">
        <v>2444</v>
      </c>
    </row>
    <row r="146" spans="2:65" s="17" customFormat="1" ht="33" customHeight="1">
      <c r="B146" s="143"/>
      <c r="C146" s="144" t="s">
        <v>217</v>
      </c>
      <c r="D146" s="144" t="s">
        <v>159</v>
      </c>
      <c r="E146" s="145" t="s">
        <v>1184</v>
      </c>
      <c r="F146" s="146" t="s">
        <v>1185</v>
      </c>
      <c r="G146" s="147" t="s">
        <v>222</v>
      </c>
      <c r="H146" s="148">
        <v>250</v>
      </c>
      <c r="I146" s="149"/>
      <c r="J146" s="150"/>
      <c r="K146" s="151"/>
      <c r="L146" s="18"/>
      <c r="M146" s="152"/>
      <c r="N146" s="153" t="s">
        <v>35</v>
      </c>
      <c r="O146" s="45"/>
      <c r="P146" s="154">
        <f t="shared" si="0"/>
        <v>0</v>
      </c>
      <c r="Q146" s="154">
        <v>0</v>
      </c>
      <c r="R146" s="154">
        <f t="shared" si="1"/>
        <v>0</v>
      </c>
      <c r="S146" s="154">
        <v>0</v>
      </c>
      <c r="T146" s="155">
        <f t="shared" si="2"/>
        <v>0</v>
      </c>
      <c r="AR146" s="156" t="s">
        <v>329</v>
      </c>
      <c r="AT146" s="156" t="s">
        <v>159</v>
      </c>
      <c r="AU146" s="156" t="s">
        <v>75</v>
      </c>
      <c r="AY146" s="3" t="s">
        <v>157</v>
      </c>
      <c r="BE146" s="157">
        <f t="shared" si="3"/>
        <v>0</v>
      </c>
      <c r="BF146" s="157">
        <f t="shared" si="4"/>
        <v>0</v>
      </c>
      <c r="BG146" s="157">
        <f t="shared" si="5"/>
        <v>0</v>
      </c>
      <c r="BH146" s="157">
        <f t="shared" si="6"/>
        <v>0</v>
      </c>
      <c r="BI146" s="157">
        <f t="shared" si="7"/>
        <v>0</v>
      </c>
      <c r="BJ146" s="3" t="s">
        <v>81</v>
      </c>
      <c r="BK146" s="157">
        <f t="shared" si="8"/>
        <v>0</v>
      </c>
      <c r="BL146" s="3" t="s">
        <v>329</v>
      </c>
      <c r="BM146" s="156" t="s">
        <v>2445</v>
      </c>
    </row>
    <row r="147" spans="2:65" s="17" customFormat="1" ht="21.75" customHeight="1">
      <c r="B147" s="143"/>
      <c r="C147" s="186" t="s">
        <v>267</v>
      </c>
      <c r="D147" s="186" t="s">
        <v>236</v>
      </c>
      <c r="E147" s="187" t="s">
        <v>1186</v>
      </c>
      <c r="F147" s="188" t="s">
        <v>1187</v>
      </c>
      <c r="G147" s="189" t="s">
        <v>222</v>
      </c>
      <c r="H147" s="190">
        <v>250</v>
      </c>
      <c r="I147" s="191"/>
      <c r="J147" s="192"/>
      <c r="K147" s="193"/>
      <c r="L147" s="194"/>
      <c r="M147" s="195"/>
      <c r="N147" s="196" t="s">
        <v>35</v>
      </c>
      <c r="O147" s="45"/>
      <c r="P147" s="154">
        <f t="shared" si="0"/>
        <v>0</v>
      </c>
      <c r="Q147" s="154">
        <v>0</v>
      </c>
      <c r="R147" s="154">
        <f t="shared" si="1"/>
        <v>0</v>
      </c>
      <c r="S147" s="154">
        <v>0</v>
      </c>
      <c r="T147" s="155">
        <f t="shared" si="2"/>
        <v>0</v>
      </c>
      <c r="AR147" s="156" t="s">
        <v>825</v>
      </c>
      <c r="AT147" s="156" t="s">
        <v>236</v>
      </c>
      <c r="AU147" s="156" t="s">
        <v>75</v>
      </c>
      <c r="AY147" s="3" t="s">
        <v>157</v>
      </c>
      <c r="BE147" s="157">
        <f t="shared" si="3"/>
        <v>0</v>
      </c>
      <c r="BF147" s="157">
        <f t="shared" si="4"/>
        <v>0</v>
      </c>
      <c r="BG147" s="157">
        <f t="shared" si="5"/>
        <v>0</v>
      </c>
      <c r="BH147" s="157">
        <f t="shared" si="6"/>
        <v>0</v>
      </c>
      <c r="BI147" s="157">
        <f t="shared" si="7"/>
        <v>0</v>
      </c>
      <c r="BJ147" s="3" t="s">
        <v>81</v>
      </c>
      <c r="BK147" s="157">
        <f t="shared" si="8"/>
        <v>0</v>
      </c>
      <c r="BL147" s="3" t="s">
        <v>329</v>
      </c>
      <c r="BM147" s="156" t="s">
        <v>2446</v>
      </c>
    </row>
    <row r="148" spans="2:65" s="17" customFormat="1" ht="24.25" customHeight="1">
      <c r="B148" s="143"/>
      <c r="C148" s="144" t="s">
        <v>223</v>
      </c>
      <c r="D148" s="144" t="s">
        <v>159</v>
      </c>
      <c r="E148" s="145" t="s">
        <v>1188</v>
      </c>
      <c r="F148" s="146" t="s">
        <v>1189</v>
      </c>
      <c r="G148" s="147" t="s">
        <v>208</v>
      </c>
      <c r="H148" s="148">
        <v>0.5</v>
      </c>
      <c r="I148" s="149"/>
      <c r="J148" s="150"/>
      <c r="K148" s="151"/>
      <c r="L148" s="18"/>
      <c r="M148" s="152"/>
      <c r="N148" s="153" t="s">
        <v>35</v>
      </c>
      <c r="O148" s="45"/>
      <c r="P148" s="154">
        <f t="shared" si="0"/>
        <v>0</v>
      </c>
      <c r="Q148" s="154">
        <v>0</v>
      </c>
      <c r="R148" s="154">
        <f t="shared" si="1"/>
        <v>0</v>
      </c>
      <c r="S148" s="154">
        <v>0</v>
      </c>
      <c r="T148" s="155">
        <f t="shared" si="2"/>
        <v>0</v>
      </c>
      <c r="AR148" s="156" t="s">
        <v>329</v>
      </c>
      <c r="AT148" s="156" t="s">
        <v>159</v>
      </c>
      <c r="AU148" s="156" t="s">
        <v>75</v>
      </c>
      <c r="AY148" s="3" t="s">
        <v>157</v>
      </c>
      <c r="BE148" s="157">
        <f t="shared" si="3"/>
        <v>0</v>
      </c>
      <c r="BF148" s="157">
        <f t="shared" si="4"/>
        <v>0</v>
      </c>
      <c r="BG148" s="157">
        <f t="shared" si="5"/>
        <v>0</v>
      </c>
      <c r="BH148" s="157">
        <f t="shared" si="6"/>
        <v>0</v>
      </c>
      <c r="BI148" s="157">
        <f t="shared" si="7"/>
        <v>0</v>
      </c>
      <c r="BJ148" s="3" t="s">
        <v>81</v>
      </c>
      <c r="BK148" s="157">
        <f t="shared" si="8"/>
        <v>0</v>
      </c>
      <c r="BL148" s="3" t="s">
        <v>329</v>
      </c>
      <c r="BM148" s="156" t="s">
        <v>2447</v>
      </c>
    </row>
    <row r="149" spans="2:65" s="17" customFormat="1" ht="21.75" customHeight="1">
      <c r="B149" s="143"/>
      <c r="C149" s="186" t="s">
        <v>276</v>
      </c>
      <c r="D149" s="186" t="s">
        <v>236</v>
      </c>
      <c r="E149" s="187" t="s">
        <v>1190</v>
      </c>
      <c r="F149" s="188" t="s">
        <v>1191</v>
      </c>
      <c r="G149" s="189" t="s">
        <v>208</v>
      </c>
      <c r="H149" s="190">
        <v>0.5</v>
      </c>
      <c r="I149" s="191"/>
      <c r="J149" s="192"/>
      <c r="K149" s="193"/>
      <c r="L149" s="194"/>
      <c r="M149" s="195"/>
      <c r="N149" s="196" t="s">
        <v>35</v>
      </c>
      <c r="O149" s="45"/>
      <c r="P149" s="154">
        <f t="shared" si="0"/>
        <v>0</v>
      </c>
      <c r="Q149" s="154">
        <v>0</v>
      </c>
      <c r="R149" s="154">
        <f t="shared" si="1"/>
        <v>0</v>
      </c>
      <c r="S149" s="154">
        <v>0</v>
      </c>
      <c r="T149" s="155">
        <f t="shared" si="2"/>
        <v>0</v>
      </c>
      <c r="AR149" s="156" t="s">
        <v>825</v>
      </c>
      <c r="AT149" s="156" t="s">
        <v>236</v>
      </c>
      <c r="AU149" s="156" t="s">
        <v>75</v>
      </c>
      <c r="AY149" s="3" t="s">
        <v>157</v>
      </c>
      <c r="BE149" s="157">
        <f t="shared" si="3"/>
        <v>0</v>
      </c>
      <c r="BF149" s="157">
        <f t="shared" si="4"/>
        <v>0</v>
      </c>
      <c r="BG149" s="157">
        <f t="shared" si="5"/>
        <v>0</v>
      </c>
      <c r="BH149" s="157">
        <f t="shared" si="6"/>
        <v>0</v>
      </c>
      <c r="BI149" s="157">
        <f t="shared" si="7"/>
        <v>0</v>
      </c>
      <c r="BJ149" s="3" t="s">
        <v>81</v>
      </c>
      <c r="BK149" s="157">
        <f t="shared" si="8"/>
        <v>0</v>
      </c>
      <c r="BL149" s="3" t="s">
        <v>329</v>
      </c>
      <c r="BM149" s="156" t="s">
        <v>2448</v>
      </c>
    </row>
    <row r="150" spans="2:65" s="17" customFormat="1" ht="16.5" customHeight="1">
      <c r="B150" s="143"/>
      <c r="C150" s="186" t="s">
        <v>226</v>
      </c>
      <c r="D150" s="186" t="s">
        <v>236</v>
      </c>
      <c r="E150" s="187" t="s">
        <v>1192</v>
      </c>
      <c r="F150" s="188" t="s">
        <v>1193</v>
      </c>
      <c r="G150" s="189" t="s">
        <v>222</v>
      </c>
      <c r="H150" s="190">
        <v>3</v>
      </c>
      <c r="I150" s="191"/>
      <c r="J150" s="192"/>
      <c r="K150" s="193"/>
      <c r="L150" s="194"/>
      <c r="M150" s="195"/>
      <c r="N150" s="196" t="s">
        <v>35</v>
      </c>
      <c r="O150" s="45"/>
      <c r="P150" s="154">
        <f t="shared" si="0"/>
        <v>0</v>
      </c>
      <c r="Q150" s="154">
        <v>0</v>
      </c>
      <c r="R150" s="154">
        <f t="shared" si="1"/>
        <v>0</v>
      </c>
      <c r="S150" s="154">
        <v>0</v>
      </c>
      <c r="T150" s="155">
        <f t="shared" si="2"/>
        <v>0</v>
      </c>
      <c r="AR150" s="156" t="s">
        <v>825</v>
      </c>
      <c r="AT150" s="156" t="s">
        <v>236</v>
      </c>
      <c r="AU150" s="156" t="s">
        <v>75</v>
      </c>
      <c r="AY150" s="3" t="s">
        <v>157</v>
      </c>
      <c r="BE150" s="157">
        <f t="shared" si="3"/>
        <v>0</v>
      </c>
      <c r="BF150" s="157">
        <f t="shared" si="4"/>
        <v>0</v>
      </c>
      <c r="BG150" s="157">
        <f t="shared" si="5"/>
        <v>0</v>
      </c>
      <c r="BH150" s="157">
        <f t="shared" si="6"/>
        <v>0</v>
      </c>
      <c r="BI150" s="157">
        <f t="shared" si="7"/>
        <v>0</v>
      </c>
      <c r="BJ150" s="3" t="s">
        <v>81</v>
      </c>
      <c r="BK150" s="157">
        <f t="shared" si="8"/>
        <v>0</v>
      </c>
      <c r="BL150" s="3" t="s">
        <v>329</v>
      </c>
      <c r="BM150" s="156" t="s">
        <v>2449</v>
      </c>
    </row>
    <row r="151" spans="2:65" s="17" customFormat="1" ht="24.25" customHeight="1">
      <c r="B151" s="143"/>
      <c r="C151" s="144" t="s">
        <v>295</v>
      </c>
      <c r="D151" s="144" t="s">
        <v>159</v>
      </c>
      <c r="E151" s="145" t="s">
        <v>1194</v>
      </c>
      <c r="F151" s="146" t="s">
        <v>1195</v>
      </c>
      <c r="G151" s="147" t="s">
        <v>222</v>
      </c>
      <c r="H151" s="148">
        <v>61</v>
      </c>
      <c r="I151" s="149"/>
      <c r="J151" s="150"/>
      <c r="K151" s="151"/>
      <c r="L151" s="18"/>
      <c r="M151" s="152"/>
      <c r="N151" s="153" t="s">
        <v>35</v>
      </c>
      <c r="O151" s="45"/>
      <c r="P151" s="154">
        <f t="shared" si="0"/>
        <v>0</v>
      </c>
      <c r="Q151" s="154">
        <v>0</v>
      </c>
      <c r="R151" s="154">
        <f t="shared" si="1"/>
        <v>0</v>
      </c>
      <c r="S151" s="154">
        <v>0</v>
      </c>
      <c r="T151" s="155">
        <f t="shared" si="2"/>
        <v>0</v>
      </c>
      <c r="AR151" s="156" t="s">
        <v>329</v>
      </c>
      <c r="AT151" s="156" t="s">
        <v>159</v>
      </c>
      <c r="AU151" s="156" t="s">
        <v>75</v>
      </c>
      <c r="AY151" s="3" t="s">
        <v>157</v>
      </c>
      <c r="BE151" s="157">
        <f t="shared" si="3"/>
        <v>0</v>
      </c>
      <c r="BF151" s="157">
        <f t="shared" si="4"/>
        <v>0</v>
      </c>
      <c r="BG151" s="157">
        <f t="shared" si="5"/>
        <v>0</v>
      </c>
      <c r="BH151" s="157">
        <f t="shared" si="6"/>
        <v>0</v>
      </c>
      <c r="BI151" s="157">
        <f t="shared" si="7"/>
        <v>0</v>
      </c>
      <c r="BJ151" s="3" t="s">
        <v>81</v>
      </c>
      <c r="BK151" s="157">
        <f t="shared" si="8"/>
        <v>0</v>
      </c>
      <c r="BL151" s="3" t="s">
        <v>329</v>
      </c>
      <c r="BM151" s="156" t="s">
        <v>2450</v>
      </c>
    </row>
    <row r="152" spans="2:65" s="17" customFormat="1" ht="24.25" customHeight="1">
      <c r="B152" s="143"/>
      <c r="C152" s="144" t="s">
        <v>230</v>
      </c>
      <c r="D152" s="144" t="s">
        <v>159</v>
      </c>
      <c r="E152" s="145" t="s">
        <v>1196</v>
      </c>
      <c r="F152" s="146" t="s">
        <v>1197</v>
      </c>
      <c r="G152" s="147" t="s">
        <v>222</v>
      </c>
      <c r="H152" s="148">
        <v>76</v>
      </c>
      <c r="I152" s="149"/>
      <c r="J152" s="150"/>
      <c r="K152" s="151"/>
      <c r="L152" s="18"/>
      <c r="M152" s="152"/>
      <c r="N152" s="153" t="s">
        <v>35</v>
      </c>
      <c r="O152" s="45"/>
      <c r="P152" s="154">
        <f t="shared" si="0"/>
        <v>0</v>
      </c>
      <c r="Q152" s="154">
        <v>0</v>
      </c>
      <c r="R152" s="154">
        <f t="shared" si="1"/>
        <v>0</v>
      </c>
      <c r="S152" s="154">
        <v>0</v>
      </c>
      <c r="T152" s="155">
        <f t="shared" si="2"/>
        <v>0</v>
      </c>
      <c r="AR152" s="156" t="s">
        <v>329</v>
      </c>
      <c r="AT152" s="156" t="s">
        <v>159</v>
      </c>
      <c r="AU152" s="156" t="s">
        <v>75</v>
      </c>
      <c r="AY152" s="3" t="s">
        <v>157</v>
      </c>
      <c r="BE152" s="157">
        <f t="shared" si="3"/>
        <v>0</v>
      </c>
      <c r="BF152" s="157">
        <f t="shared" si="4"/>
        <v>0</v>
      </c>
      <c r="BG152" s="157">
        <f t="shared" si="5"/>
        <v>0</v>
      </c>
      <c r="BH152" s="157">
        <f t="shared" si="6"/>
        <v>0</v>
      </c>
      <c r="BI152" s="157">
        <f t="shared" si="7"/>
        <v>0</v>
      </c>
      <c r="BJ152" s="3" t="s">
        <v>81</v>
      </c>
      <c r="BK152" s="157">
        <f t="shared" si="8"/>
        <v>0</v>
      </c>
      <c r="BL152" s="3" t="s">
        <v>329</v>
      </c>
      <c r="BM152" s="156" t="s">
        <v>2451</v>
      </c>
    </row>
    <row r="153" spans="2:65" s="17" customFormat="1" ht="24.25" customHeight="1">
      <c r="B153" s="143"/>
      <c r="C153" s="144" t="s">
        <v>323</v>
      </c>
      <c r="D153" s="144" t="s">
        <v>159</v>
      </c>
      <c r="E153" s="145" t="s">
        <v>1198</v>
      </c>
      <c r="F153" s="146" t="s">
        <v>1199</v>
      </c>
      <c r="G153" s="147" t="s">
        <v>222</v>
      </c>
      <c r="H153" s="148">
        <v>16</v>
      </c>
      <c r="I153" s="149"/>
      <c r="J153" s="150"/>
      <c r="K153" s="151"/>
      <c r="L153" s="18"/>
      <c r="M153" s="152"/>
      <c r="N153" s="153" t="s">
        <v>35</v>
      </c>
      <c r="O153" s="45"/>
      <c r="P153" s="154">
        <f t="shared" si="0"/>
        <v>0</v>
      </c>
      <c r="Q153" s="154">
        <v>0</v>
      </c>
      <c r="R153" s="154">
        <f t="shared" si="1"/>
        <v>0</v>
      </c>
      <c r="S153" s="154">
        <v>0</v>
      </c>
      <c r="T153" s="155">
        <f t="shared" si="2"/>
        <v>0</v>
      </c>
      <c r="AR153" s="156" t="s">
        <v>329</v>
      </c>
      <c r="AT153" s="156" t="s">
        <v>159</v>
      </c>
      <c r="AU153" s="156" t="s">
        <v>75</v>
      </c>
      <c r="AY153" s="3" t="s">
        <v>157</v>
      </c>
      <c r="BE153" s="157">
        <f t="shared" si="3"/>
        <v>0</v>
      </c>
      <c r="BF153" s="157">
        <f t="shared" si="4"/>
        <v>0</v>
      </c>
      <c r="BG153" s="157">
        <f t="shared" si="5"/>
        <v>0</v>
      </c>
      <c r="BH153" s="157">
        <f t="shared" si="6"/>
        <v>0</v>
      </c>
      <c r="BI153" s="157">
        <f t="shared" si="7"/>
        <v>0</v>
      </c>
      <c r="BJ153" s="3" t="s">
        <v>81</v>
      </c>
      <c r="BK153" s="157">
        <f t="shared" si="8"/>
        <v>0</v>
      </c>
      <c r="BL153" s="3" t="s">
        <v>329</v>
      </c>
      <c r="BM153" s="156" t="s">
        <v>2452</v>
      </c>
    </row>
    <row r="154" spans="2:65" s="17" customFormat="1" ht="24.25" customHeight="1">
      <c r="B154" s="143"/>
      <c r="C154" s="144" t="s">
        <v>233</v>
      </c>
      <c r="D154" s="144" t="s">
        <v>159</v>
      </c>
      <c r="E154" s="145" t="s">
        <v>1200</v>
      </c>
      <c r="F154" s="146" t="s">
        <v>1201</v>
      </c>
      <c r="G154" s="147" t="s">
        <v>222</v>
      </c>
      <c r="H154" s="148">
        <v>10</v>
      </c>
      <c r="I154" s="149"/>
      <c r="J154" s="150"/>
      <c r="K154" s="151"/>
      <c r="L154" s="18"/>
      <c r="M154" s="152"/>
      <c r="N154" s="153" t="s">
        <v>35</v>
      </c>
      <c r="O154" s="45"/>
      <c r="P154" s="154">
        <f t="shared" si="0"/>
        <v>0</v>
      </c>
      <c r="Q154" s="154">
        <v>0</v>
      </c>
      <c r="R154" s="154">
        <f t="shared" si="1"/>
        <v>0</v>
      </c>
      <c r="S154" s="154">
        <v>0</v>
      </c>
      <c r="T154" s="155">
        <f t="shared" si="2"/>
        <v>0</v>
      </c>
      <c r="AR154" s="156" t="s">
        <v>329</v>
      </c>
      <c r="AT154" s="156" t="s">
        <v>159</v>
      </c>
      <c r="AU154" s="156" t="s">
        <v>75</v>
      </c>
      <c r="AY154" s="3" t="s">
        <v>157</v>
      </c>
      <c r="BE154" s="157">
        <f t="shared" si="3"/>
        <v>0</v>
      </c>
      <c r="BF154" s="157">
        <f t="shared" si="4"/>
        <v>0</v>
      </c>
      <c r="BG154" s="157">
        <f t="shared" si="5"/>
        <v>0</v>
      </c>
      <c r="BH154" s="157">
        <f t="shared" si="6"/>
        <v>0</v>
      </c>
      <c r="BI154" s="157">
        <f t="shared" si="7"/>
        <v>0</v>
      </c>
      <c r="BJ154" s="3" t="s">
        <v>81</v>
      </c>
      <c r="BK154" s="157">
        <f t="shared" si="8"/>
        <v>0</v>
      </c>
      <c r="BL154" s="3" t="s">
        <v>329</v>
      </c>
      <c r="BM154" s="156" t="s">
        <v>2453</v>
      </c>
    </row>
    <row r="155" spans="2:65" s="17" customFormat="1" ht="24.25" customHeight="1">
      <c r="B155" s="143"/>
      <c r="C155" s="144" t="s">
        <v>330</v>
      </c>
      <c r="D155" s="144" t="s">
        <v>159</v>
      </c>
      <c r="E155" s="145" t="s">
        <v>1206</v>
      </c>
      <c r="F155" s="146" t="s">
        <v>1207</v>
      </c>
      <c r="G155" s="147" t="s">
        <v>222</v>
      </c>
      <c r="H155" s="148">
        <v>4</v>
      </c>
      <c r="I155" s="149"/>
      <c r="J155" s="150"/>
      <c r="K155" s="151"/>
      <c r="L155" s="18"/>
      <c r="M155" s="152"/>
      <c r="N155" s="153" t="s">
        <v>35</v>
      </c>
      <c r="O155" s="45"/>
      <c r="P155" s="154">
        <f t="shared" si="0"/>
        <v>0</v>
      </c>
      <c r="Q155" s="154">
        <v>0</v>
      </c>
      <c r="R155" s="154">
        <f t="shared" si="1"/>
        <v>0</v>
      </c>
      <c r="S155" s="154">
        <v>0</v>
      </c>
      <c r="T155" s="155">
        <f t="shared" si="2"/>
        <v>0</v>
      </c>
      <c r="AR155" s="156" t="s">
        <v>329</v>
      </c>
      <c r="AT155" s="156" t="s">
        <v>159</v>
      </c>
      <c r="AU155" s="156" t="s">
        <v>75</v>
      </c>
      <c r="AY155" s="3" t="s">
        <v>157</v>
      </c>
      <c r="BE155" s="157">
        <f t="shared" si="3"/>
        <v>0</v>
      </c>
      <c r="BF155" s="157">
        <f t="shared" si="4"/>
        <v>0</v>
      </c>
      <c r="BG155" s="157">
        <f t="shared" si="5"/>
        <v>0</v>
      </c>
      <c r="BH155" s="157">
        <f t="shared" si="6"/>
        <v>0</v>
      </c>
      <c r="BI155" s="157">
        <f t="shared" si="7"/>
        <v>0</v>
      </c>
      <c r="BJ155" s="3" t="s">
        <v>81</v>
      </c>
      <c r="BK155" s="157">
        <f t="shared" si="8"/>
        <v>0</v>
      </c>
      <c r="BL155" s="3" t="s">
        <v>329</v>
      </c>
      <c r="BM155" s="156" t="s">
        <v>2454</v>
      </c>
    </row>
    <row r="156" spans="2:65" s="17" customFormat="1" ht="16.5" customHeight="1">
      <c r="B156" s="143"/>
      <c r="C156" s="186" t="s">
        <v>240</v>
      </c>
      <c r="D156" s="186" t="s">
        <v>236</v>
      </c>
      <c r="E156" s="187" t="s">
        <v>1208</v>
      </c>
      <c r="F156" s="188" t="s">
        <v>2455</v>
      </c>
      <c r="G156" s="189" t="s">
        <v>222</v>
      </c>
      <c r="H156" s="190">
        <v>4</v>
      </c>
      <c r="I156" s="191"/>
      <c r="J156" s="192"/>
      <c r="K156" s="193"/>
      <c r="L156" s="194"/>
      <c r="M156" s="195"/>
      <c r="N156" s="196" t="s">
        <v>35</v>
      </c>
      <c r="O156" s="45"/>
      <c r="P156" s="154">
        <f t="shared" si="0"/>
        <v>0</v>
      </c>
      <c r="Q156" s="154">
        <v>0</v>
      </c>
      <c r="R156" s="154">
        <f t="shared" si="1"/>
        <v>0</v>
      </c>
      <c r="S156" s="154">
        <v>0</v>
      </c>
      <c r="T156" s="155">
        <f t="shared" si="2"/>
        <v>0</v>
      </c>
      <c r="AR156" s="156" t="s">
        <v>825</v>
      </c>
      <c r="AT156" s="156" t="s">
        <v>236</v>
      </c>
      <c r="AU156" s="156" t="s">
        <v>75</v>
      </c>
      <c r="AY156" s="3" t="s">
        <v>157</v>
      </c>
      <c r="BE156" s="157">
        <f t="shared" si="3"/>
        <v>0</v>
      </c>
      <c r="BF156" s="157">
        <f t="shared" si="4"/>
        <v>0</v>
      </c>
      <c r="BG156" s="157">
        <f t="shared" si="5"/>
        <v>0</v>
      </c>
      <c r="BH156" s="157">
        <f t="shared" si="6"/>
        <v>0</v>
      </c>
      <c r="BI156" s="157">
        <f t="shared" si="7"/>
        <v>0</v>
      </c>
      <c r="BJ156" s="3" t="s">
        <v>81</v>
      </c>
      <c r="BK156" s="157">
        <f t="shared" si="8"/>
        <v>0</v>
      </c>
      <c r="BL156" s="3" t="s">
        <v>329</v>
      </c>
      <c r="BM156" s="156" t="s">
        <v>2456</v>
      </c>
    </row>
    <row r="157" spans="2:65" s="17" customFormat="1" ht="16.5" customHeight="1">
      <c r="B157" s="143"/>
      <c r="C157" s="186" t="s">
        <v>340</v>
      </c>
      <c r="D157" s="186" t="s">
        <v>236</v>
      </c>
      <c r="E157" s="187" t="s">
        <v>1212</v>
      </c>
      <c r="F157" s="188" t="s">
        <v>1213</v>
      </c>
      <c r="G157" s="189" t="s">
        <v>222</v>
      </c>
      <c r="H157" s="190">
        <v>4</v>
      </c>
      <c r="I157" s="191"/>
      <c r="J157" s="192"/>
      <c r="K157" s="193"/>
      <c r="L157" s="194"/>
      <c r="M157" s="195"/>
      <c r="N157" s="196" t="s">
        <v>35</v>
      </c>
      <c r="O157" s="45"/>
      <c r="P157" s="154">
        <f t="shared" si="0"/>
        <v>0</v>
      </c>
      <c r="Q157" s="154">
        <v>0</v>
      </c>
      <c r="R157" s="154">
        <f t="shared" si="1"/>
        <v>0</v>
      </c>
      <c r="S157" s="154">
        <v>0</v>
      </c>
      <c r="T157" s="155">
        <f t="shared" si="2"/>
        <v>0</v>
      </c>
      <c r="AR157" s="156" t="s">
        <v>825</v>
      </c>
      <c r="AT157" s="156" t="s">
        <v>236</v>
      </c>
      <c r="AU157" s="156" t="s">
        <v>75</v>
      </c>
      <c r="AY157" s="3" t="s">
        <v>157</v>
      </c>
      <c r="BE157" s="157">
        <f t="shared" si="3"/>
        <v>0</v>
      </c>
      <c r="BF157" s="157">
        <f t="shared" si="4"/>
        <v>0</v>
      </c>
      <c r="BG157" s="157">
        <f t="shared" si="5"/>
        <v>0</v>
      </c>
      <c r="BH157" s="157">
        <f t="shared" si="6"/>
        <v>0</v>
      </c>
      <c r="BI157" s="157">
        <f t="shared" si="7"/>
        <v>0</v>
      </c>
      <c r="BJ157" s="3" t="s">
        <v>81</v>
      </c>
      <c r="BK157" s="157">
        <f t="shared" si="8"/>
        <v>0</v>
      </c>
      <c r="BL157" s="3" t="s">
        <v>329</v>
      </c>
      <c r="BM157" s="156" t="s">
        <v>2457</v>
      </c>
    </row>
    <row r="158" spans="2:65" s="17" customFormat="1" ht="24.25" customHeight="1">
      <c r="B158" s="143"/>
      <c r="C158" s="144" t="s">
        <v>244</v>
      </c>
      <c r="D158" s="144" t="s">
        <v>159</v>
      </c>
      <c r="E158" s="145" t="s">
        <v>1220</v>
      </c>
      <c r="F158" s="146" t="s">
        <v>1221</v>
      </c>
      <c r="G158" s="147" t="s">
        <v>222</v>
      </c>
      <c r="H158" s="148">
        <v>3</v>
      </c>
      <c r="I158" s="149"/>
      <c r="J158" s="150"/>
      <c r="K158" s="151"/>
      <c r="L158" s="18"/>
      <c r="M158" s="152"/>
      <c r="N158" s="153" t="s">
        <v>35</v>
      </c>
      <c r="O158" s="45"/>
      <c r="P158" s="154">
        <f t="shared" si="0"/>
        <v>0</v>
      </c>
      <c r="Q158" s="154">
        <v>0</v>
      </c>
      <c r="R158" s="154">
        <f t="shared" si="1"/>
        <v>0</v>
      </c>
      <c r="S158" s="154">
        <v>0</v>
      </c>
      <c r="T158" s="155">
        <f t="shared" si="2"/>
        <v>0</v>
      </c>
      <c r="AR158" s="156" t="s">
        <v>329</v>
      </c>
      <c r="AT158" s="156" t="s">
        <v>159</v>
      </c>
      <c r="AU158" s="156" t="s">
        <v>75</v>
      </c>
      <c r="AY158" s="3" t="s">
        <v>157</v>
      </c>
      <c r="BE158" s="157">
        <f t="shared" si="3"/>
        <v>0</v>
      </c>
      <c r="BF158" s="157">
        <f t="shared" si="4"/>
        <v>0</v>
      </c>
      <c r="BG158" s="157">
        <f t="shared" si="5"/>
        <v>0</v>
      </c>
      <c r="BH158" s="157">
        <f t="shared" si="6"/>
        <v>0</v>
      </c>
      <c r="BI158" s="157">
        <f t="shared" si="7"/>
        <v>0</v>
      </c>
      <c r="BJ158" s="3" t="s">
        <v>81</v>
      </c>
      <c r="BK158" s="157">
        <f t="shared" si="8"/>
        <v>0</v>
      </c>
      <c r="BL158" s="3" t="s">
        <v>329</v>
      </c>
      <c r="BM158" s="156" t="s">
        <v>2458</v>
      </c>
    </row>
    <row r="159" spans="2:65" s="17" customFormat="1" ht="21.75" customHeight="1">
      <c r="B159" s="143"/>
      <c r="C159" s="186" t="s">
        <v>354</v>
      </c>
      <c r="D159" s="186" t="s">
        <v>236</v>
      </c>
      <c r="E159" s="187" t="s">
        <v>1222</v>
      </c>
      <c r="F159" s="188" t="s">
        <v>1223</v>
      </c>
      <c r="G159" s="189" t="s">
        <v>222</v>
      </c>
      <c r="H159" s="190">
        <v>3</v>
      </c>
      <c r="I159" s="191"/>
      <c r="J159" s="192"/>
      <c r="K159" s="193"/>
      <c r="L159" s="194"/>
      <c r="M159" s="195"/>
      <c r="N159" s="196" t="s">
        <v>35</v>
      </c>
      <c r="O159" s="45"/>
      <c r="P159" s="154">
        <f t="shared" si="0"/>
        <v>0</v>
      </c>
      <c r="Q159" s="154">
        <v>0</v>
      </c>
      <c r="R159" s="154">
        <f t="shared" si="1"/>
        <v>0</v>
      </c>
      <c r="S159" s="154">
        <v>0</v>
      </c>
      <c r="T159" s="155">
        <f t="shared" si="2"/>
        <v>0</v>
      </c>
      <c r="AR159" s="156" t="s">
        <v>825</v>
      </c>
      <c r="AT159" s="156" t="s">
        <v>236</v>
      </c>
      <c r="AU159" s="156" t="s">
        <v>75</v>
      </c>
      <c r="AY159" s="3" t="s">
        <v>157</v>
      </c>
      <c r="BE159" s="157">
        <f t="shared" si="3"/>
        <v>0</v>
      </c>
      <c r="BF159" s="157">
        <f t="shared" si="4"/>
        <v>0</v>
      </c>
      <c r="BG159" s="157">
        <f t="shared" si="5"/>
        <v>0</v>
      </c>
      <c r="BH159" s="157">
        <f t="shared" si="6"/>
        <v>0</v>
      </c>
      <c r="BI159" s="157">
        <f t="shared" si="7"/>
        <v>0</v>
      </c>
      <c r="BJ159" s="3" t="s">
        <v>81</v>
      </c>
      <c r="BK159" s="157">
        <f t="shared" si="8"/>
        <v>0</v>
      </c>
      <c r="BL159" s="3" t="s">
        <v>329</v>
      </c>
      <c r="BM159" s="156" t="s">
        <v>2459</v>
      </c>
    </row>
    <row r="160" spans="2:65" s="17" customFormat="1" ht="16.5" customHeight="1">
      <c r="B160" s="143"/>
      <c r="C160" s="186" t="s">
        <v>248</v>
      </c>
      <c r="D160" s="186" t="s">
        <v>236</v>
      </c>
      <c r="E160" s="187" t="s">
        <v>1218</v>
      </c>
      <c r="F160" s="188" t="s">
        <v>1219</v>
      </c>
      <c r="G160" s="189" t="s">
        <v>222</v>
      </c>
      <c r="H160" s="190">
        <v>3</v>
      </c>
      <c r="I160" s="191"/>
      <c r="J160" s="192"/>
      <c r="K160" s="193"/>
      <c r="L160" s="194"/>
      <c r="M160" s="195"/>
      <c r="N160" s="196" t="s">
        <v>35</v>
      </c>
      <c r="O160" s="45"/>
      <c r="P160" s="154">
        <f t="shared" ref="P160:P189" si="9">O160*H160</f>
        <v>0</v>
      </c>
      <c r="Q160" s="154">
        <v>0</v>
      </c>
      <c r="R160" s="154">
        <f t="shared" ref="R160:R189" si="10">Q160*H160</f>
        <v>0</v>
      </c>
      <c r="S160" s="154">
        <v>0</v>
      </c>
      <c r="T160" s="155">
        <f t="shared" ref="T160:T189" si="11">S160*H160</f>
        <v>0</v>
      </c>
      <c r="AR160" s="156" t="s">
        <v>825</v>
      </c>
      <c r="AT160" s="156" t="s">
        <v>236</v>
      </c>
      <c r="AU160" s="156" t="s">
        <v>75</v>
      </c>
      <c r="AY160" s="3" t="s">
        <v>157</v>
      </c>
      <c r="BE160" s="157">
        <f t="shared" ref="BE160:BE189" si="12">IF(N160="základná",J160,0)</f>
        <v>0</v>
      </c>
      <c r="BF160" s="157">
        <f t="shared" ref="BF160:BF189" si="13">IF(N160="znížená",J160,0)</f>
        <v>0</v>
      </c>
      <c r="BG160" s="157">
        <f t="shared" ref="BG160:BG189" si="14">IF(N160="zákl. prenesená",J160,0)</f>
        <v>0</v>
      </c>
      <c r="BH160" s="157">
        <f t="shared" ref="BH160:BH189" si="15">IF(N160="zníž. prenesená",J160,0)</f>
        <v>0</v>
      </c>
      <c r="BI160" s="157">
        <f t="shared" ref="BI160:BI189" si="16">IF(N160="nulová",J160,0)</f>
        <v>0</v>
      </c>
      <c r="BJ160" s="3" t="s">
        <v>81</v>
      </c>
      <c r="BK160" s="157">
        <f t="shared" ref="BK160:BK189" si="17">ROUND(I160*H160,2)</f>
        <v>0</v>
      </c>
      <c r="BL160" s="3" t="s">
        <v>329</v>
      </c>
      <c r="BM160" s="156" t="s">
        <v>2460</v>
      </c>
    </row>
    <row r="161" spans="2:65" s="17" customFormat="1" ht="37.9" customHeight="1">
      <c r="B161" s="143"/>
      <c r="C161" s="144" t="s">
        <v>365</v>
      </c>
      <c r="D161" s="144" t="s">
        <v>159</v>
      </c>
      <c r="E161" s="145" t="s">
        <v>2461</v>
      </c>
      <c r="F161" s="146" t="s">
        <v>2462</v>
      </c>
      <c r="G161" s="147" t="s">
        <v>222</v>
      </c>
      <c r="H161" s="148">
        <v>2</v>
      </c>
      <c r="I161" s="149"/>
      <c r="J161" s="150"/>
      <c r="K161" s="151"/>
      <c r="L161" s="18"/>
      <c r="M161" s="152"/>
      <c r="N161" s="153" t="s">
        <v>35</v>
      </c>
      <c r="O161" s="45"/>
      <c r="P161" s="154">
        <f t="shared" si="9"/>
        <v>0</v>
      </c>
      <c r="Q161" s="154">
        <v>0</v>
      </c>
      <c r="R161" s="154">
        <f t="shared" si="10"/>
        <v>0</v>
      </c>
      <c r="S161" s="154">
        <v>0</v>
      </c>
      <c r="T161" s="155">
        <f t="shared" si="11"/>
        <v>0</v>
      </c>
      <c r="AR161" s="156" t="s">
        <v>329</v>
      </c>
      <c r="AT161" s="156" t="s">
        <v>159</v>
      </c>
      <c r="AU161" s="156" t="s">
        <v>75</v>
      </c>
      <c r="AY161" s="3" t="s">
        <v>157</v>
      </c>
      <c r="BE161" s="157">
        <f t="shared" si="12"/>
        <v>0</v>
      </c>
      <c r="BF161" s="157">
        <f t="shared" si="13"/>
        <v>0</v>
      </c>
      <c r="BG161" s="157">
        <f t="shared" si="14"/>
        <v>0</v>
      </c>
      <c r="BH161" s="157">
        <f t="shared" si="15"/>
        <v>0</v>
      </c>
      <c r="BI161" s="157">
        <f t="shared" si="16"/>
        <v>0</v>
      </c>
      <c r="BJ161" s="3" t="s">
        <v>81</v>
      </c>
      <c r="BK161" s="157">
        <f t="shared" si="17"/>
        <v>0</v>
      </c>
      <c r="BL161" s="3" t="s">
        <v>329</v>
      </c>
      <c r="BM161" s="156" t="s">
        <v>2463</v>
      </c>
    </row>
    <row r="162" spans="2:65" s="17" customFormat="1" ht="24.25" customHeight="1">
      <c r="B162" s="143"/>
      <c r="C162" s="144" t="s">
        <v>251</v>
      </c>
      <c r="D162" s="144" t="s">
        <v>159</v>
      </c>
      <c r="E162" s="145" t="s">
        <v>2464</v>
      </c>
      <c r="F162" s="146" t="s">
        <v>2465</v>
      </c>
      <c r="G162" s="147" t="s">
        <v>222</v>
      </c>
      <c r="H162" s="148">
        <v>1</v>
      </c>
      <c r="I162" s="149"/>
      <c r="J162" s="150"/>
      <c r="K162" s="151"/>
      <c r="L162" s="18"/>
      <c r="M162" s="152"/>
      <c r="N162" s="153" t="s">
        <v>35</v>
      </c>
      <c r="O162" s="45"/>
      <c r="P162" s="154">
        <f t="shared" si="9"/>
        <v>0</v>
      </c>
      <c r="Q162" s="154">
        <v>0</v>
      </c>
      <c r="R162" s="154">
        <f t="shared" si="10"/>
        <v>0</v>
      </c>
      <c r="S162" s="154">
        <v>0</v>
      </c>
      <c r="T162" s="155">
        <f t="shared" si="11"/>
        <v>0</v>
      </c>
      <c r="AR162" s="156" t="s">
        <v>329</v>
      </c>
      <c r="AT162" s="156" t="s">
        <v>159</v>
      </c>
      <c r="AU162" s="156" t="s">
        <v>75</v>
      </c>
      <c r="AY162" s="3" t="s">
        <v>157</v>
      </c>
      <c r="BE162" s="157">
        <f t="shared" si="12"/>
        <v>0</v>
      </c>
      <c r="BF162" s="157">
        <f t="shared" si="13"/>
        <v>0</v>
      </c>
      <c r="BG162" s="157">
        <f t="shared" si="14"/>
        <v>0</v>
      </c>
      <c r="BH162" s="157">
        <f t="shared" si="15"/>
        <v>0</v>
      </c>
      <c r="BI162" s="157">
        <f t="shared" si="16"/>
        <v>0</v>
      </c>
      <c r="BJ162" s="3" t="s">
        <v>81</v>
      </c>
      <c r="BK162" s="157">
        <f t="shared" si="17"/>
        <v>0</v>
      </c>
      <c r="BL162" s="3" t="s">
        <v>329</v>
      </c>
      <c r="BM162" s="156" t="s">
        <v>2466</v>
      </c>
    </row>
    <row r="163" spans="2:65" s="17" customFormat="1" ht="16.5" customHeight="1">
      <c r="B163" s="143"/>
      <c r="C163" s="186">
        <v>41</v>
      </c>
      <c r="D163" s="186" t="s">
        <v>236</v>
      </c>
      <c r="E163" s="187" t="s">
        <v>1218</v>
      </c>
      <c r="F163" s="188" t="s">
        <v>1219</v>
      </c>
      <c r="G163" s="189" t="s">
        <v>222</v>
      </c>
      <c r="H163" s="190">
        <v>3</v>
      </c>
      <c r="I163" s="191"/>
      <c r="J163" s="192"/>
      <c r="K163" s="193"/>
      <c r="L163" s="194"/>
      <c r="M163" s="195"/>
      <c r="N163" s="196" t="s">
        <v>35</v>
      </c>
      <c r="O163" s="45"/>
      <c r="P163" s="154">
        <f t="shared" si="9"/>
        <v>0</v>
      </c>
      <c r="Q163" s="154">
        <v>0</v>
      </c>
      <c r="R163" s="154">
        <f t="shared" si="10"/>
        <v>0</v>
      </c>
      <c r="S163" s="154">
        <v>0</v>
      </c>
      <c r="T163" s="155">
        <f t="shared" si="11"/>
        <v>0</v>
      </c>
      <c r="AR163" s="156" t="s">
        <v>825</v>
      </c>
      <c r="AT163" s="156" t="s">
        <v>236</v>
      </c>
      <c r="AU163" s="156" t="s">
        <v>75</v>
      </c>
      <c r="AY163" s="3" t="s">
        <v>157</v>
      </c>
      <c r="BE163" s="157">
        <f t="shared" si="12"/>
        <v>0</v>
      </c>
      <c r="BF163" s="157">
        <f t="shared" si="13"/>
        <v>0</v>
      </c>
      <c r="BG163" s="157">
        <f t="shared" si="14"/>
        <v>0</v>
      </c>
      <c r="BH163" s="157">
        <f t="shared" si="15"/>
        <v>0</v>
      </c>
      <c r="BI163" s="157">
        <f t="shared" si="16"/>
        <v>0</v>
      </c>
      <c r="BJ163" s="3" t="s">
        <v>81</v>
      </c>
      <c r="BK163" s="157">
        <f t="shared" si="17"/>
        <v>0</v>
      </c>
      <c r="BL163" s="3" t="s">
        <v>329</v>
      </c>
      <c r="BM163" s="156" t="s">
        <v>2467</v>
      </c>
    </row>
    <row r="164" spans="2:65" s="17" customFormat="1" ht="16.5" customHeight="1">
      <c r="B164" s="143"/>
      <c r="C164" s="186">
        <v>42</v>
      </c>
      <c r="D164" s="186" t="s">
        <v>236</v>
      </c>
      <c r="E164" s="187" t="s">
        <v>1246</v>
      </c>
      <c r="F164" s="188" t="s">
        <v>1247</v>
      </c>
      <c r="G164" s="189" t="s">
        <v>222</v>
      </c>
      <c r="H164" s="190">
        <v>8</v>
      </c>
      <c r="I164" s="191"/>
      <c r="J164" s="192"/>
      <c r="K164" s="193"/>
      <c r="L164" s="194"/>
      <c r="M164" s="195"/>
      <c r="N164" s="196" t="s">
        <v>35</v>
      </c>
      <c r="O164" s="45"/>
      <c r="P164" s="154">
        <f t="shared" si="9"/>
        <v>0</v>
      </c>
      <c r="Q164" s="154">
        <v>0</v>
      </c>
      <c r="R164" s="154">
        <f t="shared" si="10"/>
        <v>0</v>
      </c>
      <c r="S164" s="154">
        <v>0</v>
      </c>
      <c r="T164" s="155">
        <f t="shared" si="11"/>
        <v>0</v>
      </c>
      <c r="AR164" s="156" t="s">
        <v>825</v>
      </c>
      <c r="AT164" s="156" t="s">
        <v>236</v>
      </c>
      <c r="AU164" s="156" t="s">
        <v>75</v>
      </c>
      <c r="AY164" s="3" t="s">
        <v>157</v>
      </c>
      <c r="BE164" s="157">
        <f t="shared" si="12"/>
        <v>0</v>
      </c>
      <c r="BF164" s="157">
        <f t="shared" si="13"/>
        <v>0</v>
      </c>
      <c r="BG164" s="157">
        <f t="shared" si="14"/>
        <v>0</v>
      </c>
      <c r="BH164" s="157">
        <f t="shared" si="15"/>
        <v>0</v>
      </c>
      <c r="BI164" s="157">
        <f t="shared" si="16"/>
        <v>0</v>
      </c>
      <c r="BJ164" s="3" t="s">
        <v>81</v>
      </c>
      <c r="BK164" s="157">
        <f t="shared" si="17"/>
        <v>0</v>
      </c>
      <c r="BL164" s="3" t="s">
        <v>329</v>
      </c>
      <c r="BM164" s="156" t="s">
        <v>2468</v>
      </c>
    </row>
    <row r="165" spans="2:65" s="17" customFormat="1" ht="16.5" customHeight="1">
      <c r="B165" s="143"/>
      <c r="C165" s="186">
        <v>43</v>
      </c>
      <c r="D165" s="186" t="s">
        <v>236</v>
      </c>
      <c r="E165" s="187" t="s">
        <v>1250</v>
      </c>
      <c r="F165" s="188" t="s">
        <v>1251</v>
      </c>
      <c r="G165" s="189" t="s">
        <v>222</v>
      </c>
      <c r="H165" s="190">
        <v>5</v>
      </c>
      <c r="I165" s="191"/>
      <c r="J165" s="192"/>
      <c r="K165" s="193"/>
      <c r="L165" s="194"/>
      <c r="M165" s="195"/>
      <c r="N165" s="196" t="s">
        <v>35</v>
      </c>
      <c r="O165" s="45"/>
      <c r="P165" s="154">
        <f t="shared" si="9"/>
        <v>0</v>
      </c>
      <c r="Q165" s="154">
        <v>0</v>
      </c>
      <c r="R165" s="154">
        <f t="shared" si="10"/>
        <v>0</v>
      </c>
      <c r="S165" s="154">
        <v>0</v>
      </c>
      <c r="T165" s="155">
        <f t="shared" si="11"/>
        <v>0</v>
      </c>
      <c r="AR165" s="156" t="s">
        <v>825</v>
      </c>
      <c r="AT165" s="156" t="s">
        <v>236</v>
      </c>
      <c r="AU165" s="156" t="s">
        <v>75</v>
      </c>
      <c r="AY165" s="3" t="s">
        <v>157</v>
      </c>
      <c r="BE165" s="157">
        <f t="shared" si="12"/>
        <v>0</v>
      </c>
      <c r="BF165" s="157">
        <f t="shared" si="13"/>
        <v>0</v>
      </c>
      <c r="BG165" s="157">
        <f t="shared" si="14"/>
        <v>0</v>
      </c>
      <c r="BH165" s="157">
        <f t="shared" si="15"/>
        <v>0</v>
      </c>
      <c r="BI165" s="157">
        <f t="shared" si="16"/>
        <v>0</v>
      </c>
      <c r="BJ165" s="3" t="s">
        <v>81</v>
      </c>
      <c r="BK165" s="157">
        <f t="shared" si="17"/>
        <v>0</v>
      </c>
      <c r="BL165" s="3" t="s">
        <v>329</v>
      </c>
      <c r="BM165" s="156" t="s">
        <v>2469</v>
      </c>
    </row>
    <row r="166" spans="2:65" s="17" customFormat="1" ht="24.25" customHeight="1">
      <c r="B166" s="143"/>
      <c r="C166" s="144">
        <v>44</v>
      </c>
      <c r="D166" s="144" t="s">
        <v>159</v>
      </c>
      <c r="E166" s="145" t="s">
        <v>1254</v>
      </c>
      <c r="F166" s="146" t="s">
        <v>1255</v>
      </c>
      <c r="G166" s="147" t="s">
        <v>222</v>
      </c>
      <c r="H166" s="148">
        <v>39</v>
      </c>
      <c r="I166" s="149"/>
      <c r="J166" s="150"/>
      <c r="K166" s="151"/>
      <c r="L166" s="18"/>
      <c r="M166" s="152"/>
      <c r="N166" s="153" t="s">
        <v>35</v>
      </c>
      <c r="O166" s="45"/>
      <c r="P166" s="154">
        <f t="shared" si="9"/>
        <v>0</v>
      </c>
      <c r="Q166" s="154">
        <v>0</v>
      </c>
      <c r="R166" s="154">
        <f t="shared" si="10"/>
        <v>0</v>
      </c>
      <c r="S166" s="154">
        <v>0</v>
      </c>
      <c r="T166" s="155">
        <f t="shared" si="11"/>
        <v>0</v>
      </c>
      <c r="AR166" s="156" t="s">
        <v>329</v>
      </c>
      <c r="AT166" s="156" t="s">
        <v>159</v>
      </c>
      <c r="AU166" s="156" t="s">
        <v>75</v>
      </c>
      <c r="AY166" s="3" t="s">
        <v>157</v>
      </c>
      <c r="BE166" s="157">
        <f t="shared" si="12"/>
        <v>0</v>
      </c>
      <c r="BF166" s="157">
        <f t="shared" si="13"/>
        <v>0</v>
      </c>
      <c r="BG166" s="157">
        <f t="shared" si="14"/>
        <v>0</v>
      </c>
      <c r="BH166" s="157">
        <f t="shared" si="15"/>
        <v>0</v>
      </c>
      <c r="BI166" s="157">
        <f t="shared" si="16"/>
        <v>0</v>
      </c>
      <c r="BJ166" s="3" t="s">
        <v>81</v>
      </c>
      <c r="BK166" s="157">
        <f t="shared" si="17"/>
        <v>0</v>
      </c>
      <c r="BL166" s="3" t="s">
        <v>329</v>
      </c>
      <c r="BM166" s="156" t="s">
        <v>2470</v>
      </c>
    </row>
    <row r="167" spans="2:65" s="17" customFormat="1" ht="24.25" customHeight="1">
      <c r="B167" s="143"/>
      <c r="C167" s="186">
        <v>45</v>
      </c>
      <c r="D167" s="186" t="s">
        <v>236</v>
      </c>
      <c r="E167" s="187" t="s">
        <v>1256</v>
      </c>
      <c r="F167" s="188" t="s">
        <v>1257</v>
      </c>
      <c r="G167" s="189" t="s">
        <v>222</v>
      </c>
      <c r="H167" s="190">
        <v>39</v>
      </c>
      <c r="I167" s="191"/>
      <c r="J167" s="192"/>
      <c r="K167" s="193"/>
      <c r="L167" s="194"/>
      <c r="M167" s="195"/>
      <c r="N167" s="196" t="s">
        <v>35</v>
      </c>
      <c r="O167" s="45"/>
      <c r="P167" s="154">
        <f t="shared" si="9"/>
        <v>0</v>
      </c>
      <c r="Q167" s="154">
        <v>0</v>
      </c>
      <c r="R167" s="154">
        <f t="shared" si="10"/>
        <v>0</v>
      </c>
      <c r="S167" s="154">
        <v>0</v>
      </c>
      <c r="T167" s="155">
        <f t="shared" si="11"/>
        <v>0</v>
      </c>
      <c r="AR167" s="156" t="s">
        <v>825</v>
      </c>
      <c r="AT167" s="156" t="s">
        <v>236</v>
      </c>
      <c r="AU167" s="156" t="s">
        <v>75</v>
      </c>
      <c r="AY167" s="3" t="s">
        <v>157</v>
      </c>
      <c r="BE167" s="157">
        <f t="shared" si="12"/>
        <v>0</v>
      </c>
      <c r="BF167" s="157">
        <f t="shared" si="13"/>
        <v>0</v>
      </c>
      <c r="BG167" s="157">
        <f t="shared" si="14"/>
        <v>0</v>
      </c>
      <c r="BH167" s="157">
        <f t="shared" si="15"/>
        <v>0</v>
      </c>
      <c r="BI167" s="157">
        <f t="shared" si="16"/>
        <v>0</v>
      </c>
      <c r="BJ167" s="3" t="s">
        <v>81</v>
      </c>
      <c r="BK167" s="157">
        <f t="shared" si="17"/>
        <v>0</v>
      </c>
      <c r="BL167" s="3" t="s">
        <v>329</v>
      </c>
      <c r="BM167" s="156" t="s">
        <v>2471</v>
      </c>
    </row>
    <row r="168" spans="2:65" s="17" customFormat="1" ht="37.9" customHeight="1">
      <c r="B168" s="143"/>
      <c r="C168" s="144">
        <v>46</v>
      </c>
      <c r="D168" s="144" t="s">
        <v>159</v>
      </c>
      <c r="E168" s="145" t="s">
        <v>2472</v>
      </c>
      <c r="F168" s="146" t="s">
        <v>2473</v>
      </c>
      <c r="G168" s="147" t="s">
        <v>222</v>
      </c>
      <c r="H168" s="148">
        <v>3</v>
      </c>
      <c r="I168" s="149"/>
      <c r="J168" s="150"/>
      <c r="K168" s="151"/>
      <c r="L168" s="18"/>
      <c r="M168" s="152"/>
      <c r="N168" s="153" t="s">
        <v>35</v>
      </c>
      <c r="O168" s="45"/>
      <c r="P168" s="154">
        <f t="shared" si="9"/>
        <v>0</v>
      </c>
      <c r="Q168" s="154">
        <v>0</v>
      </c>
      <c r="R168" s="154">
        <f t="shared" si="10"/>
        <v>0</v>
      </c>
      <c r="S168" s="154">
        <v>0</v>
      </c>
      <c r="T168" s="155">
        <f t="shared" si="11"/>
        <v>0</v>
      </c>
      <c r="AR168" s="156" t="s">
        <v>329</v>
      </c>
      <c r="AT168" s="156" t="s">
        <v>159</v>
      </c>
      <c r="AU168" s="156" t="s">
        <v>75</v>
      </c>
      <c r="AY168" s="3" t="s">
        <v>157</v>
      </c>
      <c r="BE168" s="157">
        <f t="shared" si="12"/>
        <v>0</v>
      </c>
      <c r="BF168" s="157">
        <f t="shared" si="13"/>
        <v>0</v>
      </c>
      <c r="BG168" s="157">
        <f t="shared" si="14"/>
        <v>0</v>
      </c>
      <c r="BH168" s="157">
        <f t="shared" si="15"/>
        <v>0</v>
      </c>
      <c r="BI168" s="157">
        <f t="shared" si="16"/>
        <v>0</v>
      </c>
      <c r="BJ168" s="3" t="s">
        <v>81</v>
      </c>
      <c r="BK168" s="157">
        <f t="shared" si="17"/>
        <v>0</v>
      </c>
      <c r="BL168" s="3" t="s">
        <v>329</v>
      </c>
      <c r="BM168" s="156" t="s">
        <v>2474</v>
      </c>
    </row>
    <row r="169" spans="2:65" s="17" customFormat="1" ht="16.5" customHeight="1">
      <c r="B169" s="143"/>
      <c r="C169" s="186">
        <v>47</v>
      </c>
      <c r="D169" s="186" t="s">
        <v>236</v>
      </c>
      <c r="E169" s="187" t="s">
        <v>2475</v>
      </c>
      <c r="F169" s="188" t="s">
        <v>2476</v>
      </c>
      <c r="G169" s="189" t="s">
        <v>222</v>
      </c>
      <c r="H169" s="190">
        <v>3</v>
      </c>
      <c r="I169" s="191"/>
      <c r="J169" s="192"/>
      <c r="K169" s="193"/>
      <c r="L169" s="194"/>
      <c r="M169" s="195"/>
      <c r="N169" s="196" t="s">
        <v>35</v>
      </c>
      <c r="O169" s="45"/>
      <c r="P169" s="154">
        <f t="shared" si="9"/>
        <v>0</v>
      </c>
      <c r="Q169" s="154">
        <v>0</v>
      </c>
      <c r="R169" s="154">
        <f t="shared" si="10"/>
        <v>0</v>
      </c>
      <c r="S169" s="154">
        <v>0</v>
      </c>
      <c r="T169" s="155">
        <f t="shared" si="11"/>
        <v>0</v>
      </c>
      <c r="AR169" s="156" t="s">
        <v>825</v>
      </c>
      <c r="AT169" s="156" t="s">
        <v>236</v>
      </c>
      <c r="AU169" s="156" t="s">
        <v>75</v>
      </c>
      <c r="AY169" s="3" t="s">
        <v>157</v>
      </c>
      <c r="BE169" s="157">
        <f t="shared" si="12"/>
        <v>0</v>
      </c>
      <c r="BF169" s="157">
        <f t="shared" si="13"/>
        <v>0</v>
      </c>
      <c r="BG169" s="157">
        <f t="shared" si="14"/>
        <v>0</v>
      </c>
      <c r="BH169" s="157">
        <f t="shared" si="15"/>
        <v>0</v>
      </c>
      <c r="BI169" s="157">
        <f t="shared" si="16"/>
        <v>0</v>
      </c>
      <c r="BJ169" s="3" t="s">
        <v>81</v>
      </c>
      <c r="BK169" s="157">
        <f t="shared" si="17"/>
        <v>0</v>
      </c>
      <c r="BL169" s="3" t="s">
        <v>329</v>
      </c>
      <c r="BM169" s="156" t="s">
        <v>2477</v>
      </c>
    </row>
    <row r="170" spans="2:65" s="17" customFormat="1" ht="16.5" customHeight="1">
      <c r="B170" s="143"/>
      <c r="C170" s="144">
        <v>48</v>
      </c>
      <c r="D170" s="144" t="s">
        <v>159</v>
      </c>
      <c r="E170" s="145" t="s">
        <v>2478</v>
      </c>
      <c r="F170" s="146" t="s">
        <v>2479</v>
      </c>
      <c r="G170" s="147" t="s">
        <v>222</v>
      </c>
      <c r="H170" s="148">
        <v>1</v>
      </c>
      <c r="I170" s="149"/>
      <c r="J170" s="150"/>
      <c r="K170" s="151"/>
      <c r="L170" s="18"/>
      <c r="M170" s="152"/>
      <c r="N170" s="153" t="s">
        <v>35</v>
      </c>
      <c r="O170" s="45"/>
      <c r="P170" s="154">
        <f t="shared" si="9"/>
        <v>0</v>
      </c>
      <c r="Q170" s="154">
        <v>0</v>
      </c>
      <c r="R170" s="154">
        <f t="shared" si="10"/>
        <v>0</v>
      </c>
      <c r="S170" s="154">
        <v>0</v>
      </c>
      <c r="T170" s="155">
        <f t="shared" si="11"/>
        <v>0</v>
      </c>
      <c r="AR170" s="156" t="s">
        <v>329</v>
      </c>
      <c r="AT170" s="156" t="s">
        <v>159</v>
      </c>
      <c r="AU170" s="156" t="s">
        <v>75</v>
      </c>
      <c r="AY170" s="3" t="s">
        <v>157</v>
      </c>
      <c r="BE170" s="157">
        <f t="shared" si="12"/>
        <v>0</v>
      </c>
      <c r="BF170" s="157">
        <f t="shared" si="13"/>
        <v>0</v>
      </c>
      <c r="BG170" s="157">
        <f t="shared" si="14"/>
        <v>0</v>
      </c>
      <c r="BH170" s="157">
        <f t="shared" si="15"/>
        <v>0</v>
      </c>
      <c r="BI170" s="157">
        <f t="shared" si="16"/>
        <v>0</v>
      </c>
      <c r="BJ170" s="3" t="s">
        <v>81</v>
      </c>
      <c r="BK170" s="157">
        <f t="shared" si="17"/>
        <v>0</v>
      </c>
      <c r="BL170" s="3" t="s">
        <v>329</v>
      </c>
      <c r="BM170" s="156" t="s">
        <v>2480</v>
      </c>
    </row>
    <row r="171" spans="2:65" s="17" customFormat="1" ht="21.75" customHeight="1">
      <c r="B171" s="143"/>
      <c r="C171" s="186">
        <v>49</v>
      </c>
      <c r="D171" s="186" t="s">
        <v>236</v>
      </c>
      <c r="E171" s="187" t="s">
        <v>2481</v>
      </c>
      <c r="F171" s="188" t="s">
        <v>2482</v>
      </c>
      <c r="G171" s="189" t="s">
        <v>222</v>
      </c>
      <c r="H171" s="190">
        <v>1</v>
      </c>
      <c r="I171" s="191"/>
      <c r="J171" s="192"/>
      <c r="K171" s="193"/>
      <c r="L171" s="194"/>
      <c r="M171" s="195"/>
      <c r="N171" s="196" t="s">
        <v>35</v>
      </c>
      <c r="O171" s="45"/>
      <c r="P171" s="154">
        <f t="shared" si="9"/>
        <v>0</v>
      </c>
      <c r="Q171" s="154">
        <v>0</v>
      </c>
      <c r="R171" s="154">
        <f t="shared" si="10"/>
        <v>0</v>
      </c>
      <c r="S171" s="154">
        <v>0</v>
      </c>
      <c r="T171" s="155">
        <f t="shared" si="11"/>
        <v>0</v>
      </c>
      <c r="AR171" s="156" t="s">
        <v>825</v>
      </c>
      <c r="AT171" s="156" t="s">
        <v>236</v>
      </c>
      <c r="AU171" s="156" t="s">
        <v>75</v>
      </c>
      <c r="AY171" s="3" t="s">
        <v>157</v>
      </c>
      <c r="BE171" s="157">
        <f t="shared" si="12"/>
        <v>0</v>
      </c>
      <c r="BF171" s="157">
        <f t="shared" si="13"/>
        <v>0</v>
      </c>
      <c r="BG171" s="157">
        <f t="shared" si="14"/>
        <v>0</v>
      </c>
      <c r="BH171" s="157">
        <f t="shared" si="15"/>
        <v>0</v>
      </c>
      <c r="BI171" s="157">
        <f t="shared" si="16"/>
        <v>0</v>
      </c>
      <c r="BJ171" s="3" t="s">
        <v>81</v>
      </c>
      <c r="BK171" s="157">
        <f t="shared" si="17"/>
        <v>0</v>
      </c>
      <c r="BL171" s="3" t="s">
        <v>329</v>
      </c>
      <c r="BM171" s="156" t="s">
        <v>2483</v>
      </c>
    </row>
    <row r="172" spans="2:65" s="17" customFormat="1" ht="24.25" customHeight="1">
      <c r="B172" s="143"/>
      <c r="C172" s="144">
        <v>50</v>
      </c>
      <c r="D172" s="144" t="s">
        <v>159</v>
      </c>
      <c r="E172" s="145" t="s">
        <v>1274</v>
      </c>
      <c r="F172" s="146" t="s">
        <v>1275</v>
      </c>
      <c r="G172" s="147" t="s">
        <v>222</v>
      </c>
      <c r="H172" s="148">
        <v>1</v>
      </c>
      <c r="I172" s="149"/>
      <c r="J172" s="150"/>
      <c r="K172" s="151"/>
      <c r="L172" s="18"/>
      <c r="M172" s="152"/>
      <c r="N172" s="153" t="s">
        <v>35</v>
      </c>
      <c r="O172" s="45"/>
      <c r="P172" s="154">
        <f t="shared" si="9"/>
        <v>0</v>
      </c>
      <c r="Q172" s="154">
        <v>0</v>
      </c>
      <c r="R172" s="154">
        <f t="shared" si="10"/>
        <v>0</v>
      </c>
      <c r="S172" s="154">
        <v>0</v>
      </c>
      <c r="T172" s="155">
        <f t="shared" si="11"/>
        <v>0</v>
      </c>
      <c r="AR172" s="156" t="s">
        <v>329</v>
      </c>
      <c r="AT172" s="156" t="s">
        <v>159</v>
      </c>
      <c r="AU172" s="156" t="s">
        <v>75</v>
      </c>
      <c r="AY172" s="3" t="s">
        <v>157</v>
      </c>
      <c r="BE172" s="157">
        <f t="shared" si="12"/>
        <v>0</v>
      </c>
      <c r="BF172" s="157">
        <f t="shared" si="13"/>
        <v>0</v>
      </c>
      <c r="BG172" s="157">
        <f t="shared" si="14"/>
        <v>0</v>
      </c>
      <c r="BH172" s="157">
        <f t="shared" si="15"/>
        <v>0</v>
      </c>
      <c r="BI172" s="157">
        <f t="shared" si="16"/>
        <v>0</v>
      </c>
      <c r="BJ172" s="3" t="s">
        <v>81</v>
      </c>
      <c r="BK172" s="157">
        <f t="shared" si="17"/>
        <v>0</v>
      </c>
      <c r="BL172" s="3" t="s">
        <v>329</v>
      </c>
      <c r="BM172" s="156" t="s">
        <v>2484</v>
      </c>
    </row>
    <row r="173" spans="2:65" s="17" customFormat="1" ht="44.25" customHeight="1">
      <c r="B173" s="143"/>
      <c r="C173" s="186">
        <v>51</v>
      </c>
      <c r="D173" s="186" t="s">
        <v>236</v>
      </c>
      <c r="E173" s="187" t="s">
        <v>1276</v>
      </c>
      <c r="F173" s="188" t="s">
        <v>1277</v>
      </c>
      <c r="G173" s="189" t="s">
        <v>222</v>
      </c>
      <c r="H173" s="190">
        <v>1</v>
      </c>
      <c r="I173" s="191"/>
      <c r="J173" s="192"/>
      <c r="K173" s="193"/>
      <c r="L173" s="194"/>
      <c r="M173" s="195"/>
      <c r="N173" s="196" t="s">
        <v>35</v>
      </c>
      <c r="O173" s="45"/>
      <c r="P173" s="154">
        <f t="shared" si="9"/>
        <v>0</v>
      </c>
      <c r="Q173" s="154">
        <v>0</v>
      </c>
      <c r="R173" s="154">
        <f t="shared" si="10"/>
        <v>0</v>
      </c>
      <c r="S173" s="154">
        <v>0</v>
      </c>
      <c r="T173" s="155">
        <f t="shared" si="11"/>
        <v>0</v>
      </c>
      <c r="AR173" s="156" t="s">
        <v>825</v>
      </c>
      <c r="AT173" s="156" t="s">
        <v>236</v>
      </c>
      <c r="AU173" s="156" t="s">
        <v>75</v>
      </c>
      <c r="AY173" s="3" t="s">
        <v>157</v>
      </c>
      <c r="BE173" s="157">
        <f t="shared" si="12"/>
        <v>0</v>
      </c>
      <c r="BF173" s="157">
        <f t="shared" si="13"/>
        <v>0</v>
      </c>
      <c r="BG173" s="157">
        <f t="shared" si="14"/>
        <v>0</v>
      </c>
      <c r="BH173" s="157">
        <f t="shared" si="15"/>
        <v>0</v>
      </c>
      <c r="BI173" s="157">
        <f t="shared" si="16"/>
        <v>0</v>
      </c>
      <c r="BJ173" s="3" t="s">
        <v>81</v>
      </c>
      <c r="BK173" s="157">
        <f t="shared" si="17"/>
        <v>0</v>
      </c>
      <c r="BL173" s="3" t="s">
        <v>329</v>
      </c>
      <c r="BM173" s="156" t="s">
        <v>2485</v>
      </c>
    </row>
    <row r="174" spans="2:65" s="17" customFormat="1" ht="16.5" customHeight="1">
      <c r="B174" s="143"/>
      <c r="C174" s="144">
        <v>52</v>
      </c>
      <c r="D174" s="144" t="s">
        <v>159</v>
      </c>
      <c r="E174" s="145" t="s">
        <v>1278</v>
      </c>
      <c r="F174" s="146" t="s">
        <v>2486</v>
      </c>
      <c r="G174" s="147" t="s">
        <v>222</v>
      </c>
      <c r="H174" s="148">
        <v>1</v>
      </c>
      <c r="I174" s="149"/>
      <c r="J174" s="150"/>
      <c r="K174" s="151"/>
      <c r="L174" s="18"/>
      <c r="M174" s="152"/>
      <c r="N174" s="153" t="s">
        <v>35</v>
      </c>
      <c r="O174" s="45"/>
      <c r="P174" s="154">
        <f t="shared" si="9"/>
        <v>0</v>
      </c>
      <c r="Q174" s="154">
        <v>0</v>
      </c>
      <c r="R174" s="154">
        <f t="shared" si="10"/>
        <v>0</v>
      </c>
      <c r="S174" s="154">
        <v>0</v>
      </c>
      <c r="T174" s="155">
        <f t="shared" si="11"/>
        <v>0</v>
      </c>
      <c r="AR174" s="156" t="s">
        <v>329</v>
      </c>
      <c r="AT174" s="156" t="s">
        <v>159</v>
      </c>
      <c r="AU174" s="156" t="s">
        <v>75</v>
      </c>
      <c r="AY174" s="3" t="s">
        <v>157</v>
      </c>
      <c r="BE174" s="157">
        <f t="shared" si="12"/>
        <v>0</v>
      </c>
      <c r="BF174" s="157">
        <f t="shared" si="13"/>
        <v>0</v>
      </c>
      <c r="BG174" s="157">
        <f t="shared" si="14"/>
        <v>0</v>
      </c>
      <c r="BH174" s="157">
        <f t="shared" si="15"/>
        <v>0</v>
      </c>
      <c r="BI174" s="157">
        <f t="shared" si="16"/>
        <v>0</v>
      </c>
      <c r="BJ174" s="3" t="s">
        <v>81</v>
      </c>
      <c r="BK174" s="157">
        <f t="shared" si="17"/>
        <v>0</v>
      </c>
      <c r="BL174" s="3" t="s">
        <v>329</v>
      </c>
      <c r="BM174" s="156" t="s">
        <v>2487</v>
      </c>
    </row>
    <row r="175" spans="2:65" s="17" customFormat="1" ht="54.75" customHeight="1">
      <c r="B175" s="143"/>
      <c r="C175" s="186">
        <v>53</v>
      </c>
      <c r="D175" s="186" t="s">
        <v>236</v>
      </c>
      <c r="E175" s="187" t="s">
        <v>1284</v>
      </c>
      <c r="F175" s="653" t="s">
        <v>2944</v>
      </c>
      <c r="G175" s="189" t="s">
        <v>222</v>
      </c>
      <c r="H175" s="190">
        <v>1</v>
      </c>
      <c r="I175" s="191"/>
      <c r="J175" s="192"/>
      <c r="K175" s="193"/>
      <c r="L175" s="194"/>
      <c r="M175" s="195"/>
      <c r="N175" s="196" t="s">
        <v>35</v>
      </c>
      <c r="O175" s="45"/>
      <c r="P175" s="154">
        <f t="shared" si="9"/>
        <v>0</v>
      </c>
      <c r="Q175" s="154">
        <v>0</v>
      </c>
      <c r="R175" s="154">
        <f t="shared" si="10"/>
        <v>0</v>
      </c>
      <c r="S175" s="154">
        <v>0</v>
      </c>
      <c r="T175" s="155">
        <f t="shared" si="11"/>
        <v>0</v>
      </c>
      <c r="AR175" s="156" t="s">
        <v>825</v>
      </c>
      <c r="AT175" s="156" t="s">
        <v>236</v>
      </c>
      <c r="AU175" s="156" t="s">
        <v>75</v>
      </c>
      <c r="AY175" s="3" t="s">
        <v>157</v>
      </c>
      <c r="BE175" s="157">
        <f t="shared" si="12"/>
        <v>0</v>
      </c>
      <c r="BF175" s="157">
        <f t="shared" si="13"/>
        <v>0</v>
      </c>
      <c r="BG175" s="157">
        <f t="shared" si="14"/>
        <v>0</v>
      </c>
      <c r="BH175" s="157">
        <f t="shared" si="15"/>
        <v>0</v>
      </c>
      <c r="BI175" s="157">
        <f t="shared" si="16"/>
        <v>0</v>
      </c>
      <c r="BJ175" s="3" t="s">
        <v>81</v>
      </c>
      <c r="BK175" s="157">
        <f t="shared" si="17"/>
        <v>0</v>
      </c>
      <c r="BL175" s="3" t="s">
        <v>329</v>
      </c>
      <c r="BM175" s="156" t="s">
        <v>2488</v>
      </c>
    </row>
    <row r="176" spans="2:65" s="17" customFormat="1" ht="16.5" customHeight="1">
      <c r="B176" s="143"/>
      <c r="C176" s="144">
        <v>54</v>
      </c>
      <c r="D176" s="144" t="s">
        <v>159</v>
      </c>
      <c r="E176" s="145" t="s">
        <v>1285</v>
      </c>
      <c r="F176" s="146" t="s">
        <v>2489</v>
      </c>
      <c r="G176" s="147" t="s">
        <v>222</v>
      </c>
      <c r="H176" s="148">
        <v>16</v>
      </c>
      <c r="I176" s="149"/>
      <c r="J176" s="150"/>
      <c r="K176" s="151"/>
      <c r="L176" s="18"/>
      <c r="M176" s="152"/>
      <c r="N176" s="153" t="s">
        <v>35</v>
      </c>
      <c r="O176" s="45"/>
      <c r="P176" s="154">
        <f t="shared" si="9"/>
        <v>0</v>
      </c>
      <c r="Q176" s="154">
        <v>0</v>
      </c>
      <c r="R176" s="154">
        <f t="shared" si="10"/>
        <v>0</v>
      </c>
      <c r="S176" s="154">
        <v>0</v>
      </c>
      <c r="T176" s="155">
        <f t="shared" si="11"/>
        <v>0</v>
      </c>
      <c r="AR176" s="156" t="s">
        <v>329</v>
      </c>
      <c r="AT176" s="156" t="s">
        <v>159</v>
      </c>
      <c r="AU176" s="156" t="s">
        <v>75</v>
      </c>
      <c r="AY176" s="3" t="s">
        <v>157</v>
      </c>
      <c r="BE176" s="157">
        <f t="shared" si="12"/>
        <v>0</v>
      </c>
      <c r="BF176" s="157">
        <f t="shared" si="13"/>
        <v>0</v>
      </c>
      <c r="BG176" s="157">
        <f t="shared" si="14"/>
        <v>0</v>
      </c>
      <c r="BH176" s="157">
        <f t="shared" si="15"/>
        <v>0</v>
      </c>
      <c r="BI176" s="157">
        <f t="shared" si="16"/>
        <v>0</v>
      </c>
      <c r="BJ176" s="3" t="s">
        <v>81</v>
      </c>
      <c r="BK176" s="157">
        <f t="shared" si="17"/>
        <v>0</v>
      </c>
      <c r="BL176" s="3" t="s">
        <v>329</v>
      </c>
      <c r="BM176" s="156" t="s">
        <v>2490</v>
      </c>
    </row>
    <row r="177" spans="2:65" s="17" customFormat="1" ht="37.9" customHeight="1">
      <c r="B177" s="143"/>
      <c r="C177" s="186">
        <v>55</v>
      </c>
      <c r="D177" s="186" t="s">
        <v>236</v>
      </c>
      <c r="E177" s="187" t="s">
        <v>2491</v>
      </c>
      <c r="F177" s="188" t="s">
        <v>2492</v>
      </c>
      <c r="G177" s="189" t="s">
        <v>222</v>
      </c>
      <c r="H177" s="190">
        <v>7</v>
      </c>
      <c r="I177" s="191"/>
      <c r="J177" s="192"/>
      <c r="K177" s="193"/>
      <c r="L177" s="194"/>
      <c r="M177" s="195"/>
      <c r="N177" s="196" t="s">
        <v>35</v>
      </c>
      <c r="O177" s="45"/>
      <c r="P177" s="154">
        <f t="shared" si="9"/>
        <v>0</v>
      </c>
      <c r="Q177" s="154">
        <v>0</v>
      </c>
      <c r="R177" s="154">
        <f t="shared" si="10"/>
        <v>0</v>
      </c>
      <c r="S177" s="154">
        <v>0</v>
      </c>
      <c r="T177" s="155">
        <f t="shared" si="11"/>
        <v>0</v>
      </c>
      <c r="AR177" s="156" t="s">
        <v>825</v>
      </c>
      <c r="AT177" s="156" t="s">
        <v>236</v>
      </c>
      <c r="AU177" s="156" t="s">
        <v>75</v>
      </c>
      <c r="AY177" s="3" t="s">
        <v>157</v>
      </c>
      <c r="BE177" s="157">
        <f t="shared" si="12"/>
        <v>0</v>
      </c>
      <c r="BF177" s="157">
        <f t="shared" si="13"/>
        <v>0</v>
      </c>
      <c r="BG177" s="157">
        <f t="shared" si="14"/>
        <v>0</v>
      </c>
      <c r="BH177" s="157">
        <f t="shared" si="15"/>
        <v>0</v>
      </c>
      <c r="BI177" s="157">
        <f t="shared" si="16"/>
        <v>0</v>
      </c>
      <c r="BJ177" s="3" t="s">
        <v>81</v>
      </c>
      <c r="BK177" s="157">
        <f t="shared" si="17"/>
        <v>0</v>
      </c>
      <c r="BL177" s="3" t="s">
        <v>329</v>
      </c>
      <c r="BM177" s="156" t="s">
        <v>2493</v>
      </c>
    </row>
    <row r="178" spans="2:65" s="17" customFormat="1" ht="32.25" customHeight="1">
      <c r="B178" s="143"/>
      <c r="C178" s="186">
        <v>56</v>
      </c>
      <c r="D178" s="186" t="s">
        <v>236</v>
      </c>
      <c r="E178" s="187" t="s">
        <v>2494</v>
      </c>
      <c r="F178" s="188" t="s">
        <v>2495</v>
      </c>
      <c r="G178" s="189" t="s">
        <v>222</v>
      </c>
      <c r="H178" s="190">
        <v>3</v>
      </c>
      <c r="I178" s="191"/>
      <c r="J178" s="192"/>
      <c r="K178" s="193"/>
      <c r="L178" s="194"/>
      <c r="M178" s="195"/>
      <c r="N178" s="196" t="s">
        <v>35</v>
      </c>
      <c r="O178" s="45"/>
      <c r="P178" s="154">
        <f t="shared" si="9"/>
        <v>0</v>
      </c>
      <c r="Q178" s="154">
        <v>0</v>
      </c>
      <c r="R178" s="154">
        <f t="shared" si="10"/>
        <v>0</v>
      </c>
      <c r="S178" s="154">
        <v>0</v>
      </c>
      <c r="T178" s="155">
        <f t="shared" si="11"/>
        <v>0</v>
      </c>
      <c r="AR178" s="156" t="s">
        <v>825</v>
      </c>
      <c r="AT178" s="156" t="s">
        <v>236</v>
      </c>
      <c r="AU178" s="156" t="s">
        <v>75</v>
      </c>
      <c r="AY178" s="3" t="s">
        <v>157</v>
      </c>
      <c r="BE178" s="157">
        <f t="shared" si="12"/>
        <v>0</v>
      </c>
      <c r="BF178" s="157">
        <f t="shared" si="13"/>
        <v>0</v>
      </c>
      <c r="BG178" s="157">
        <f t="shared" si="14"/>
        <v>0</v>
      </c>
      <c r="BH178" s="157">
        <f t="shared" si="15"/>
        <v>0</v>
      </c>
      <c r="BI178" s="157">
        <f t="shared" si="16"/>
        <v>0</v>
      </c>
      <c r="BJ178" s="3" t="s">
        <v>81</v>
      </c>
      <c r="BK178" s="157">
        <f t="shared" si="17"/>
        <v>0</v>
      </c>
      <c r="BL178" s="3" t="s">
        <v>329</v>
      </c>
      <c r="BM178" s="156" t="s">
        <v>2496</v>
      </c>
    </row>
    <row r="179" spans="2:65" s="17" customFormat="1" ht="37.9" customHeight="1">
      <c r="B179" s="143"/>
      <c r="C179" s="186">
        <v>57</v>
      </c>
      <c r="D179" s="186" t="s">
        <v>236</v>
      </c>
      <c r="E179" s="187" t="s">
        <v>2497</v>
      </c>
      <c r="F179" s="188" t="s">
        <v>2498</v>
      </c>
      <c r="G179" s="189" t="s">
        <v>222</v>
      </c>
      <c r="H179" s="190">
        <v>6</v>
      </c>
      <c r="I179" s="191"/>
      <c r="J179" s="192"/>
      <c r="K179" s="193"/>
      <c r="L179" s="194"/>
      <c r="M179" s="195"/>
      <c r="N179" s="196" t="s">
        <v>35</v>
      </c>
      <c r="O179" s="45"/>
      <c r="P179" s="154">
        <f t="shared" si="9"/>
        <v>0</v>
      </c>
      <c r="Q179" s="154">
        <v>0</v>
      </c>
      <c r="R179" s="154">
        <f t="shared" si="10"/>
        <v>0</v>
      </c>
      <c r="S179" s="154">
        <v>0</v>
      </c>
      <c r="T179" s="155">
        <f t="shared" si="11"/>
        <v>0</v>
      </c>
      <c r="AR179" s="156" t="s">
        <v>825</v>
      </c>
      <c r="AT179" s="156" t="s">
        <v>236</v>
      </c>
      <c r="AU179" s="156" t="s">
        <v>75</v>
      </c>
      <c r="AY179" s="3" t="s">
        <v>157</v>
      </c>
      <c r="BE179" s="157">
        <f t="shared" si="12"/>
        <v>0</v>
      </c>
      <c r="BF179" s="157">
        <f t="shared" si="13"/>
        <v>0</v>
      </c>
      <c r="BG179" s="157">
        <f t="shared" si="14"/>
        <v>0</v>
      </c>
      <c r="BH179" s="157">
        <f t="shared" si="15"/>
        <v>0</v>
      </c>
      <c r="BI179" s="157">
        <f t="shared" si="16"/>
        <v>0</v>
      </c>
      <c r="BJ179" s="3" t="s">
        <v>81</v>
      </c>
      <c r="BK179" s="157">
        <f t="shared" si="17"/>
        <v>0</v>
      </c>
      <c r="BL179" s="3" t="s">
        <v>329</v>
      </c>
      <c r="BM179" s="156" t="s">
        <v>2499</v>
      </c>
    </row>
    <row r="180" spans="2:65" s="17" customFormat="1" ht="37.9" customHeight="1">
      <c r="B180" s="143"/>
      <c r="C180" s="186">
        <v>58</v>
      </c>
      <c r="D180" s="186" t="s">
        <v>236</v>
      </c>
      <c r="E180" s="187" t="s">
        <v>1303</v>
      </c>
      <c r="F180" s="188" t="s">
        <v>1304</v>
      </c>
      <c r="G180" s="189" t="s">
        <v>222</v>
      </c>
      <c r="H180" s="190">
        <v>2</v>
      </c>
      <c r="I180" s="191"/>
      <c r="J180" s="192"/>
      <c r="K180" s="193"/>
      <c r="L180" s="194"/>
      <c r="M180" s="195"/>
      <c r="N180" s="196" t="s">
        <v>35</v>
      </c>
      <c r="O180" s="45"/>
      <c r="P180" s="154">
        <f t="shared" si="9"/>
        <v>0</v>
      </c>
      <c r="Q180" s="154">
        <v>0</v>
      </c>
      <c r="R180" s="154">
        <f t="shared" si="10"/>
        <v>0</v>
      </c>
      <c r="S180" s="154">
        <v>0</v>
      </c>
      <c r="T180" s="155">
        <f t="shared" si="11"/>
        <v>0</v>
      </c>
      <c r="AR180" s="156" t="s">
        <v>825</v>
      </c>
      <c r="AT180" s="156" t="s">
        <v>236</v>
      </c>
      <c r="AU180" s="156" t="s">
        <v>75</v>
      </c>
      <c r="AY180" s="3" t="s">
        <v>157</v>
      </c>
      <c r="BE180" s="157">
        <f t="shared" si="12"/>
        <v>0</v>
      </c>
      <c r="BF180" s="157">
        <f t="shared" si="13"/>
        <v>0</v>
      </c>
      <c r="BG180" s="157">
        <f t="shared" si="14"/>
        <v>0</v>
      </c>
      <c r="BH180" s="157">
        <f t="shared" si="15"/>
        <v>0</v>
      </c>
      <c r="BI180" s="157">
        <f t="shared" si="16"/>
        <v>0</v>
      </c>
      <c r="BJ180" s="3" t="s">
        <v>81</v>
      </c>
      <c r="BK180" s="157">
        <f t="shared" si="17"/>
        <v>0</v>
      </c>
      <c r="BL180" s="3" t="s">
        <v>329</v>
      </c>
      <c r="BM180" s="156" t="s">
        <v>2500</v>
      </c>
    </row>
    <row r="181" spans="2:65" s="17" customFormat="1" ht="24.25" customHeight="1">
      <c r="B181" s="143"/>
      <c r="C181" s="144">
        <v>59</v>
      </c>
      <c r="D181" s="144" t="s">
        <v>159</v>
      </c>
      <c r="E181" s="145" t="s">
        <v>1318</v>
      </c>
      <c r="F181" s="146" t="s">
        <v>1319</v>
      </c>
      <c r="G181" s="147" t="s">
        <v>222</v>
      </c>
      <c r="H181" s="148">
        <v>3</v>
      </c>
      <c r="I181" s="149"/>
      <c r="J181" s="150"/>
      <c r="K181" s="151"/>
      <c r="L181" s="18"/>
      <c r="M181" s="152"/>
      <c r="N181" s="153" t="s">
        <v>35</v>
      </c>
      <c r="O181" s="45"/>
      <c r="P181" s="154">
        <f t="shared" si="9"/>
        <v>0</v>
      </c>
      <c r="Q181" s="154">
        <v>0</v>
      </c>
      <c r="R181" s="154">
        <f t="shared" si="10"/>
        <v>0</v>
      </c>
      <c r="S181" s="154">
        <v>0</v>
      </c>
      <c r="T181" s="155">
        <f t="shared" si="11"/>
        <v>0</v>
      </c>
      <c r="AR181" s="156" t="s">
        <v>329</v>
      </c>
      <c r="AT181" s="156" t="s">
        <v>159</v>
      </c>
      <c r="AU181" s="156" t="s">
        <v>75</v>
      </c>
      <c r="AY181" s="3" t="s">
        <v>157</v>
      </c>
      <c r="BE181" s="157">
        <f t="shared" si="12"/>
        <v>0</v>
      </c>
      <c r="BF181" s="157">
        <f t="shared" si="13"/>
        <v>0</v>
      </c>
      <c r="BG181" s="157">
        <f t="shared" si="14"/>
        <v>0</v>
      </c>
      <c r="BH181" s="157">
        <f t="shared" si="15"/>
        <v>0</v>
      </c>
      <c r="BI181" s="157">
        <f t="shared" si="16"/>
        <v>0</v>
      </c>
      <c r="BJ181" s="3" t="s">
        <v>81</v>
      </c>
      <c r="BK181" s="157">
        <f t="shared" si="17"/>
        <v>0</v>
      </c>
      <c r="BL181" s="3" t="s">
        <v>329</v>
      </c>
      <c r="BM181" s="156" t="s">
        <v>2501</v>
      </c>
    </row>
    <row r="182" spans="2:65" s="17" customFormat="1" ht="49.15" customHeight="1">
      <c r="B182" s="143"/>
      <c r="C182" s="186">
        <v>60</v>
      </c>
      <c r="D182" s="186" t="s">
        <v>236</v>
      </c>
      <c r="E182" s="187" t="s">
        <v>1320</v>
      </c>
      <c r="F182" s="188" t="s">
        <v>2502</v>
      </c>
      <c r="G182" s="189" t="s">
        <v>222</v>
      </c>
      <c r="H182" s="190">
        <v>3</v>
      </c>
      <c r="I182" s="191"/>
      <c r="J182" s="192"/>
      <c r="K182" s="193"/>
      <c r="L182" s="194"/>
      <c r="M182" s="195"/>
      <c r="N182" s="196" t="s">
        <v>35</v>
      </c>
      <c r="O182" s="45"/>
      <c r="P182" s="154">
        <f t="shared" si="9"/>
        <v>0</v>
      </c>
      <c r="Q182" s="154">
        <v>0</v>
      </c>
      <c r="R182" s="154">
        <f t="shared" si="10"/>
        <v>0</v>
      </c>
      <c r="S182" s="154">
        <v>0</v>
      </c>
      <c r="T182" s="155">
        <f t="shared" si="11"/>
        <v>0</v>
      </c>
      <c r="AR182" s="156" t="s">
        <v>825</v>
      </c>
      <c r="AT182" s="156" t="s">
        <v>236</v>
      </c>
      <c r="AU182" s="156" t="s">
        <v>75</v>
      </c>
      <c r="AY182" s="3" t="s">
        <v>157</v>
      </c>
      <c r="BE182" s="157">
        <f t="shared" si="12"/>
        <v>0</v>
      </c>
      <c r="BF182" s="157">
        <f t="shared" si="13"/>
        <v>0</v>
      </c>
      <c r="BG182" s="157">
        <f t="shared" si="14"/>
        <v>0</v>
      </c>
      <c r="BH182" s="157">
        <f t="shared" si="15"/>
        <v>0</v>
      </c>
      <c r="BI182" s="157">
        <f t="shared" si="16"/>
        <v>0</v>
      </c>
      <c r="BJ182" s="3" t="s">
        <v>81</v>
      </c>
      <c r="BK182" s="157">
        <f t="shared" si="17"/>
        <v>0</v>
      </c>
      <c r="BL182" s="3" t="s">
        <v>329</v>
      </c>
      <c r="BM182" s="156" t="s">
        <v>2503</v>
      </c>
    </row>
    <row r="183" spans="2:65" s="17" customFormat="1" ht="21.75" customHeight="1">
      <c r="B183" s="143"/>
      <c r="C183" s="144">
        <v>61</v>
      </c>
      <c r="D183" s="144" t="s">
        <v>159</v>
      </c>
      <c r="E183" s="145" t="s">
        <v>1328</v>
      </c>
      <c r="F183" s="146" t="s">
        <v>1329</v>
      </c>
      <c r="G183" s="147" t="s">
        <v>222</v>
      </c>
      <c r="H183" s="148">
        <v>3</v>
      </c>
      <c r="I183" s="149"/>
      <c r="J183" s="150"/>
      <c r="K183" s="151"/>
      <c r="L183" s="18"/>
      <c r="M183" s="152"/>
      <c r="N183" s="153" t="s">
        <v>35</v>
      </c>
      <c r="O183" s="45"/>
      <c r="P183" s="154">
        <f t="shared" si="9"/>
        <v>0</v>
      </c>
      <c r="Q183" s="154">
        <v>0</v>
      </c>
      <c r="R183" s="154">
        <f t="shared" si="10"/>
        <v>0</v>
      </c>
      <c r="S183" s="154">
        <v>0</v>
      </c>
      <c r="T183" s="155">
        <f t="shared" si="11"/>
        <v>0</v>
      </c>
      <c r="AR183" s="156" t="s">
        <v>329</v>
      </c>
      <c r="AT183" s="156" t="s">
        <v>159</v>
      </c>
      <c r="AU183" s="156" t="s">
        <v>75</v>
      </c>
      <c r="AY183" s="3" t="s">
        <v>157</v>
      </c>
      <c r="BE183" s="157">
        <f t="shared" si="12"/>
        <v>0</v>
      </c>
      <c r="BF183" s="157">
        <f t="shared" si="13"/>
        <v>0</v>
      </c>
      <c r="BG183" s="157">
        <f t="shared" si="14"/>
        <v>0</v>
      </c>
      <c r="BH183" s="157">
        <f t="shared" si="15"/>
        <v>0</v>
      </c>
      <c r="BI183" s="157">
        <f t="shared" si="16"/>
        <v>0</v>
      </c>
      <c r="BJ183" s="3" t="s">
        <v>81</v>
      </c>
      <c r="BK183" s="157">
        <f t="shared" si="17"/>
        <v>0</v>
      </c>
      <c r="BL183" s="3" t="s">
        <v>329</v>
      </c>
      <c r="BM183" s="156" t="s">
        <v>2504</v>
      </c>
    </row>
    <row r="184" spans="2:65" s="17" customFormat="1" ht="21.75" customHeight="1">
      <c r="B184" s="143"/>
      <c r="C184" s="144">
        <v>62</v>
      </c>
      <c r="D184" s="144" t="s">
        <v>159</v>
      </c>
      <c r="E184" s="145" t="s">
        <v>1330</v>
      </c>
      <c r="F184" s="146" t="s">
        <v>1331</v>
      </c>
      <c r="G184" s="147" t="s">
        <v>222</v>
      </c>
      <c r="H184" s="148">
        <v>16</v>
      </c>
      <c r="I184" s="149"/>
      <c r="J184" s="150"/>
      <c r="K184" s="151"/>
      <c r="L184" s="18"/>
      <c r="M184" s="152"/>
      <c r="N184" s="153" t="s">
        <v>35</v>
      </c>
      <c r="O184" s="45"/>
      <c r="P184" s="154">
        <f t="shared" si="9"/>
        <v>0</v>
      </c>
      <c r="Q184" s="154">
        <v>0</v>
      </c>
      <c r="R184" s="154">
        <f t="shared" si="10"/>
        <v>0</v>
      </c>
      <c r="S184" s="154">
        <v>0</v>
      </c>
      <c r="T184" s="155">
        <f t="shared" si="11"/>
        <v>0</v>
      </c>
      <c r="AR184" s="156" t="s">
        <v>329</v>
      </c>
      <c r="AT184" s="156" t="s">
        <v>159</v>
      </c>
      <c r="AU184" s="156" t="s">
        <v>75</v>
      </c>
      <c r="AY184" s="3" t="s">
        <v>157</v>
      </c>
      <c r="BE184" s="157">
        <f t="shared" si="12"/>
        <v>0</v>
      </c>
      <c r="BF184" s="157">
        <f t="shared" si="13"/>
        <v>0</v>
      </c>
      <c r="BG184" s="157">
        <f t="shared" si="14"/>
        <v>0</v>
      </c>
      <c r="BH184" s="157">
        <f t="shared" si="15"/>
        <v>0</v>
      </c>
      <c r="BI184" s="157">
        <f t="shared" si="16"/>
        <v>0</v>
      </c>
      <c r="BJ184" s="3" t="s">
        <v>81</v>
      </c>
      <c r="BK184" s="157">
        <f t="shared" si="17"/>
        <v>0</v>
      </c>
      <c r="BL184" s="3" t="s">
        <v>329</v>
      </c>
      <c r="BM184" s="156" t="s">
        <v>2505</v>
      </c>
    </row>
    <row r="185" spans="2:65" s="17" customFormat="1" ht="24.25" customHeight="1">
      <c r="B185" s="143"/>
      <c r="C185" s="144">
        <v>63</v>
      </c>
      <c r="D185" s="144" t="s">
        <v>159</v>
      </c>
      <c r="E185" s="145" t="s">
        <v>1346</v>
      </c>
      <c r="F185" s="146" t="s">
        <v>2506</v>
      </c>
      <c r="G185" s="147" t="s">
        <v>239</v>
      </c>
      <c r="H185" s="148">
        <v>50</v>
      </c>
      <c r="I185" s="149"/>
      <c r="J185" s="150"/>
      <c r="K185" s="151"/>
      <c r="L185" s="18"/>
      <c r="M185" s="152"/>
      <c r="N185" s="153" t="s">
        <v>35</v>
      </c>
      <c r="O185" s="45"/>
      <c r="P185" s="154">
        <f t="shared" si="9"/>
        <v>0</v>
      </c>
      <c r="Q185" s="154">
        <v>0</v>
      </c>
      <c r="R185" s="154">
        <f t="shared" si="10"/>
        <v>0</v>
      </c>
      <c r="S185" s="154">
        <v>0</v>
      </c>
      <c r="T185" s="155">
        <f t="shared" si="11"/>
        <v>0</v>
      </c>
      <c r="AR185" s="156" t="s">
        <v>329</v>
      </c>
      <c r="AT185" s="156" t="s">
        <v>159</v>
      </c>
      <c r="AU185" s="156" t="s">
        <v>75</v>
      </c>
      <c r="AY185" s="3" t="s">
        <v>157</v>
      </c>
      <c r="BE185" s="157">
        <f t="shared" si="12"/>
        <v>0</v>
      </c>
      <c r="BF185" s="157">
        <f t="shared" si="13"/>
        <v>0</v>
      </c>
      <c r="BG185" s="157">
        <f t="shared" si="14"/>
        <v>0</v>
      </c>
      <c r="BH185" s="157">
        <f t="shared" si="15"/>
        <v>0</v>
      </c>
      <c r="BI185" s="157">
        <f t="shared" si="16"/>
        <v>0</v>
      </c>
      <c r="BJ185" s="3" t="s">
        <v>81</v>
      </c>
      <c r="BK185" s="157">
        <f t="shared" si="17"/>
        <v>0</v>
      </c>
      <c r="BL185" s="3" t="s">
        <v>329</v>
      </c>
      <c r="BM185" s="156" t="s">
        <v>2507</v>
      </c>
    </row>
    <row r="186" spans="2:65" s="17" customFormat="1" ht="16.5" customHeight="1">
      <c r="B186" s="143"/>
      <c r="C186" s="186">
        <v>64</v>
      </c>
      <c r="D186" s="186" t="s">
        <v>236</v>
      </c>
      <c r="E186" s="187" t="s">
        <v>1348</v>
      </c>
      <c r="F186" s="188" t="s">
        <v>1349</v>
      </c>
      <c r="G186" s="189" t="s">
        <v>239</v>
      </c>
      <c r="H186" s="190">
        <v>50</v>
      </c>
      <c r="I186" s="191"/>
      <c r="J186" s="192"/>
      <c r="K186" s="193"/>
      <c r="L186" s="194"/>
      <c r="M186" s="195"/>
      <c r="N186" s="196" t="s">
        <v>35</v>
      </c>
      <c r="O186" s="45"/>
      <c r="P186" s="154">
        <f t="shared" si="9"/>
        <v>0</v>
      </c>
      <c r="Q186" s="154">
        <v>0</v>
      </c>
      <c r="R186" s="154">
        <f t="shared" si="10"/>
        <v>0</v>
      </c>
      <c r="S186" s="154">
        <v>0</v>
      </c>
      <c r="T186" s="155">
        <f t="shared" si="11"/>
        <v>0</v>
      </c>
      <c r="AR186" s="156" t="s">
        <v>825</v>
      </c>
      <c r="AT186" s="156" t="s">
        <v>236</v>
      </c>
      <c r="AU186" s="156" t="s">
        <v>75</v>
      </c>
      <c r="AY186" s="3" t="s">
        <v>157</v>
      </c>
      <c r="BE186" s="157">
        <f t="shared" si="12"/>
        <v>0</v>
      </c>
      <c r="BF186" s="157">
        <f t="shared" si="13"/>
        <v>0</v>
      </c>
      <c r="BG186" s="157">
        <f t="shared" si="14"/>
        <v>0</v>
      </c>
      <c r="BH186" s="157">
        <f t="shared" si="15"/>
        <v>0</v>
      </c>
      <c r="BI186" s="157">
        <f t="shared" si="16"/>
        <v>0</v>
      </c>
      <c r="BJ186" s="3" t="s">
        <v>81</v>
      </c>
      <c r="BK186" s="157">
        <f t="shared" si="17"/>
        <v>0</v>
      </c>
      <c r="BL186" s="3" t="s">
        <v>329</v>
      </c>
      <c r="BM186" s="156" t="s">
        <v>2508</v>
      </c>
    </row>
    <row r="187" spans="2:65" s="17" customFormat="1" ht="24.25" customHeight="1">
      <c r="B187" s="143"/>
      <c r="C187" s="144">
        <v>65</v>
      </c>
      <c r="D187" s="144" t="s">
        <v>159</v>
      </c>
      <c r="E187" s="145" t="s">
        <v>1350</v>
      </c>
      <c r="F187" s="146" t="s">
        <v>2509</v>
      </c>
      <c r="G187" s="147" t="s">
        <v>239</v>
      </c>
      <c r="H187" s="148">
        <v>40</v>
      </c>
      <c r="I187" s="149"/>
      <c r="J187" s="150"/>
      <c r="K187" s="151"/>
      <c r="L187" s="18"/>
      <c r="M187" s="152"/>
      <c r="N187" s="153" t="s">
        <v>35</v>
      </c>
      <c r="O187" s="45"/>
      <c r="P187" s="154">
        <f t="shared" si="9"/>
        <v>0</v>
      </c>
      <c r="Q187" s="154">
        <v>0</v>
      </c>
      <c r="R187" s="154">
        <f t="shared" si="10"/>
        <v>0</v>
      </c>
      <c r="S187" s="154">
        <v>0</v>
      </c>
      <c r="T187" s="155">
        <f t="shared" si="11"/>
        <v>0</v>
      </c>
      <c r="AR187" s="156" t="s">
        <v>329</v>
      </c>
      <c r="AT187" s="156" t="s">
        <v>159</v>
      </c>
      <c r="AU187" s="156" t="s">
        <v>75</v>
      </c>
      <c r="AY187" s="3" t="s">
        <v>157</v>
      </c>
      <c r="BE187" s="157">
        <f t="shared" si="12"/>
        <v>0</v>
      </c>
      <c r="BF187" s="157">
        <f t="shared" si="13"/>
        <v>0</v>
      </c>
      <c r="BG187" s="157">
        <f t="shared" si="14"/>
        <v>0</v>
      </c>
      <c r="BH187" s="157">
        <f t="shared" si="15"/>
        <v>0</v>
      </c>
      <c r="BI187" s="157">
        <f t="shared" si="16"/>
        <v>0</v>
      </c>
      <c r="BJ187" s="3" t="s">
        <v>81</v>
      </c>
      <c r="BK187" s="157">
        <f t="shared" si="17"/>
        <v>0</v>
      </c>
      <c r="BL187" s="3" t="s">
        <v>329</v>
      </c>
      <c r="BM187" s="156" t="s">
        <v>2510</v>
      </c>
    </row>
    <row r="188" spans="2:65" s="17" customFormat="1" ht="16.5" customHeight="1">
      <c r="B188" s="143"/>
      <c r="C188" s="186">
        <v>66</v>
      </c>
      <c r="D188" s="186" t="s">
        <v>236</v>
      </c>
      <c r="E188" s="187" t="s">
        <v>1352</v>
      </c>
      <c r="F188" s="188" t="s">
        <v>1353</v>
      </c>
      <c r="G188" s="189" t="s">
        <v>239</v>
      </c>
      <c r="H188" s="190">
        <v>40</v>
      </c>
      <c r="I188" s="191"/>
      <c r="J188" s="192"/>
      <c r="K188" s="193"/>
      <c r="L188" s="194"/>
      <c r="M188" s="195"/>
      <c r="N188" s="196" t="s">
        <v>35</v>
      </c>
      <c r="O188" s="45"/>
      <c r="P188" s="154">
        <f t="shared" si="9"/>
        <v>0</v>
      </c>
      <c r="Q188" s="154">
        <v>0</v>
      </c>
      <c r="R188" s="154">
        <f t="shared" si="10"/>
        <v>0</v>
      </c>
      <c r="S188" s="154">
        <v>0</v>
      </c>
      <c r="T188" s="155">
        <f t="shared" si="11"/>
        <v>0</v>
      </c>
      <c r="AR188" s="156" t="s">
        <v>825</v>
      </c>
      <c r="AT188" s="156" t="s">
        <v>236</v>
      </c>
      <c r="AU188" s="156" t="s">
        <v>75</v>
      </c>
      <c r="AY188" s="3" t="s">
        <v>157</v>
      </c>
      <c r="BE188" s="157">
        <f t="shared" si="12"/>
        <v>0</v>
      </c>
      <c r="BF188" s="157">
        <f t="shared" si="13"/>
        <v>0</v>
      </c>
      <c r="BG188" s="157">
        <f t="shared" si="14"/>
        <v>0</v>
      </c>
      <c r="BH188" s="157">
        <f t="shared" si="15"/>
        <v>0</v>
      </c>
      <c r="BI188" s="157">
        <f t="shared" si="16"/>
        <v>0</v>
      </c>
      <c r="BJ188" s="3" t="s">
        <v>81</v>
      </c>
      <c r="BK188" s="157">
        <f t="shared" si="17"/>
        <v>0</v>
      </c>
      <c r="BL188" s="3" t="s">
        <v>329</v>
      </c>
      <c r="BM188" s="156" t="s">
        <v>2511</v>
      </c>
    </row>
    <row r="189" spans="2:65" s="17" customFormat="1" ht="24.25" customHeight="1">
      <c r="B189" s="143"/>
      <c r="C189" s="144">
        <v>67</v>
      </c>
      <c r="D189" s="144" t="s">
        <v>159</v>
      </c>
      <c r="E189" s="145" t="s">
        <v>1417</v>
      </c>
      <c r="F189" s="146" t="s">
        <v>1418</v>
      </c>
      <c r="G189" s="147" t="s">
        <v>222</v>
      </c>
      <c r="H189" s="148">
        <v>100</v>
      </c>
      <c r="I189" s="149"/>
      <c r="J189" s="150"/>
      <c r="K189" s="151"/>
      <c r="L189" s="18"/>
      <c r="M189" s="152"/>
      <c r="N189" s="153" t="s">
        <v>35</v>
      </c>
      <c r="O189" s="45"/>
      <c r="P189" s="154">
        <f t="shared" si="9"/>
        <v>0</v>
      </c>
      <c r="Q189" s="154">
        <v>0</v>
      </c>
      <c r="R189" s="154">
        <f t="shared" si="10"/>
        <v>0</v>
      </c>
      <c r="S189" s="154">
        <v>0</v>
      </c>
      <c r="T189" s="155">
        <f t="shared" si="11"/>
        <v>0</v>
      </c>
      <c r="AR189" s="156" t="s">
        <v>329</v>
      </c>
      <c r="AT189" s="156" t="s">
        <v>159</v>
      </c>
      <c r="AU189" s="156" t="s">
        <v>75</v>
      </c>
      <c r="AY189" s="3" t="s">
        <v>157</v>
      </c>
      <c r="BE189" s="157">
        <f t="shared" si="12"/>
        <v>0</v>
      </c>
      <c r="BF189" s="157">
        <f t="shared" si="13"/>
        <v>0</v>
      </c>
      <c r="BG189" s="157">
        <f t="shared" si="14"/>
        <v>0</v>
      </c>
      <c r="BH189" s="157">
        <f t="shared" si="15"/>
        <v>0</v>
      </c>
      <c r="BI189" s="157">
        <f t="shared" si="16"/>
        <v>0</v>
      </c>
      <c r="BJ189" s="3" t="s">
        <v>81</v>
      </c>
      <c r="BK189" s="157">
        <f t="shared" si="17"/>
        <v>0</v>
      </c>
      <c r="BL189" s="3" t="s">
        <v>329</v>
      </c>
      <c r="BM189" s="156" t="s">
        <v>2512</v>
      </c>
    </row>
    <row r="190" spans="2:65" s="17" customFormat="1" ht="16.5" customHeight="1">
      <c r="B190" s="143"/>
      <c r="C190" s="186">
        <v>68</v>
      </c>
      <c r="D190" s="186" t="s">
        <v>236</v>
      </c>
      <c r="E190" s="187" t="s">
        <v>1419</v>
      </c>
      <c r="F190" s="188" t="s">
        <v>1420</v>
      </c>
      <c r="G190" s="189" t="s">
        <v>222</v>
      </c>
      <c r="H190" s="190">
        <v>100</v>
      </c>
      <c r="I190" s="191"/>
      <c r="J190" s="192"/>
      <c r="K190" s="193"/>
      <c r="L190" s="194"/>
      <c r="M190" s="195"/>
      <c r="N190" s="196" t="s">
        <v>35</v>
      </c>
      <c r="O190" s="45"/>
      <c r="P190" s="154">
        <f t="shared" ref="P190:P210" si="18">O190*H190</f>
        <v>0</v>
      </c>
      <c r="Q190" s="154">
        <v>0</v>
      </c>
      <c r="R190" s="154">
        <f t="shared" ref="R190:R210" si="19">Q190*H190</f>
        <v>0</v>
      </c>
      <c r="S190" s="154">
        <v>0</v>
      </c>
      <c r="T190" s="155">
        <f t="shared" ref="T190:T210" si="20">S190*H190</f>
        <v>0</v>
      </c>
      <c r="AR190" s="156" t="s">
        <v>825</v>
      </c>
      <c r="AT190" s="156" t="s">
        <v>236</v>
      </c>
      <c r="AU190" s="156" t="s">
        <v>75</v>
      </c>
      <c r="AY190" s="3" t="s">
        <v>157</v>
      </c>
      <c r="BE190" s="157">
        <f t="shared" ref="BE190:BE210" si="21">IF(N190="základná",J190,0)</f>
        <v>0</v>
      </c>
      <c r="BF190" s="157">
        <f t="shared" ref="BF190:BF210" si="22">IF(N190="znížená",J190,0)</f>
        <v>0</v>
      </c>
      <c r="BG190" s="157">
        <f t="shared" ref="BG190:BG210" si="23">IF(N190="zákl. prenesená",J190,0)</f>
        <v>0</v>
      </c>
      <c r="BH190" s="157">
        <f t="shared" ref="BH190:BH210" si="24">IF(N190="zníž. prenesená",J190,0)</f>
        <v>0</v>
      </c>
      <c r="BI190" s="157">
        <f t="shared" ref="BI190:BI210" si="25">IF(N190="nulová",J190,0)</f>
        <v>0</v>
      </c>
      <c r="BJ190" s="3" t="s">
        <v>81</v>
      </c>
      <c r="BK190" s="157">
        <f t="shared" ref="BK190:BK210" si="26">ROUND(I190*H190,2)</f>
        <v>0</v>
      </c>
      <c r="BL190" s="3" t="s">
        <v>329</v>
      </c>
      <c r="BM190" s="156" t="s">
        <v>2513</v>
      </c>
    </row>
    <row r="191" spans="2:65" s="17" customFormat="1" ht="33" customHeight="1">
      <c r="B191" s="143"/>
      <c r="C191" s="144">
        <v>69</v>
      </c>
      <c r="D191" s="144" t="s">
        <v>159</v>
      </c>
      <c r="E191" s="145" t="s">
        <v>1421</v>
      </c>
      <c r="F191" s="146" t="s">
        <v>1422</v>
      </c>
      <c r="G191" s="147" t="s">
        <v>222</v>
      </c>
      <c r="H191" s="148">
        <v>200</v>
      </c>
      <c r="I191" s="149"/>
      <c r="J191" s="150"/>
      <c r="K191" s="151"/>
      <c r="L191" s="18"/>
      <c r="M191" s="152"/>
      <c r="N191" s="153" t="s">
        <v>35</v>
      </c>
      <c r="O191" s="45"/>
      <c r="P191" s="154">
        <f t="shared" si="18"/>
        <v>0</v>
      </c>
      <c r="Q191" s="154">
        <v>0</v>
      </c>
      <c r="R191" s="154">
        <f t="shared" si="19"/>
        <v>0</v>
      </c>
      <c r="S191" s="154">
        <v>0</v>
      </c>
      <c r="T191" s="155">
        <f t="shared" si="20"/>
        <v>0</v>
      </c>
      <c r="AR191" s="156" t="s">
        <v>329</v>
      </c>
      <c r="AT191" s="156" t="s">
        <v>159</v>
      </c>
      <c r="AU191" s="156" t="s">
        <v>75</v>
      </c>
      <c r="AY191" s="3" t="s">
        <v>157</v>
      </c>
      <c r="BE191" s="157">
        <f t="shared" si="21"/>
        <v>0</v>
      </c>
      <c r="BF191" s="157">
        <f t="shared" si="22"/>
        <v>0</v>
      </c>
      <c r="BG191" s="157">
        <f t="shared" si="23"/>
        <v>0</v>
      </c>
      <c r="BH191" s="157">
        <f t="shared" si="24"/>
        <v>0</v>
      </c>
      <c r="BI191" s="157">
        <f t="shared" si="25"/>
        <v>0</v>
      </c>
      <c r="BJ191" s="3" t="s">
        <v>81</v>
      </c>
      <c r="BK191" s="157">
        <f t="shared" si="26"/>
        <v>0</v>
      </c>
      <c r="BL191" s="3" t="s">
        <v>329</v>
      </c>
      <c r="BM191" s="156" t="s">
        <v>2514</v>
      </c>
    </row>
    <row r="192" spans="2:65" s="17" customFormat="1" ht="37.9" customHeight="1">
      <c r="B192" s="143"/>
      <c r="C192" s="186">
        <v>70</v>
      </c>
      <c r="D192" s="186" t="s">
        <v>236</v>
      </c>
      <c r="E192" s="187" t="s">
        <v>1423</v>
      </c>
      <c r="F192" s="188" t="s">
        <v>1424</v>
      </c>
      <c r="G192" s="189" t="s">
        <v>222</v>
      </c>
      <c r="H192" s="190">
        <v>200</v>
      </c>
      <c r="I192" s="191"/>
      <c r="J192" s="192"/>
      <c r="K192" s="193"/>
      <c r="L192" s="194"/>
      <c r="M192" s="195"/>
      <c r="N192" s="196" t="s">
        <v>35</v>
      </c>
      <c r="O192" s="45"/>
      <c r="P192" s="154">
        <f t="shared" si="18"/>
        <v>0</v>
      </c>
      <c r="Q192" s="154">
        <v>0</v>
      </c>
      <c r="R192" s="154">
        <f t="shared" si="19"/>
        <v>0</v>
      </c>
      <c r="S192" s="154">
        <v>0</v>
      </c>
      <c r="T192" s="155">
        <f t="shared" si="20"/>
        <v>0</v>
      </c>
      <c r="AR192" s="156" t="s">
        <v>825</v>
      </c>
      <c r="AT192" s="156" t="s">
        <v>236</v>
      </c>
      <c r="AU192" s="156" t="s">
        <v>75</v>
      </c>
      <c r="AY192" s="3" t="s">
        <v>157</v>
      </c>
      <c r="BE192" s="157">
        <f t="shared" si="21"/>
        <v>0</v>
      </c>
      <c r="BF192" s="157">
        <f t="shared" si="22"/>
        <v>0</v>
      </c>
      <c r="BG192" s="157">
        <f t="shared" si="23"/>
        <v>0</v>
      </c>
      <c r="BH192" s="157">
        <f t="shared" si="24"/>
        <v>0</v>
      </c>
      <c r="BI192" s="157">
        <f t="shared" si="25"/>
        <v>0</v>
      </c>
      <c r="BJ192" s="3" t="s">
        <v>81</v>
      </c>
      <c r="BK192" s="157">
        <f t="shared" si="26"/>
        <v>0</v>
      </c>
      <c r="BL192" s="3" t="s">
        <v>329</v>
      </c>
      <c r="BM192" s="156" t="s">
        <v>2515</v>
      </c>
    </row>
    <row r="193" spans="2:65" s="17" customFormat="1" ht="24.25" customHeight="1">
      <c r="B193" s="143"/>
      <c r="C193" s="144">
        <v>71</v>
      </c>
      <c r="D193" s="144" t="s">
        <v>159</v>
      </c>
      <c r="E193" s="145" t="s">
        <v>1354</v>
      </c>
      <c r="F193" s="146" t="s">
        <v>1355</v>
      </c>
      <c r="G193" s="147" t="s">
        <v>222</v>
      </c>
      <c r="H193" s="148">
        <v>1</v>
      </c>
      <c r="I193" s="149"/>
      <c r="J193" s="150"/>
      <c r="K193" s="151"/>
      <c r="L193" s="18"/>
      <c r="M193" s="152"/>
      <c r="N193" s="153" t="s">
        <v>35</v>
      </c>
      <c r="O193" s="45"/>
      <c r="P193" s="154">
        <f t="shared" si="18"/>
        <v>0</v>
      </c>
      <c r="Q193" s="154">
        <v>0</v>
      </c>
      <c r="R193" s="154">
        <f t="shared" si="19"/>
        <v>0</v>
      </c>
      <c r="S193" s="154">
        <v>0</v>
      </c>
      <c r="T193" s="155">
        <f t="shared" si="20"/>
        <v>0</v>
      </c>
      <c r="AR193" s="156" t="s">
        <v>329</v>
      </c>
      <c r="AT193" s="156" t="s">
        <v>159</v>
      </c>
      <c r="AU193" s="156" t="s">
        <v>75</v>
      </c>
      <c r="AY193" s="3" t="s">
        <v>157</v>
      </c>
      <c r="BE193" s="157">
        <f t="shared" si="21"/>
        <v>0</v>
      </c>
      <c r="BF193" s="157">
        <f t="shared" si="22"/>
        <v>0</v>
      </c>
      <c r="BG193" s="157">
        <f t="shared" si="23"/>
        <v>0</v>
      </c>
      <c r="BH193" s="157">
        <f t="shared" si="24"/>
        <v>0</v>
      </c>
      <c r="BI193" s="157">
        <f t="shared" si="25"/>
        <v>0</v>
      </c>
      <c r="BJ193" s="3" t="s">
        <v>81</v>
      </c>
      <c r="BK193" s="157">
        <f t="shared" si="26"/>
        <v>0</v>
      </c>
      <c r="BL193" s="3" t="s">
        <v>329</v>
      </c>
      <c r="BM193" s="156" t="s">
        <v>2516</v>
      </c>
    </row>
    <row r="194" spans="2:65" s="17" customFormat="1" ht="16.5" customHeight="1">
      <c r="B194" s="143"/>
      <c r="C194" s="144">
        <v>72</v>
      </c>
      <c r="D194" s="144" t="s">
        <v>159</v>
      </c>
      <c r="E194" s="145" t="s">
        <v>2517</v>
      </c>
      <c r="F194" s="146" t="s">
        <v>2518</v>
      </c>
      <c r="G194" s="147" t="s">
        <v>222</v>
      </c>
      <c r="H194" s="148">
        <v>2</v>
      </c>
      <c r="I194" s="149"/>
      <c r="J194" s="150"/>
      <c r="K194" s="151"/>
      <c r="L194" s="18"/>
      <c r="M194" s="152"/>
      <c r="N194" s="153" t="s">
        <v>35</v>
      </c>
      <c r="O194" s="45"/>
      <c r="P194" s="154">
        <f t="shared" si="18"/>
        <v>0</v>
      </c>
      <c r="Q194" s="154">
        <v>0</v>
      </c>
      <c r="R194" s="154">
        <f t="shared" si="19"/>
        <v>0</v>
      </c>
      <c r="S194" s="154">
        <v>0</v>
      </c>
      <c r="T194" s="155">
        <f t="shared" si="20"/>
        <v>0</v>
      </c>
      <c r="AR194" s="156" t="s">
        <v>329</v>
      </c>
      <c r="AT194" s="156" t="s">
        <v>159</v>
      </c>
      <c r="AU194" s="156" t="s">
        <v>75</v>
      </c>
      <c r="AY194" s="3" t="s">
        <v>157</v>
      </c>
      <c r="BE194" s="157">
        <f t="shared" si="21"/>
        <v>0</v>
      </c>
      <c r="BF194" s="157">
        <f t="shared" si="22"/>
        <v>0</v>
      </c>
      <c r="BG194" s="157">
        <f t="shared" si="23"/>
        <v>0</v>
      </c>
      <c r="BH194" s="157">
        <f t="shared" si="24"/>
        <v>0</v>
      </c>
      <c r="BI194" s="157">
        <f t="shared" si="25"/>
        <v>0</v>
      </c>
      <c r="BJ194" s="3" t="s">
        <v>81</v>
      </c>
      <c r="BK194" s="157">
        <f t="shared" si="26"/>
        <v>0</v>
      </c>
      <c r="BL194" s="3" t="s">
        <v>329</v>
      </c>
      <c r="BM194" s="156" t="s">
        <v>2519</v>
      </c>
    </row>
    <row r="195" spans="2:65" s="17" customFormat="1" ht="24.25" customHeight="1">
      <c r="B195" s="143"/>
      <c r="C195" s="144">
        <v>73</v>
      </c>
      <c r="D195" s="144" t="s">
        <v>159</v>
      </c>
      <c r="E195" s="145" t="s">
        <v>1358</v>
      </c>
      <c r="F195" s="146" t="s">
        <v>1359</v>
      </c>
      <c r="G195" s="147" t="s">
        <v>222</v>
      </c>
      <c r="H195" s="148">
        <v>1</v>
      </c>
      <c r="I195" s="149"/>
      <c r="J195" s="150"/>
      <c r="K195" s="151"/>
      <c r="L195" s="18"/>
      <c r="M195" s="152"/>
      <c r="N195" s="153" t="s">
        <v>35</v>
      </c>
      <c r="O195" s="45"/>
      <c r="P195" s="154">
        <f t="shared" si="18"/>
        <v>0</v>
      </c>
      <c r="Q195" s="154">
        <v>0</v>
      </c>
      <c r="R195" s="154">
        <f t="shared" si="19"/>
        <v>0</v>
      </c>
      <c r="S195" s="154">
        <v>0</v>
      </c>
      <c r="T195" s="155">
        <f t="shared" si="20"/>
        <v>0</v>
      </c>
      <c r="AR195" s="156" t="s">
        <v>329</v>
      </c>
      <c r="AT195" s="156" t="s">
        <v>159</v>
      </c>
      <c r="AU195" s="156" t="s">
        <v>75</v>
      </c>
      <c r="AY195" s="3" t="s">
        <v>157</v>
      </c>
      <c r="BE195" s="157">
        <f t="shared" si="21"/>
        <v>0</v>
      </c>
      <c r="BF195" s="157">
        <f t="shared" si="22"/>
        <v>0</v>
      </c>
      <c r="BG195" s="157">
        <f t="shared" si="23"/>
        <v>0</v>
      </c>
      <c r="BH195" s="157">
        <f t="shared" si="24"/>
        <v>0</v>
      </c>
      <c r="BI195" s="157">
        <f t="shared" si="25"/>
        <v>0</v>
      </c>
      <c r="BJ195" s="3" t="s">
        <v>81</v>
      </c>
      <c r="BK195" s="157">
        <f t="shared" si="26"/>
        <v>0</v>
      </c>
      <c r="BL195" s="3" t="s">
        <v>329</v>
      </c>
      <c r="BM195" s="156" t="s">
        <v>2520</v>
      </c>
    </row>
    <row r="196" spans="2:65" s="17" customFormat="1" ht="24.25" customHeight="1">
      <c r="B196" s="143"/>
      <c r="C196" s="144">
        <v>74</v>
      </c>
      <c r="D196" s="144" t="s">
        <v>159</v>
      </c>
      <c r="E196" s="145" t="s">
        <v>2521</v>
      </c>
      <c r="F196" s="146" t="s">
        <v>2522</v>
      </c>
      <c r="G196" s="147" t="s">
        <v>222</v>
      </c>
      <c r="H196" s="148">
        <v>1</v>
      </c>
      <c r="I196" s="149"/>
      <c r="J196" s="150"/>
      <c r="K196" s="151"/>
      <c r="L196" s="18"/>
      <c r="M196" s="152"/>
      <c r="N196" s="153" t="s">
        <v>35</v>
      </c>
      <c r="O196" s="45"/>
      <c r="P196" s="154">
        <f t="shared" si="18"/>
        <v>0</v>
      </c>
      <c r="Q196" s="154">
        <v>0</v>
      </c>
      <c r="R196" s="154">
        <f t="shared" si="19"/>
        <v>0</v>
      </c>
      <c r="S196" s="154">
        <v>0</v>
      </c>
      <c r="T196" s="155">
        <f t="shared" si="20"/>
        <v>0</v>
      </c>
      <c r="AR196" s="156" t="s">
        <v>329</v>
      </c>
      <c r="AT196" s="156" t="s">
        <v>159</v>
      </c>
      <c r="AU196" s="156" t="s">
        <v>75</v>
      </c>
      <c r="AY196" s="3" t="s">
        <v>157</v>
      </c>
      <c r="BE196" s="157">
        <f t="shared" si="21"/>
        <v>0</v>
      </c>
      <c r="BF196" s="157">
        <f t="shared" si="22"/>
        <v>0</v>
      </c>
      <c r="BG196" s="157">
        <f t="shared" si="23"/>
        <v>0</v>
      </c>
      <c r="BH196" s="157">
        <f t="shared" si="24"/>
        <v>0</v>
      </c>
      <c r="BI196" s="157">
        <f t="shared" si="25"/>
        <v>0</v>
      </c>
      <c r="BJ196" s="3" t="s">
        <v>81</v>
      </c>
      <c r="BK196" s="157">
        <f t="shared" si="26"/>
        <v>0</v>
      </c>
      <c r="BL196" s="3" t="s">
        <v>329</v>
      </c>
      <c r="BM196" s="156" t="s">
        <v>2523</v>
      </c>
    </row>
    <row r="197" spans="2:65" s="17" customFormat="1" ht="24.25" customHeight="1">
      <c r="B197" s="143"/>
      <c r="C197" s="144">
        <v>75</v>
      </c>
      <c r="D197" s="144" t="s">
        <v>159</v>
      </c>
      <c r="E197" s="145" t="s">
        <v>1364</v>
      </c>
      <c r="F197" s="146" t="s">
        <v>1365</v>
      </c>
      <c r="G197" s="147" t="s">
        <v>239</v>
      </c>
      <c r="H197" s="148">
        <v>215</v>
      </c>
      <c r="I197" s="149"/>
      <c r="J197" s="150"/>
      <c r="K197" s="151"/>
      <c r="L197" s="18"/>
      <c r="M197" s="152"/>
      <c r="N197" s="153" t="s">
        <v>35</v>
      </c>
      <c r="O197" s="45"/>
      <c r="P197" s="154">
        <f t="shared" si="18"/>
        <v>0</v>
      </c>
      <c r="Q197" s="154">
        <v>0</v>
      </c>
      <c r="R197" s="154">
        <f t="shared" si="19"/>
        <v>0</v>
      </c>
      <c r="S197" s="154">
        <v>0</v>
      </c>
      <c r="T197" s="155">
        <f t="shared" si="20"/>
        <v>0</v>
      </c>
      <c r="AR197" s="156" t="s">
        <v>329</v>
      </c>
      <c r="AT197" s="156" t="s">
        <v>159</v>
      </c>
      <c r="AU197" s="156" t="s">
        <v>75</v>
      </c>
      <c r="AY197" s="3" t="s">
        <v>157</v>
      </c>
      <c r="BE197" s="157">
        <f t="shared" si="21"/>
        <v>0</v>
      </c>
      <c r="BF197" s="157">
        <f t="shared" si="22"/>
        <v>0</v>
      </c>
      <c r="BG197" s="157">
        <f t="shared" si="23"/>
        <v>0</v>
      </c>
      <c r="BH197" s="157">
        <f t="shared" si="24"/>
        <v>0</v>
      </c>
      <c r="BI197" s="157">
        <f t="shared" si="25"/>
        <v>0</v>
      </c>
      <c r="BJ197" s="3" t="s">
        <v>81</v>
      </c>
      <c r="BK197" s="157">
        <f t="shared" si="26"/>
        <v>0</v>
      </c>
      <c r="BL197" s="3" t="s">
        <v>329</v>
      </c>
      <c r="BM197" s="156" t="s">
        <v>2524</v>
      </c>
    </row>
    <row r="198" spans="2:65" s="17" customFormat="1" ht="24.25" customHeight="1">
      <c r="B198" s="143"/>
      <c r="C198" s="186">
        <v>76</v>
      </c>
      <c r="D198" s="186" t="s">
        <v>236</v>
      </c>
      <c r="E198" s="187" t="s">
        <v>1366</v>
      </c>
      <c r="F198" s="188" t="s">
        <v>1367</v>
      </c>
      <c r="G198" s="189" t="s">
        <v>239</v>
      </c>
      <c r="H198" s="190">
        <v>175</v>
      </c>
      <c r="I198" s="191"/>
      <c r="J198" s="192"/>
      <c r="K198" s="193"/>
      <c r="L198" s="194"/>
      <c r="M198" s="195"/>
      <c r="N198" s="196" t="s">
        <v>35</v>
      </c>
      <c r="O198" s="45"/>
      <c r="P198" s="154">
        <f t="shared" si="18"/>
        <v>0</v>
      </c>
      <c r="Q198" s="154">
        <v>0</v>
      </c>
      <c r="R198" s="154">
        <f t="shared" si="19"/>
        <v>0</v>
      </c>
      <c r="S198" s="154">
        <v>0</v>
      </c>
      <c r="T198" s="155">
        <f t="shared" si="20"/>
        <v>0</v>
      </c>
      <c r="AR198" s="156" t="s">
        <v>825</v>
      </c>
      <c r="AT198" s="156" t="s">
        <v>236</v>
      </c>
      <c r="AU198" s="156" t="s">
        <v>75</v>
      </c>
      <c r="AY198" s="3" t="s">
        <v>157</v>
      </c>
      <c r="BE198" s="157">
        <f t="shared" si="21"/>
        <v>0</v>
      </c>
      <c r="BF198" s="157">
        <f t="shared" si="22"/>
        <v>0</v>
      </c>
      <c r="BG198" s="157">
        <f t="shared" si="23"/>
        <v>0</v>
      </c>
      <c r="BH198" s="157">
        <f t="shared" si="24"/>
        <v>0</v>
      </c>
      <c r="BI198" s="157">
        <f t="shared" si="25"/>
        <v>0</v>
      </c>
      <c r="BJ198" s="3" t="s">
        <v>81</v>
      </c>
      <c r="BK198" s="157">
        <f t="shared" si="26"/>
        <v>0</v>
      </c>
      <c r="BL198" s="3" t="s">
        <v>329</v>
      </c>
      <c r="BM198" s="156" t="s">
        <v>2525</v>
      </c>
    </row>
    <row r="199" spans="2:65" s="17" customFormat="1" ht="24.25" customHeight="1">
      <c r="B199" s="143"/>
      <c r="C199" s="186">
        <v>77</v>
      </c>
      <c r="D199" s="186" t="s">
        <v>236</v>
      </c>
      <c r="E199" s="187" t="s">
        <v>1368</v>
      </c>
      <c r="F199" s="188" t="s">
        <v>1369</v>
      </c>
      <c r="G199" s="189" t="s">
        <v>239</v>
      </c>
      <c r="H199" s="190">
        <v>30</v>
      </c>
      <c r="I199" s="191"/>
      <c r="J199" s="192"/>
      <c r="K199" s="193"/>
      <c r="L199" s="194"/>
      <c r="M199" s="195"/>
      <c r="N199" s="196" t="s">
        <v>35</v>
      </c>
      <c r="O199" s="45"/>
      <c r="P199" s="154">
        <f t="shared" si="18"/>
        <v>0</v>
      </c>
      <c r="Q199" s="154">
        <v>0</v>
      </c>
      <c r="R199" s="154">
        <f t="shared" si="19"/>
        <v>0</v>
      </c>
      <c r="S199" s="154">
        <v>0</v>
      </c>
      <c r="T199" s="155">
        <f t="shared" si="20"/>
        <v>0</v>
      </c>
      <c r="AR199" s="156" t="s">
        <v>825</v>
      </c>
      <c r="AT199" s="156" t="s">
        <v>236</v>
      </c>
      <c r="AU199" s="156" t="s">
        <v>75</v>
      </c>
      <c r="AY199" s="3" t="s">
        <v>157</v>
      </c>
      <c r="BE199" s="157">
        <f t="shared" si="21"/>
        <v>0</v>
      </c>
      <c r="BF199" s="157">
        <f t="shared" si="22"/>
        <v>0</v>
      </c>
      <c r="BG199" s="157">
        <f t="shared" si="23"/>
        <v>0</v>
      </c>
      <c r="BH199" s="157">
        <f t="shared" si="24"/>
        <v>0</v>
      </c>
      <c r="BI199" s="157">
        <f t="shared" si="25"/>
        <v>0</v>
      </c>
      <c r="BJ199" s="3" t="s">
        <v>81</v>
      </c>
      <c r="BK199" s="157">
        <f t="shared" si="26"/>
        <v>0</v>
      </c>
      <c r="BL199" s="3" t="s">
        <v>329</v>
      </c>
      <c r="BM199" s="156" t="s">
        <v>2526</v>
      </c>
    </row>
    <row r="200" spans="2:65" s="17" customFormat="1" ht="33" customHeight="1">
      <c r="B200" s="143"/>
      <c r="C200" s="186">
        <v>78</v>
      </c>
      <c r="D200" s="186" t="s">
        <v>236</v>
      </c>
      <c r="E200" s="187" t="s">
        <v>1370</v>
      </c>
      <c r="F200" s="188" t="s">
        <v>2527</v>
      </c>
      <c r="G200" s="189" t="s">
        <v>239</v>
      </c>
      <c r="H200" s="190">
        <v>10</v>
      </c>
      <c r="I200" s="191"/>
      <c r="J200" s="192"/>
      <c r="K200" s="193"/>
      <c r="L200" s="194"/>
      <c r="M200" s="195"/>
      <c r="N200" s="196" t="s">
        <v>35</v>
      </c>
      <c r="O200" s="45"/>
      <c r="P200" s="154">
        <f t="shared" si="18"/>
        <v>0</v>
      </c>
      <c r="Q200" s="154">
        <v>0</v>
      </c>
      <c r="R200" s="154">
        <f t="shared" si="19"/>
        <v>0</v>
      </c>
      <c r="S200" s="154">
        <v>0</v>
      </c>
      <c r="T200" s="155">
        <f t="shared" si="20"/>
        <v>0</v>
      </c>
      <c r="AR200" s="156" t="s">
        <v>825</v>
      </c>
      <c r="AT200" s="156" t="s">
        <v>236</v>
      </c>
      <c r="AU200" s="156" t="s">
        <v>75</v>
      </c>
      <c r="AY200" s="3" t="s">
        <v>157</v>
      </c>
      <c r="BE200" s="157">
        <f t="shared" si="21"/>
        <v>0</v>
      </c>
      <c r="BF200" s="157">
        <f t="shared" si="22"/>
        <v>0</v>
      </c>
      <c r="BG200" s="157">
        <f t="shared" si="23"/>
        <v>0</v>
      </c>
      <c r="BH200" s="157">
        <f t="shared" si="24"/>
        <v>0</v>
      </c>
      <c r="BI200" s="157">
        <f t="shared" si="25"/>
        <v>0</v>
      </c>
      <c r="BJ200" s="3" t="s">
        <v>81</v>
      </c>
      <c r="BK200" s="157">
        <f t="shared" si="26"/>
        <v>0</v>
      </c>
      <c r="BL200" s="3" t="s">
        <v>329</v>
      </c>
      <c r="BM200" s="156" t="s">
        <v>2528</v>
      </c>
    </row>
    <row r="201" spans="2:65" s="17" customFormat="1" ht="24.25" customHeight="1">
      <c r="B201" s="143"/>
      <c r="C201" s="144">
        <v>79</v>
      </c>
      <c r="D201" s="144" t="s">
        <v>159</v>
      </c>
      <c r="E201" s="145" t="s">
        <v>1372</v>
      </c>
      <c r="F201" s="146" t="s">
        <v>1373</v>
      </c>
      <c r="G201" s="147" t="s">
        <v>239</v>
      </c>
      <c r="H201" s="148">
        <v>270</v>
      </c>
      <c r="I201" s="149"/>
      <c r="J201" s="150"/>
      <c r="K201" s="151"/>
      <c r="L201" s="18"/>
      <c r="M201" s="152"/>
      <c r="N201" s="153" t="s">
        <v>35</v>
      </c>
      <c r="O201" s="45"/>
      <c r="P201" s="154">
        <f t="shared" si="18"/>
        <v>0</v>
      </c>
      <c r="Q201" s="154">
        <v>0</v>
      </c>
      <c r="R201" s="154">
        <f t="shared" si="19"/>
        <v>0</v>
      </c>
      <c r="S201" s="154">
        <v>0</v>
      </c>
      <c r="T201" s="155">
        <f t="shared" si="20"/>
        <v>0</v>
      </c>
      <c r="AR201" s="156" t="s">
        <v>329</v>
      </c>
      <c r="AT201" s="156" t="s">
        <v>159</v>
      </c>
      <c r="AU201" s="156" t="s">
        <v>75</v>
      </c>
      <c r="AY201" s="3" t="s">
        <v>157</v>
      </c>
      <c r="BE201" s="157">
        <f t="shared" si="21"/>
        <v>0</v>
      </c>
      <c r="BF201" s="157">
        <f t="shared" si="22"/>
        <v>0</v>
      </c>
      <c r="BG201" s="157">
        <f t="shared" si="23"/>
        <v>0</v>
      </c>
      <c r="BH201" s="157">
        <f t="shared" si="24"/>
        <v>0</v>
      </c>
      <c r="BI201" s="157">
        <f t="shared" si="25"/>
        <v>0</v>
      </c>
      <c r="BJ201" s="3" t="s">
        <v>81</v>
      </c>
      <c r="BK201" s="157">
        <f t="shared" si="26"/>
        <v>0</v>
      </c>
      <c r="BL201" s="3" t="s">
        <v>329</v>
      </c>
      <c r="BM201" s="156" t="s">
        <v>2529</v>
      </c>
    </row>
    <row r="202" spans="2:65" s="17" customFormat="1" ht="16.5" customHeight="1">
      <c r="B202" s="143"/>
      <c r="C202" s="186">
        <v>80</v>
      </c>
      <c r="D202" s="186" t="s">
        <v>236</v>
      </c>
      <c r="E202" s="187" t="s">
        <v>2530</v>
      </c>
      <c r="F202" s="188" t="s">
        <v>2531</v>
      </c>
      <c r="G202" s="189" t="s">
        <v>239</v>
      </c>
      <c r="H202" s="190">
        <v>270</v>
      </c>
      <c r="I202" s="191"/>
      <c r="J202" s="192"/>
      <c r="K202" s="193"/>
      <c r="L202" s="194"/>
      <c r="M202" s="195"/>
      <c r="N202" s="196" t="s">
        <v>35</v>
      </c>
      <c r="O202" s="45"/>
      <c r="P202" s="154">
        <f t="shared" si="18"/>
        <v>0</v>
      </c>
      <c r="Q202" s="154">
        <v>0</v>
      </c>
      <c r="R202" s="154">
        <f t="shared" si="19"/>
        <v>0</v>
      </c>
      <c r="S202" s="154">
        <v>0</v>
      </c>
      <c r="T202" s="155">
        <f t="shared" si="20"/>
        <v>0</v>
      </c>
      <c r="AR202" s="156" t="s">
        <v>825</v>
      </c>
      <c r="AT202" s="156" t="s">
        <v>236</v>
      </c>
      <c r="AU202" s="156" t="s">
        <v>75</v>
      </c>
      <c r="AY202" s="3" t="s">
        <v>157</v>
      </c>
      <c r="BE202" s="157">
        <f t="shared" si="21"/>
        <v>0</v>
      </c>
      <c r="BF202" s="157">
        <f t="shared" si="22"/>
        <v>0</v>
      </c>
      <c r="BG202" s="157">
        <f t="shared" si="23"/>
        <v>0</v>
      </c>
      <c r="BH202" s="157">
        <f t="shared" si="24"/>
        <v>0</v>
      </c>
      <c r="BI202" s="157">
        <f t="shared" si="25"/>
        <v>0</v>
      </c>
      <c r="BJ202" s="3" t="s">
        <v>81</v>
      </c>
      <c r="BK202" s="157">
        <f t="shared" si="26"/>
        <v>0</v>
      </c>
      <c r="BL202" s="3" t="s">
        <v>329</v>
      </c>
      <c r="BM202" s="156" t="s">
        <v>2532</v>
      </c>
    </row>
    <row r="203" spans="2:65" s="17" customFormat="1" ht="24.25" customHeight="1">
      <c r="B203" s="143"/>
      <c r="C203" s="144">
        <v>81</v>
      </c>
      <c r="D203" s="144" t="s">
        <v>159</v>
      </c>
      <c r="E203" s="145" t="s">
        <v>2533</v>
      </c>
      <c r="F203" s="146" t="s">
        <v>2534</v>
      </c>
      <c r="G203" s="147" t="s">
        <v>239</v>
      </c>
      <c r="H203" s="148">
        <v>10</v>
      </c>
      <c r="I203" s="149"/>
      <c r="J203" s="150"/>
      <c r="K203" s="151"/>
      <c r="L203" s="18"/>
      <c r="M203" s="152"/>
      <c r="N203" s="153" t="s">
        <v>35</v>
      </c>
      <c r="O203" s="45"/>
      <c r="P203" s="154">
        <f t="shared" si="18"/>
        <v>0</v>
      </c>
      <c r="Q203" s="154">
        <v>0</v>
      </c>
      <c r="R203" s="154">
        <f t="shared" si="19"/>
        <v>0</v>
      </c>
      <c r="S203" s="154">
        <v>0</v>
      </c>
      <c r="T203" s="155">
        <f t="shared" si="20"/>
        <v>0</v>
      </c>
      <c r="AR203" s="156" t="s">
        <v>329</v>
      </c>
      <c r="AT203" s="156" t="s">
        <v>159</v>
      </c>
      <c r="AU203" s="156" t="s">
        <v>75</v>
      </c>
      <c r="AY203" s="3" t="s">
        <v>157</v>
      </c>
      <c r="BE203" s="157">
        <f t="shared" si="21"/>
        <v>0</v>
      </c>
      <c r="BF203" s="157">
        <f t="shared" si="22"/>
        <v>0</v>
      </c>
      <c r="BG203" s="157">
        <f t="shared" si="23"/>
        <v>0</v>
      </c>
      <c r="BH203" s="157">
        <f t="shared" si="24"/>
        <v>0</v>
      </c>
      <c r="BI203" s="157">
        <f t="shared" si="25"/>
        <v>0</v>
      </c>
      <c r="BJ203" s="3" t="s">
        <v>81</v>
      </c>
      <c r="BK203" s="157">
        <f t="shared" si="26"/>
        <v>0</v>
      </c>
      <c r="BL203" s="3" t="s">
        <v>329</v>
      </c>
      <c r="BM203" s="156" t="s">
        <v>2535</v>
      </c>
    </row>
    <row r="204" spans="2:65" s="17" customFormat="1" ht="16.5" customHeight="1">
      <c r="B204" s="143"/>
      <c r="C204" s="186">
        <v>82</v>
      </c>
      <c r="D204" s="186" t="s">
        <v>236</v>
      </c>
      <c r="E204" s="187" t="s">
        <v>2536</v>
      </c>
      <c r="F204" s="188" t="s">
        <v>2537</v>
      </c>
      <c r="G204" s="189" t="s">
        <v>239</v>
      </c>
      <c r="H204" s="190">
        <v>10</v>
      </c>
      <c r="I204" s="191"/>
      <c r="J204" s="192"/>
      <c r="K204" s="193"/>
      <c r="L204" s="194"/>
      <c r="M204" s="195"/>
      <c r="N204" s="196" t="s">
        <v>35</v>
      </c>
      <c r="O204" s="45"/>
      <c r="P204" s="154">
        <f t="shared" si="18"/>
        <v>0</v>
      </c>
      <c r="Q204" s="154">
        <v>0</v>
      </c>
      <c r="R204" s="154">
        <f t="shared" si="19"/>
        <v>0</v>
      </c>
      <c r="S204" s="154">
        <v>0</v>
      </c>
      <c r="T204" s="155">
        <f t="shared" si="20"/>
        <v>0</v>
      </c>
      <c r="AR204" s="156" t="s">
        <v>825</v>
      </c>
      <c r="AT204" s="156" t="s">
        <v>236</v>
      </c>
      <c r="AU204" s="156" t="s">
        <v>75</v>
      </c>
      <c r="AY204" s="3" t="s">
        <v>157</v>
      </c>
      <c r="BE204" s="157">
        <f t="shared" si="21"/>
        <v>0</v>
      </c>
      <c r="BF204" s="157">
        <f t="shared" si="22"/>
        <v>0</v>
      </c>
      <c r="BG204" s="157">
        <f t="shared" si="23"/>
        <v>0</v>
      </c>
      <c r="BH204" s="157">
        <f t="shared" si="24"/>
        <v>0</v>
      </c>
      <c r="BI204" s="157">
        <f t="shared" si="25"/>
        <v>0</v>
      </c>
      <c r="BJ204" s="3" t="s">
        <v>81</v>
      </c>
      <c r="BK204" s="157">
        <f t="shared" si="26"/>
        <v>0</v>
      </c>
      <c r="BL204" s="3" t="s">
        <v>329</v>
      </c>
      <c r="BM204" s="156" t="s">
        <v>2538</v>
      </c>
    </row>
    <row r="205" spans="2:65" s="17" customFormat="1" ht="24.25" customHeight="1">
      <c r="B205" s="143"/>
      <c r="C205" s="144">
        <v>83</v>
      </c>
      <c r="D205" s="144" t="s">
        <v>159</v>
      </c>
      <c r="E205" s="145" t="s">
        <v>2539</v>
      </c>
      <c r="F205" s="146" t="s">
        <v>2540</v>
      </c>
      <c r="G205" s="147" t="s">
        <v>239</v>
      </c>
      <c r="H205" s="148">
        <v>25</v>
      </c>
      <c r="I205" s="149"/>
      <c r="J205" s="150"/>
      <c r="K205" s="151"/>
      <c r="L205" s="18"/>
      <c r="M205" s="152"/>
      <c r="N205" s="153" t="s">
        <v>35</v>
      </c>
      <c r="O205" s="45"/>
      <c r="P205" s="154">
        <f t="shared" si="18"/>
        <v>0</v>
      </c>
      <c r="Q205" s="154">
        <v>0</v>
      </c>
      <c r="R205" s="154">
        <f t="shared" si="19"/>
        <v>0</v>
      </c>
      <c r="S205" s="154">
        <v>0</v>
      </c>
      <c r="T205" s="155">
        <f t="shared" si="20"/>
        <v>0</v>
      </c>
      <c r="AR205" s="156" t="s">
        <v>329</v>
      </c>
      <c r="AT205" s="156" t="s">
        <v>159</v>
      </c>
      <c r="AU205" s="156" t="s">
        <v>75</v>
      </c>
      <c r="AY205" s="3" t="s">
        <v>157</v>
      </c>
      <c r="BE205" s="157">
        <f t="shared" si="21"/>
        <v>0</v>
      </c>
      <c r="BF205" s="157">
        <f t="shared" si="22"/>
        <v>0</v>
      </c>
      <c r="BG205" s="157">
        <f t="shared" si="23"/>
        <v>0</v>
      </c>
      <c r="BH205" s="157">
        <f t="shared" si="24"/>
        <v>0</v>
      </c>
      <c r="BI205" s="157">
        <f t="shared" si="25"/>
        <v>0</v>
      </c>
      <c r="BJ205" s="3" t="s">
        <v>81</v>
      </c>
      <c r="BK205" s="157">
        <f t="shared" si="26"/>
        <v>0</v>
      </c>
      <c r="BL205" s="3" t="s">
        <v>329</v>
      </c>
      <c r="BM205" s="156" t="s">
        <v>2541</v>
      </c>
    </row>
    <row r="206" spans="2:65" s="17" customFormat="1" ht="16.5" customHeight="1">
      <c r="B206" s="143"/>
      <c r="C206" s="186">
        <v>84</v>
      </c>
      <c r="D206" s="186" t="s">
        <v>236</v>
      </c>
      <c r="E206" s="187" t="s">
        <v>2542</v>
      </c>
      <c r="F206" s="188" t="s">
        <v>2543</v>
      </c>
      <c r="G206" s="189" t="s">
        <v>239</v>
      </c>
      <c r="H206" s="190">
        <v>25</v>
      </c>
      <c r="I206" s="191"/>
      <c r="J206" s="192"/>
      <c r="K206" s="193"/>
      <c r="L206" s="194"/>
      <c r="M206" s="195"/>
      <c r="N206" s="196" t="s">
        <v>35</v>
      </c>
      <c r="O206" s="45"/>
      <c r="P206" s="154">
        <f t="shared" si="18"/>
        <v>0</v>
      </c>
      <c r="Q206" s="154">
        <v>0</v>
      </c>
      <c r="R206" s="154">
        <f t="shared" si="19"/>
        <v>0</v>
      </c>
      <c r="S206" s="154">
        <v>0</v>
      </c>
      <c r="T206" s="155">
        <f t="shared" si="20"/>
        <v>0</v>
      </c>
      <c r="AR206" s="156" t="s">
        <v>825</v>
      </c>
      <c r="AT206" s="156" t="s">
        <v>236</v>
      </c>
      <c r="AU206" s="156" t="s">
        <v>75</v>
      </c>
      <c r="AY206" s="3" t="s">
        <v>157</v>
      </c>
      <c r="BE206" s="157">
        <f t="shared" si="21"/>
        <v>0</v>
      </c>
      <c r="BF206" s="157">
        <f t="shared" si="22"/>
        <v>0</v>
      </c>
      <c r="BG206" s="157">
        <f t="shared" si="23"/>
        <v>0</v>
      </c>
      <c r="BH206" s="157">
        <f t="shared" si="24"/>
        <v>0</v>
      </c>
      <c r="BI206" s="157">
        <f t="shared" si="25"/>
        <v>0</v>
      </c>
      <c r="BJ206" s="3" t="s">
        <v>81</v>
      </c>
      <c r="BK206" s="157">
        <f t="shared" si="26"/>
        <v>0</v>
      </c>
      <c r="BL206" s="3" t="s">
        <v>329</v>
      </c>
      <c r="BM206" s="156" t="s">
        <v>2544</v>
      </c>
    </row>
    <row r="207" spans="2:65" s="17" customFormat="1" ht="24.25" customHeight="1">
      <c r="B207" s="143"/>
      <c r="C207" s="144">
        <v>85</v>
      </c>
      <c r="D207" s="144" t="s">
        <v>159</v>
      </c>
      <c r="E207" s="145" t="s">
        <v>2545</v>
      </c>
      <c r="F207" s="146" t="s">
        <v>2546</v>
      </c>
      <c r="G207" s="147" t="s">
        <v>239</v>
      </c>
      <c r="H207" s="148">
        <v>20</v>
      </c>
      <c r="I207" s="149"/>
      <c r="J207" s="150"/>
      <c r="K207" s="151"/>
      <c r="L207" s="18"/>
      <c r="M207" s="152"/>
      <c r="N207" s="153" t="s">
        <v>35</v>
      </c>
      <c r="O207" s="45"/>
      <c r="P207" s="154">
        <f t="shared" si="18"/>
        <v>0</v>
      </c>
      <c r="Q207" s="154">
        <v>0</v>
      </c>
      <c r="R207" s="154">
        <f t="shared" si="19"/>
        <v>0</v>
      </c>
      <c r="S207" s="154">
        <v>0</v>
      </c>
      <c r="T207" s="155">
        <f t="shared" si="20"/>
        <v>0</v>
      </c>
      <c r="AR207" s="156" t="s">
        <v>329</v>
      </c>
      <c r="AT207" s="156" t="s">
        <v>159</v>
      </c>
      <c r="AU207" s="156" t="s">
        <v>75</v>
      </c>
      <c r="AY207" s="3" t="s">
        <v>157</v>
      </c>
      <c r="BE207" s="157">
        <f t="shared" si="21"/>
        <v>0</v>
      </c>
      <c r="BF207" s="157">
        <f t="shared" si="22"/>
        <v>0</v>
      </c>
      <c r="BG207" s="157">
        <f t="shared" si="23"/>
        <v>0</v>
      </c>
      <c r="BH207" s="157">
        <f t="shared" si="24"/>
        <v>0</v>
      </c>
      <c r="BI207" s="157">
        <f t="shared" si="25"/>
        <v>0</v>
      </c>
      <c r="BJ207" s="3" t="s">
        <v>81</v>
      </c>
      <c r="BK207" s="157">
        <f t="shared" si="26"/>
        <v>0</v>
      </c>
      <c r="BL207" s="3" t="s">
        <v>329</v>
      </c>
      <c r="BM207" s="156" t="s">
        <v>2547</v>
      </c>
    </row>
    <row r="208" spans="2:65" s="17" customFormat="1" ht="16.5" customHeight="1">
      <c r="B208" s="143"/>
      <c r="C208" s="186">
        <v>86</v>
      </c>
      <c r="D208" s="186" t="s">
        <v>236</v>
      </c>
      <c r="E208" s="187" t="s">
        <v>2548</v>
      </c>
      <c r="F208" s="188" t="s">
        <v>2549</v>
      </c>
      <c r="G208" s="189" t="s">
        <v>239</v>
      </c>
      <c r="H208" s="190">
        <v>20</v>
      </c>
      <c r="I208" s="191"/>
      <c r="J208" s="192"/>
      <c r="K208" s="193"/>
      <c r="L208" s="194"/>
      <c r="M208" s="195"/>
      <c r="N208" s="196" t="s">
        <v>35</v>
      </c>
      <c r="O208" s="45"/>
      <c r="P208" s="154">
        <f t="shared" si="18"/>
        <v>0</v>
      </c>
      <c r="Q208" s="154">
        <v>0</v>
      </c>
      <c r="R208" s="154">
        <f t="shared" si="19"/>
        <v>0</v>
      </c>
      <c r="S208" s="154">
        <v>0</v>
      </c>
      <c r="T208" s="155">
        <f t="shared" si="20"/>
        <v>0</v>
      </c>
      <c r="AR208" s="156" t="s">
        <v>825</v>
      </c>
      <c r="AT208" s="156" t="s">
        <v>236</v>
      </c>
      <c r="AU208" s="156" t="s">
        <v>75</v>
      </c>
      <c r="AY208" s="3" t="s">
        <v>157</v>
      </c>
      <c r="BE208" s="157">
        <f t="shared" si="21"/>
        <v>0</v>
      </c>
      <c r="BF208" s="157">
        <f t="shared" si="22"/>
        <v>0</v>
      </c>
      <c r="BG208" s="157">
        <f t="shared" si="23"/>
        <v>0</v>
      </c>
      <c r="BH208" s="157">
        <f t="shared" si="24"/>
        <v>0</v>
      </c>
      <c r="BI208" s="157">
        <f t="shared" si="25"/>
        <v>0</v>
      </c>
      <c r="BJ208" s="3" t="s">
        <v>81</v>
      </c>
      <c r="BK208" s="157">
        <f t="shared" si="26"/>
        <v>0</v>
      </c>
      <c r="BL208" s="3" t="s">
        <v>329</v>
      </c>
      <c r="BM208" s="156" t="s">
        <v>2550</v>
      </c>
    </row>
    <row r="209" spans="2:65" s="17" customFormat="1" ht="24.25" customHeight="1">
      <c r="B209" s="143"/>
      <c r="C209" s="144">
        <v>87</v>
      </c>
      <c r="D209" s="144" t="s">
        <v>159</v>
      </c>
      <c r="E209" s="145" t="s">
        <v>1384</v>
      </c>
      <c r="F209" s="146" t="s">
        <v>1385</v>
      </c>
      <c r="G209" s="147" t="s">
        <v>239</v>
      </c>
      <c r="H209" s="148">
        <v>50</v>
      </c>
      <c r="I209" s="149"/>
      <c r="J209" s="150"/>
      <c r="K209" s="151"/>
      <c r="L209" s="18"/>
      <c r="M209" s="152"/>
      <c r="N209" s="153" t="s">
        <v>35</v>
      </c>
      <c r="O209" s="45"/>
      <c r="P209" s="154">
        <f t="shared" si="18"/>
        <v>0</v>
      </c>
      <c r="Q209" s="154">
        <v>0</v>
      </c>
      <c r="R209" s="154">
        <f t="shared" si="19"/>
        <v>0</v>
      </c>
      <c r="S209" s="154">
        <v>0</v>
      </c>
      <c r="T209" s="155">
        <f t="shared" si="20"/>
        <v>0</v>
      </c>
      <c r="AR209" s="156" t="s">
        <v>329</v>
      </c>
      <c r="AT209" s="156" t="s">
        <v>159</v>
      </c>
      <c r="AU209" s="156" t="s">
        <v>75</v>
      </c>
      <c r="AY209" s="3" t="s">
        <v>157</v>
      </c>
      <c r="BE209" s="157">
        <f t="shared" si="21"/>
        <v>0</v>
      </c>
      <c r="BF209" s="157">
        <f t="shared" si="22"/>
        <v>0</v>
      </c>
      <c r="BG209" s="157">
        <f t="shared" si="23"/>
        <v>0</v>
      </c>
      <c r="BH209" s="157">
        <f t="shared" si="24"/>
        <v>0</v>
      </c>
      <c r="BI209" s="157">
        <f t="shared" si="25"/>
        <v>0</v>
      </c>
      <c r="BJ209" s="3" t="s">
        <v>81</v>
      </c>
      <c r="BK209" s="157">
        <f t="shared" si="26"/>
        <v>0</v>
      </c>
      <c r="BL209" s="3" t="s">
        <v>329</v>
      </c>
      <c r="BM209" s="156" t="s">
        <v>2551</v>
      </c>
    </row>
    <row r="210" spans="2:65" s="17" customFormat="1" ht="16.5" customHeight="1">
      <c r="B210" s="143"/>
      <c r="C210" s="186">
        <v>88</v>
      </c>
      <c r="D210" s="186" t="s">
        <v>236</v>
      </c>
      <c r="E210" s="187" t="s">
        <v>1386</v>
      </c>
      <c r="F210" s="188" t="s">
        <v>2552</v>
      </c>
      <c r="G210" s="189" t="s">
        <v>239</v>
      </c>
      <c r="H210" s="190">
        <v>50</v>
      </c>
      <c r="I210" s="191"/>
      <c r="J210" s="192"/>
      <c r="K210" s="193"/>
      <c r="L210" s="194"/>
      <c r="M210" s="195"/>
      <c r="N210" s="196" t="s">
        <v>35</v>
      </c>
      <c r="O210" s="45"/>
      <c r="P210" s="154">
        <f t="shared" si="18"/>
        <v>0</v>
      </c>
      <c r="Q210" s="154">
        <v>0</v>
      </c>
      <c r="R210" s="154">
        <f t="shared" si="19"/>
        <v>0</v>
      </c>
      <c r="S210" s="154">
        <v>0</v>
      </c>
      <c r="T210" s="155">
        <f t="shared" si="20"/>
        <v>0</v>
      </c>
      <c r="AR210" s="156" t="s">
        <v>825</v>
      </c>
      <c r="AT210" s="156" t="s">
        <v>236</v>
      </c>
      <c r="AU210" s="156" t="s">
        <v>75</v>
      </c>
      <c r="AY210" s="3" t="s">
        <v>157</v>
      </c>
      <c r="BE210" s="157">
        <f t="shared" si="21"/>
        <v>0</v>
      </c>
      <c r="BF210" s="157">
        <f t="shared" si="22"/>
        <v>0</v>
      </c>
      <c r="BG210" s="157">
        <f t="shared" si="23"/>
        <v>0</v>
      </c>
      <c r="BH210" s="157">
        <f t="shared" si="24"/>
        <v>0</v>
      </c>
      <c r="BI210" s="157">
        <f t="shared" si="25"/>
        <v>0</v>
      </c>
      <c r="BJ210" s="3" t="s">
        <v>81</v>
      </c>
      <c r="BK210" s="157">
        <f t="shared" si="26"/>
        <v>0</v>
      </c>
      <c r="BL210" s="3" t="s">
        <v>329</v>
      </c>
      <c r="BM210" s="156" t="s">
        <v>2553</v>
      </c>
    </row>
    <row r="211" spans="2:65" s="129" customFormat="1" ht="25.9" customHeight="1">
      <c r="B211" s="130"/>
      <c r="D211" s="131" t="s">
        <v>68</v>
      </c>
      <c r="E211" s="132" t="s">
        <v>1398</v>
      </c>
      <c r="F211" s="132" t="s">
        <v>1399</v>
      </c>
      <c r="I211" s="133"/>
      <c r="J211" s="134"/>
      <c r="L211" s="130"/>
      <c r="M211" s="135"/>
      <c r="N211" s="136"/>
      <c r="O211" s="136"/>
      <c r="P211" s="137">
        <f>SUM(P212:P213)</f>
        <v>0</v>
      </c>
      <c r="Q211" s="136"/>
      <c r="R211" s="137">
        <f>SUM(R212:R213)</f>
        <v>0</v>
      </c>
      <c r="S211" s="136"/>
      <c r="T211" s="138">
        <f>SUM(T212:T213)</f>
        <v>0</v>
      </c>
      <c r="AR211" s="131" t="s">
        <v>163</v>
      </c>
      <c r="AT211" s="139" t="s">
        <v>68</v>
      </c>
      <c r="AU211" s="139" t="s">
        <v>69</v>
      </c>
      <c r="AY211" s="131" t="s">
        <v>157</v>
      </c>
      <c r="BK211" s="140">
        <f>SUM(BK212:BK213)</f>
        <v>0</v>
      </c>
    </row>
    <row r="212" spans="2:65" s="17" customFormat="1" ht="16.5" customHeight="1">
      <c r="B212" s="143"/>
      <c r="C212" s="144">
        <v>89</v>
      </c>
      <c r="D212" s="144" t="s">
        <v>159</v>
      </c>
      <c r="E212" s="145" t="s">
        <v>1400</v>
      </c>
      <c r="F212" s="146" t="s">
        <v>1401</v>
      </c>
      <c r="G212" s="147" t="s">
        <v>222</v>
      </c>
      <c r="H212" s="148">
        <v>1</v>
      </c>
      <c r="I212" s="149"/>
      <c r="J212" s="150"/>
      <c r="K212" s="151"/>
      <c r="L212" s="18"/>
      <c r="M212" s="152"/>
      <c r="N212" s="153" t="s">
        <v>35</v>
      </c>
      <c r="O212" s="45"/>
      <c r="P212" s="154">
        <f>O212*H212</f>
        <v>0</v>
      </c>
      <c r="Q212" s="154">
        <v>0</v>
      </c>
      <c r="R212" s="154">
        <f>Q212*H212</f>
        <v>0</v>
      </c>
      <c r="S212" s="154">
        <v>0</v>
      </c>
      <c r="T212" s="155">
        <f>S212*H212</f>
        <v>0</v>
      </c>
      <c r="AR212" s="156" t="s">
        <v>1402</v>
      </c>
      <c r="AT212" s="156" t="s">
        <v>159</v>
      </c>
      <c r="AU212" s="156" t="s">
        <v>75</v>
      </c>
      <c r="AY212" s="3" t="s">
        <v>157</v>
      </c>
      <c r="BE212" s="157">
        <f>IF(N212="základná",J212,0)</f>
        <v>0</v>
      </c>
      <c r="BF212" s="157">
        <f>IF(N212="znížená",J212,0)</f>
        <v>0</v>
      </c>
      <c r="BG212" s="157">
        <f>IF(N212="zákl. prenesená",J212,0)</f>
        <v>0</v>
      </c>
      <c r="BH212" s="157">
        <f>IF(N212="zníž. prenesená",J212,0)</f>
        <v>0</v>
      </c>
      <c r="BI212" s="157">
        <f>IF(N212="nulová",J212,0)</f>
        <v>0</v>
      </c>
      <c r="BJ212" s="3" t="s">
        <v>81</v>
      </c>
      <c r="BK212" s="157">
        <f>ROUND(I212*H212,2)</f>
        <v>0</v>
      </c>
      <c r="BL212" s="3" t="s">
        <v>1402</v>
      </c>
      <c r="BM212" s="156" t="s">
        <v>2554</v>
      </c>
    </row>
    <row r="213" spans="2:65" s="17" customFormat="1" ht="37.9" customHeight="1">
      <c r="B213" s="143"/>
      <c r="C213" s="144">
        <v>90</v>
      </c>
      <c r="D213" s="144" t="s">
        <v>159</v>
      </c>
      <c r="E213" s="145" t="s">
        <v>1403</v>
      </c>
      <c r="F213" s="146" t="s">
        <v>1404</v>
      </c>
      <c r="G213" s="147" t="s">
        <v>1405</v>
      </c>
      <c r="H213" s="148">
        <v>1</v>
      </c>
      <c r="I213" s="149"/>
      <c r="J213" s="150"/>
      <c r="K213" s="151"/>
      <c r="L213" s="18"/>
      <c r="M213" s="205"/>
      <c r="N213" s="206" t="s">
        <v>35</v>
      </c>
      <c r="O213" s="207"/>
      <c r="P213" s="208">
        <f>O213*H213</f>
        <v>0</v>
      </c>
      <c r="Q213" s="208">
        <v>0</v>
      </c>
      <c r="R213" s="208">
        <f>Q213*H213</f>
        <v>0</v>
      </c>
      <c r="S213" s="208">
        <v>0</v>
      </c>
      <c r="T213" s="209">
        <f>S213*H213</f>
        <v>0</v>
      </c>
      <c r="AR213" s="156" t="s">
        <v>1402</v>
      </c>
      <c r="AT213" s="156" t="s">
        <v>159</v>
      </c>
      <c r="AU213" s="156" t="s">
        <v>75</v>
      </c>
      <c r="AY213" s="3" t="s">
        <v>157</v>
      </c>
      <c r="BE213" s="157">
        <f>IF(N213="základná",J213,0)</f>
        <v>0</v>
      </c>
      <c r="BF213" s="157">
        <f>IF(N213="znížená",J213,0)</f>
        <v>0</v>
      </c>
      <c r="BG213" s="157">
        <f>IF(N213="zákl. prenesená",J213,0)</f>
        <v>0</v>
      </c>
      <c r="BH213" s="157">
        <f>IF(N213="zníž. prenesená",J213,0)</f>
        <v>0</v>
      </c>
      <c r="BI213" s="157">
        <f>IF(N213="nulová",J213,0)</f>
        <v>0</v>
      </c>
      <c r="BJ213" s="3" t="s">
        <v>81</v>
      </c>
      <c r="BK213" s="157">
        <f>ROUND(I213*H213,2)</f>
        <v>0</v>
      </c>
      <c r="BL213" s="3" t="s">
        <v>1402</v>
      </c>
      <c r="BM213" s="156" t="s">
        <v>2555</v>
      </c>
    </row>
    <row r="214" spans="2:65" s="17" customFormat="1" ht="7" customHeight="1">
      <c r="B214" s="33"/>
      <c r="C214" s="34"/>
      <c r="D214" s="34"/>
      <c r="E214" s="34"/>
      <c r="F214" s="34"/>
      <c r="G214" s="34"/>
      <c r="H214" s="34"/>
      <c r="I214" s="34"/>
      <c r="J214" s="34"/>
      <c r="K214" s="34"/>
      <c r="L214" s="18"/>
    </row>
  </sheetData>
  <autoFilter ref="C119:K213"/>
  <mergeCells count="12">
    <mergeCell ref="E110:H110"/>
    <mergeCell ref="E112:H112"/>
    <mergeCell ref="E29:H29"/>
    <mergeCell ref="E82:H82"/>
    <mergeCell ref="E84:H84"/>
    <mergeCell ref="E86:H86"/>
    <mergeCell ref="E108:H108"/>
    <mergeCell ref="L2:V2"/>
    <mergeCell ref="E7:H7"/>
    <mergeCell ref="E9:H9"/>
    <mergeCell ref="E11:H11"/>
    <mergeCell ref="E20:H20"/>
  </mergeCells>
  <pageMargins left="0.39374999999999999" right="0.39374999999999999" top="0.39374999999999999" bottom="0.39374999999999999" header="0.51180555555555496" footer="0"/>
  <pageSetup paperSize="9" scale="89" firstPageNumber="0" fitToHeight="100" orientation="portrait" horizontalDpi="300" verticalDpi="300" r:id="rId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AMJ155"/>
  <sheetViews>
    <sheetView showGridLines="0" topLeftCell="A73" zoomScaleSheetLayoutView="100" workbookViewId="0">
      <selection activeCell="J95" sqref="J95:J99"/>
    </sheetView>
  </sheetViews>
  <sheetFormatPr defaultColWidth="8.44140625" defaultRowHeight="10"/>
  <cols>
    <col min="1" max="1" width="8.33203125" style="1" customWidth="1"/>
    <col min="2" max="2" width="1.109375" style="1" customWidth="1"/>
    <col min="3" max="3" width="4.109375" style="1" customWidth="1"/>
    <col min="4" max="4" width="4.33203125" style="1" customWidth="1"/>
    <col min="5" max="5" width="17.109375" style="1" customWidth="1"/>
    <col min="6" max="6" width="50.77734375" style="1" customWidth="1"/>
    <col min="7" max="7" width="7.44140625" style="1" customWidth="1"/>
    <col min="8" max="8" width="14" style="1" customWidth="1"/>
    <col min="9" max="9" width="15.7773437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77734375" style="1" hidden="1" customWidth="1"/>
    <col min="14" max="14" width="9.33203125" style="1" hidden="1" customWidth="1"/>
    <col min="15" max="20" width="14.10937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32" max="43" width="8.44140625" style="1"/>
    <col min="44" max="65" width="9.33203125" style="1" hidden="1" customWidth="1"/>
    <col min="66" max="1024" width="8.44140625" style="1"/>
  </cols>
  <sheetData>
    <row r="2" spans="2:46" ht="37" customHeight="1">
      <c r="L2" s="689" t="s">
        <v>4</v>
      </c>
      <c r="M2" s="689"/>
      <c r="N2" s="689"/>
      <c r="O2" s="689"/>
      <c r="P2" s="689"/>
      <c r="Q2" s="689"/>
      <c r="R2" s="689"/>
      <c r="S2" s="689"/>
      <c r="T2" s="689"/>
      <c r="U2" s="689"/>
      <c r="V2" s="689"/>
      <c r="AT2" s="3" t="s">
        <v>107</v>
      </c>
    </row>
    <row r="3" spans="2:46" ht="7" customHeight="1">
      <c r="B3" s="4"/>
      <c r="C3" s="5"/>
      <c r="D3" s="5"/>
      <c r="E3" s="5"/>
      <c r="F3" s="5"/>
      <c r="G3" s="5"/>
      <c r="H3" s="5"/>
      <c r="I3" s="5"/>
      <c r="J3" s="5"/>
      <c r="K3" s="5"/>
      <c r="L3" s="6"/>
      <c r="AT3" s="3" t="s">
        <v>69</v>
      </c>
    </row>
    <row r="4" spans="2:46" ht="25" customHeight="1">
      <c r="B4" s="6"/>
      <c r="D4" s="7" t="s">
        <v>110</v>
      </c>
      <c r="L4" s="6"/>
      <c r="M4" s="85" t="s">
        <v>8</v>
      </c>
      <c r="AT4" s="3" t="s">
        <v>2</v>
      </c>
    </row>
    <row r="5" spans="2:46" ht="7" customHeight="1">
      <c r="B5" s="6"/>
      <c r="L5" s="6"/>
    </row>
    <row r="6" spans="2:46" ht="12" customHeight="1">
      <c r="B6" s="6"/>
      <c r="D6" s="12" t="s">
        <v>14</v>
      </c>
      <c r="L6" s="6"/>
    </row>
    <row r="7" spans="2:46" ht="16.5" customHeight="1">
      <c r="B7" s="6"/>
      <c r="E7" s="718" t="str">
        <f>'Rekapitulácia stavby'!K6</f>
        <v>Nitra, pracovisko ÚKT, Vodná 23 - rekonštrukcia priestorov</v>
      </c>
      <c r="F7" s="718"/>
      <c r="G7" s="718"/>
      <c r="H7" s="718"/>
      <c r="L7" s="6"/>
    </row>
    <row r="8" spans="2:46" ht="12" customHeight="1">
      <c r="B8" s="6"/>
      <c r="D8" s="12" t="s">
        <v>111</v>
      </c>
      <c r="L8" s="6"/>
    </row>
    <row r="9" spans="2:46" s="17" customFormat="1" ht="16.5" customHeight="1">
      <c r="B9" s="18"/>
      <c r="E9" s="718" t="s">
        <v>2143</v>
      </c>
      <c r="F9" s="718"/>
      <c r="G9" s="718"/>
      <c r="H9" s="718"/>
      <c r="L9" s="18"/>
    </row>
    <row r="10" spans="2:46" s="17" customFormat="1" ht="12" customHeight="1">
      <c r="B10" s="18"/>
      <c r="D10" s="12" t="s">
        <v>112</v>
      </c>
      <c r="L10" s="18"/>
    </row>
    <row r="11" spans="2:46" s="17" customFormat="1" ht="16.5" customHeight="1">
      <c r="B11" s="18"/>
      <c r="E11" s="703" t="s">
        <v>2556</v>
      </c>
      <c r="F11" s="703"/>
      <c r="G11" s="703"/>
      <c r="H11" s="703"/>
      <c r="L11" s="18"/>
    </row>
    <row r="12" spans="2:46" s="17" customFormat="1">
      <c r="B12" s="18"/>
      <c r="L12" s="18"/>
    </row>
    <row r="13" spans="2:46" s="17" customFormat="1" ht="12" customHeight="1">
      <c r="B13" s="18"/>
      <c r="D13" s="12" t="s">
        <v>15</v>
      </c>
      <c r="F13" s="13"/>
      <c r="I13" s="12" t="s">
        <v>16</v>
      </c>
      <c r="J13" s="13"/>
      <c r="L13" s="18"/>
    </row>
    <row r="14" spans="2:46" s="17" customFormat="1" ht="12" customHeight="1">
      <c r="B14" s="18"/>
      <c r="D14" s="12" t="s">
        <v>17</v>
      </c>
      <c r="F14" s="13" t="s">
        <v>18</v>
      </c>
      <c r="I14" s="12" t="s">
        <v>19</v>
      </c>
      <c r="J14" s="86">
        <f>'Rekapitulácia stavby'!AN8</f>
        <v>45048</v>
      </c>
      <c r="L14" s="18"/>
    </row>
    <row r="15" spans="2:46" s="17" customFormat="1" ht="10.9" customHeight="1">
      <c r="B15" s="18"/>
      <c r="L15" s="18"/>
    </row>
    <row r="16" spans="2:46" s="17" customFormat="1" ht="12" customHeight="1">
      <c r="B16" s="18"/>
      <c r="D16" s="12" t="s">
        <v>20</v>
      </c>
      <c r="I16" s="12" t="s">
        <v>21</v>
      </c>
      <c r="J16" s="13" t="str">
        <f>IF('Rekapitulácia stavby'!AN10="","",'Rekapitulácia stavby'!AN10)</f>
        <v/>
      </c>
      <c r="L16" s="18"/>
    </row>
    <row r="17" spans="2:12" s="17" customFormat="1" ht="18" customHeight="1">
      <c r="B17" s="18"/>
      <c r="E17" s="13" t="str">
        <f>IF('Rekapitulácia stavby'!E11="","",'Rekapitulácia stavby'!E11)</f>
        <v xml:space="preserve"> </v>
      </c>
      <c r="I17" s="12" t="s">
        <v>22</v>
      </c>
      <c r="J17" s="13" t="str">
        <f>IF('Rekapitulácia stavby'!AN11="","",'Rekapitulácia stavby'!AN11)</f>
        <v/>
      </c>
      <c r="L17" s="18"/>
    </row>
    <row r="18" spans="2:12" s="17" customFormat="1" ht="7" customHeight="1">
      <c r="B18" s="18"/>
      <c r="L18" s="18"/>
    </row>
    <row r="19" spans="2:12" s="17" customFormat="1" ht="12" customHeight="1">
      <c r="B19" s="18"/>
      <c r="D19" s="12" t="s">
        <v>23</v>
      </c>
      <c r="I19" s="12" t="s">
        <v>21</v>
      </c>
      <c r="J19" s="14" t="str">
        <f>'Rekapitulácia stavby'!AN13</f>
        <v>Vyplň údaj</v>
      </c>
      <c r="L19" s="18"/>
    </row>
    <row r="20" spans="2:12" s="17" customFormat="1" ht="18" customHeight="1">
      <c r="B20" s="18"/>
      <c r="E20" s="719" t="str">
        <f>'Rekapitulácia stavby'!E14</f>
        <v>Vyplň údaj</v>
      </c>
      <c r="F20" s="719"/>
      <c r="G20" s="719"/>
      <c r="H20" s="719"/>
      <c r="I20" s="12" t="s">
        <v>22</v>
      </c>
      <c r="J20" s="14" t="str">
        <f>'Rekapitulácia stavby'!AN14</f>
        <v>Vyplň údaj</v>
      </c>
      <c r="L20" s="18"/>
    </row>
    <row r="21" spans="2:12" s="17" customFormat="1" ht="7" customHeight="1">
      <c r="B21" s="18"/>
      <c r="L21" s="18"/>
    </row>
    <row r="22" spans="2:12" s="17" customFormat="1" ht="12" customHeight="1">
      <c r="B22" s="18"/>
      <c r="D22" s="12" t="s">
        <v>25</v>
      </c>
      <c r="I22" s="12" t="s">
        <v>21</v>
      </c>
      <c r="J22" s="13" t="str">
        <f>IF('Rekapitulácia stavby'!AN16="","",'Rekapitulácia stavby'!AN16)</f>
        <v/>
      </c>
      <c r="L22" s="18"/>
    </row>
    <row r="23" spans="2:12" s="17" customFormat="1" ht="18" customHeight="1">
      <c r="B23" s="18"/>
      <c r="E23" s="13" t="str">
        <f>IF('Rekapitulácia stavby'!E17="","",'Rekapitulácia stavby'!E17)</f>
        <v xml:space="preserve"> </v>
      </c>
      <c r="I23" s="12" t="s">
        <v>22</v>
      </c>
      <c r="J23" s="13" t="str">
        <f>IF('Rekapitulácia stavby'!AN17="","",'Rekapitulácia stavby'!AN17)</f>
        <v/>
      </c>
      <c r="L23" s="18"/>
    </row>
    <row r="24" spans="2:12" s="17" customFormat="1" ht="7" customHeight="1">
      <c r="B24" s="18"/>
      <c r="L24" s="18"/>
    </row>
    <row r="25" spans="2:12" s="17" customFormat="1" ht="12" customHeight="1">
      <c r="B25" s="18"/>
      <c r="D25" s="12" t="s">
        <v>27</v>
      </c>
      <c r="I25" s="12" t="s">
        <v>21</v>
      </c>
      <c r="J25" s="13" t="str">
        <f>IF('Rekapitulácia stavby'!AN19="","",'Rekapitulácia stavby'!AN19)</f>
        <v/>
      </c>
      <c r="L25" s="18"/>
    </row>
    <row r="26" spans="2:12" s="17" customFormat="1" ht="18" customHeight="1">
      <c r="B26" s="18"/>
      <c r="E26" s="13" t="str">
        <f>IF('Rekapitulácia stavby'!E20="","",'Rekapitulácia stavby'!E20)</f>
        <v xml:space="preserve"> </v>
      </c>
      <c r="I26" s="12" t="s">
        <v>22</v>
      </c>
      <c r="J26" s="13" t="str">
        <f>IF('Rekapitulácia stavby'!AN20="","",'Rekapitulácia stavby'!AN20)</f>
        <v/>
      </c>
      <c r="L26" s="18"/>
    </row>
    <row r="27" spans="2:12" s="17" customFormat="1" ht="7" customHeight="1">
      <c r="B27" s="18"/>
      <c r="L27" s="18"/>
    </row>
    <row r="28" spans="2:12" s="17" customFormat="1" ht="12" customHeight="1">
      <c r="B28" s="18"/>
      <c r="D28" s="12" t="s">
        <v>28</v>
      </c>
      <c r="L28" s="18"/>
    </row>
    <row r="29" spans="2:12" s="87" customFormat="1" ht="16.5" customHeight="1">
      <c r="B29" s="88"/>
      <c r="E29" s="694"/>
      <c r="F29" s="694"/>
      <c r="G29" s="694"/>
      <c r="H29" s="694"/>
      <c r="L29" s="88"/>
    </row>
    <row r="30" spans="2:12" s="17" customFormat="1" ht="7" customHeight="1">
      <c r="B30" s="18"/>
      <c r="L30" s="18"/>
    </row>
    <row r="31" spans="2:12" s="17" customFormat="1" ht="7" customHeight="1">
      <c r="B31" s="18"/>
      <c r="D31" s="43"/>
      <c r="E31" s="43"/>
      <c r="F31" s="43"/>
      <c r="G31" s="43"/>
      <c r="H31" s="43"/>
      <c r="I31" s="43"/>
      <c r="J31" s="43"/>
      <c r="K31" s="43"/>
      <c r="L31" s="18"/>
    </row>
    <row r="32" spans="2:12" s="17" customFormat="1" ht="25.5" customHeight="1">
      <c r="B32" s="18"/>
      <c r="D32" s="89" t="s">
        <v>29</v>
      </c>
      <c r="J32" s="90">
        <f>ROUND(J121, 2)</f>
        <v>0</v>
      </c>
      <c r="L32" s="18"/>
    </row>
    <row r="33" spans="2:12" s="17" customFormat="1" ht="7" customHeight="1">
      <c r="B33" s="18"/>
      <c r="D33" s="43"/>
      <c r="E33" s="43"/>
      <c r="F33" s="43"/>
      <c r="G33" s="43"/>
      <c r="H33" s="43"/>
      <c r="I33" s="43"/>
      <c r="J33" s="43"/>
      <c r="K33" s="43"/>
      <c r="L33" s="18"/>
    </row>
    <row r="34" spans="2:12" s="17" customFormat="1" ht="14.5" customHeight="1">
      <c r="B34" s="18"/>
      <c r="F34" s="91" t="s">
        <v>31</v>
      </c>
      <c r="I34" s="91" t="s">
        <v>30</v>
      </c>
      <c r="J34" s="91" t="s">
        <v>32</v>
      </c>
      <c r="L34" s="18"/>
    </row>
    <row r="35" spans="2:12" s="17" customFormat="1" ht="14.5" customHeight="1">
      <c r="B35" s="18"/>
      <c r="D35" s="92" t="s">
        <v>33</v>
      </c>
      <c r="E35" s="23" t="s">
        <v>34</v>
      </c>
      <c r="F35" s="93">
        <f>ROUND((SUM(BE121:BE154)),  2)</f>
        <v>0</v>
      </c>
      <c r="G35" s="94"/>
      <c r="H35" s="94"/>
      <c r="I35" s="95">
        <v>0.2</v>
      </c>
      <c r="J35" s="93">
        <f>ROUND(((SUM(BE121:BE154))*I35),  2)</f>
        <v>0</v>
      </c>
      <c r="L35" s="18"/>
    </row>
    <row r="36" spans="2:12" s="17" customFormat="1" ht="14.5" customHeight="1">
      <c r="B36" s="18"/>
      <c r="E36" s="23" t="s">
        <v>35</v>
      </c>
      <c r="F36" s="93">
        <f>ROUND((SUM(BF121:BF154)),  2)</f>
        <v>0</v>
      </c>
      <c r="G36" s="94"/>
      <c r="H36" s="94"/>
      <c r="I36" s="95">
        <v>0.2</v>
      </c>
      <c r="J36" s="93">
        <f>ROUND(((SUM(BF121:BF154))*I36),  2)</f>
        <v>0</v>
      </c>
      <c r="L36" s="18"/>
    </row>
    <row r="37" spans="2:12" s="17" customFormat="1" ht="14.5" hidden="1" customHeight="1">
      <c r="B37" s="18"/>
      <c r="E37" s="12" t="s">
        <v>36</v>
      </c>
      <c r="F37" s="96">
        <f>ROUND((SUM(BG121:BG154)),  2)</f>
        <v>0</v>
      </c>
      <c r="I37" s="97">
        <v>0.2</v>
      </c>
      <c r="J37" s="96">
        <f>0</f>
        <v>0</v>
      </c>
      <c r="L37" s="18"/>
    </row>
    <row r="38" spans="2:12" s="17" customFormat="1" ht="14.5" hidden="1" customHeight="1">
      <c r="B38" s="18"/>
      <c r="E38" s="12" t="s">
        <v>37</v>
      </c>
      <c r="F38" s="96">
        <f>ROUND((SUM(BH121:BH154)),  2)</f>
        <v>0</v>
      </c>
      <c r="I38" s="97">
        <v>0.2</v>
      </c>
      <c r="J38" s="96">
        <f>0</f>
        <v>0</v>
      </c>
      <c r="L38" s="18"/>
    </row>
    <row r="39" spans="2:12" s="17" customFormat="1" ht="14.5" hidden="1" customHeight="1">
      <c r="B39" s="18"/>
      <c r="E39" s="23" t="s">
        <v>38</v>
      </c>
      <c r="F39" s="93">
        <f>ROUND((SUM(BI121:BI154)),  2)</f>
        <v>0</v>
      </c>
      <c r="G39" s="94"/>
      <c r="H39" s="94"/>
      <c r="I39" s="95">
        <v>0</v>
      </c>
      <c r="J39" s="93">
        <f>0</f>
        <v>0</v>
      </c>
      <c r="L39" s="18"/>
    </row>
    <row r="40" spans="2:12" s="17" customFormat="1" ht="7" customHeight="1">
      <c r="B40" s="18"/>
      <c r="L40" s="18"/>
    </row>
    <row r="41" spans="2:12" s="17" customFormat="1" ht="25.5" customHeight="1">
      <c r="B41" s="18"/>
      <c r="C41" s="98"/>
      <c r="D41" s="99" t="s">
        <v>39</v>
      </c>
      <c r="E41" s="47"/>
      <c r="F41" s="47"/>
      <c r="G41" s="100" t="s">
        <v>40</v>
      </c>
      <c r="H41" s="101" t="s">
        <v>41</v>
      </c>
      <c r="I41" s="47"/>
      <c r="J41" s="102">
        <f>SUM(J32:J39)</f>
        <v>0</v>
      </c>
      <c r="K41" s="103"/>
      <c r="L41" s="18"/>
    </row>
    <row r="42" spans="2:12" ht="14.5" customHeight="1">
      <c r="B42" s="6"/>
      <c r="L42" s="6"/>
    </row>
    <row r="43" spans="2:12" ht="14.5" customHeight="1">
      <c r="B43" s="6"/>
      <c r="L43" s="6"/>
    </row>
    <row r="44" spans="2:12" ht="14.5" customHeight="1">
      <c r="B44" s="6"/>
      <c r="L44" s="6"/>
    </row>
    <row r="45" spans="2:12" ht="14.5" customHeight="1">
      <c r="B45" s="6"/>
      <c r="L45" s="6"/>
    </row>
    <row r="46" spans="2:12" ht="14.5" customHeight="1">
      <c r="B46" s="6"/>
      <c r="L46" s="6"/>
    </row>
    <row r="47" spans="2:12" s="17" customFormat="1" ht="14.5" customHeight="1">
      <c r="B47" s="18"/>
      <c r="D47" s="30" t="s">
        <v>42</v>
      </c>
      <c r="E47" s="31"/>
      <c r="F47" s="31"/>
      <c r="G47" s="30" t="s">
        <v>43</v>
      </c>
      <c r="H47" s="31"/>
      <c r="I47" s="31"/>
      <c r="J47" s="31"/>
      <c r="K47" s="31"/>
      <c r="L47" s="18"/>
    </row>
    <row r="48" spans="2:12">
      <c r="B48" s="6"/>
      <c r="L48" s="6"/>
    </row>
    <row r="49" spans="2:12">
      <c r="B49" s="6"/>
      <c r="L49" s="6"/>
    </row>
    <row r="50" spans="2:12">
      <c r="B50" s="6"/>
      <c r="L50" s="6"/>
    </row>
    <row r="51" spans="2:12">
      <c r="B51" s="6"/>
      <c r="L51" s="6"/>
    </row>
    <row r="52" spans="2:12">
      <c r="B52" s="6"/>
      <c r="L52" s="6"/>
    </row>
    <row r="53" spans="2:12">
      <c r="B53" s="6"/>
      <c r="L53" s="6"/>
    </row>
    <row r="54" spans="2:12">
      <c r="B54" s="6"/>
      <c r="L54" s="6"/>
    </row>
    <row r="55" spans="2:12">
      <c r="B55" s="6"/>
      <c r="L55" s="6"/>
    </row>
    <row r="56" spans="2:12">
      <c r="B56" s="6"/>
      <c r="L56" s="6"/>
    </row>
    <row r="57" spans="2:12">
      <c r="B57" s="6"/>
      <c r="L57" s="6"/>
    </row>
    <row r="58" spans="2:12" s="17" customFormat="1" ht="12.5">
      <c r="B58" s="18"/>
      <c r="D58" s="32" t="s">
        <v>44</v>
      </c>
      <c r="E58" s="20"/>
      <c r="F58" s="104" t="s">
        <v>45</v>
      </c>
      <c r="G58" s="32" t="s">
        <v>44</v>
      </c>
      <c r="H58" s="20"/>
      <c r="I58" s="20"/>
      <c r="J58" s="105" t="s">
        <v>45</v>
      </c>
      <c r="K58" s="20"/>
      <c r="L58" s="18"/>
    </row>
    <row r="59" spans="2:12">
      <c r="B59" s="6"/>
      <c r="L59" s="6"/>
    </row>
    <row r="60" spans="2:12">
      <c r="B60" s="6"/>
      <c r="L60" s="6"/>
    </row>
    <row r="61" spans="2:12">
      <c r="B61" s="6"/>
      <c r="L61" s="6"/>
    </row>
    <row r="62" spans="2:12" s="17" customFormat="1" ht="13">
      <c r="B62" s="18"/>
      <c r="D62" s="30" t="s">
        <v>46</v>
      </c>
      <c r="E62" s="31"/>
      <c r="F62" s="31"/>
      <c r="G62" s="30" t="s">
        <v>47</v>
      </c>
      <c r="H62" s="31"/>
      <c r="I62" s="31"/>
      <c r="J62" s="31"/>
      <c r="K62" s="31"/>
      <c r="L62" s="18"/>
    </row>
    <row r="63" spans="2:12">
      <c r="B63" s="6"/>
      <c r="L63" s="6"/>
    </row>
    <row r="64" spans="2:12">
      <c r="B64" s="6"/>
      <c r="L64" s="6"/>
    </row>
    <row r="65" spans="2:12">
      <c r="B65" s="6"/>
      <c r="L65" s="6"/>
    </row>
    <row r="66" spans="2:12">
      <c r="B66" s="6"/>
      <c r="L66" s="6"/>
    </row>
    <row r="67" spans="2:12">
      <c r="B67" s="6"/>
      <c r="L67" s="6"/>
    </row>
    <row r="68" spans="2:12">
      <c r="B68" s="6"/>
      <c r="L68" s="6"/>
    </row>
    <row r="69" spans="2:12">
      <c r="B69" s="6"/>
      <c r="L69" s="6"/>
    </row>
    <row r="70" spans="2:12">
      <c r="B70" s="6"/>
      <c r="L70" s="6"/>
    </row>
    <row r="71" spans="2:12">
      <c r="B71" s="6"/>
      <c r="L71" s="6"/>
    </row>
    <row r="72" spans="2:12">
      <c r="B72" s="6"/>
      <c r="L72" s="6"/>
    </row>
    <row r="73" spans="2:12" s="17" customFormat="1" ht="12.5">
      <c r="B73" s="18"/>
      <c r="D73" s="32" t="s">
        <v>44</v>
      </c>
      <c r="E73" s="20"/>
      <c r="F73" s="104" t="s">
        <v>45</v>
      </c>
      <c r="G73" s="32" t="s">
        <v>44</v>
      </c>
      <c r="H73" s="20"/>
      <c r="I73" s="20"/>
      <c r="J73" s="105" t="s">
        <v>45</v>
      </c>
      <c r="K73" s="20"/>
      <c r="L73" s="18"/>
    </row>
    <row r="74" spans="2:12" s="17" customFormat="1" ht="14.5" customHeight="1">
      <c r="B74" s="33"/>
      <c r="C74" s="34"/>
      <c r="D74" s="34"/>
      <c r="E74" s="34"/>
      <c r="F74" s="34"/>
      <c r="G74" s="34"/>
      <c r="H74" s="34"/>
      <c r="I74" s="34"/>
      <c r="J74" s="34"/>
      <c r="K74" s="34"/>
      <c r="L74" s="18"/>
    </row>
    <row r="78" spans="2:12" s="17" customFormat="1" ht="7" customHeight="1">
      <c r="B78" s="35"/>
      <c r="C78" s="36"/>
      <c r="D78" s="36"/>
      <c r="E78" s="36"/>
      <c r="F78" s="36"/>
      <c r="G78" s="36"/>
      <c r="H78" s="36"/>
      <c r="I78" s="36"/>
      <c r="J78" s="36"/>
      <c r="K78" s="36"/>
      <c r="L78" s="18"/>
    </row>
    <row r="79" spans="2:12" s="17" customFormat="1" ht="25" customHeight="1">
      <c r="B79" s="18"/>
      <c r="C79" s="7" t="s">
        <v>114</v>
      </c>
      <c r="L79" s="18"/>
    </row>
    <row r="80" spans="2:12" s="17" customFormat="1" ht="7" customHeight="1">
      <c r="B80" s="18"/>
      <c r="L80" s="18"/>
    </row>
    <row r="81" spans="2:47" s="17" customFormat="1" ht="12" customHeight="1">
      <c r="B81" s="18"/>
      <c r="C81" s="12" t="s">
        <v>14</v>
      </c>
      <c r="L81" s="18"/>
    </row>
    <row r="82" spans="2:47" s="17" customFormat="1" ht="16.5" customHeight="1">
      <c r="B82" s="18"/>
      <c r="E82" s="718" t="str">
        <f>E7</f>
        <v>Nitra, pracovisko ÚKT, Vodná 23 - rekonštrukcia priestorov</v>
      </c>
      <c r="F82" s="718"/>
      <c r="G82" s="718"/>
      <c r="H82" s="718"/>
      <c r="L82" s="18"/>
    </row>
    <row r="83" spans="2:47" ht="12" customHeight="1">
      <c r="B83" s="6"/>
      <c r="C83" s="12" t="s">
        <v>111</v>
      </c>
      <c r="L83" s="6"/>
    </row>
    <row r="84" spans="2:47" s="17" customFormat="1" ht="16.5" customHeight="1">
      <c r="B84" s="18"/>
      <c r="E84" s="718" t="s">
        <v>2143</v>
      </c>
      <c r="F84" s="718"/>
      <c r="G84" s="718"/>
      <c r="H84" s="718"/>
      <c r="L84" s="18"/>
    </row>
    <row r="85" spans="2:47" s="17" customFormat="1" ht="12" customHeight="1">
      <c r="B85" s="18"/>
      <c r="C85" s="12" t="s">
        <v>112</v>
      </c>
      <c r="L85" s="18"/>
    </row>
    <row r="86" spans="2:47" s="17" customFormat="1" ht="16.5" customHeight="1">
      <c r="B86" s="18"/>
      <c r="E86" s="703" t="str">
        <f>E11</f>
        <v>03 - Vykurovanie</v>
      </c>
      <c r="F86" s="703"/>
      <c r="G86" s="703"/>
      <c r="H86" s="703"/>
      <c r="L86" s="18"/>
    </row>
    <row r="87" spans="2:47" s="17" customFormat="1" ht="7" customHeight="1">
      <c r="B87" s="18"/>
      <c r="L87" s="18"/>
    </row>
    <row r="88" spans="2:47" s="17" customFormat="1" ht="12" customHeight="1">
      <c r="B88" s="18"/>
      <c r="C88" s="12" t="s">
        <v>17</v>
      </c>
      <c r="F88" s="13" t="str">
        <f>F14</f>
        <v xml:space="preserve"> </v>
      </c>
      <c r="I88" s="12" t="s">
        <v>19</v>
      </c>
      <c r="J88" s="86">
        <f>IF(J14="","",J14)</f>
        <v>45048</v>
      </c>
      <c r="L88" s="18"/>
    </row>
    <row r="89" spans="2:47" s="17" customFormat="1" ht="7" customHeight="1">
      <c r="B89" s="18"/>
      <c r="L89" s="18"/>
    </row>
    <row r="90" spans="2:47" s="17" customFormat="1" ht="15.25" customHeight="1">
      <c r="B90" s="18"/>
      <c r="C90" s="12" t="s">
        <v>20</v>
      </c>
      <c r="F90" s="13" t="str">
        <f>E17</f>
        <v xml:space="preserve"> </v>
      </c>
      <c r="I90" s="12" t="s">
        <v>25</v>
      </c>
      <c r="J90" s="106" t="str">
        <f>E23</f>
        <v xml:space="preserve"> </v>
      </c>
      <c r="L90" s="18"/>
    </row>
    <row r="91" spans="2:47" s="17" customFormat="1" ht="15.25" customHeight="1">
      <c r="B91" s="18"/>
      <c r="C91" s="12" t="s">
        <v>23</v>
      </c>
      <c r="F91" s="13" t="str">
        <f>IF(E20="","",E20)</f>
        <v>Vyplň údaj</v>
      </c>
      <c r="I91" s="12" t="s">
        <v>27</v>
      </c>
      <c r="J91" s="106" t="str">
        <f>E26</f>
        <v xml:space="preserve"> </v>
      </c>
      <c r="L91" s="18"/>
    </row>
    <row r="92" spans="2:47" s="17" customFormat="1" ht="10.4" customHeight="1">
      <c r="B92" s="18"/>
      <c r="L92" s="18"/>
    </row>
    <row r="93" spans="2:47" s="17" customFormat="1" ht="29.25" customHeight="1">
      <c r="B93" s="18"/>
      <c r="C93" s="107" t="s">
        <v>115</v>
      </c>
      <c r="D93" s="98"/>
      <c r="E93" s="98"/>
      <c r="F93" s="98"/>
      <c r="G93" s="98"/>
      <c r="H93" s="98"/>
      <c r="I93" s="98"/>
      <c r="J93" s="108" t="s">
        <v>116</v>
      </c>
      <c r="K93" s="98"/>
      <c r="L93" s="18"/>
    </row>
    <row r="94" spans="2:47" s="17" customFormat="1" ht="10.4" customHeight="1">
      <c r="B94" s="18"/>
      <c r="L94" s="18"/>
    </row>
    <row r="95" spans="2:47" s="17" customFormat="1" ht="22.9" customHeight="1">
      <c r="B95" s="18"/>
      <c r="C95" s="109" t="s">
        <v>117</v>
      </c>
      <c r="J95" s="90"/>
      <c r="L95" s="18"/>
      <c r="AU95" s="3" t="s">
        <v>118</v>
      </c>
    </row>
    <row r="96" spans="2:47" s="110" customFormat="1" ht="25" customHeight="1">
      <c r="B96" s="111"/>
      <c r="D96" s="112" t="s">
        <v>1511</v>
      </c>
      <c r="E96" s="113"/>
      <c r="F96" s="113"/>
      <c r="G96" s="113"/>
      <c r="H96" s="113"/>
      <c r="I96" s="113"/>
      <c r="J96" s="114"/>
      <c r="L96" s="111"/>
    </row>
    <row r="97" spans="2:12" s="110" customFormat="1" ht="25" customHeight="1">
      <c r="B97" s="111"/>
      <c r="D97" s="112" t="s">
        <v>1516</v>
      </c>
      <c r="E97" s="113"/>
      <c r="F97" s="113"/>
      <c r="G97" s="113"/>
      <c r="H97" s="113"/>
      <c r="I97" s="113"/>
      <c r="J97" s="114"/>
      <c r="L97" s="111"/>
    </row>
    <row r="98" spans="2:12" s="110" customFormat="1" ht="25" customHeight="1">
      <c r="B98" s="111"/>
      <c r="D98" s="112" t="s">
        <v>1738</v>
      </c>
      <c r="E98" s="113"/>
      <c r="F98" s="113"/>
      <c r="G98" s="113"/>
      <c r="H98" s="113"/>
      <c r="I98" s="113"/>
      <c r="J98" s="114"/>
      <c r="L98" s="111"/>
    </row>
    <row r="99" spans="2:12" s="110" customFormat="1" ht="25" customHeight="1">
      <c r="B99" s="111"/>
      <c r="D99" s="112" t="s">
        <v>1518</v>
      </c>
      <c r="E99" s="113"/>
      <c r="F99" s="113"/>
      <c r="G99" s="113"/>
      <c r="H99" s="113"/>
      <c r="I99" s="113"/>
      <c r="J99" s="114"/>
      <c r="L99" s="111"/>
    </row>
    <row r="100" spans="2:12" s="17" customFormat="1" ht="22" customHeight="1">
      <c r="B100" s="18"/>
      <c r="L100" s="18"/>
    </row>
    <row r="101" spans="2:12" s="17" customFormat="1" ht="7" customHeight="1">
      <c r="B101" s="33"/>
      <c r="C101" s="34"/>
      <c r="D101" s="34"/>
      <c r="E101" s="34"/>
      <c r="F101" s="34"/>
      <c r="G101" s="34"/>
      <c r="H101" s="34"/>
      <c r="I101" s="34"/>
      <c r="J101" s="34"/>
      <c r="K101" s="34"/>
      <c r="L101" s="18"/>
    </row>
    <row r="105" spans="2:12" s="17" customFormat="1" ht="7" customHeight="1">
      <c r="B105" s="35"/>
      <c r="C105" s="36"/>
      <c r="D105" s="36"/>
      <c r="E105" s="36"/>
      <c r="F105" s="36"/>
      <c r="G105" s="36"/>
      <c r="H105" s="36"/>
      <c r="I105" s="36"/>
      <c r="J105" s="36"/>
      <c r="K105" s="36"/>
      <c r="L105" s="18"/>
    </row>
    <row r="106" spans="2:12" s="17" customFormat="1" ht="25" customHeight="1">
      <c r="B106" s="18"/>
      <c r="C106" s="7" t="s">
        <v>143</v>
      </c>
      <c r="L106" s="18"/>
    </row>
    <row r="107" spans="2:12" s="17" customFormat="1" ht="7" customHeight="1">
      <c r="B107" s="18"/>
      <c r="L107" s="18"/>
    </row>
    <row r="108" spans="2:12" s="17" customFormat="1" ht="12" customHeight="1">
      <c r="B108" s="18"/>
      <c r="C108" s="12" t="s">
        <v>14</v>
      </c>
      <c r="L108" s="18"/>
    </row>
    <row r="109" spans="2:12" s="17" customFormat="1" ht="16.5" customHeight="1">
      <c r="B109" s="18"/>
      <c r="E109" s="718" t="str">
        <f>E7</f>
        <v>Nitra, pracovisko ÚKT, Vodná 23 - rekonštrukcia priestorov</v>
      </c>
      <c r="F109" s="718"/>
      <c r="G109" s="718"/>
      <c r="H109" s="718"/>
      <c r="L109" s="18"/>
    </row>
    <row r="110" spans="2:12" ht="12" customHeight="1">
      <c r="B110" s="6"/>
      <c r="C110" s="12" t="s">
        <v>111</v>
      </c>
      <c r="L110" s="6"/>
    </row>
    <row r="111" spans="2:12" s="17" customFormat="1" ht="16.5" customHeight="1">
      <c r="B111" s="18"/>
      <c r="E111" s="718" t="s">
        <v>2143</v>
      </c>
      <c r="F111" s="718"/>
      <c r="G111" s="718"/>
      <c r="H111" s="718"/>
      <c r="L111" s="18"/>
    </row>
    <row r="112" spans="2:12" s="17" customFormat="1" ht="12" customHeight="1">
      <c r="B112" s="18"/>
      <c r="C112" s="12" t="s">
        <v>112</v>
      </c>
      <c r="L112" s="18"/>
    </row>
    <row r="113" spans="2:65" s="17" customFormat="1" ht="16.5" customHeight="1">
      <c r="B113" s="18"/>
      <c r="E113" s="703" t="str">
        <f>E11</f>
        <v>03 - Vykurovanie</v>
      </c>
      <c r="F113" s="703"/>
      <c r="G113" s="703"/>
      <c r="H113" s="703"/>
      <c r="L113" s="18"/>
    </row>
    <row r="114" spans="2:65" s="17" customFormat="1" ht="7" customHeight="1">
      <c r="B114" s="18"/>
      <c r="L114" s="18"/>
    </row>
    <row r="115" spans="2:65" s="17" customFormat="1" ht="12" customHeight="1">
      <c r="B115" s="18"/>
      <c r="C115" s="12" t="s">
        <v>17</v>
      </c>
      <c r="F115" s="13" t="str">
        <f>F14</f>
        <v xml:space="preserve"> </v>
      </c>
      <c r="I115" s="12" t="s">
        <v>19</v>
      </c>
      <c r="J115" s="86">
        <f>IF(J14="","",J14)</f>
        <v>45048</v>
      </c>
      <c r="L115" s="18"/>
    </row>
    <row r="116" spans="2:65" s="17" customFormat="1" ht="7" customHeight="1">
      <c r="B116" s="18"/>
      <c r="L116" s="18"/>
    </row>
    <row r="117" spans="2:65" s="17" customFormat="1" ht="15.25" customHeight="1">
      <c r="B117" s="18"/>
      <c r="C117" s="12" t="s">
        <v>20</v>
      </c>
      <c r="F117" s="13" t="str">
        <f>E17</f>
        <v xml:space="preserve"> </v>
      </c>
      <c r="I117" s="12" t="s">
        <v>25</v>
      </c>
      <c r="J117" s="106" t="str">
        <f>E23</f>
        <v xml:space="preserve"> </v>
      </c>
      <c r="L117" s="18"/>
    </row>
    <row r="118" spans="2:65" s="17" customFormat="1" ht="15.25" customHeight="1">
      <c r="B118" s="18"/>
      <c r="C118" s="12" t="s">
        <v>23</v>
      </c>
      <c r="F118" s="13" t="str">
        <f>IF(E20="","",E20)</f>
        <v>Vyplň údaj</v>
      </c>
      <c r="I118" s="12" t="s">
        <v>27</v>
      </c>
      <c r="J118" s="106" t="str">
        <f>E26</f>
        <v xml:space="preserve"> </v>
      </c>
      <c r="L118" s="18"/>
    </row>
    <row r="119" spans="2:65" s="17" customFormat="1" ht="10.4" customHeight="1">
      <c r="B119" s="18"/>
      <c r="L119" s="18"/>
    </row>
    <row r="120" spans="2:65" s="119" customFormat="1" ht="29.25" customHeight="1">
      <c r="B120" s="120"/>
      <c r="C120" s="121" t="s">
        <v>144</v>
      </c>
      <c r="D120" s="122" t="s">
        <v>54</v>
      </c>
      <c r="E120" s="122" t="s">
        <v>50</v>
      </c>
      <c r="F120" s="122" t="s">
        <v>51</v>
      </c>
      <c r="G120" s="122" t="s">
        <v>145</v>
      </c>
      <c r="H120" s="122" t="s">
        <v>146</v>
      </c>
      <c r="I120" s="122" t="s">
        <v>147</v>
      </c>
      <c r="J120" s="123" t="s">
        <v>116</v>
      </c>
      <c r="K120" s="124" t="s">
        <v>148</v>
      </c>
      <c r="L120" s="120"/>
      <c r="M120" s="49"/>
      <c r="N120" s="50" t="s">
        <v>33</v>
      </c>
      <c r="O120" s="50" t="s">
        <v>149</v>
      </c>
      <c r="P120" s="50" t="s">
        <v>150</v>
      </c>
      <c r="Q120" s="50" t="s">
        <v>151</v>
      </c>
      <c r="R120" s="50" t="s">
        <v>152</v>
      </c>
      <c r="S120" s="50" t="s">
        <v>153</v>
      </c>
      <c r="T120" s="51" t="s">
        <v>154</v>
      </c>
    </row>
    <row r="121" spans="2:65" s="17" customFormat="1" ht="22.9" customHeight="1">
      <c r="B121" s="18"/>
      <c r="C121" s="55" t="s">
        <v>117</v>
      </c>
      <c r="J121" s="125"/>
      <c r="L121" s="18"/>
      <c r="M121" s="52"/>
      <c r="N121" s="43"/>
      <c r="O121" s="43"/>
      <c r="P121" s="126">
        <f>P122+P130+P140+P150</f>
        <v>0</v>
      </c>
      <c r="Q121" s="43"/>
      <c r="R121" s="126">
        <f>R122+R130+R140+R150</f>
        <v>0</v>
      </c>
      <c r="S121" s="43"/>
      <c r="T121" s="127">
        <f>T122+T130+T140+T150</f>
        <v>0</v>
      </c>
      <c r="AT121" s="3" t="s">
        <v>68</v>
      </c>
      <c r="AU121" s="3" t="s">
        <v>118</v>
      </c>
      <c r="BK121" s="128">
        <f>BK122+BK130+BK140+BK150</f>
        <v>0</v>
      </c>
    </row>
    <row r="122" spans="2:65" s="129" customFormat="1" ht="25.9" customHeight="1">
      <c r="B122" s="130"/>
      <c r="D122" s="131" t="s">
        <v>68</v>
      </c>
      <c r="E122" s="132" t="s">
        <v>198</v>
      </c>
      <c r="F122" s="132" t="s">
        <v>386</v>
      </c>
      <c r="I122" s="133"/>
      <c r="J122" s="134"/>
      <c r="L122" s="130"/>
      <c r="M122" s="135"/>
      <c r="N122" s="136"/>
      <c r="O122" s="136"/>
      <c r="P122" s="137">
        <f>SUM(P123:P129)</f>
        <v>0</v>
      </c>
      <c r="Q122" s="136"/>
      <c r="R122" s="137">
        <f>SUM(R123:R129)</f>
        <v>0</v>
      </c>
      <c r="S122" s="136"/>
      <c r="T122" s="138">
        <f>SUM(T123:T129)</f>
        <v>0</v>
      </c>
      <c r="AR122" s="131" t="s">
        <v>75</v>
      </c>
      <c r="AT122" s="139" t="s">
        <v>68</v>
      </c>
      <c r="AU122" s="139" t="s">
        <v>69</v>
      </c>
      <c r="AY122" s="131" t="s">
        <v>157</v>
      </c>
      <c r="BK122" s="140">
        <f>SUM(BK123:BK129)</f>
        <v>0</v>
      </c>
    </row>
    <row r="123" spans="2:65" s="17" customFormat="1" ht="24.25" customHeight="1">
      <c r="B123" s="143"/>
      <c r="C123" s="144" t="s">
        <v>75</v>
      </c>
      <c r="D123" s="144" t="s">
        <v>159</v>
      </c>
      <c r="E123" s="145" t="s">
        <v>397</v>
      </c>
      <c r="F123" s="146" t="s">
        <v>398</v>
      </c>
      <c r="G123" s="147" t="s">
        <v>208</v>
      </c>
      <c r="H123" s="148">
        <v>5</v>
      </c>
      <c r="I123" s="149"/>
      <c r="J123" s="150"/>
      <c r="K123" s="151"/>
      <c r="L123" s="18"/>
      <c r="M123" s="152"/>
      <c r="N123" s="153" t="s">
        <v>35</v>
      </c>
      <c r="O123" s="45"/>
      <c r="P123" s="154">
        <f t="shared" ref="P123:P129" si="0">O123*H123</f>
        <v>0</v>
      </c>
      <c r="Q123" s="154">
        <v>0</v>
      </c>
      <c r="R123" s="154">
        <f t="shared" ref="R123:R129" si="1">Q123*H123</f>
        <v>0</v>
      </c>
      <c r="S123" s="154">
        <v>0</v>
      </c>
      <c r="T123" s="155">
        <f t="shared" ref="T123:T129" si="2">S123*H123</f>
        <v>0</v>
      </c>
      <c r="AR123" s="156" t="s">
        <v>163</v>
      </c>
      <c r="AT123" s="156" t="s">
        <v>159</v>
      </c>
      <c r="AU123" s="156" t="s">
        <v>75</v>
      </c>
      <c r="AY123" s="3" t="s">
        <v>157</v>
      </c>
      <c r="BE123" s="157">
        <f t="shared" ref="BE123:BE129" si="3">IF(N123="základná",J123,0)</f>
        <v>0</v>
      </c>
      <c r="BF123" s="157">
        <f t="shared" ref="BF123:BF129" si="4">IF(N123="znížená",J123,0)</f>
        <v>0</v>
      </c>
      <c r="BG123" s="157">
        <f t="shared" ref="BG123:BG129" si="5">IF(N123="zákl. prenesená",J123,0)</f>
        <v>0</v>
      </c>
      <c r="BH123" s="157">
        <f t="shared" ref="BH123:BH129" si="6">IF(N123="zníž. prenesená",J123,0)</f>
        <v>0</v>
      </c>
      <c r="BI123" s="157">
        <f t="shared" ref="BI123:BI129" si="7">IF(N123="nulová",J123,0)</f>
        <v>0</v>
      </c>
      <c r="BJ123" s="3" t="s">
        <v>81</v>
      </c>
      <c r="BK123" s="157">
        <f t="shared" ref="BK123:BK129" si="8">ROUND(I123*H123,2)</f>
        <v>0</v>
      </c>
      <c r="BL123" s="3" t="s">
        <v>163</v>
      </c>
      <c r="BM123" s="156" t="s">
        <v>2557</v>
      </c>
    </row>
    <row r="124" spans="2:65" s="17" customFormat="1" ht="24.25" customHeight="1">
      <c r="B124" s="143"/>
      <c r="C124" s="144" t="s">
        <v>81</v>
      </c>
      <c r="D124" s="144" t="s">
        <v>159</v>
      </c>
      <c r="E124" s="145" t="s">
        <v>1520</v>
      </c>
      <c r="F124" s="146" t="s">
        <v>1521</v>
      </c>
      <c r="G124" s="147" t="s">
        <v>222</v>
      </c>
      <c r="H124" s="148">
        <v>4</v>
      </c>
      <c r="I124" s="149"/>
      <c r="J124" s="150"/>
      <c r="K124" s="151"/>
      <c r="L124" s="18"/>
      <c r="M124" s="152"/>
      <c r="N124" s="153" t="s">
        <v>35</v>
      </c>
      <c r="O124" s="45"/>
      <c r="P124" s="154">
        <f t="shared" si="0"/>
        <v>0</v>
      </c>
      <c r="Q124" s="154">
        <v>0</v>
      </c>
      <c r="R124" s="154">
        <f t="shared" si="1"/>
        <v>0</v>
      </c>
      <c r="S124" s="154">
        <v>0</v>
      </c>
      <c r="T124" s="155">
        <f t="shared" si="2"/>
        <v>0</v>
      </c>
      <c r="AR124" s="156" t="s">
        <v>163</v>
      </c>
      <c r="AT124" s="156" t="s">
        <v>159</v>
      </c>
      <c r="AU124" s="156" t="s">
        <v>75</v>
      </c>
      <c r="AY124" s="3" t="s">
        <v>157</v>
      </c>
      <c r="BE124" s="157">
        <f t="shared" si="3"/>
        <v>0</v>
      </c>
      <c r="BF124" s="157">
        <f t="shared" si="4"/>
        <v>0</v>
      </c>
      <c r="BG124" s="157">
        <f t="shared" si="5"/>
        <v>0</v>
      </c>
      <c r="BH124" s="157">
        <f t="shared" si="6"/>
        <v>0</v>
      </c>
      <c r="BI124" s="157">
        <f t="shared" si="7"/>
        <v>0</v>
      </c>
      <c r="BJ124" s="3" t="s">
        <v>81</v>
      </c>
      <c r="BK124" s="157">
        <f t="shared" si="8"/>
        <v>0</v>
      </c>
      <c r="BL124" s="3" t="s">
        <v>163</v>
      </c>
      <c r="BM124" s="156" t="s">
        <v>2558</v>
      </c>
    </row>
    <row r="125" spans="2:65" s="17" customFormat="1" ht="21.75" customHeight="1">
      <c r="B125" s="143"/>
      <c r="C125" s="144" t="s">
        <v>169</v>
      </c>
      <c r="D125" s="144" t="s">
        <v>159</v>
      </c>
      <c r="E125" s="145" t="s">
        <v>535</v>
      </c>
      <c r="F125" s="146" t="s">
        <v>536</v>
      </c>
      <c r="G125" s="147" t="s">
        <v>187</v>
      </c>
      <c r="H125" s="148">
        <v>0.29199999999999998</v>
      </c>
      <c r="I125" s="149"/>
      <c r="J125" s="150"/>
      <c r="K125" s="151"/>
      <c r="L125" s="18"/>
      <c r="M125" s="152"/>
      <c r="N125" s="153" t="s">
        <v>35</v>
      </c>
      <c r="O125" s="45"/>
      <c r="P125" s="154">
        <f t="shared" si="0"/>
        <v>0</v>
      </c>
      <c r="Q125" s="154">
        <v>0</v>
      </c>
      <c r="R125" s="154">
        <f t="shared" si="1"/>
        <v>0</v>
      </c>
      <c r="S125" s="154">
        <v>0</v>
      </c>
      <c r="T125" s="155">
        <f t="shared" si="2"/>
        <v>0</v>
      </c>
      <c r="AR125" s="156" t="s">
        <v>163</v>
      </c>
      <c r="AT125" s="156" t="s">
        <v>159</v>
      </c>
      <c r="AU125" s="156" t="s">
        <v>75</v>
      </c>
      <c r="AY125" s="3" t="s">
        <v>157</v>
      </c>
      <c r="BE125" s="157">
        <f t="shared" si="3"/>
        <v>0</v>
      </c>
      <c r="BF125" s="157">
        <f t="shared" si="4"/>
        <v>0</v>
      </c>
      <c r="BG125" s="157">
        <f t="shared" si="5"/>
        <v>0</v>
      </c>
      <c r="BH125" s="157">
        <f t="shared" si="6"/>
        <v>0</v>
      </c>
      <c r="BI125" s="157">
        <f t="shared" si="7"/>
        <v>0</v>
      </c>
      <c r="BJ125" s="3" t="s">
        <v>81</v>
      </c>
      <c r="BK125" s="157">
        <f t="shared" si="8"/>
        <v>0</v>
      </c>
      <c r="BL125" s="3" t="s">
        <v>163</v>
      </c>
      <c r="BM125" s="156" t="s">
        <v>2559</v>
      </c>
    </row>
    <row r="126" spans="2:65" s="17" customFormat="1" ht="24.25" customHeight="1">
      <c r="B126" s="143"/>
      <c r="C126" s="144" t="s">
        <v>163</v>
      </c>
      <c r="D126" s="144" t="s">
        <v>159</v>
      </c>
      <c r="E126" s="145" t="s">
        <v>539</v>
      </c>
      <c r="F126" s="146" t="s">
        <v>540</v>
      </c>
      <c r="G126" s="147" t="s">
        <v>187</v>
      </c>
      <c r="H126" s="148">
        <v>0.29199999999999998</v>
      </c>
      <c r="I126" s="149"/>
      <c r="J126" s="150"/>
      <c r="K126" s="151"/>
      <c r="L126" s="18"/>
      <c r="M126" s="152"/>
      <c r="N126" s="153" t="s">
        <v>35</v>
      </c>
      <c r="O126" s="45"/>
      <c r="P126" s="154">
        <f t="shared" si="0"/>
        <v>0</v>
      </c>
      <c r="Q126" s="154">
        <v>0</v>
      </c>
      <c r="R126" s="154">
        <f t="shared" si="1"/>
        <v>0</v>
      </c>
      <c r="S126" s="154">
        <v>0</v>
      </c>
      <c r="T126" s="155">
        <f t="shared" si="2"/>
        <v>0</v>
      </c>
      <c r="AR126" s="156" t="s">
        <v>163</v>
      </c>
      <c r="AT126" s="156" t="s">
        <v>159</v>
      </c>
      <c r="AU126" s="156" t="s">
        <v>75</v>
      </c>
      <c r="AY126" s="3" t="s">
        <v>157</v>
      </c>
      <c r="BE126" s="157">
        <f t="shared" si="3"/>
        <v>0</v>
      </c>
      <c r="BF126" s="157">
        <f t="shared" si="4"/>
        <v>0</v>
      </c>
      <c r="BG126" s="157">
        <f t="shared" si="5"/>
        <v>0</v>
      </c>
      <c r="BH126" s="157">
        <f t="shared" si="6"/>
        <v>0</v>
      </c>
      <c r="BI126" s="157">
        <f t="shared" si="7"/>
        <v>0</v>
      </c>
      <c r="BJ126" s="3" t="s">
        <v>81</v>
      </c>
      <c r="BK126" s="157">
        <f t="shared" si="8"/>
        <v>0</v>
      </c>
      <c r="BL126" s="3" t="s">
        <v>163</v>
      </c>
      <c r="BM126" s="156" t="s">
        <v>2560</v>
      </c>
    </row>
    <row r="127" spans="2:65" s="17" customFormat="1" ht="24.25" customHeight="1">
      <c r="B127" s="143"/>
      <c r="C127" s="144" t="s">
        <v>180</v>
      </c>
      <c r="D127" s="144" t="s">
        <v>159</v>
      </c>
      <c r="E127" s="145" t="s">
        <v>543</v>
      </c>
      <c r="F127" s="146" t="s">
        <v>544</v>
      </c>
      <c r="G127" s="147" t="s">
        <v>187</v>
      </c>
      <c r="H127" s="148">
        <v>0.29199999999999998</v>
      </c>
      <c r="I127" s="149"/>
      <c r="J127" s="150"/>
      <c r="K127" s="151"/>
      <c r="L127" s="18"/>
      <c r="M127" s="152"/>
      <c r="N127" s="153" t="s">
        <v>35</v>
      </c>
      <c r="O127" s="45"/>
      <c r="P127" s="154">
        <f t="shared" si="0"/>
        <v>0</v>
      </c>
      <c r="Q127" s="154">
        <v>0</v>
      </c>
      <c r="R127" s="154">
        <f t="shared" si="1"/>
        <v>0</v>
      </c>
      <c r="S127" s="154">
        <v>0</v>
      </c>
      <c r="T127" s="155">
        <f t="shared" si="2"/>
        <v>0</v>
      </c>
      <c r="AR127" s="156" t="s">
        <v>163</v>
      </c>
      <c r="AT127" s="156" t="s">
        <v>159</v>
      </c>
      <c r="AU127" s="156" t="s">
        <v>75</v>
      </c>
      <c r="AY127" s="3" t="s">
        <v>157</v>
      </c>
      <c r="BE127" s="157">
        <f t="shared" si="3"/>
        <v>0</v>
      </c>
      <c r="BF127" s="157">
        <f t="shared" si="4"/>
        <v>0</v>
      </c>
      <c r="BG127" s="157">
        <f t="shared" si="5"/>
        <v>0</v>
      </c>
      <c r="BH127" s="157">
        <f t="shared" si="6"/>
        <v>0</v>
      </c>
      <c r="BI127" s="157">
        <f t="shared" si="7"/>
        <v>0</v>
      </c>
      <c r="BJ127" s="3" t="s">
        <v>81</v>
      </c>
      <c r="BK127" s="157">
        <f t="shared" si="8"/>
        <v>0</v>
      </c>
      <c r="BL127" s="3" t="s">
        <v>163</v>
      </c>
      <c r="BM127" s="156" t="s">
        <v>2561</v>
      </c>
    </row>
    <row r="128" spans="2:65" s="17" customFormat="1" ht="24.25" customHeight="1">
      <c r="B128" s="143"/>
      <c r="C128" s="144" t="s">
        <v>176</v>
      </c>
      <c r="D128" s="144" t="s">
        <v>159</v>
      </c>
      <c r="E128" s="145" t="s">
        <v>1526</v>
      </c>
      <c r="F128" s="146" t="s">
        <v>1527</v>
      </c>
      <c r="G128" s="147" t="s">
        <v>187</v>
      </c>
      <c r="H128" s="148">
        <v>0.29199999999999998</v>
      </c>
      <c r="I128" s="149"/>
      <c r="J128" s="150"/>
      <c r="K128" s="151"/>
      <c r="L128" s="18"/>
      <c r="M128" s="152"/>
      <c r="N128" s="153" t="s">
        <v>35</v>
      </c>
      <c r="O128" s="45"/>
      <c r="P128" s="154">
        <f t="shared" si="0"/>
        <v>0</v>
      </c>
      <c r="Q128" s="154">
        <v>0</v>
      </c>
      <c r="R128" s="154">
        <f t="shared" si="1"/>
        <v>0</v>
      </c>
      <c r="S128" s="154">
        <v>0</v>
      </c>
      <c r="T128" s="155">
        <f t="shared" si="2"/>
        <v>0</v>
      </c>
      <c r="AR128" s="156" t="s">
        <v>163</v>
      </c>
      <c r="AT128" s="156" t="s">
        <v>159</v>
      </c>
      <c r="AU128" s="156" t="s">
        <v>75</v>
      </c>
      <c r="AY128" s="3" t="s">
        <v>157</v>
      </c>
      <c r="BE128" s="157">
        <f t="shared" si="3"/>
        <v>0</v>
      </c>
      <c r="BF128" s="157">
        <f t="shared" si="4"/>
        <v>0</v>
      </c>
      <c r="BG128" s="157">
        <f t="shared" si="5"/>
        <v>0</v>
      </c>
      <c r="BH128" s="157">
        <f t="shared" si="6"/>
        <v>0</v>
      </c>
      <c r="BI128" s="157">
        <f t="shared" si="7"/>
        <v>0</v>
      </c>
      <c r="BJ128" s="3" t="s">
        <v>81</v>
      </c>
      <c r="BK128" s="157">
        <f t="shared" si="8"/>
        <v>0</v>
      </c>
      <c r="BL128" s="3" t="s">
        <v>163</v>
      </c>
      <c r="BM128" s="156" t="s">
        <v>2562</v>
      </c>
    </row>
    <row r="129" spans="2:65" s="17" customFormat="1" ht="21.75" customHeight="1">
      <c r="B129" s="143"/>
      <c r="C129" s="144" t="s">
        <v>191</v>
      </c>
      <c r="D129" s="144" t="s">
        <v>159</v>
      </c>
      <c r="E129" s="145" t="s">
        <v>1529</v>
      </c>
      <c r="F129" s="146" t="s">
        <v>1530</v>
      </c>
      <c r="G129" s="147" t="s">
        <v>187</v>
      </c>
      <c r="H129" s="148">
        <v>0.29199999999999998</v>
      </c>
      <c r="I129" s="149"/>
      <c r="J129" s="150"/>
      <c r="K129" s="151"/>
      <c r="L129" s="18"/>
      <c r="M129" s="152"/>
      <c r="N129" s="153" t="s">
        <v>35</v>
      </c>
      <c r="O129" s="45"/>
      <c r="P129" s="154">
        <f t="shared" si="0"/>
        <v>0</v>
      </c>
      <c r="Q129" s="154">
        <v>0</v>
      </c>
      <c r="R129" s="154">
        <f t="shared" si="1"/>
        <v>0</v>
      </c>
      <c r="S129" s="154">
        <v>0</v>
      </c>
      <c r="T129" s="155">
        <f t="shared" si="2"/>
        <v>0</v>
      </c>
      <c r="AR129" s="156" t="s">
        <v>163</v>
      </c>
      <c r="AT129" s="156" t="s">
        <v>159</v>
      </c>
      <c r="AU129" s="156" t="s">
        <v>75</v>
      </c>
      <c r="AY129" s="3" t="s">
        <v>157</v>
      </c>
      <c r="BE129" s="157">
        <f t="shared" si="3"/>
        <v>0</v>
      </c>
      <c r="BF129" s="157">
        <f t="shared" si="4"/>
        <v>0</v>
      </c>
      <c r="BG129" s="157">
        <f t="shared" si="5"/>
        <v>0</v>
      </c>
      <c r="BH129" s="157">
        <f t="shared" si="6"/>
        <v>0</v>
      </c>
      <c r="BI129" s="157">
        <f t="shared" si="7"/>
        <v>0</v>
      </c>
      <c r="BJ129" s="3" t="s">
        <v>81</v>
      </c>
      <c r="BK129" s="157">
        <f t="shared" si="8"/>
        <v>0</v>
      </c>
      <c r="BL129" s="3" t="s">
        <v>163</v>
      </c>
      <c r="BM129" s="156" t="s">
        <v>2563</v>
      </c>
    </row>
    <row r="130" spans="2:65" s="129" customFormat="1" ht="25.9" customHeight="1">
      <c r="B130" s="130"/>
      <c r="D130" s="131" t="s">
        <v>68</v>
      </c>
      <c r="E130" s="132" t="s">
        <v>1635</v>
      </c>
      <c r="F130" s="132" t="s">
        <v>1636</v>
      </c>
      <c r="I130" s="133"/>
      <c r="J130" s="134"/>
      <c r="L130" s="130"/>
      <c r="M130" s="135"/>
      <c r="N130" s="136"/>
      <c r="O130" s="136"/>
      <c r="P130" s="137">
        <f>SUM(P131:P139)</f>
        <v>0</v>
      </c>
      <c r="Q130" s="136"/>
      <c r="R130" s="137">
        <f>SUM(R131:R139)</f>
        <v>0</v>
      </c>
      <c r="S130" s="136"/>
      <c r="T130" s="138">
        <f>SUM(T131:T139)</f>
        <v>0</v>
      </c>
      <c r="AR130" s="131" t="s">
        <v>81</v>
      </c>
      <c r="AT130" s="139" t="s">
        <v>68</v>
      </c>
      <c r="AU130" s="139" t="s">
        <v>69</v>
      </c>
      <c r="AY130" s="131" t="s">
        <v>157</v>
      </c>
      <c r="BK130" s="140">
        <f>SUM(BK131:BK139)</f>
        <v>0</v>
      </c>
    </row>
    <row r="131" spans="2:65" s="17" customFormat="1" ht="16.5" customHeight="1">
      <c r="B131" s="143"/>
      <c r="C131" s="144" t="s">
        <v>179</v>
      </c>
      <c r="D131" s="144" t="s">
        <v>159</v>
      </c>
      <c r="E131" s="145" t="s">
        <v>2564</v>
      </c>
      <c r="F131" s="146" t="s">
        <v>2565</v>
      </c>
      <c r="G131" s="147" t="s">
        <v>222</v>
      </c>
      <c r="H131" s="148">
        <v>2</v>
      </c>
      <c r="I131" s="149"/>
      <c r="J131" s="150"/>
      <c r="K131" s="151"/>
      <c r="L131" s="18"/>
      <c r="M131" s="152"/>
      <c r="N131" s="153" t="s">
        <v>35</v>
      </c>
      <c r="O131" s="45"/>
      <c r="P131" s="154">
        <f t="shared" ref="P131:P139" si="9">O131*H131</f>
        <v>0</v>
      </c>
      <c r="Q131" s="154">
        <v>0</v>
      </c>
      <c r="R131" s="154">
        <f t="shared" ref="R131:R139" si="10">Q131*H131</f>
        <v>0</v>
      </c>
      <c r="S131" s="154">
        <v>0</v>
      </c>
      <c r="T131" s="155">
        <f t="shared" ref="T131:T139" si="11">S131*H131</f>
        <v>0</v>
      </c>
      <c r="AR131" s="156" t="s">
        <v>329</v>
      </c>
      <c r="AT131" s="156" t="s">
        <v>159</v>
      </c>
      <c r="AU131" s="156" t="s">
        <v>75</v>
      </c>
      <c r="AY131" s="3" t="s">
        <v>157</v>
      </c>
      <c r="BE131" s="157">
        <f t="shared" ref="BE131:BE139" si="12">IF(N131="základná",J131,0)</f>
        <v>0</v>
      </c>
      <c r="BF131" s="157">
        <f t="shared" ref="BF131:BF139" si="13">IF(N131="znížená",J131,0)</f>
        <v>0</v>
      </c>
      <c r="BG131" s="157">
        <f t="shared" ref="BG131:BG139" si="14">IF(N131="zákl. prenesená",J131,0)</f>
        <v>0</v>
      </c>
      <c r="BH131" s="157">
        <f t="shared" ref="BH131:BH139" si="15">IF(N131="zníž. prenesená",J131,0)</f>
        <v>0</v>
      </c>
      <c r="BI131" s="157">
        <f t="shared" ref="BI131:BI139" si="16">IF(N131="nulová",J131,0)</f>
        <v>0</v>
      </c>
      <c r="BJ131" s="3" t="s">
        <v>81</v>
      </c>
      <c r="BK131" s="157">
        <f t="shared" ref="BK131:BK139" si="17">ROUND(I131*H131,2)</f>
        <v>0</v>
      </c>
      <c r="BL131" s="3" t="s">
        <v>329</v>
      </c>
      <c r="BM131" s="156" t="s">
        <v>2566</v>
      </c>
    </row>
    <row r="132" spans="2:65" s="17" customFormat="1" ht="21.75" customHeight="1">
      <c r="B132" s="143"/>
      <c r="C132" s="186" t="s">
        <v>198</v>
      </c>
      <c r="D132" s="186" t="s">
        <v>236</v>
      </c>
      <c r="E132" s="187" t="s">
        <v>2567</v>
      </c>
      <c r="F132" s="656" t="s">
        <v>2943</v>
      </c>
      <c r="G132" s="189" t="s">
        <v>222</v>
      </c>
      <c r="H132" s="190">
        <v>2</v>
      </c>
      <c r="I132" s="191"/>
      <c r="J132" s="192"/>
      <c r="K132" s="193"/>
      <c r="L132" s="194"/>
      <c r="M132" s="195"/>
      <c r="N132" s="196" t="s">
        <v>35</v>
      </c>
      <c r="O132" s="45"/>
      <c r="P132" s="154">
        <f t="shared" si="9"/>
        <v>0</v>
      </c>
      <c r="Q132" s="154">
        <v>0</v>
      </c>
      <c r="R132" s="154">
        <f t="shared" si="10"/>
        <v>0</v>
      </c>
      <c r="S132" s="154">
        <v>0</v>
      </c>
      <c r="T132" s="155">
        <f t="shared" si="11"/>
        <v>0</v>
      </c>
      <c r="AR132" s="156" t="s">
        <v>825</v>
      </c>
      <c r="AT132" s="156" t="s">
        <v>236</v>
      </c>
      <c r="AU132" s="156" t="s">
        <v>75</v>
      </c>
      <c r="AY132" s="3" t="s">
        <v>157</v>
      </c>
      <c r="BE132" s="157">
        <f t="shared" si="12"/>
        <v>0</v>
      </c>
      <c r="BF132" s="157">
        <f t="shared" si="13"/>
        <v>0</v>
      </c>
      <c r="BG132" s="157">
        <f t="shared" si="14"/>
        <v>0</v>
      </c>
      <c r="BH132" s="157">
        <f t="shared" si="15"/>
        <v>0</v>
      </c>
      <c r="BI132" s="157">
        <f t="shared" si="16"/>
        <v>0</v>
      </c>
      <c r="BJ132" s="3" t="s">
        <v>81</v>
      </c>
      <c r="BK132" s="157">
        <f t="shared" si="17"/>
        <v>0</v>
      </c>
      <c r="BL132" s="3" t="s">
        <v>329</v>
      </c>
      <c r="BM132" s="156" t="s">
        <v>2568</v>
      </c>
    </row>
    <row r="133" spans="2:65" s="17" customFormat="1" ht="16.5" customHeight="1">
      <c r="B133" s="143"/>
      <c r="C133" s="144" t="s">
        <v>183</v>
      </c>
      <c r="D133" s="144" t="s">
        <v>159</v>
      </c>
      <c r="E133" s="145" t="s">
        <v>2569</v>
      </c>
      <c r="F133" s="655" t="s">
        <v>2570</v>
      </c>
      <c r="G133" s="147" t="s">
        <v>222</v>
      </c>
      <c r="H133" s="148">
        <v>2</v>
      </c>
      <c r="I133" s="149"/>
      <c r="J133" s="150"/>
      <c r="K133" s="151"/>
      <c r="L133" s="18"/>
      <c r="M133" s="152"/>
      <c r="N133" s="153" t="s">
        <v>35</v>
      </c>
      <c r="O133" s="45"/>
      <c r="P133" s="154">
        <f t="shared" si="9"/>
        <v>0</v>
      </c>
      <c r="Q133" s="154">
        <v>0</v>
      </c>
      <c r="R133" s="154">
        <f t="shared" si="10"/>
        <v>0</v>
      </c>
      <c r="S133" s="154">
        <v>0</v>
      </c>
      <c r="T133" s="155">
        <f t="shared" si="11"/>
        <v>0</v>
      </c>
      <c r="AR133" s="156" t="s">
        <v>197</v>
      </c>
      <c r="AT133" s="156" t="s">
        <v>159</v>
      </c>
      <c r="AU133" s="156" t="s">
        <v>75</v>
      </c>
      <c r="AY133" s="3" t="s">
        <v>157</v>
      </c>
      <c r="BE133" s="157">
        <f t="shared" si="12"/>
        <v>0</v>
      </c>
      <c r="BF133" s="157">
        <f t="shared" si="13"/>
        <v>0</v>
      </c>
      <c r="BG133" s="157">
        <f t="shared" si="14"/>
        <v>0</v>
      </c>
      <c r="BH133" s="157">
        <f t="shared" si="15"/>
        <v>0</v>
      </c>
      <c r="BI133" s="157">
        <f t="shared" si="16"/>
        <v>0</v>
      </c>
      <c r="BJ133" s="3" t="s">
        <v>81</v>
      </c>
      <c r="BK133" s="157">
        <f t="shared" si="17"/>
        <v>0</v>
      </c>
      <c r="BL133" s="3" t="s">
        <v>197</v>
      </c>
      <c r="BM133" s="156" t="s">
        <v>2571</v>
      </c>
    </row>
    <row r="134" spans="2:65" s="17" customFormat="1" ht="21.75" customHeight="1">
      <c r="B134" s="143"/>
      <c r="C134" s="186" t="s">
        <v>205</v>
      </c>
      <c r="D134" s="186" t="s">
        <v>236</v>
      </c>
      <c r="E134" s="187" t="s">
        <v>749</v>
      </c>
      <c r="F134" s="656" t="s">
        <v>2942</v>
      </c>
      <c r="G134" s="189" t="s">
        <v>222</v>
      </c>
      <c r="H134" s="190">
        <v>2</v>
      </c>
      <c r="I134" s="191"/>
      <c r="J134" s="192"/>
      <c r="K134" s="193"/>
      <c r="L134" s="194"/>
      <c r="M134" s="195"/>
      <c r="N134" s="196" t="s">
        <v>35</v>
      </c>
      <c r="O134" s="45"/>
      <c r="P134" s="154">
        <f t="shared" si="9"/>
        <v>0</v>
      </c>
      <c r="Q134" s="154">
        <v>0</v>
      </c>
      <c r="R134" s="154">
        <f t="shared" si="10"/>
        <v>0</v>
      </c>
      <c r="S134" s="154">
        <v>0</v>
      </c>
      <c r="T134" s="155">
        <f t="shared" si="11"/>
        <v>0</v>
      </c>
      <c r="AR134" s="156" t="s">
        <v>233</v>
      </c>
      <c r="AT134" s="156" t="s">
        <v>236</v>
      </c>
      <c r="AU134" s="156" t="s">
        <v>75</v>
      </c>
      <c r="AY134" s="3" t="s">
        <v>157</v>
      </c>
      <c r="BE134" s="157">
        <f t="shared" si="12"/>
        <v>0</v>
      </c>
      <c r="BF134" s="157">
        <f t="shared" si="13"/>
        <v>0</v>
      </c>
      <c r="BG134" s="157">
        <f t="shared" si="14"/>
        <v>0</v>
      </c>
      <c r="BH134" s="157">
        <f t="shared" si="15"/>
        <v>0</v>
      </c>
      <c r="BI134" s="157">
        <f t="shared" si="16"/>
        <v>0</v>
      </c>
      <c r="BJ134" s="3" t="s">
        <v>81</v>
      </c>
      <c r="BK134" s="157">
        <f t="shared" si="17"/>
        <v>0</v>
      </c>
      <c r="BL134" s="3" t="s">
        <v>197</v>
      </c>
      <c r="BM134" s="156" t="s">
        <v>2572</v>
      </c>
    </row>
    <row r="135" spans="2:65" s="17" customFormat="1" ht="24.25" customHeight="1">
      <c r="B135" s="143"/>
      <c r="C135" s="144" t="s">
        <v>188</v>
      </c>
      <c r="D135" s="144" t="s">
        <v>159</v>
      </c>
      <c r="E135" s="145" t="s">
        <v>2573</v>
      </c>
      <c r="F135" s="655" t="s">
        <v>2574</v>
      </c>
      <c r="G135" s="147" t="s">
        <v>222</v>
      </c>
      <c r="H135" s="148">
        <v>1</v>
      </c>
      <c r="I135" s="149"/>
      <c r="J135" s="150"/>
      <c r="K135" s="151"/>
      <c r="L135" s="18"/>
      <c r="M135" s="152"/>
      <c r="N135" s="153" t="s">
        <v>35</v>
      </c>
      <c r="O135" s="45"/>
      <c r="P135" s="154">
        <f t="shared" si="9"/>
        <v>0</v>
      </c>
      <c r="Q135" s="154">
        <v>0</v>
      </c>
      <c r="R135" s="154">
        <f t="shared" si="10"/>
        <v>0</v>
      </c>
      <c r="S135" s="154">
        <v>0</v>
      </c>
      <c r="T135" s="155">
        <f t="shared" si="11"/>
        <v>0</v>
      </c>
      <c r="AR135" s="156" t="s">
        <v>197</v>
      </c>
      <c r="AT135" s="156" t="s">
        <v>159</v>
      </c>
      <c r="AU135" s="156" t="s">
        <v>75</v>
      </c>
      <c r="AY135" s="3" t="s">
        <v>157</v>
      </c>
      <c r="BE135" s="157">
        <f t="shared" si="12"/>
        <v>0</v>
      </c>
      <c r="BF135" s="157">
        <f t="shared" si="13"/>
        <v>0</v>
      </c>
      <c r="BG135" s="157">
        <f t="shared" si="14"/>
        <v>0</v>
      </c>
      <c r="BH135" s="157">
        <f t="shared" si="15"/>
        <v>0</v>
      </c>
      <c r="BI135" s="157">
        <f t="shared" si="16"/>
        <v>0</v>
      </c>
      <c r="BJ135" s="3" t="s">
        <v>81</v>
      </c>
      <c r="BK135" s="157">
        <f t="shared" si="17"/>
        <v>0</v>
      </c>
      <c r="BL135" s="3" t="s">
        <v>197</v>
      </c>
      <c r="BM135" s="156" t="s">
        <v>2575</v>
      </c>
    </row>
    <row r="136" spans="2:65" s="17" customFormat="1" ht="24.25" customHeight="1">
      <c r="B136" s="143"/>
      <c r="C136" s="186" t="s">
        <v>219</v>
      </c>
      <c r="D136" s="186" t="s">
        <v>236</v>
      </c>
      <c r="E136" s="187" t="s">
        <v>2576</v>
      </c>
      <c r="F136" s="656" t="s">
        <v>2941</v>
      </c>
      <c r="G136" s="189" t="s">
        <v>222</v>
      </c>
      <c r="H136" s="190">
        <v>1</v>
      </c>
      <c r="I136" s="191"/>
      <c r="J136" s="192"/>
      <c r="K136" s="193"/>
      <c r="L136" s="194"/>
      <c r="M136" s="195"/>
      <c r="N136" s="196" t="s">
        <v>35</v>
      </c>
      <c r="O136" s="45"/>
      <c r="P136" s="154">
        <f t="shared" si="9"/>
        <v>0</v>
      </c>
      <c r="Q136" s="154">
        <v>0</v>
      </c>
      <c r="R136" s="154">
        <f t="shared" si="10"/>
        <v>0</v>
      </c>
      <c r="S136" s="154">
        <v>0</v>
      </c>
      <c r="T136" s="155">
        <f t="shared" si="11"/>
        <v>0</v>
      </c>
      <c r="AR136" s="156" t="s">
        <v>233</v>
      </c>
      <c r="AT136" s="156" t="s">
        <v>236</v>
      </c>
      <c r="AU136" s="156" t="s">
        <v>75</v>
      </c>
      <c r="AY136" s="3" t="s">
        <v>157</v>
      </c>
      <c r="BE136" s="157">
        <f t="shared" si="12"/>
        <v>0</v>
      </c>
      <c r="BF136" s="157">
        <f t="shared" si="13"/>
        <v>0</v>
      </c>
      <c r="BG136" s="157">
        <f t="shared" si="14"/>
        <v>0</v>
      </c>
      <c r="BH136" s="157">
        <f t="shared" si="15"/>
        <v>0</v>
      </c>
      <c r="BI136" s="157">
        <f t="shared" si="16"/>
        <v>0</v>
      </c>
      <c r="BJ136" s="3" t="s">
        <v>81</v>
      </c>
      <c r="BK136" s="157">
        <f t="shared" si="17"/>
        <v>0</v>
      </c>
      <c r="BL136" s="3" t="s">
        <v>197</v>
      </c>
      <c r="BM136" s="156" t="s">
        <v>2577</v>
      </c>
    </row>
    <row r="137" spans="2:65" s="17" customFormat="1" ht="24.25" customHeight="1">
      <c r="B137" s="143"/>
      <c r="C137" s="144" t="s">
        <v>194</v>
      </c>
      <c r="D137" s="144" t="s">
        <v>159</v>
      </c>
      <c r="E137" s="145" t="s">
        <v>2578</v>
      </c>
      <c r="F137" s="655" t="s">
        <v>2579</v>
      </c>
      <c r="G137" s="147" t="s">
        <v>912</v>
      </c>
      <c r="H137" s="148"/>
      <c r="I137" s="149"/>
      <c r="J137" s="150"/>
      <c r="K137" s="151"/>
      <c r="L137" s="18"/>
      <c r="M137" s="152"/>
      <c r="N137" s="153" t="s">
        <v>35</v>
      </c>
      <c r="O137" s="45"/>
      <c r="P137" s="154">
        <f t="shared" si="9"/>
        <v>0</v>
      </c>
      <c r="Q137" s="154">
        <v>0</v>
      </c>
      <c r="R137" s="154">
        <f t="shared" si="10"/>
        <v>0</v>
      </c>
      <c r="S137" s="154">
        <v>0</v>
      </c>
      <c r="T137" s="155">
        <f t="shared" si="11"/>
        <v>0</v>
      </c>
      <c r="AR137" s="156" t="s">
        <v>197</v>
      </c>
      <c r="AT137" s="156" t="s">
        <v>159</v>
      </c>
      <c r="AU137" s="156" t="s">
        <v>75</v>
      </c>
      <c r="AY137" s="3" t="s">
        <v>157</v>
      </c>
      <c r="BE137" s="157">
        <f t="shared" si="12"/>
        <v>0</v>
      </c>
      <c r="BF137" s="157">
        <f t="shared" si="13"/>
        <v>0</v>
      </c>
      <c r="BG137" s="157">
        <f t="shared" si="14"/>
        <v>0</v>
      </c>
      <c r="BH137" s="157">
        <f t="shared" si="15"/>
        <v>0</v>
      </c>
      <c r="BI137" s="157">
        <f t="shared" si="16"/>
        <v>0</v>
      </c>
      <c r="BJ137" s="3" t="s">
        <v>81</v>
      </c>
      <c r="BK137" s="157">
        <f t="shared" si="17"/>
        <v>0</v>
      </c>
      <c r="BL137" s="3" t="s">
        <v>197</v>
      </c>
      <c r="BM137" s="156" t="s">
        <v>2580</v>
      </c>
    </row>
    <row r="138" spans="2:65" s="17" customFormat="1" ht="24.25" customHeight="1">
      <c r="B138" s="143"/>
      <c r="C138" s="144" t="s">
        <v>227</v>
      </c>
      <c r="D138" s="144" t="s">
        <v>159</v>
      </c>
      <c r="E138" s="145" t="s">
        <v>1709</v>
      </c>
      <c r="F138" s="655" t="s">
        <v>1710</v>
      </c>
      <c r="G138" s="147" t="s">
        <v>912</v>
      </c>
      <c r="H138" s="148"/>
      <c r="I138" s="149"/>
      <c r="J138" s="150"/>
      <c r="K138" s="151"/>
      <c r="L138" s="18"/>
      <c r="M138" s="152"/>
      <c r="N138" s="153" t="s">
        <v>35</v>
      </c>
      <c r="O138" s="45"/>
      <c r="P138" s="154">
        <f t="shared" si="9"/>
        <v>0</v>
      </c>
      <c r="Q138" s="154">
        <v>0</v>
      </c>
      <c r="R138" s="154">
        <f t="shared" si="10"/>
        <v>0</v>
      </c>
      <c r="S138" s="154">
        <v>0</v>
      </c>
      <c r="T138" s="155">
        <f t="shared" si="11"/>
        <v>0</v>
      </c>
      <c r="AR138" s="156" t="s">
        <v>197</v>
      </c>
      <c r="AT138" s="156" t="s">
        <v>159</v>
      </c>
      <c r="AU138" s="156" t="s">
        <v>75</v>
      </c>
      <c r="AY138" s="3" t="s">
        <v>157</v>
      </c>
      <c r="BE138" s="157">
        <f t="shared" si="12"/>
        <v>0</v>
      </c>
      <c r="BF138" s="157">
        <f t="shared" si="13"/>
        <v>0</v>
      </c>
      <c r="BG138" s="157">
        <f t="shared" si="14"/>
        <v>0</v>
      </c>
      <c r="BH138" s="157">
        <f t="shared" si="15"/>
        <v>0</v>
      </c>
      <c r="BI138" s="157">
        <f t="shared" si="16"/>
        <v>0</v>
      </c>
      <c r="BJ138" s="3" t="s">
        <v>81</v>
      </c>
      <c r="BK138" s="157">
        <f t="shared" si="17"/>
        <v>0</v>
      </c>
      <c r="BL138" s="3" t="s">
        <v>197</v>
      </c>
      <c r="BM138" s="156" t="s">
        <v>2581</v>
      </c>
    </row>
    <row r="139" spans="2:65" s="17" customFormat="1" ht="24.25" customHeight="1">
      <c r="B139" s="143"/>
      <c r="C139" s="144" t="s">
        <v>197</v>
      </c>
      <c r="D139" s="144" t="s">
        <v>159</v>
      </c>
      <c r="E139" s="145" t="s">
        <v>1712</v>
      </c>
      <c r="F139" s="655" t="s">
        <v>1713</v>
      </c>
      <c r="G139" s="147" t="s">
        <v>912</v>
      </c>
      <c r="H139" s="148"/>
      <c r="I139" s="149"/>
      <c r="J139" s="150"/>
      <c r="K139" s="151"/>
      <c r="L139" s="18"/>
      <c r="M139" s="152"/>
      <c r="N139" s="153" t="s">
        <v>35</v>
      </c>
      <c r="O139" s="45"/>
      <c r="P139" s="154">
        <f t="shared" si="9"/>
        <v>0</v>
      </c>
      <c r="Q139" s="154">
        <v>0</v>
      </c>
      <c r="R139" s="154">
        <f t="shared" si="10"/>
        <v>0</v>
      </c>
      <c r="S139" s="154">
        <v>0</v>
      </c>
      <c r="T139" s="155">
        <f t="shared" si="11"/>
        <v>0</v>
      </c>
      <c r="AR139" s="156" t="s">
        <v>197</v>
      </c>
      <c r="AT139" s="156" t="s">
        <v>159</v>
      </c>
      <c r="AU139" s="156" t="s">
        <v>75</v>
      </c>
      <c r="AY139" s="3" t="s">
        <v>157</v>
      </c>
      <c r="BE139" s="157">
        <f t="shared" si="12"/>
        <v>0</v>
      </c>
      <c r="BF139" s="157">
        <f t="shared" si="13"/>
        <v>0</v>
      </c>
      <c r="BG139" s="157">
        <f t="shared" si="14"/>
        <v>0</v>
      </c>
      <c r="BH139" s="157">
        <f t="shared" si="15"/>
        <v>0</v>
      </c>
      <c r="BI139" s="157">
        <f t="shared" si="16"/>
        <v>0</v>
      </c>
      <c r="BJ139" s="3" t="s">
        <v>81</v>
      </c>
      <c r="BK139" s="157">
        <f t="shared" si="17"/>
        <v>0</v>
      </c>
      <c r="BL139" s="3" t="s">
        <v>197</v>
      </c>
      <c r="BM139" s="156" t="s">
        <v>2582</v>
      </c>
    </row>
    <row r="140" spans="2:65" s="129" customFormat="1" ht="25.9" customHeight="1">
      <c r="B140" s="130"/>
      <c r="D140" s="131" t="s">
        <v>68</v>
      </c>
      <c r="E140" s="132" t="s">
        <v>875</v>
      </c>
      <c r="F140" s="658" t="s">
        <v>876</v>
      </c>
      <c r="I140" s="133"/>
      <c r="J140" s="134"/>
      <c r="L140" s="130"/>
      <c r="M140" s="135"/>
      <c r="N140" s="136"/>
      <c r="O140" s="136"/>
      <c r="P140" s="137">
        <f>SUM(P141:P149)</f>
        <v>0</v>
      </c>
      <c r="Q140" s="136"/>
      <c r="R140" s="137">
        <f>SUM(R141:R149)</f>
        <v>0</v>
      </c>
      <c r="S140" s="136"/>
      <c r="T140" s="138">
        <f>SUM(T141:T149)</f>
        <v>0</v>
      </c>
      <c r="AR140" s="131" t="s">
        <v>81</v>
      </c>
      <c r="AT140" s="139" t="s">
        <v>68</v>
      </c>
      <c r="AU140" s="139" t="s">
        <v>69</v>
      </c>
      <c r="AY140" s="131" t="s">
        <v>157</v>
      </c>
      <c r="BK140" s="140">
        <f>SUM(BK141:BK149)</f>
        <v>0</v>
      </c>
    </row>
    <row r="141" spans="2:65" s="17" customFormat="1" ht="24.25" customHeight="1">
      <c r="B141" s="143"/>
      <c r="C141" s="144" t="s">
        <v>235</v>
      </c>
      <c r="D141" s="144" t="s">
        <v>159</v>
      </c>
      <c r="E141" s="145" t="s">
        <v>2583</v>
      </c>
      <c r="F141" s="655" t="s">
        <v>2584</v>
      </c>
      <c r="G141" s="147" t="s">
        <v>222</v>
      </c>
      <c r="H141" s="148">
        <v>3</v>
      </c>
      <c r="I141" s="149"/>
      <c r="J141" s="150"/>
      <c r="K141" s="151"/>
      <c r="L141" s="18"/>
      <c r="M141" s="152"/>
      <c r="N141" s="153" t="s">
        <v>35</v>
      </c>
      <c r="O141" s="45"/>
      <c r="P141" s="154">
        <f t="shared" ref="P141:P149" si="18">O141*H141</f>
        <v>0</v>
      </c>
      <c r="Q141" s="154">
        <v>0</v>
      </c>
      <c r="R141" s="154">
        <f t="shared" ref="R141:R149" si="19">Q141*H141</f>
        <v>0</v>
      </c>
      <c r="S141" s="154">
        <v>0</v>
      </c>
      <c r="T141" s="155">
        <f t="shared" ref="T141:T149" si="20">S141*H141</f>
        <v>0</v>
      </c>
      <c r="AR141" s="156" t="s">
        <v>197</v>
      </c>
      <c r="AT141" s="156" t="s">
        <v>159</v>
      </c>
      <c r="AU141" s="156" t="s">
        <v>75</v>
      </c>
      <c r="AY141" s="3" t="s">
        <v>157</v>
      </c>
      <c r="BE141" s="157">
        <f t="shared" ref="BE141:BE149" si="21">IF(N141="základná",J141,0)</f>
        <v>0</v>
      </c>
      <c r="BF141" s="157">
        <f t="shared" ref="BF141:BF149" si="22">IF(N141="znížená",J141,0)</f>
        <v>0</v>
      </c>
      <c r="BG141" s="157">
        <f t="shared" ref="BG141:BG149" si="23">IF(N141="zákl. prenesená",J141,0)</f>
        <v>0</v>
      </c>
      <c r="BH141" s="157">
        <f t="shared" ref="BH141:BH149" si="24">IF(N141="zníž. prenesená",J141,0)</f>
        <v>0</v>
      </c>
      <c r="BI141" s="157">
        <f t="shared" ref="BI141:BI149" si="25">IF(N141="nulová",J141,0)</f>
        <v>0</v>
      </c>
      <c r="BJ141" s="3" t="s">
        <v>81</v>
      </c>
      <c r="BK141" s="157">
        <f t="shared" ref="BK141:BK149" si="26">ROUND(I141*H141,2)</f>
        <v>0</v>
      </c>
      <c r="BL141" s="3" t="s">
        <v>197</v>
      </c>
      <c r="BM141" s="156" t="s">
        <v>2585</v>
      </c>
    </row>
    <row r="142" spans="2:65" s="17" customFormat="1" ht="32.25" customHeight="1">
      <c r="B142" s="143"/>
      <c r="C142" s="186" t="s">
        <v>201</v>
      </c>
      <c r="D142" s="186" t="s">
        <v>236</v>
      </c>
      <c r="E142" s="187" t="s">
        <v>2586</v>
      </c>
      <c r="F142" s="656" t="s">
        <v>2940</v>
      </c>
      <c r="G142" s="189" t="s">
        <v>222</v>
      </c>
      <c r="H142" s="190">
        <v>3</v>
      </c>
      <c r="I142" s="191"/>
      <c r="J142" s="192"/>
      <c r="K142" s="193"/>
      <c r="L142" s="194"/>
      <c r="M142" s="195"/>
      <c r="N142" s="196" t="s">
        <v>35</v>
      </c>
      <c r="O142" s="45"/>
      <c r="P142" s="154">
        <f t="shared" si="18"/>
        <v>0</v>
      </c>
      <c r="Q142" s="154">
        <v>0</v>
      </c>
      <c r="R142" s="154">
        <f t="shared" si="19"/>
        <v>0</v>
      </c>
      <c r="S142" s="154">
        <v>0</v>
      </c>
      <c r="T142" s="155">
        <f t="shared" si="20"/>
        <v>0</v>
      </c>
      <c r="AR142" s="156" t="s">
        <v>233</v>
      </c>
      <c r="AT142" s="156" t="s">
        <v>236</v>
      </c>
      <c r="AU142" s="156" t="s">
        <v>75</v>
      </c>
      <c r="AY142" s="3" t="s">
        <v>157</v>
      </c>
      <c r="BE142" s="157">
        <f t="shared" si="21"/>
        <v>0</v>
      </c>
      <c r="BF142" s="157">
        <f t="shared" si="22"/>
        <v>0</v>
      </c>
      <c r="BG142" s="157">
        <f t="shared" si="23"/>
        <v>0</v>
      </c>
      <c r="BH142" s="157">
        <f t="shared" si="24"/>
        <v>0</v>
      </c>
      <c r="BI142" s="157">
        <f t="shared" si="25"/>
        <v>0</v>
      </c>
      <c r="BJ142" s="3" t="s">
        <v>81</v>
      </c>
      <c r="BK142" s="157">
        <f t="shared" si="26"/>
        <v>0</v>
      </c>
      <c r="BL142" s="3" t="s">
        <v>197</v>
      </c>
      <c r="BM142" s="156" t="s">
        <v>2587</v>
      </c>
    </row>
    <row r="143" spans="2:65" s="17" customFormat="1" ht="24.25" customHeight="1">
      <c r="B143" s="143"/>
      <c r="C143" s="144" t="s">
        <v>245</v>
      </c>
      <c r="D143" s="144" t="s">
        <v>159</v>
      </c>
      <c r="E143" s="145" t="s">
        <v>2588</v>
      </c>
      <c r="F143" s="655" t="s">
        <v>2589</v>
      </c>
      <c r="G143" s="147" t="s">
        <v>222</v>
      </c>
      <c r="H143" s="148">
        <v>1</v>
      </c>
      <c r="I143" s="149"/>
      <c r="J143" s="150"/>
      <c r="K143" s="151"/>
      <c r="L143" s="18"/>
      <c r="M143" s="152"/>
      <c r="N143" s="153" t="s">
        <v>35</v>
      </c>
      <c r="O143" s="45"/>
      <c r="P143" s="154">
        <f t="shared" si="18"/>
        <v>0</v>
      </c>
      <c r="Q143" s="154">
        <v>0</v>
      </c>
      <c r="R143" s="154">
        <f t="shared" si="19"/>
        <v>0</v>
      </c>
      <c r="S143" s="154">
        <v>0</v>
      </c>
      <c r="T143" s="155">
        <f t="shared" si="20"/>
        <v>0</v>
      </c>
      <c r="AR143" s="156" t="s">
        <v>197</v>
      </c>
      <c r="AT143" s="156" t="s">
        <v>159</v>
      </c>
      <c r="AU143" s="156" t="s">
        <v>75</v>
      </c>
      <c r="AY143" s="3" t="s">
        <v>157</v>
      </c>
      <c r="BE143" s="157">
        <f t="shared" si="21"/>
        <v>0</v>
      </c>
      <c r="BF143" s="157">
        <f t="shared" si="22"/>
        <v>0</v>
      </c>
      <c r="BG143" s="157">
        <f t="shared" si="23"/>
        <v>0</v>
      </c>
      <c r="BH143" s="157">
        <f t="shared" si="24"/>
        <v>0</v>
      </c>
      <c r="BI143" s="157">
        <f t="shared" si="25"/>
        <v>0</v>
      </c>
      <c r="BJ143" s="3" t="s">
        <v>81</v>
      </c>
      <c r="BK143" s="157">
        <f t="shared" si="26"/>
        <v>0</v>
      </c>
      <c r="BL143" s="3" t="s">
        <v>197</v>
      </c>
      <c r="BM143" s="156" t="s">
        <v>2590</v>
      </c>
    </row>
    <row r="144" spans="2:65" s="17" customFormat="1" ht="28.5" customHeight="1">
      <c r="B144" s="143"/>
      <c r="C144" s="186" t="s">
        <v>6</v>
      </c>
      <c r="D144" s="186" t="s">
        <v>236</v>
      </c>
      <c r="E144" s="187" t="s">
        <v>2591</v>
      </c>
      <c r="F144" s="656" t="s">
        <v>2939</v>
      </c>
      <c r="G144" s="189" t="s">
        <v>222</v>
      </c>
      <c r="H144" s="190">
        <v>1</v>
      </c>
      <c r="I144" s="191"/>
      <c r="J144" s="192"/>
      <c r="K144" s="193"/>
      <c r="L144" s="194"/>
      <c r="M144" s="195"/>
      <c r="N144" s="196" t="s">
        <v>35</v>
      </c>
      <c r="O144" s="45"/>
      <c r="P144" s="154">
        <f t="shared" si="18"/>
        <v>0</v>
      </c>
      <c r="Q144" s="154">
        <v>0</v>
      </c>
      <c r="R144" s="154">
        <f t="shared" si="19"/>
        <v>0</v>
      </c>
      <c r="S144" s="154">
        <v>0</v>
      </c>
      <c r="T144" s="155">
        <f t="shared" si="20"/>
        <v>0</v>
      </c>
      <c r="AR144" s="156" t="s">
        <v>233</v>
      </c>
      <c r="AT144" s="156" t="s">
        <v>236</v>
      </c>
      <c r="AU144" s="156" t="s">
        <v>75</v>
      </c>
      <c r="AY144" s="3" t="s">
        <v>157</v>
      </c>
      <c r="BE144" s="157">
        <f t="shared" si="21"/>
        <v>0</v>
      </c>
      <c r="BF144" s="157">
        <f t="shared" si="22"/>
        <v>0</v>
      </c>
      <c r="BG144" s="157">
        <f t="shared" si="23"/>
        <v>0</v>
      </c>
      <c r="BH144" s="157">
        <f t="shared" si="24"/>
        <v>0</v>
      </c>
      <c r="BI144" s="157">
        <f t="shared" si="25"/>
        <v>0</v>
      </c>
      <c r="BJ144" s="3" t="s">
        <v>81</v>
      </c>
      <c r="BK144" s="157">
        <f t="shared" si="26"/>
        <v>0</v>
      </c>
      <c r="BL144" s="3" t="s">
        <v>197</v>
      </c>
      <c r="BM144" s="156" t="s">
        <v>2592</v>
      </c>
    </row>
    <row r="145" spans="2:65" s="17" customFormat="1" ht="24.25" customHeight="1">
      <c r="B145" s="143"/>
      <c r="C145" s="144" t="s">
        <v>252</v>
      </c>
      <c r="D145" s="144" t="s">
        <v>159</v>
      </c>
      <c r="E145" s="145" t="s">
        <v>1897</v>
      </c>
      <c r="F145" s="146" t="s">
        <v>1898</v>
      </c>
      <c r="G145" s="147" t="s">
        <v>239</v>
      </c>
      <c r="H145" s="148">
        <v>20</v>
      </c>
      <c r="I145" s="149"/>
      <c r="J145" s="150"/>
      <c r="K145" s="151"/>
      <c r="L145" s="18"/>
      <c r="M145" s="152"/>
      <c r="N145" s="153" t="s">
        <v>35</v>
      </c>
      <c r="O145" s="45"/>
      <c r="P145" s="154">
        <f t="shared" si="18"/>
        <v>0</v>
      </c>
      <c r="Q145" s="154">
        <v>0</v>
      </c>
      <c r="R145" s="154">
        <f t="shared" si="19"/>
        <v>0</v>
      </c>
      <c r="S145" s="154">
        <v>0</v>
      </c>
      <c r="T145" s="155">
        <f t="shared" si="20"/>
        <v>0</v>
      </c>
      <c r="AR145" s="156" t="s">
        <v>197</v>
      </c>
      <c r="AT145" s="156" t="s">
        <v>159</v>
      </c>
      <c r="AU145" s="156" t="s">
        <v>75</v>
      </c>
      <c r="AY145" s="3" t="s">
        <v>157</v>
      </c>
      <c r="BE145" s="157">
        <f t="shared" si="21"/>
        <v>0</v>
      </c>
      <c r="BF145" s="157">
        <f t="shared" si="22"/>
        <v>0</v>
      </c>
      <c r="BG145" s="157">
        <f t="shared" si="23"/>
        <v>0</v>
      </c>
      <c r="BH145" s="157">
        <f t="shared" si="24"/>
        <v>0</v>
      </c>
      <c r="BI145" s="157">
        <f t="shared" si="25"/>
        <v>0</v>
      </c>
      <c r="BJ145" s="3" t="s">
        <v>81</v>
      </c>
      <c r="BK145" s="157">
        <f t="shared" si="26"/>
        <v>0</v>
      </c>
      <c r="BL145" s="3" t="s">
        <v>197</v>
      </c>
      <c r="BM145" s="156" t="s">
        <v>2593</v>
      </c>
    </row>
    <row r="146" spans="2:65" s="17" customFormat="1" ht="24.25" customHeight="1">
      <c r="B146" s="143"/>
      <c r="C146" s="186" t="s">
        <v>209</v>
      </c>
      <c r="D146" s="186" t="s">
        <v>236</v>
      </c>
      <c r="E146" s="187" t="s">
        <v>1899</v>
      </c>
      <c r="F146" s="188" t="s">
        <v>1900</v>
      </c>
      <c r="G146" s="189" t="s">
        <v>239</v>
      </c>
      <c r="H146" s="190">
        <v>20</v>
      </c>
      <c r="I146" s="191"/>
      <c r="J146" s="192"/>
      <c r="K146" s="193"/>
      <c r="L146" s="194"/>
      <c r="M146" s="195"/>
      <c r="N146" s="196" t="s">
        <v>35</v>
      </c>
      <c r="O146" s="45"/>
      <c r="P146" s="154">
        <f t="shared" si="18"/>
        <v>0</v>
      </c>
      <c r="Q146" s="154">
        <v>0</v>
      </c>
      <c r="R146" s="154">
        <f t="shared" si="19"/>
        <v>0</v>
      </c>
      <c r="S146" s="154">
        <v>0</v>
      </c>
      <c r="T146" s="155">
        <f t="shared" si="20"/>
        <v>0</v>
      </c>
      <c r="AR146" s="156" t="s">
        <v>233</v>
      </c>
      <c r="AT146" s="156" t="s">
        <v>236</v>
      </c>
      <c r="AU146" s="156" t="s">
        <v>75</v>
      </c>
      <c r="AY146" s="3" t="s">
        <v>157</v>
      </c>
      <c r="BE146" s="157">
        <f t="shared" si="21"/>
        <v>0</v>
      </c>
      <c r="BF146" s="157">
        <f t="shared" si="22"/>
        <v>0</v>
      </c>
      <c r="BG146" s="157">
        <f t="shared" si="23"/>
        <v>0</v>
      </c>
      <c r="BH146" s="157">
        <f t="shared" si="24"/>
        <v>0</v>
      </c>
      <c r="BI146" s="157">
        <f t="shared" si="25"/>
        <v>0</v>
      </c>
      <c r="BJ146" s="3" t="s">
        <v>81</v>
      </c>
      <c r="BK146" s="157">
        <f t="shared" si="26"/>
        <v>0</v>
      </c>
      <c r="BL146" s="3" t="s">
        <v>197</v>
      </c>
      <c r="BM146" s="156" t="s">
        <v>2594</v>
      </c>
    </row>
    <row r="147" spans="2:65" s="17" customFormat="1" ht="24.25" customHeight="1">
      <c r="B147" s="143"/>
      <c r="C147" s="144" t="s">
        <v>260</v>
      </c>
      <c r="D147" s="144" t="s">
        <v>159</v>
      </c>
      <c r="E147" s="145" t="s">
        <v>910</v>
      </c>
      <c r="F147" s="146" t="s">
        <v>911</v>
      </c>
      <c r="G147" s="147" t="s">
        <v>912</v>
      </c>
      <c r="H147" s="148"/>
      <c r="I147" s="149"/>
      <c r="J147" s="150"/>
      <c r="K147" s="151"/>
      <c r="L147" s="18"/>
      <c r="M147" s="152"/>
      <c r="N147" s="153" t="s">
        <v>35</v>
      </c>
      <c r="O147" s="45"/>
      <c r="P147" s="154">
        <f t="shared" si="18"/>
        <v>0</v>
      </c>
      <c r="Q147" s="154">
        <v>0</v>
      </c>
      <c r="R147" s="154">
        <f t="shared" si="19"/>
        <v>0</v>
      </c>
      <c r="S147" s="154">
        <v>0</v>
      </c>
      <c r="T147" s="155">
        <f t="shared" si="20"/>
        <v>0</v>
      </c>
      <c r="AR147" s="156" t="s">
        <v>197</v>
      </c>
      <c r="AT147" s="156" t="s">
        <v>159</v>
      </c>
      <c r="AU147" s="156" t="s">
        <v>75</v>
      </c>
      <c r="AY147" s="3" t="s">
        <v>157</v>
      </c>
      <c r="BE147" s="157">
        <f t="shared" si="21"/>
        <v>0</v>
      </c>
      <c r="BF147" s="157">
        <f t="shared" si="22"/>
        <v>0</v>
      </c>
      <c r="BG147" s="157">
        <f t="shared" si="23"/>
        <v>0</v>
      </c>
      <c r="BH147" s="157">
        <f t="shared" si="24"/>
        <v>0</v>
      </c>
      <c r="BI147" s="157">
        <f t="shared" si="25"/>
        <v>0</v>
      </c>
      <c r="BJ147" s="3" t="s">
        <v>81</v>
      </c>
      <c r="BK147" s="157">
        <f t="shared" si="26"/>
        <v>0</v>
      </c>
      <c r="BL147" s="3" t="s">
        <v>197</v>
      </c>
      <c r="BM147" s="156" t="s">
        <v>2595</v>
      </c>
    </row>
    <row r="148" spans="2:65" s="17" customFormat="1" ht="37.9" customHeight="1">
      <c r="B148" s="143"/>
      <c r="C148" s="144" t="s">
        <v>217</v>
      </c>
      <c r="D148" s="144" t="s">
        <v>159</v>
      </c>
      <c r="E148" s="145" t="s">
        <v>2596</v>
      </c>
      <c r="F148" s="146" t="s">
        <v>2597</v>
      </c>
      <c r="G148" s="147" t="s">
        <v>912</v>
      </c>
      <c r="H148" s="148"/>
      <c r="I148" s="149"/>
      <c r="J148" s="150"/>
      <c r="K148" s="151"/>
      <c r="L148" s="18"/>
      <c r="M148" s="152"/>
      <c r="N148" s="153" t="s">
        <v>35</v>
      </c>
      <c r="O148" s="45"/>
      <c r="P148" s="154">
        <f t="shared" si="18"/>
        <v>0</v>
      </c>
      <c r="Q148" s="154">
        <v>0</v>
      </c>
      <c r="R148" s="154">
        <f t="shared" si="19"/>
        <v>0</v>
      </c>
      <c r="S148" s="154">
        <v>0</v>
      </c>
      <c r="T148" s="155">
        <f t="shared" si="20"/>
        <v>0</v>
      </c>
      <c r="AR148" s="156" t="s">
        <v>197</v>
      </c>
      <c r="AT148" s="156" t="s">
        <v>159</v>
      </c>
      <c r="AU148" s="156" t="s">
        <v>75</v>
      </c>
      <c r="AY148" s="3" t="s">
        <v>157</v>
      </c>
      <c r="BE148" s="157">
        <f t="shared" si="21"/>
        <v>0</v>
      </c>
      <c r="BF148" s="157">
        <f t="shared" si="22"/>
        <v>0</v>
      </c>
      <c r="BG148" s="157">
        <f t="shared" si="23"/>
        <v>0</v>
      </c>
      <c r="BH148" s="157">
        <f t="shared" si="24"/>
        <v>0</v>
      </c>
      <c r="BI148" s="157">
        <f t="shared" si="25"/>
        <v>0</v>
      </c>
      <c r="BJ148" s="3" t="s">
        <v>81</v>
      </c>
      <c r="BK148" s="157">
        <f t="shared" si="26"/>
        <v>0</v>
      </c>
      <c r="BL148" s="3" t="s">
        <v>197</v>
      </c>
      <c r="BM148" s="156" t="s">
        <v>2598</v>
      </c>
    </row>
    <row r="149" spans="2:65" s="17" customFormat="1" ht="37.9" customHeight="1">
      <c r="B149" s="143"/>
      <c r="C149" s="144" t="s">
        <v>267</v>
      </c>
      <c r="D149" s="144" t="s">
        <v>159</v>
      </c>
      <c r="E149" s="145" t="s">
        <v>2599</v>
      </c>
      <c r="F149" s="146" t="s">
        <v>2600</v>
      </c>
      <c r="G149" s="147" t="s">
        <v>912</v>
      </c>
      <c r="H149" s="148"/>
      <c r="I149" s="149"/>
      <c r="J149" s="150"/>
      <c r="K149" s="151"/>
      <c r="L149" s="18"/>
      <c r="M149" s="152"/>
      <c r="N149" s="153" t="s">
        <v>35</v>
      </c>
      <c r="O149" s="45"/>
      <c r="P149" s="154">
        <f t="shared" si="18"/>
        <v>0</v>
      </c>
      <c r="Q149" s="154">
        <v>0</v>
      </c>
      <c r="R149" s="154">
        <f t="shared" si="19"/>
        <v>0</v>
      </c>
      <c r="S149" s="154">
        <v>0</v>
      </c>
      <c r="T149" s="155">
        <f t="shared" si="20"/>
        <v>0</v>
      </c>
      <c r="AR149" s="156" t="s">
        <v>197</v>
      </c>
      <c r="AT149" s="156" t="s">
        <v>159</v>
      </c>
      <c r="AU149" s="156" t="s">
        <v>75</v>
      </c>
      <c r="AY149" s="3" t="s">
        <v>157</v>
      </c>
      <c r="BE149" s="157">
        <f t="shared" si="21"/>
        <v>0</v>
      </c>
      <c r="BF149" s="157">
        <f t="shared" si="22"/>
        <v>0</v>
      </c>
      <c r="BG149" s="157">
        <f t="shared" si="23"/>
        <v>0</v>
      </c>
      <c r="BH149" s="157">
        <f t="shared" si="24"/>
        <v>0</v>
      </c>
      <c r="BI149" s="157">
        <f t="shared" si="25"/>
        <v>0</v>
      </c>
      <c r="BJ149" s="3" t="s">
        <v>81</v>
      </c>
      <c r="BK149" s="157">
        <f t="shared" si="26"/>
        <v>0</v>
      </c>
      <c r="BL149" s="3" t="s">
        <v>197</v>
      </c>
      <c r="BM149" s="156" t="s">
        <v>2601</v>
      </c>
    </row>
    <row r="150" spans="2:65" s="129" customFormat="1" ht="25.9" customHeight="1">
      <c r="B150" s="130"/>
      <c r="D150" s="131" t="s">
        <v>68</v>
      </c>
      <c r="E150" s="132" t="s">
        <v>1721</v>
      </c>
      <c r="F150" s="132" t="s">
        <v>1722</v>
      </c>
      <c r="I150" s="133"/>
      <c r="J150" s="134"/>
      <c r="L150" s="130"/>
      <c r="M150" s="135"/>
      <c r="N150" s="136"/>
      <c r="O150" s="136"/>
      <c r="P150" s="137">
        <f>SUM(P151:P154)</f>
        <v>0</v>
      </c>
      <c r="Q150" s="136"/>
      <c r="R150" s="137">
        <f>SUM(R151:R154)</f>
        <v>0</v>
      </c>
      <c r="S150" s="136"/>
      <c r="T150" s="138">
        <f>SUM(T151:T154)</f>
        <v>0</v>
      </c>
      <c r="AR150" s="131" t="s">
        <v>163</v>
      </c>
      <c r="AT150" s="139" t="s">
        <v>68</v>
      </c>
      <c r="AU150" s="139" t="s">
        <v>69</v>
      </c>
      <c r="AY150" s="131" t="s">
        <v>157</v>
      </c>
      <c r="BK150" s="140">
        <f>SUM(BK151:BK154)</f>
        <v>0</v>
      </c>
    </row>
    <row r="151" spans="2:65" s="17" customFormat="1" ht="37.9" customHeight="1">
      <c r="B151" s="143"/>
      <c r="C151" s="144" t="s">
        <v>223</v>
      </c>
      <c r="D151" s="144" t="s">
        <v>159</v>
      </c>
      <c r="E151" s="145" t="s">
        <v>1723</v>
      </c>
      <c r="F151" s="146" t="s">
        <v>1724</v>
      </c>
      <c r="G151" s="147" t="s">
        <v>1725</v>
      </c>
      <c r="H151" s="148">
        <v>8</v>
      </c>
      <c r="I151" s="149"/>
      <c r="J151" s="150"/>
      <c r="K151" s="151"/>
      <c r="L151" s="18"/>
      <c r="M151" s="152"/>
      <c r="N151" s="153" t="s">
        <v>35</v>
      </c>
      <c r="O151" s="45"/>
      <c r="P151" s="154">
        <f>O151*H151</f>
        <v>0</v>
      </c>
      <c r="Q151" s="154">
        <v>0</v>
      </c>
      <c r="R151" s="154">
        <f>Q151*H151</f>
        <v>0</v>
      </c>
      <c r="S151" s="154">
        <v>0</v>
      </c>
      <c r="T151" s="155">
        <f>S151*H151</f>
        <v>0</v>
      </c>
      <c r="AR151" s="156" t="s">
        <v>1726</v>
      </c>
      <c r="AT151" s="156" t="s">
        <v>159</v>
      </c>
      <c r="AU151" s="156" t="s">
        <v>75</v>
      </c>
      <c r="AY151" s="3" t="s">
        <v>157</v>
      </c>
      <c r="BE151" s="157">
        <f>IF(N151="základná",J151,0)</f>
        <v>0</v>
      </c>
      <c r="BF151" s="157">
        <f>IF(N151="znížená",J151,0)</f>
        <v>0</v>
      </c>
      <c r="BG151" s="157">
        <f>IF(N151="zákl. prenesená",J151,0)</f>
        <v>0</v>
      </c>
      <c r="BH151" s="157">
        <f>IF(N151="zníž. prenesená",J151,0)</f>
        <v>0</v>
      </c>
      <c r="BI151" s="157">
        <f>IF(N151="nulová",J151,0)</f>
        <v>0</v>
      </c>
      <c r="BJ151" s="3" t="s">
        <v>81</v>
      </c>
      <c r="BK151" s="157">
        <f>ROUND(I151*H151,2)</f>
        <v>0</v>
      </c>
      <c r="BL151" s="3" t="s">
        <v>1726</v>
      </c>
      <c r="BM151" s="156" t="s">
        <v>2602</v>
      </c>
    </row>
    <row r="152" spans="2:65" s="17" customFormat="1" ht="16.5" customHeight="1">
      <c r="B152" s="143"/>
      <c r="C152" s="144" t="s">
        <v>276</v>
      </c>
      <c r="D152" s="144" t="s">
        <v>159</v>
      </c>
      <c r="E152" s="145" t="s">
        <v>1731</v>
      </c>
      <c r="F152" s="146" t="s">
        <v>2603</v>
      </c>
      <c r="G152" s="147" t="s">
        <v>1725</v>
      </c>
      <c r="H152" s="148">
        <v>6</v>
      </c>
      <c r="I152" s="149"/>
      <c r="J152" s="150"/>
      <c r="K152" s="151"/>
      <c r="L152" s="18"/>
      <c r="M152" s="152"/>
      <c r="N152" s="153" t="s">
        <v>35</v>
      </c>
      <c r="O152" s="45"/>
      <c r="P152" s="154">
        <f>O152*H152</f>
        <v>0</v>
      </c>
      <c r="Q152" s="154">
        <v>0</v>
      </c>
      <c r="R152" s="154">
        <f>Q152*H152</f>
        <v>0</v>
      </c>
      <c r="S152" s="154">
        <v>0</v>
      </c>
      <c r="T152" s="155">
        <f>S152*H152</f>
        <v>0</v>
      </c>
      <c r="AR152" s="156" t="s">
        <v>1402</v>
      </c>
      <c r="AT152" s="156" t="s">
        <v>159</v>
      </c>
      <c r="AU152" s="156" t="s">
        <v>75</v>
      </c>
      <c r="AY152" s="3" t="s">
        <v>157</v>
      </c>
      <c r="BE152" s="157">
        <f>IF(N152="základná",J152,0)</f>
        <v>0</v>
      </c>
      <c r="BF152" s="157">
        <f>IF(N152="znížená",J152,0)</f>
        <v>0</v>
      </c>
      <c r="BG152" s="157">
        <f>IF(N152="zákl. prenesená",J152,0)</f>
        <v>0</v>
      </c>
      <c r="BH152" s="157">
        <f>IF(N152="zníž. prenesená",J152,0)</f>
        <v>0</v>
      </c>
      <c r="BI152" s="157">
        <f>IF(N152="nulová",J152,0)</f>
        <v>0</v>
      </c>
      <c r="BJ152" s="3" t="s">
        <v>81</v>
      </c>
      <c r="BK152" s="157">
        <f>ROUND(I152*H152,2)</f>
        <v>0</v>
      </c>
      <c r="BL152" s="3" t="s">
        <v>1402</v>
      </c>
      <c r="BM152" s="156" t="s">
        <v>2604</v>
      </c>
    </row>
    <row r="153" spans="2:65" s="17" customFormat="1" ht="37.9" customHeight="1">
      <c r="B153" s="143"/>
      <c r="C153" s="144" t="s">
        <v>226</v>
      </c>
      <c r="D153" s="144" t="s">
        <v>159</v>
      </c>
      <c r="E153" s="145" t="s">
        <v>2076</v>
      </c>
      <c r="F153" s="146" t="s">
        <v>2077</v>
      </c>
      <c r="G153" s="147" t="s">
        <v>1725</v>
      </c>
      <c r="H153" s="148">
        <v>6</v>
      </c>
      <c r="I153" s="149"/>
      <c r="J153" s="150"/>
      <c r="K153" s="151"/>
      <c r="L153" s="18"/>
      <c r="M153" s="152"/>
      <c r="N153" s="153" t="s">
        <v>35</v>
      </c>
      <c r="O153" s="45"/>
      <c r="P153" s="154">
        <f>O153*H153</f>
        <v>0</v>
      </c>
      <c r="Q153" s="154">
        <v>0</v>
      </c>
      <c r="R153" s="154">
        <f>Q153*H153</f>
        <v>0</v>
      </c>
      <c r="S153" s="154">
        <v>0</v>
      </c>
      <c r="T153" s="155">
        <f>S153*H153</f>
        <v>0</v>
      </c>
      <c r="AR153" s="156" t="s">
        <v>1726</v>
      </c>
      <c r="AT153" s="156" t="s">
        <v>159</v>
      </c>
      <c r="AU153" s="156" t="s">
        <v>75</v>
      </c>
      <c r="AY153" s="3" t="s">
        <v>157</v>
      </c>
      <c r="BE153" s="157">
        <f>IF(N153="základná",J153,0)</f>
        <v>0</v>
      </c>
      <c r="BF153" s="157">
        <f>IF(N153="znížená",J153,0)</f>
        <v>0</v>
      </c>
      <c r="BG153" s="157">
        <f>IF(N153="zákl. prenesená",J153,0)</f>
        <v>0</v>
      </c>
      <c r="BH153" s="157">
        <f>IF(N153="zníž. prenesená",J153,0)</f>
        <v>0</v>
      </c>
      <c r="BI153" s="157">
        <f>IF(N153="nulová",J153,0)</f>
        <v>0</v>
      </c>
      <c r="BJ153" s="3" t="s">
        <v>81</v>
      </c>
      <c r="BK153" s="157">
        <f>ROUND(I153*H153,2)</f>
        <v>0</v>
      </c>
      <c r="BL153" s="3" t="s">
        <v>1726</v>
      </c>
      <c r="BM153" s="156" t="s">
        <v>2605</v>
      </c>
    </row>
    <row r="154" spans="2:65" s="17" customFormat="1" ht="24.25" customHeight="1">
      <c r="B154" s="143"/>
      <c r="C154" s="144" t="s">
        <v>295</v>
      </c>
      <c r="D154" s="144" t="s">
        <v>159</v>
      </c>
      <c r="E154" s="145" t="s">
        <v>1734</v>
      </c>
      <c r="F154" s="146" t="s">
        <v>1735</v>
      </c>
      <c r="G154" s="147" t="s">
        <v>1725</v>
      </c>
      <c r="H154" s="148">
        <v>36</v>
      </c>
      <c r="I154" s="149"/>
      <c r="J154" s="150"/>
      <c r="K154" s="151"/>
      <c r="L154" s="18"/>
      <c r="M154" s="205"/>
      <c r="N154" s="206" t="s">
        <v>35</v>
      </c>
      <c r="O154" s="207"/>
      <c r="P154" s="208">
        <f>O154*H154</f>
        <v>0</v>
      </c>
      <c r="Q154" s="208">
        <v>0</v>
      </c>
      <c r="R154" s="208">
        <f>Q154*H154</f>
        <v>0</v>
      </c>
      <c r="S154" s="208">
        <v>0</v>
      </c>
      <c r="T154" s="209">
        <f>S154*H154</f>
        <v>0</v>
      </c>
      <c r="AR154" s="156" t="s">
        <v>1402</v>
      </c>
      <c r="AT154" s="156" t="s">
        <v>159</v>
      </c>
      <c r="AU154" s="156" t="s">
        <v>75</v>
      </c>
      <c r="AY154" s="3" t="s">
        <v>157</v>
      </c>
      <c r="BE154" s="157">
        <f>IF(N154="základná",J154,0)</f>
        <v>0</v>
      </c>
      <c r="BF154" s="157">
        <f>IF(N154="znížená",J154,0)</f>
        <v>0</v>
      </c>
      <c r="BG154" s="157">
        <f>IF(N154="zákl. prenesená",J154,0)</f>
        <v>0</v>
      </c>
      <c r="BH154" s="157">
        <f>IF(N154="zníž. prenesená",J154,0)</f>
        <v>0</v>
      </c>
      <c r="BI154" s="157">
        <f>IF(N154="nulová",J154,0)</f>
        <v>0</v>
      </c>
      <c r="BJ154" s="3" t="s">
        <v>81</v>
      </c>
      <c r="BK154" s="157">
        <f>ROUND(I154*H154,2)</f>
        <v>0</v>
      </c>
      <c r="BL154" s="3" t="s">
        <v>1402</v>
      </c>
      <c r="BM154" s="156" t="s">
        <v>2606</v>
      </c>
    </row>
    <row r="155" spans="2:65" s="17" customFormat="1" ht="7" customHeight="1">
      <c r="B155" s="33"/>
      <c r="C155" s="34"/>
      <c r="D155" s="34"/>
      <c r="E155" s="34"/>
      <c r="F155" s="34"/>
      <c r="G155" s="34"/>
      <c r="H155" s="34"/>
      <c r="I155" s="34"/>
      <c r="J155" s="34"/>
      <c r="K155" s="34"/>
      <c r="L155" s="18"/>
    </row>
  </sheetData>
  <autoFilter ref="C120:K154"/>
  <mergeCells count="12">
    <mergeCell ref="E111:H111"/>
    <mergeCell ref="E113:H113"/>
    <mergeCell ref="E29:H29"/>
    <mergeCell ref="E82:H82"/>
    <mergeCell ref="E84:H84"/>
    <mergeCell ref="E86:H86"/>
    <mergeCell ref="E109:H109"/>
    <mergeCell ref="L2:V2"/>
    <mergeCell ref="E7:H7"/>
    <mergeCell ref="E9:H9"/>
    <mergeCell ref="E11:H11"/>
    <mergeCell ref="E20:H20"/>
  </mergeCells>
  <pageMargins left="0.39374999999999999" right="0.39374999999999999" top="0.39374999999999999" bottom="0.39374999999999999" header="0.51180555555555496" footer="0"/>
  <pageSetup paperSize="9" scale="89" firstPageNumber="0" fitToHeight="100" orientation="portrait" horizontalDpi="300" verticalDpi="300" r:id="rId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AMJ155"/>
  <sheetViews>
    <sheetView showGridLines="0" topLeftCell="A70" zoomScaleSheetLayoutView="100" workbookViewId="0">
      <selection activeCell="J95" sqref="J95:J99"/>
    </sheetView>
  </sheetViews>
  <sheetFormatPr defaultColWidth="8.44140625" defaultRowHeight="10"/>
  <cols>
    <col min="1" max="1" width="8.33203125" style="1" customWidth="1"/>
    <col min="2" max="2" width="1.109375" style="1" customWidth="1"/>
    <col min="3" max="3" width="4.109375" style="1" customWidth="1"/>
    <col min="4" max="4" width="4.33203125" style="1" customWidth="1"/>
    <col min="5" max="5" width="17.109375" style="1" customWidth="1"/>
    <col min="6" max="6" width="50.77734375" style="1" customWidth="1"/>
    <col min="7" max="7" width="7.44140625" style="1" customWidth="1"/>
    <col min="8" max="8" width="14" style="1" customWidth="1"/>
    <col min="9" max="9" width="15.7773437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77734375" style="1" hidden="1" customWidth="1"/>
    <col min="14" max="14" width="9.33203125" style="1" hidden="1" customWidth="1"/>
    <col min="15" max="20" width="14.10937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32" max="43" width="8.44140625" style="1"/>
    <col min="44" max="65" width="9.33203125" style="1" hidden="1" customWidth="1"/>
    <col min="66" max="1024" width="8.44140625" style="1"/>
  </cols>
  <sheetData>
    <row r="2" spans="2:46" ht="37" customHeight="1">
      <c r="L2" s="689" t="s">
        <v>4</v>
      </c>
      <c r="M2" s="689"/>
      <c r="N2" s="689"/>
      <c r="O2" s="689"/>
      <c r="P2" s="689"/>
      <c r="Q2" s="689"/>
      <c r="R2" s="689"/>
      <c r="S2" s="689"/>
      <c r="T2" s="689"/>
      <c r="U2" s="689"/>
      <c r="V2" s="689"/>
      <c r="AT2" s="3" t="s">
        <v>108</v>
      </c>
    </row>
    <row r="3" spans="2:46" ht="7" customHeight="1">
      <c r="B3" s="4"/>
      <c r="C3" s="5"/>
      <c r="D3" s="5"/>
      <c r="E3" s="5"/>
      <c r="F3" s="5"/>
      <c r="G3" s="5"/>
      <c r="H3" s="5"/>
      <c r="I3" s="5"/>
      <c r="J3" s="5"/>
      <c r="K3" s="5"/>
      <c r="L3" s="6"/>
      <c r="AT3" s="3" t="s">
        <v>69</v>
      </c>
    </row>
    <row r="4" spans="2:46" ht="25" customHeight="1">
      <c r="B4" s="6"/>
      <c r="D4" s="7" t="s">
        <v>110</v>
      </c>
      <c r="L4" s="6"/>
      <c r="M4" s="85" t="s">
        <v>8</v>
      </c>
      <c r="AT4" s="3" t="s">
        <v>2</v>
      </c>
    </row>
    <row r="5" spans="2:46" ht="7" customHeight="1">
      <c r="B5" s="6"/>
      <c r="L5" s="6"/>
    </row>
    <row r="6" spans="2:46" ht="12" customHeight="1">
      <c r="B6" s="6"/>
      <c r="D6" s="12" t="s">
        <v>14</v>
      </c>
      <c r="L6" s="6"/>
    </row>
    <row r="7" spans="2:46" ht="16.5" customHeight="1">
      <c r="B7" s="6"/>
      <c r="E7" s="718" t="str">
        <f>'Rekapitulácia stavby'!K6</f>
        <v>Nitra, pracovisko ÚKT, Vodná 23 - rekonštrukcia priestorov</v>
      </c>
      <c r="F7" s="718"/>
      <c r="G7" s="718"/>
      <c r="H7" s="718"/>
      <c r="L7" s="6"/>
    </row>
    <row r="8" spans="2:46" ht="12" customHeight="1">
      <c r="B8" s="6"/>
      <c r="D8" s="12" t="s">
        <v>111</v>
      </c>
      <c r="L8" s="6"/>
    </row>
    <row r="9" spans="2:46" s="17" customFormat="1" ht="16.5" customHeight="1">
      <c r="B9" s="18"/>
      <c r="E9" s="718" t="s">
        <v>2143</v>
      </c>
      <c r="F9" s="718"/>
      <c r="G9" s="718"/>
      <c r="H9" s="718"/>
      <c r="L9" s="18"/>
    </row>
    <row r="10" spans="2:46" s="17" customFormat="1" ht="12" customHeight="1">
      <c r="B10" s="18"/>
      <c r="D10" s="12" t="s">
        <v>112</v>
      </c>
      <c r="L10" s="18"/>
    </row>
    <row r="11" spans="2:46" s="17" customFormat="1" ht="16.5" customHeight="1">
      <c r="B11" s="18"/>
      <c r="E11" s="703" t="s">
        <v>2607</v>
      </c>
      <c r="F11" s="703"/>
      <c r="G11" s="703"/>
      <c r="H11" s="703"/>
      <c r="L11" s="18"/>
    </row>
    <row r="12" spans="2:46" s="17" customFormat="1">
      <c r="B12" s="18"/>
      <c r="L12" s="18"/>
    </row>
    <row r="13" spans="2:46" s="17" customFormat="1" ht="12" customHeight="1">
      <c r="B13" s="18"/>
      <c r="D13" s="12" t="s">
        <v>15</v>
      </c>
      <c r="F13" s="13"/>
      <c r="I13" s="12" t="s">
        <v>16</v>
      </c>
      <c r="J13" s="13"/>
      <c r="L13" s="18"/>
    </row>
    <row r="14" spans="2:46" s="17" customFormat="1" ht="12" customHeight="1">
      <c r="B14" s="18"/>
      <c r="D14" s="12" t="s">
        <v>17</v>
      </c>
      <c r="F14" s="13" t="s">
        <v>18</v>
      </c>
      <c r="I14" s="12" t="s">
        <v>19</v>
      </c>
      <c r="J14" s="86">
        <f>'Rekapitulácia stavby'!AN8</f>
        <v>45048</v>
      </c>
      <c r="L14" s="18"/>
    </row>
    <row r="15" spans="2:46" s="17" customFormat="1" ht="10.9" customHeight="1">
      <c r="B15" s="18"/>
      <c r="L15" s="18"/>
    </row>
    <row r="16" spans="2:46" s="17" customFormat="1" ht="12" customHeight="1">
      <c r="B16" s="18"/>
      <c r="D16" s="12" t="s">
        <v>20</v>
      </c>
      <c r="I16" s="12" t="s">
        <v>21</v>
      </c>
      <c r="J16" s="13" t="str">
        <f>IF('Rekapitulácia stavby'!AN10="","",'Rekapitulácia stavby'!AN10)</f>
        <v/>
      </c>
      <c r="L16" s="18"/>
    </row>
    <row r="17" spans="2:12" s="17" customFormat="1" ht="18" customHeight="1">
      <c r="B17" s="18"/>
      <c r="E17" s="13" t="str">
        <f>IF('Rekapitulácia stavby'!E11="","",'Rekapitulácia stavby'!E11)</f>
        <v xml:space="preserve"> </v>
      </c>
      <c r="I17" s="12" t="s">
        <v>22</v>
      </c>
      <c r="J17" s="13" t="str">
        <f>IF('Rekapitulácia stavby'!AN11="","",'Rekapitulácia stavby'!AN11)</f>
        <v/>
      </c>
      <c r="L17" s="18"/>
    </row>
    <row r="18" spans="2:12" s="17" customFormat="1" ht="7" customHeight="1">
      <c r="B18" s="18"/>
      <c r="L18" s="18"/>
    </row>
    <row r="19" spans="2:12" s="17" customFormat="1" ht="12" customHeight="1">
      <c r="B19" s="18"/>
      <c r="D19" s="12" t="s">
        <v>23</v>
      </c>
      <c r="I19" s="12" t="s">
        <v>21</v>
      </c>
      <c r="J19" s="14" t="str">
        <f>'Rekapitulácia stavby'!AN13</f>
        <v>Vyplň údaj</v>
      </c>
      <c r="L19" s="18"/>
    </row>
    <row r="20" spans="2:12" s="17" customFormat="1" ht="18" customHeight="1">
      <c r="B20" s="18"/>
      <c r="E20" s="719" t="str">
        <f>'Rekapitulácia stavby'!E14</f>
        <v>Vyplň údaj</v>
      </c>
      <c r="F20" s="719"/>
      <c r="G20" s="719"/>
      <c r="H20" s="719"/>
      <c r="I20" s="12" t="s">
        <v>22</v>
      </c>
      <c r="J20" s="14" t="str">
        <f>'Rekapitulácia stavby'!AN14</f>
        <v>Vyplň údaj</v>
      </c>
      <c r="L20" s="18"/>
    </row>
    <row r="21" spans="2:12" s="17" customFormat="1" ht="7" customHeight="1">
      <c r="B21" s="18"/>
      <c r="L21" s="18"/>
    </row>
    <row r="22" spans="2:12" s="17" customFormat="1" ht="12" customHeight="1">
      <c r="B22" s="18"/>
      <c r="D22" s="12" t="s">
        <v>25</v>
      </c>
      <c r="I22" s="12" t="s">
        <v>21</v>
      </c>
      <c r="J22" s="13" t="str">
        <f>IF('Rekapitulácia stavby'!AN16="","",'Rekapitulácia stavby'!AN16)</f>
        <v/>
      </c>
      <c r="L22" s="18"/>
    </row>
    <row r="23" spans="2:12" s="17" customFormat="1" ht="18" customHeight="1">
      <c r="B23" s="18"/>
      <c r="E23" s="13" t="str">
        <f>IF('Rekapitulácia stavby'!E17="","",'Rekapitulácia stavby'!E17)</f>
        <v xml:space="preserve"> </v>
      </c>
      <c r="I23" s="12" t="s">
        <v>22</v>
      </c>
      <c r="J23" s="13" t="str">
        <f>IF('Rekapitulácia stavby'!AN17="","",'Rekapitulácia stavby'!AN17)</f>
        <v/>
      </c>
      <c r="L23" s="18"/>
    </row>
    <row r="24" spans="2:12" s="17" customFormat="1" ht="7" customHeight="1">
      <c r="B24" s="18"/>
      <c r="L24" s="18"/>
    </row>
    <row r="25" spans="2:12" s="17" customFormat="1" ht="12" customHeight="1">
      <c r="B25" s="18"/>
      <c r="D25" s="12" t="s">
        <v>27</v>
      </c>
      <c r="I25" s="12" t="s">
        <v>21</v>
      </c>
      <c r="J25" s="13" t="str">
        <f>IF('Rekapitulácia stavby'!AN19="","",'Rekapitulácia stavby'!AN19)</f>
        <v/>
      </c>
      <c r="L25" s="18"/>
    </row>
    <row r="26" spans="2:12" s="17" customFormat="1" ht="18" customHeight="1">
      <c r="B26" s="18"/>
      <c r="E26" s="13" t="str">
        <f>IF('Rekapitulácia stavby'!E20="","",'Rekapitulácia stavby'!E20)</f>
        <v xml:space="preserve"> </v>
      </c>
      <c r="I26" s="12" t="s">
        <v>22</v>
      </c>
      <c r="J26" s="13" t="str">
        <f>IF('Rekapitulácia stavby'!AN20="","",'Rekapitulácia stavby'!AN20)</f>
        <v/>
      </c>
      <c r="L26" s="18"/>
    </row>
    <row r="27" spans="2:12" s="17" customFormat="1" ht="7" customHeight="1">
      <c r="B27" s="18"/>
      <c r="L27" s="18"/>
    </row>
    <row r="28" spans="2:12" s="17" customFormat="1" ht="12" customHeight="1">
      <c r="B28" s="18"/>
      <c r="D28" s="12" t="s">
        <v>28</v>
      </c>
      <c r="L28" s="18"/>
    </row>
    <row r="29" spans="2:12" s="87" customFormat="1" ht="16.5" customHeight="1">
      <c r="B29" s="88"/>
      <c r="E29" s="694"/>
      <c r="F29" s="694"/>
      <c r="G29" s="694"/>
      <c r="H29" s="694"/>
      <c r="L29" s="88"/>
    </row>
    <row r="30" spans="2:12" s="17" customFormat="1" ht="7" customHeight="1">
      <c r="B30" s="18"/>
      <c r="L30" s="18"/>
    </row>
    <row r="31" spans="2:12" s="17" customFormat="1" ht="7" customHeight="1">
      <c r="B31" s="18"/>
      <c r="D31" s="43"/>
      <c r="E31" s="43"/>
      <c r="F31" s="43"/>
      <c r="G31" s="43"/>
      <c r="H31" s="43"/>
      <c r="I31" s="43"/>
      <c r="J31" s="43"/>
      <c r="K31" s="43"/>
      <c r="L31" s="18"/>
    </row>
    <row r="32" spans="2:12" s="17" customFormat="1" ht="25.5" customHeight="1">
      <c r="B32" s="18"/>
      <c r="D32" s="89" t="s">
        <v>29</v>
      </c>
      <c r="J32" s="90">
        <f>ROUND(J121, 2)</f>
        <v>0</v>
      </c>
      <c r="L32" s="18"/>
    </row>
    <row r="33" spans="2:12" s="17" customFormat="1" ht="7" customHeight="1">
      <c r="B33" s="18"/>
      <c r="D33" s="43"/>
      <c r="E33" s="43"/>
      <c r="F33" s="43"/>
      <c r="G33" s="43"/>
      <c r="H33" s="43"/>
      <c r="I33" s="43"/>
      <c r="J33" s="43"/>
      <c r="K33" s="43"/>
      <c r="L33" s="18"/>
    </row>
    <row r="34" spans="2:12" s="17" customFormat="1" ht="14.5" customHeight="1">
      <c r="B34" s="18"/>
      <c r="F34" s="91" t="s">
        <v>31</v>
      </c>
      <c r="I34" s="91" t="s">
        <v>30</v>
      </c>
      <c r="J34" s="91" t="s">
        <v>32</v>
      </c>
      <c r="L34" s="18"/>
    </row>
    <row r="35" spans="2:12" s="17" customFormat="1" ht="14.5" customHeight="1">
      <c r="B35" s="18"/>
      <c r="D35" s="92" t="s">
        <v>33</v>
      </c>
      <c r="E35" s="23" t="s">
        <v>34</v>
      </c>
      <c r="F35" s="93">
        <f>ROUND((SUM(BE121:BE154)),  2)</f>
        <v>0</v>
      </c>
      <c r="G35" s="94"/>
      <c r="H35" s="94"/>
      <c r="I35" s="95">
        <v>0.2</v>
      </c>
      <c r="J35" s="93">
        <f>ROUND(((SUM(BE121:BE154))*I35),  2)</f>
        <v>0</v>
      </c>
      <c r="L35" s="18"/>
    </row>
    <row r="36" spans="2:12" s="17" customFormat="1" ht="14.5" customHeight="1">
      <c r="B36" s="18"/>
      <c r="E36" s="23" t="s">
        <v>35</v>
      </c>
      <c r="F36" s="93">
        <f>ROUND((SUM(BF121:BF154)),  2)</f>
        <v>0</v>
      </c>
      <c r="G36" s="94"/>
      <c r="H36" s="94"/>
      <c r="I36" s="95">
        <v>0.2</v>
      </c>
      <c r="J36" s="93">
        <f>ROUND(((SUM(BF121:BF154))*I36),  2)</f>
        <v>0</v>
      </c>
      <c r="L36" s="18"/>
    </row>
    <row r="37" spans="2:12" s="17" customFormat="1" ht="14.5" hidden="1" customHeight="1">
      <c r="B37" s="18"/>
      <c r="E37" s="12" t="s">
        <v>36</v>
      </c>
      <c r="F37" s="96">
        <f>ROUND((SUM(BG121:BG154)),  2)</f>
        <v>0</v>
      </c>
      <c r="I37" s="97">
        <v>0.2</v>
      </c>
      <c r="J37" s="96">
        <f>0</f>
        <v>0</v>
      </c>
      <c r="L37" s="18"/>
    </row>
    <row r="38" spans="2:12" s="17" customFormat="1" ht="14.5" hidden="1" customHeight="1">
      <c r="B38" s="18"/>
      <c r="E38" s="12" t="s">
        <v>37</v>
      </c>
      <c r="F38" s="96">
        <f>ROUND((SUM(BH121:BH154)),  2)</f>
        <v>0</v>
      </c>
      <c r="I38" s="97">
        <v>0.2</v>
      </c>
      <c r="J38" s="96">
        <f>0</f>
        <v>0</v>
      </c>
      <c r="L38" s="18"/>
    </row>
    <row r="39" spans="2:12" s="17" customFormat="1" ht="14.5" hidden="1" customHeight="1">
      <c r="B39" s="18"/>
      <c r="E39" s="23" t="s">
        <v>38</v>
      </c>
      <c r="F39" s="93">
        <f>ROUND((SUM(BI121:BI154)),  2)</f>
        <v>0</v>
      </c>
      <c r="G39" s="94"/>
      <c r="H39" s="94"/>
      <c r="I39" s="95">
        <v>0</v>
      </c>
      <c r="J39" s="93">
        <f>0</f>
        <v>0</v>
      </c>
      <c r="L39" s="18"/>
    </row>
    <row r="40" spans="2:12" s="17" customFormat="1" ht="7" customHeight="1">
      <c r="B40" s="18"/>
      <c r="L40" s="18"/>
    </row>
    <row r="41" spans="2:12" s="17" customFormat="1" ht="25.5" customHeight="1">
      <c r="B41" s="18"/>
      <c r="C41" s="98"/>
      <c r="D41" s="99" t="s">
        <v>39</v>
      </c>
      <c r="E41" s="47"/>
      <c r="F41" s="47"/>
      <c r="G41" s="100" t="s">
        <v>40</v>
      </c>
      <c r="H41" s="101" t="s">
        <v>41</v>
      </c>
      <c r="I41" s="47"/>
      <c r="J41" s="102">
        <f>SUM(J32:J39)</f>
        <v>0</v>
      </c>
      <c r="K41" s="103"/>
      <c r="L41" s="18"/>
    </row>
    <row r="42" spans="2:12" ht="14.5" customHeight="1">
      <c r="B42" s="6"/>
      <c r="L42" s="6"/>
    </row>
    <row r="43" spans="2:12" ht="14.5" customHeight="1">
      <c r="B43" s="6"/>
      <c r="L43" s="6"/>
    </row>
    <row r="44" spans="2:12" ht="14.5" customHeight="1">
      <c r="B44" s="6"/>
      <c r="L44" s="6"/>
    </row>
    <row r="45" spans="2:12" ht="14.5" customHeight="1">
      <c r="B45" s="6"/>
      <c r="L45" s="6"/>
    </row>
    <row r="46" spans="2:12" ht="14.5" customHeight="1">
      <c r="B46" s="6"/>
      <c r="L46" s="6"/>
    </row>
    <row r="47" spans="2:12" s="17" customFormat="1" ht="14.5" customHeight="1">
      <c r="B47" s="18"/>
      <c r="D47" s="30" t="s">
        <v>42</v>
      </c>
      <c r="E47" s="31"/>
      <c r="F47" s="31"/>
      <c r="G47" s="30" t="s">
        <v>43</v>
      </c>
      <c r="H47" s="31"/>
      <c r="I47" s="31"/>
      <c r="J47" s="31"/>
      <c r="K47" s="31"/>
      <c r="L47" s="18"/>
    </row>
    <row r="48" spans="2:12">
      <c r="B48" s="6"/>
      <c r="L48" s="6"/>
    </row>
    <row r="49" spans="2:12">
      <c r="B49" s="6"/>
      <c r="L49" s="6"/>
    </row>
    <row r="50" spans="2:12">
      <c r="B50" s="6"/>
      <c r="L50" s="6"/>
    </row>
    <row r="51" spans="2:12">
      <c r="B51" s="6"/>
      <c r="L51" s="6"/>
    </row>
    <row r="52" spans="2:12">
      <c r="B52" s="6"/>
      <c r="L52" s="6"/>
    </row>
    <row r="53" spans="2:12">
      <c r="B53" s="6"/>
      <c r="L53" s="6"/>
    </row>
    <row r="54" spans="2:12">
      <c r="B54" s="6"/>
      <c r="L54" s="6"/>
    </row>
    <row r="55" spans="2:12">
      <c r="B55" s="6"/>
      <c r="L55" s="6"/>
    </row>
    <row r="56" spans="2:12">
      <c r="B56" s="6"/>
      <c r="L56" s="6"/>
    </row>
    <row r="57" spans="2:12">
      <c r="B57" s="6"/>
      <c r="L57" s="6"/>
    </row>
    <row r="58" spans="2:12" s="17" customFormat="1" ht="12.5">
      <c r="B58" s="18"/>
      <c r="D58" s="32" t="s">
        <v>44</v>
      </c>
      <c r="E58" s="20"/>
      <c r="F58" s="104" t="s">
        <v>45</v>
      </c>
      <c r="G58" s="32" t="s">
        <v>44</v>
      </c>
      <c r="H58" s="20"/>
      <c r="I58" s="20"/>
      <c r="J58" s="105" t="s">
        <v>45</v>
      </c>
      <c r="K58" s="20"/>
      <c r="L58" s="18"/>
    </row>
    <row r="59" spans="2:12">
      <c r="B59" s="6"/>
      <c r="L59" s="6"/>
    </row>
    <row r="60" spans="2:12">
      <c r="B60" s="6"/>
      <c r="L60" s="6"/>
    </row>
    <row r="61" spans="2:12">
      <c r="B61" s="6"/>
      <c r="L61" s="6"/>
    </row>
    <row r="62" spans="2:12" s="17" customFormat="1" ht="13">
      <c r="B62" s="18"/>
      <c r="D62" s="30" t="s">
        <v>46</v>
      </c>
      <c r="E62" s="31"/>
      <c r="F62" s="31"/>
      <c r="G62" s="30" t="s">
        <v>47</v>
      </c>
      <c r="H62" s="31"/>
      <c r="I62" s="31"/>
      <c r="J62" s="31"/>
      <c r="K62" s="31"/>
      <c r="L62" s="18"/>
    </row>
    <row r="63" spans="2:12">
      <c r="B63" s="6"/>
      <c r="L63" s="6"/>
    </row>
    <row r="64" spans="2:12">
      <c r="B64" s="6"/>
      <c r="L64" s="6"/>
    </row>
    <row r="65" spans="2:12">
      <c r="B65" s="6"/>
      <c r="L65" s="6"/>
    </row>
    <row r="66" spans="2:12">
      <c r="B66" s="6"/>
      <c r="L66" s="6"/>
    </row>
    <row r="67" spans="2:12">
      <c r="B67" s="6"/>
      <c r="L67" s="6"/>
    </row>
    <row r="68" spans="2:12">
      <c r="B68" s="6"/>
      <c r="L68" s="6"/>
    </row>
    <row r="69" spans="2:12">
      <c r="B69" s="6"/>
      <c r="L69" s="6"/>
    </row>
    <row r="70" spans="2:12">
      <c r="B70" s="6"/>
      <c r="L70" s="6"/>
    </row>
    <row r="71" spans="2:12">
      <c r="B71" s="6"/>
      <c r="L71" s="6"/>
    </row>
    <row r="72" spans="2:12">
      <c r="B72" s="6"/>
      <c r="L72" s="6"/>
    </row>
    <row r="73" spans="2:12" s="17" customFormat="1" ht="12.5">
      <c r="B73" s="18"/>
      <c r="D73" s="32" t="s">
        <v>44</v>
      </c>
      <c r="E73" s="20"/>
      <c r="F73" s="104" t="s">
        <v>45</v>
      </c>
      <c r="G73" s="32" t="s">
        <v>44</v>
      </c>
      <c r="H73" s="20"/>
      <c r="I73" s="20"/>
      <c r="J73" s="105" t="s">
        <v>45</v>
      </c>
      <c r="K73" s="20"/>
      <c r="L73" s="18"/>
    </row>
    <row r="74" spans="2:12" s="17" customFormat="1" ht="14.5" customHeight="1">
      <c r="B74" s="33"/>
      <c r="C74" s="34"/>
      <c r="D74" s="34"/>
      <c r="E74" s="34"/>
      <c r="F74" s="34"/>
      <c r="G74" s="34"/>
      <c r="H74" s="34"/>
      <c r="I74" s="34"/>
      <c r="J74" s="34"/>
      <c r="K74" s="34"/>
      <c r="L74" s="18"/>
    </row>
    <row r="78" spans="2:12" s="17" customFormat="1" ht="7" customHeight="1">
      <c r="B78" s="35"/>
      <c r="C78" s="36"/>
      <c r="D78" s="36"/>
      <c r="E78" s="36"/>
      <c r="F78" s="36"/>
      <c r="G78" s="36"/>
      <c r="H78" s="36"/>
      <c r="I78" s="36"/>
      <c r="J78" s="36"/>
      <c r="K78" s="36"/>
      <c r="L78" s="18"/>
    </row>
    <row r="79" spans="2:12" s="17" customFormat="1" ht="25" customHeight="1">
      <c r="B79" s="18"/>
      <c r="C79" s="7" t="s">
        <v>114</v>
      </c>
      <c r="L79" s="18"/>
    </row>
    <row r="80" spans="2:12" s="17" customFormat="1" ht="7" customHeight="1">
      <c r="B80" s="18"/>
      <c r="L80" s="18"/>
    </row>
    <row r="81" spans="2:47" s="17" customFormat="1" ht="12" customHeight="1">
      <c r="B81" s="18"/>
      <c r="C81" s="12" t="s">
        <v>14</v>
      </c>
      <c r="L81" s="18"/>
    </row>
    <row r="82" spans="2:47" s="17" customFormat="1" ht="16.5" customHeight="1">
      <c r="B82" s="18"/>
      <c r="E82" s="718" t="str">
        <f>E7</f>
        <v>Nitra, pracovisko ÚKT, Vodná 23 - rekonštrukcia priestorov</v>
      </c>
      <c r="F82" s="718"/>
      <c r="G82" s="718"/>
      <c r="H82" s="718"/>
      <c r="L82" s="18"/>
    </row>
    <row r="83" spans="2:47" ht="12" customHeight="1">
      <c r="B83" s="6"/>
      <c r="C83" s="12" t="s">
        <v>111</v>
      </c>
      <c r="L83" s="6"/>
    </row>
    <row r="84" spans="2:47" s="17" customFormat="1" ht="16.5" customHeight="1">
      <c r="B84" s="18"/>
      <c r="E84" s="718" t="s">
        <v>2143</v>
      </c>
      <c r="F84" s="718"/>
      <c r="G84" s="718"/>
      <c r="H84" s="718"/>
      <c r="L84" s="18"/>
    </row>
    <row r="85" spans="2:47" s="17" customFormat="1" ht="12" customHeight="1">
      <c r="B85" s="18"/>
      <c r="C85" s="12" t="s">
        <v>112</v>
      </c>
      <c r="L85" s="18"/>
    </row>
    <row r="86" spans="2:47" s="17" customFormat="1" ht="16.5" customHeight="1">
      <c r="B86" s="18"/>
      <c r="E86" s="703" t="str">
        <f>E11</f>
        <v>04 - Vzduchotechnika</v>
      </c>
      <c r="F86" s="703"/>
      <c r="G86" s="703"/>
      <c r="H86" s="703"/>
      <c r="L86" s="18"/>
    </row>
    <row r="87" spans="2:47" s="17" customFormat="1" ht="7" customHeight="1">
      <c r="B87" s="18"/>
      <c r="L87" s="18"/>
    </row>
    <row r="88" spans="2:47" s="17" customFormat="1" ht="12" customHeight="1">
      <c r="B88" s="18"/>
      <c r="C88" s="12" t="s">
        <v>17</v>
      </c>
      <c r="F88" s="13" t="str">
        <f>F14</f>
        <v xml:space="preserve"> </v>
      </c>
      <c r="I88" s="12" t="s">
        <v>19</v>
      </c>
      <c r="J88" s="86">
        <f>IF(J14="","",J14)</f>
        <v>45048</v>
      </c>
      <c r="L88" s="18"/>
    </row>
    <row r="89" spans="2:47" s="17" customFormat="1" ht="7" customHeight="1">
      <c r="B89" s="18"/>
      <c r="L89" s="18"/>
    </row>
    <row r="90" spans="2:47" s="17" customFormat="1" ht="15.25" customHeight="1">
      <c r="B90" s="18"/>
      <c r="C90" s="12" t="s">
        <v>20</v>
      </c>
      <c r="F90" s="13" t="str">
        <f>E17</f>
        <v xml:space="preserve"> </v>
      </c>
      <c r="I90" s="12" t="s">
        <v>25</v>
      </c>
      <c r="J90" s="106" t="str">
        <f>E23</f>
        <v xml:space="preserve"> </v>
      </c>
      <c r="L90" s="18"/>
    </row>
    <row r="91" spans="2:47" s="17" customFormat="1" ht="15.25" customHeight="1">
      <c r="B91" s="18"/>
      <c r="C91" s="12" t="s">
        <v>23</v>
      </c>
      <c r="F91" s="13" t="str">
        <f>IF(E20="","",E20)</f>
        <v>Vyplň údaj</v>
      </c>
      <c r="I91" s="12" t="s">
        <v>27</v>
      </c>
      <c r="J91" s="106" t="str">
        <f>E26</f>
        <v xml:space="preserve"> </v>
      </c>
      <c r="L91" s="18"/>
    </row>
    <row r="92" spans="2:47" s="17" customFormat="1" ht="10.4" customHeight="1">
      <c r="B92" s="18"/>
      <c r="L92" s="18"/>
    </row>
    <row r="93" spans="2:47" s="17" customFormat="1" ht="29.25" customHeight="1">
      <c r="B93" s="18"/>
      <c r="C93" s="107" t="s">
        <v>115</v>
      </c>
      <c r="D93" s="98"/>
      <c r="E93" s="98"/>
      <c r="F93" s="98"/>
      <c r="G93" s="98"/>
      <c r="H93" s="98"/>
      <c r="I93" s="98"/>
      <c r="J93" s="108" t="s">
        <v>116</v>
      </c>
      <c r="K93" s="98"/>
      <c r="L93" s="18"/>
    </row>
    <row r="94" spans="2:47" s="17" customFormat="1" ht="10.4" customHeight="1">
      <c r="B94" s="18"/>
      <c r="L94" s="18"/>
    </row>
    <row r="95" spans="2:47" s="17" customFormat="1" ht="22.9" customHeight="1">
      <c r="B95" s="18"/>
      <c r="C95" s="109" t="s">
        <v>117</v>
      </c>
      <c r="J95" s="90"/>
      <c r="L95" s="18"/>
      <c r="AU95" s="3" t="s">
        <v>118</v>
      </c>
    </row>
    <row r="96" spans="2:47" s="110" customFormat="1" ht="25" customHeight="1">
      <c r="B96" s="111"/>
      <c r="D96" s="112" t="s">
        <v>1738</v>
      </c>
      <c r="E96" s="113"/>
      <c r="F96" s="113"/>
      <c r="G96" s="113"/>
      <c r="H96" s="113"/>
      <c r="I96" s="113"/>
      <c r="J96" s="114"/>
      <c r="L96" s="111"/>
    </row>
    <row r="97" spans="2:12" s="110" customFormat="1" ht="25" customHeight="1">
      <c r="B97" s="111"/>
      <c r="D97" s="112" t="s">
        <v>2608</v>
      </c>
      <c r="E97" s="113"/>
      <c r="F97" s="113"/>
      <c r="G97" s="113"/>
      <c r="H97" s="113"/>
      <c r="I97" s="113"/>
      <c r="J97" s="114"/>
      <c r="L97" s="111"/>
    </row>
    <row r="98" spans="2:12" s="110" customFormat="1" ht="25" customHeight="1">
      <c r="B98" s="111"/>
      <c r="D98" s="112" t="s">
        <v>1739</v>
      </c>
      <c r="E98" s="113"/>
      <c r="F98" s="113"/>
      <c r="G98" s="113"/>
      <c r="H98" s="113"/>
      <c r="I98" s="113"/>
      <c r="J98" s="114"/>
      <c r="L98" s="111"/>
    </row>
    <row r="99" spans="2:12" s="110" customFormat="1" ht="25" customHeight="1">
      <c r="B99" s="111"/>
      <c r="D99" s="112" t="s">
        <v>1518</v>
      </c>
      <c r="E99" s="113"/>
      <c r="F99" s="113"/>
      <c r="G99" s="113"/>
      <c r="H99" s="113"/>
      <c r="I99" s="113"/>
      <c r="J99" s="114"/>
      <c r="L99" s="111"/>
    </row>
    <row r="100" spans="2:12" s="17" customFormat="1" ht="22" customHeight="1">
      <c r="B100" s="18"/>
      <c r="L100" s="18"/>
    </row>
    <row r="101" spans="2:12" s="17" customFormat="1" ht="7" customHeight="1">
      <c r="B101" s="33"/>
      <c r="C101" s="34"/>
      <c r="D101" s="34"/>
      <c r="E101" s="34"/>
      <c r="F101" s="34"/>
      <c r="G101" s="34"/>
      <c r="H101" s="34"/>
      <c r="I101" s="34"/>
      <c r="J101" s="34"/>
      <c r="K101" s="34"/>
      <c r="L101" s="18"/>
    </row>
    <row r="105" spans="2:12" s="17" customFormat="1" ht="7" customHeight="1">
      <c r="B105" s="35"/>
      <c r="C105" s="36"/>
      <c r="D105" s="36"/>
      <c r="E105" s="36"/>
      <c r="F105" s="36"/>
      <c r="G105" s="36"/>
      <c r="H105" s="36"/>
      <c r="I105" s="36"/>
      <c r="J105" s="36"/>
      <c r="K105" s="36"/>
      <c r="L105" s="18"/>
    </row>
    <row r="106" spans="2:12" s="17" customFormat="1" ht="25" customHeight="1">
      <c r="B106" s="18"/>
      <c r="C106" s="7" t="s">
        <v>143</v>
      </c>
      <c r="L106" s="18"/>
    </row>
    <row r="107" spans="2:12" s="17" customFormat="1" ht="7" customHeight="1">
      <c r="B107" s="18"/>
      <c r="L107" s="18"/>
    </row>
    <row r="108" spans="2:12" s="17" customFormat="1" ht="12" customHeight="1">
      <c r="B108" s="18"/>
      <c r="C108" s="12" t="s">
        <v>14</v>
      </c>
      <c r="L108" s="18"/>
    </row>
    <row r="109" spans="2:12" s="17" customFormat="1" ht="16.5" customHeight="1">
      <c r="B109" s="18"/>
      <c r="E109" s="718" t="str">
        <f>E7</f>
        <v>Nitra, pracovisko ÚKT, Vodná 23 - rekonštrukcia priestorov</v>
      </c>
      <c r="F109" s="718"/>
      <c r="G109" s="718"/>
      <c r="H109" s="718"/>
      <c r="L109" s="18"/>
    </row>
    <row r="110" spans="2:12" ht="12" customHeight="1">
      <c r="B110" s="6"/>
      <c r="C110" s="12" t="s">
        <v>111</v>
      </c>
      <c r="L110" s="6"/>
    </row>
    <row r="111" spans="2:12" s="17" customFormat="1" ht="16.5" customHeight="1">
      <c r="B111" s="18"/>
      <c r="E111" s="718" t="s">
        <v>2143</v>
      </c>
      <c r="F111" s="718"/>
      <c r="G111" s="718"/>
      <c r="H111" s="718"/>
      <c r="L111" s="18"/>
    </row>
    <row r="112" spans="2:12" s="17" customFormat="1" ht="12" customHeight="1">
      <c r="B112" s="18"/>
      <c r="C112" s="12" t="s">
        <v>112</v>
      </c>
      <c r="L112" s="18"/>
    </row>
    <row r="113" spans="2:65" s="17" customFormat="1" ht="16.5" customHeight="1">
      <c r="B113" s="18"/>
      <c r="E113" s="703" t="str">
        <f>E11</f>
        <v>04 - Vzduchotechnika</v>
      </c>
      <c r="F113" s="703"/>
      <c r="G113" s="703"/>
      <c r="H113" s="703"/>
      <c r="L113" s="18"/>
    </row>
    <row r="114" spans="2:65" s="17" customFormat="1" ht="7" customHeight="1">
      <c r="B114" s="18"/>
      <c r="L114" s="18"/>
    </row>
    <row r="115" spans="2:65" s="17" customFormat="1" ht="12" customHeight="1">
      <c r="B115" s="18"/>
      <c r="C115" s="12" t="s">
        <v>17</v>
      </c>
      <c r="F115" s="13" t="str">
        <f>F14</f>
        <v xml:space="preserve"> </v>
      </c>
      <c r="I115" s="12" t="s">
        <v>19</v>
      </c>
      <c r="J115" s="86">
        <f>IF(J14="","",J14)</f>
        <v>45048</v>
      </c>
      <c r="L115" s="18"/>
    </row>
    <row r="116" spans="2:65" s="17" customFormat="1" ht="7" customHeight="1">
      <c r="B116" s="18"/>
      <c r="L116" s="18"/>
    </row>
    <row r="117" spans="2:65" s="17" customFormat="1" ht="15.25" customHeight="1">
      <c r="B117" s="18"/>
      <c r="C117" s="12" t="s">
        <v>20</v>
      </c>
      <c r="F117" s="13" t="str">
        <f>E17</f>
        <v xml:space="preserve"> </v>
      </c>
      <c r="I117" s="12" t="s">
        <v>25</v>
      </c>
      <c r="J117" s="106" t="str">
        <f>E23</f>
        <v xml:space="preserve"> </v>
      </c>
      <c r="L117" s="18"/>
    </row>
    <row r="118" spans="2:65" s="17" customFormat="1" ht="15.25" customHeight="1">
      <c r="B118" s="18"/>
      <c r="C118" s="12" t="s">
        <v>23</v>
      </c>
      <c r="F118" s="13" t="str">
        <f>IF(E20="","",E20)</f>
        <v>Vyplň údaj</v>
      </c>
      <c r="I118" s="12" t="s">
        <v>27</v>
      </c>
      <c r="J118" s="106" t="str">
        <f>E26</f>
        <v xml:space="preserve"> </v>
      </c>
      <c r="L118" s="18"/>
    </row>
    <row r="119" spans="2:65" s="17" customFormat="1" ht="10.4" customHeight="1">
      <c r="B119" s="18"/>
      <c r="L119" s="18"/>
    </row>
    <row r="120" spans="2:65" s="119" customFormat="1" ht="29.25" customHeight="1">
      <c r="B120" s="120"/>
      <c r="C120" s="121" t="s">
        <v>144</v>
      </c>
      <c r="D120" s="122" t="s">
        <v>54</v>
      </c>
      <c r="E120" s="122" t="s">
        <v>50</v>
      </c>
      <c r="F120" s="122" t="s">
        <v>51</v>
      </c>
      <c r="G120" s="122" t="s">
        <v>145</v>
      </c>
      <c r="H120" s="122" t="s">
        <v>146</v>
      </c>
      <c r="I120" s="122" t="s">
        <v>147</v>
      </c>
      <c r="J120" s="123" t="s">
        <v>116</v>
      </c>
      <c r="K120" s="124" t="s">
        <v>148</v>
      </c>
      <c r="L120" s="120"/>
      <c r="M120" s="49"/>
      <c r="N120" s="50" t="s">
        <v>33</v>
      </c>
      <c r="O120" s="50" t="s">
        <v>149</v>
      </c>
      <c r="P120" s="50" t="s">
        <v>150</v>
      </c>
      <c r="Q120" s="50" t="s">
        <v>151</v>
      </c>
      <c r="R120" s="50" t="s">
        <v>152</v>
      </c>
      <c r="S120" s="50" t="s">
        <v>153</v>
      </c>
      <c r="T120" s="51" t="s">
        <v>154</v>
      </c>
    </row>
    <row r="121" spans="2:65" s="17" customFormat="1" ht="22.9" customHeight="1">
      <c r="B121" s="18"/>
      <c r="C121" s="55" t="s">
        <v>117</v>
      </c>
      <c r="J121" s="125"/>
      <c r="L121" s="18"/>
      <c r="M121" s="52"/>
      <c r="N121" s="43"/>
      <c r="O121" s="43"/>
      <c r="P121" s="126">
        <f>P122+P138+P145+P150</f>
        <v>0</v>
      </c>
      <c r="Q121" s="43"/>
      <c r="R121" s="126">
        <f>R122+R138+R145+R150</f>
        <v>0</v>
      </c>
      <c r="S121" s="43"/>
      <c r="T121" s="127">
        <f>T122+T138+T145+T150</f>
        <v>0</v>
      </c>
      <c r="AT121" s="3" t="s">
        <v>68</v>
      </c>
      <c r="AU121" s="3" t="s">
        <v>118</v>
      </c>
      <c r="BK121" s="128">
        <f>BK122+BK138+BK145+BK150</f>
        <v>0</v>
      </c>
    </row>
    <row r="122" spans="2:65" s="129" customFormat="1" ht="25.9" customHeight="1">
      <c r="B122" s="130"/>
      <c r="D122" s="131" t="s">
        <v>68</v>
      </c>
      <c r="E122" s="132" t="s">
        <v>875</v>
      </c>
      <c r="F122" s="132" t="s">
        <v>876</v>
      </c>
      <c r="I122" s="133"/>
      <c r="J122" s="134"/>
      <c r="L122" s="130"/>
      <c r="M122" s="135"/>
      <c r="N122" s="136"/>
      <c r="O122" s="136"/>
      <c r="P122" s="137">
        <f>SUM(P123:P137)</f>
        <v>0</v>
      </c>
      <c r="Q122" s="136"/>
      <c r="R122" s="137">
        <f>SUM(R123:R137)</f>
        <v>0</v>
      </c>
      <c r="S122" s="136"/>
      <c r="T122" s="138">
        <f>SUM(T123:T137)</f>
        <v>0</v>
      </c>
      <c r="AR122" s="131" t="s">
        <v>81</v>
      </c>
      <c r="AT122" s="139" t="s">
        <v>68</v>
      </c>
      <c r="AU122" s="139" t="s">
        <v>69</v>
      </c>
      <c r="AY122" s="131" t="s">
        <v>157</v>
      </c>
      <c r="BK122" s="140">
        <f>SUM(BK123:BK137)</f>
        <v>0</v>
      </c>
    </row>
    <row r="123" spans="2:65" s="17" customFormat="1" ht="24.25" customHeight="1">
      <c r="B123" s="143"/>
      <c r="C123" s="144" t="s">
        <v>75</v>
      </c>
      <c r="D123" s="144" t="s">
        <v>159</v>
      </c>
      <c r="E123" s="145" t="s">
        <v>2609</v>
      </c>
      <c r="F123" s="146" t="s">
        <v>2610</v>
      </c>
      <c r="G123" s="147" t="s">
        <v>222</v>
      </c>
      <c r="H123" s="148">
        <v>1</v>
      </c>
      <c r="I123" s="149"/>
      <c r="J123" s="150"/>
      <c r="K123" s="151"/>
      <c r="L123" s="18"/>
      <c r="M123" s="152"/>
      <c r="N123" s="153" t="s">
        <v>35</v>
      </c>
      <c r="O123" s="45"/>
      <c r="P123" s="154">
        <f t="shared" ref="P123:P137" si="0">O123*H123</f>
        <v>0</v>
      </c>
      <c r="Q123" s="154">
        <v>0</v>
      </c>
      <c r="R123" s="154">
        <f t="shared" ref="R123:R137" si="1">Q123*H123</f>
        <v>0</v>
      </c>
      <c r="S123" s="154">
        <v>0</v>
      </c>
      <c r="T123" s="155">
        <f t="shared" ref="T123:T137" si="2">S123*H123</f>
        <v>0</v>
      </c>
      <c r="AR123" s="156" t="s">
        <v>197</v>
      </c>
      <c r="AT123" s="156" t="s">
        <v>159</v>
      </c>
      <c r="AU123" s="156" t="s">
        <v>75</v>
      </c>
      <c r="AY123" s="3" t="s">
        <v>157</v>
      </c>
      <c r="BE123" s="157">
        <f t="shared" ref="BE123:BE137" si="3">IF(N123="základná",J123,0)</f>
        <v>0</v>
      </c>
      <c r="BF123" s="157">
        <f t="shared" ref="BF123:BF137" si="4">IF(N123="znížená",J123,0)</f>
        <v>0</v>
      </c>
      <c r="BG123" s="157">
        <f t="shared" ref="BG123:BG137" si="5">IF(N123="zákl. prenesená",J123,0)</f>
        <v>0</v>
      </c>
      <c r="BH123" s="157">
        <f t="shared" ref="BH123:BH137" si="6">IF(N123="zníž. prenesená",J123,0)</f>
        <v>0</v>
      </c>
      <c r="BI123" s="157">
        <f t="shared" ref="BI123:BI137" si="7">IF(N123="nulová",J123,0)</f>
        <v>0</v>
      </c>
      <c r="BJ123" s="3" t="s">
        <v>81</v>
      </c>
      <c r="BK123" s="157">
        <f t="shared" ref="BK123:BK137" si="8">ROUND(I123*H123,2)</f>
        <v>0</v>
      </c>
      <c r="BL123" s="3" t="s">
        <v>197</v>
      </c>
      <c r="BM123" s="156" t="s">
        <v>2611</v>
      </c>
    </row>
    <row r="124" spans="2:65" s="17" customFormat="1" ht="36.75" customHeight="1">
      <c r="B124" s="143"/>
      <c r="C124" s="186" t="s">
        <v>81</v>
      </c>
      <c r="D124" s="186" t="s">
        <v>236</v>
      </c>
      <c r="E124" s="187" t="s">
        <v>2612</v>
      </c>
      <c r="F124" s="656" t="s">
        <v>2938</v>
      </c>
      <c r="G124" s="189" t="s">
        <v>222</v>
      </c>
      <c r="H124" s="190">
        <v>1</v>
      </c>
      <c r="I124" s="191"/>
      <c r="J124" s="192"/>
      <c r="K124" s="193"/>
      <c r="L124" s="194"/>
      <c r="M124" s="195"/>
      <c r="N124" s="196" t="s">
        <v>35</v>
      </c>
      <c r="O124" s="45"/>
      <c r="P124" s="154">
        <f t="shared" si="0"/>
        <v>0</v>
      </c>
      <c r="Q124" s="154">
        <v>0</v>
      </c>
      <c r="R124" s="154">
        <f t="shared" si="1"/>
        <v>0</v>
      </c>
      <c r="S124" s="154">
        <v>0</v>
      </c>
      <c r="T124" s="155">
        <f t="shared" si="2"/>
        <v>0</v>
      </c>
      <c r="AR124" s="156" t="s">
        <v>233</v>
      </c>
      <c r="AT124" s="156" t="s">
        <v>236</v>
      </c>
      <c r="AU124" s="156" t="s">
        <v>75</v>
      </c>
      <c r="AY124" s="3" t="s">
        <v>157</v>
      </c>
      <c r="BE124" s="157">
        <f t="shared" si="3"/>
        <v>0</v>
      </c>
      <c r="BF124" s="157">
        <f t="shared" si="4"/>
        <v>0</v>
      </c>
      <c r="BG124" s="157">
        <f t="shared" si="5"/>
        <v>0</v>
      </c>
      <c r="BH124" s="157">
        <f t="shared" si="6"/>
        <v>0</v>
      </c>
      <c r="BI124" s="157">
        <f t="shared" si="7"/>
        <v>0</v>
      </c>
      <c r="BJ124" s="3" t="s">
        <v>81</v>
      </c>
      <c r="BK124" s="157">
        <f t="shared" si="8"/>
        <v>0</v>
      </c>
      <c r="BL124" s="3" t="s">
        <v>197</v>
      </c>
      <c r="BM124" s="156" t="s">
        <v>2613</v>
      </c>
    </row>
    <row r="125" spans="2:65" s="17" customFormat="1" ht="24.25" customHeight="1">
      <c r="B125" s="143"/>
      <c r="C125" s="144" t="s">
        <v>169</v>
      </c>
      <c r="D125" s="144" t="s">
        <v>159</v>
      </c>
      <c r="E125" s="145" t="s">
        <v>1758</v>
      </c>
      <c r="F125" s="655" t="s">
        <v>1759</v>
      </c>
      <c r="G125" s="147" t="s">
        <v>222</v>
      </c>
      <c r="H125" s="148">
        <v>1</v>
      </c>
      <c r="I125" s="149"/>
      <c r="J125" s="150"/>
      <c r="K125" s="151"/>
      <c r="L125" s="18"/>
      <c r="M125" s="152"/>
      <c r="N125" s="153" t="s">
        <v>35</v>
      </c>
      <c r="O125" s="45"/>
      <c r="P125" s="154">
        <f t="shared" si="0"/>
        <v>0</v>
      </c>
      <c r="Q125" s="154">
        <v>0</v>
      </c>
      <c r="R125" s="154">
        <f t="shared" si="1"/>
        <v>0</v>
      </c>
      <c r="S125" s="154">
        <v>0</v>
      </c>
      <c r="T125" s="155">
        <f t="shared" si="2"/>
        <v>0</v>
      </c>
      <c r="AR125" s="156" t="s">
        <v>197</v>
      </c>
      <c r="AT125" s="156" t="s">
        <v>159</v>
      </c>
      <c r="AU125" s="156" t="s">
        <v>75</v>
      </c>
      <c r="AY125" s="3" t="s">
        <v>157</v>
      </c>
      <c r="BE125" s="157">
        <f t="shared" si="3"/>
        <v>0</v>
      </c>
      <c r="BF125" s="157">
        <f t="shared" si="4"/>
        <v>0</v>
      </c>
      <c r="BG125" s="157">
        <f t="shared" si="5"/>
        <v>0</v>
      </c>
      <c r="BH125" s="157">
        <f t="shared" si="6"/>
        <v>0</v>
      </c>
      <c r="BI125" s="157">
        <f t="shared" si="7"/>
        <v>0</v>
      </c>
      <c r="BJ125" s="3" t="s">
        <v>81</v>
      </c>
      <c r="BK125" s="157">
        <f t="shared" si="8"/>
        <v>0</v>
      </c>
      <c r="BL125" s="3" t="s">
        <v>197</v>
      </c>
      <c r="BM125" s="156" t="s">
        <v>2614</v>
      </c>
    </row>
    <row r="126" spans="2:65" s="17" customFormat="1" ht="24.25" customHeight="1">
      <c r="B126" s="143"/>
      <c r="C126" s="186" t="s">
        <v>163</v>
      </c>
      <c r="D126" s="186" t="s">
        <v>236</v>
      </c>
      <c r="E126" s="187" t="s">
        <v>1760</v>
      </c>
      <c r="F126" s="656" t="s">
        <v>2937</v>
      </c>
      <c r="G126" s="189" t="s">
        <v>222</v>
      </c>
      <c r="H126" s="190">
        <v>1</v>
      </c>
      <c r="I126" s="191"/>
      <c r="J126" s="192"/>
      <c r="K126" s="193"/>
      <c r="L126" s="194"/>
      <c r="M126" s="195"/>
      <c r="N126" s="196" t="s">
        <v>35</v>
      </c>
      <c r="O126" s="45"/>
      <c r="P126" s="154">
        <f t="shared" si="0"/>
        <v>0</v>
      </c>
      <c r="Q126" s="154">
        <v>0</v>
      </c>
      <c r="R126" s="154">
        <f t="shared" si="1"/>
        <v>0</v>
      </c>
      <c r="S126" s="154">
        <v>0</v>
      </c>
      <c r="T126" s="155">
        <f t="shared" si="2"/>
        <v>0</v>
      </c>
      <c r="AR126" s="156" t="s">
        <v>233</v>
      </c>
      <c r="AT126" s="156" t="s">
        <v>236</v>
      </c>
      <c r="AU126" s="156" t="s">
        <v>75</v>
      </c>
      <c r="AY126" s="3" t="s">
        <v>157</v>
      </c>
      <c r="BE126" s="157">
        <f t="shared" si="3"/>
        <v>0</v>
      </c>
      <c r="BF126" s="157">
        <f t="shared" si="4"/>
        <v>0</v>
      </c>
      <c r="BG126" s="157">
        <f t="shared" si="5"/>
        <v>0</v>
      </c>
      <c r="BH126" s="157">
        <f t="shared" si="6"/>
        <v>0</v>
      </c>
      <c r="BI126" s="157">
        <f t="shared" si="7"/>
        <v>0</v>
      </c>
      <c r="BJ126" s="3" t="s">
        <v>81</v>
      </c>
      <c r="BK126" s="157">
        <f t="shared" si="8"/>
        <v>0</v>
      </c>
      <c r="BL126" s="3" t="s">
        <v>197</v>
      </c>
      <c r="BM126" s="156" t="s">
        <v>2615</v>
      </c>
    </row>
    <row r="127" spans="2:65" s="17" customFormat="1" ht="16.5" customHeight="1">
      <c r="B127" s="143"/>
      <c r="C127" s="144" t="s">
        <v>180</v>
      </c>
      <c r="D127" s="144" t="s">
        <v>159</v>
      </c>
      <c r="E127" s="145" t="s">
        <v>1773</v>
      </c>
      <c r="F127" s="655" t="s">
        <v>1774</v>
      </c>
      <c r="G127" s="147" t="s">
        <v>239</v>
      </c>
      <c r="H127" s="148">
        <v>6</v>
      </c>
      <c r="I127" s="149"/>
      <c r="J127" s="150"/>
      <c r="K127" s="151"/>
      <c r="L127" s="18"/>
      <c r="M127" s="152"/>
      <c r="N127" s="153" t="s">
        <v>35</v>
      </c>
      <c r="O127" s="45"/>
      <c r="P127" s="154">
        <f t="shared" si="0"/>
        <v>0</v>
      </c>
      <c r="Q127" s="154">
        <v>0</v>
      </c>
      <c r="R127" s="154">
        <f t="shared" si="1"/>
        <v>0</v>
      </c>
      <c r="S127" s="154">
        <v>0</v>
      </c>
      <c r="T127" s="155">
        <f t="shared" si="2"/>
        <v>0</v>
      </c>
      <c r="AR127" s="156" t="s">
        <v>197</v>
      </c>
      <c r="AT127" s="156" t="s">
        <v>159</v>
      </c>
      <c r="AU127" s="156" t="s">
        <v>75</v>
      </c>
      <c r="AY127" s="3" t="s">
        <v>157</v>
      </c>
      <c r="BE127" s="157">
        <f t="shared" si="3"/>
        <v>0</v>
      </c>
      <c r="BF127" s="157">
        <f t="shared" si="4"/>
        <v>0</v>
      </c>
      <c r="BG127" s="157">
        <f t="shared" si="5"/>
        <v>0</v>
      </c>
      <c r="BH127" s="157">
        <f t="shared" si="6"/>
        <v>0</v>
      </c>
      <c r="BI127" s="157">
        <f t="shared" si="7"/>
        <v>0</v>
      </c>
      <c r="BJ127" s="3" t="s">
        <v>81</v>
      </c>
      <c r="BK127" s="157">
        <f t="shared" si="8"/>
        <v>0</v>
      </c>
      <c r="BL127" s="3" t="s">
        <v>197</v>
      </c>
      <c r="BM127" s="156" t="s">
        <v>2616</v>
      </c>
    </row>
    <row r="128" spans="2:65" s="17" customFormat="1" ht="16.5" customHeight="1">
      <c r="B128" s="143"/>
      <c r="C128" s="186" t="s">
        <v>176</v>
      </c>
      <c r="D128" s="186" t="s">
        <v>236</v>
      </c>
      <c r="E128" s="187" t="s">
        <v>1775</v>
      </c>
      <c r="F128" s="656" t="s">
        <v>1776</v>
      </c>
      <c r="G128" s="189" t="s">
        <v>239</v>
      </c>
      <c r="H128" s="190">
        <v>6</v>
      </c>
      <c r="I128" s="191"/>
      <c r="J128" s="192"/>
      <c r="K128" s="193"/>
      <c r="L128" s="194"/>
      <c r="M128" s="195"/>
      <c r="N128" s="196" t="s">
        <v>35</v>
      </c>
      <c r="O128" s="45"/>
      <c r="P128" s="154">
        <f t="shared" si="0"/>
        <v>0</v>
      </c>
      <c r="Q128" s="154">
        <v>0</v>
      </c>
      <c r="R128" s="154">
        <f t="shared" si="1"/>
        <v>0</v>
      </c>
      <c r="S128" s="154">
        <v>0</v>
      </c>
      <c r="T128" s="155">
        <f t="shared" si="2"/>
        <v>0</v>
      </c>
      <c r="AR128" s="156" t="s">
        <v>233</v>
      </c>
      <c r="AT128" s="156" t="s">
        <v>236</v>
      </c>
      <c r="AU128" s="156" t="s">
        <v>75</v>
      </c>
      <c r="AY128" s="3" t="s">
        <v>157</v>
      </c>
      <c r="BE128" s="157">
        <f t="shared" si="3"/>
        <v>0</v>
      </c>
      <c r="BF128" s="157">
        <f t="shared" si="4"/>
        <v>0</v>
      </c>
      <c r="BG128" s="157">
        <f t="shared" si="5"/>
        <v>0</v>
      </c>
      <c r="BH128" s="157">
        <f t="shared" si="6"/>
        <v>0</v>
      </c>
      <c r="BI128" s="157">
        <f t="shared" si="7"/>
        <v>0</v>
      </c>
      <c r="BJ128" s="3" t="s">
        <v>81</v>
      </c>
      <c r="BK128" s="157">
        <f t="shared" si="8"/>
        <v>0</v>
      </c>
      <c r="BL128" s="3" t="s">
        <v>197</v>
      </c>
      <c r="BM128" s="156" t="s">
        <v>2617</v>
      </c>
    </row>
    <row r="129" spans="2:65" s="17" customFormat="1" ht="24.25" customHeight="1">
      <c r="B129" s="143"/>
      <c r="C129" s="144" t="s">
        <v>191</v>
      </c>
      <c r="D129" s="144" t="s">
        <v>159</v>
      </c>
      <c r="E129" s="145" t="s">
        <v>2618</v>
      </c>
      <c r="F129" s="655" t="s">
        <v>2619</v>
      </c>
      <c r="G129" s="147" t="s">
        <v>222</v>
      </c>
      <c r="H129" s="148">
        <v>2</v>
      </c>
      <c r="I129" s="149"/>
      <c r="J129" s="150"/>
      <c r="K129" s="151"/>
      <c r="L129" s="18"/>
      <c r="M129" s="152"/>
      <c r="N129" s="153" t="s">
        <v>35</v>
      </c>
      <c r="O129" s="45"/>
      <c r="P129" s="154">
        <f t="shared" si="0"/>
        <v>0</v>
      </c>
      <c r="Q129" s="154">
        <v>0</v>
      </c>
      <c r="R129" s="154">
        <f t="shared" si="1"/>
        <v>0</v>
      </c>
      <c r="S129" s="154">
        <v>0</v>
      </c>
      <c r="T129" s="155">
        <f t="shared" si="2"/>
        <v>0</v>
      </c>
      <c r="AR129" s="156" t="s">
        <v>197</v>
      </c>
      <c r="AT129" s="156" t="s">
        <v>159</v>
      </c>
      <c r="AU129" s="156" t="s">
        <v>75</v>
      </c>
      <c r="AY129" s="3" t="s">
        <v>157</v>
      </c>
      <c r="BE129" s="157">
        <f t="shared" si="3"/>
        <v>0</v>
      </c>
      <c r="BF129" s="157">
        <f t="shared" si="4"/>
        <v>0</v>
      </c>
      <c r="BG129" s="157">
        <f t="shared" si="5"/>
        <v>0</v>
      </c>
      <c r="BH129" s="157">
        <f t="shared" si="6"/>
        <v>0</v>
      </c>
      <c r="BI129" s="157">
        <f t="shared" si="7"/>
        <v>0</v>
      </c>
      <c r="BJ129" s="3" t="s">
        <v>81</v>
      </c>
      <c r="BK129" s="157">
        <f t="shared" si="8"/>
        <v>0</v>
      </c>
      <c r="BL129" s="3" t="s">
        <v>197</v>
      </c>
      <c r="BM129" s="156" t="s">
        <v>2620</v>
      </c>
    </row>
    <row r="130" spans="2:65" s="17" customFormat="1" ht="16.5" customHeight="1">
      <c r="B130" s="143"/>
      <c r="C130" s="186" t="s">
        <v>179</v>
      </c>
      <c r="D130" s="186" t="s">
        <v>236</v>
      </c>
      <c r="E130" s="187" t="s">
        <v>2621</v>
      </c>
      <c r="F130" s="656" t="s">
        <v>2622</v>
      </c>
      <c r="G130" s="189" t="s">
        <v>222</v>
      </c>
      <c r="H130" s="190">
        <v>2</v>
      </c>
      <c r="I130" s="191"/>
      <c r="J130" s="192"/>
      <c r="K130" s="193"/>
      <c r="L130" s="194"/>
      <c r="M130" s="195"/>
      <c r="N130" s="196" t="s">
        <v>35</v>
      </c>
      <c r="O130" s="45"/>
      <c r="P130" s="154">
        <f t="shared" si="0"/>
        <v>0</v>
      </c>
      <c r="Q130" s="154">
        <v>0</v>
      </c>
      <c r="R130" s="154">
        <f t="shared" si="1"/>
        <v>0</v>
      </c>
      <c r="S130" s="154">
        <v>0</v>
      </c>
      <c r="T130" s="155">
        <f t="shared" si="2"/>
        <v>0</v>
      </c>
      <c r="AR130" s="156" t="s">
        <v>233</v>
      </c>
      <c r="AT130" s="156" t="s">
        <v>236</v>
      </c>
      <c r="AU130" s="156" t="s">
        <v>75</v>
      </c>
      <c r="AY130" s="3" t="s">
        <v>157</v>
      </c>
      <c r="BE130" s="157">
        <f t="shared" si="3"/>
        <v>0</v>
      </c>
      <c r="BF130" s="157">
        <f t="shared" si="4"/>
        <v>0</v>
      </c>
      <c r="BG130" s="157">
        <f t="shared" si="5"/>
        <v>0</v>
      </c>
      <c r="BH130" s="157">
        <f t="shared" si="6"/>
        <v>0</v>
      </c>
      <c r="BI130" s="157">
        <f t="shared" si="7"/>
        <v>0</v>
      </c>
      <c r="BJ130" s="3" t="s">
        <v>81</v>
      </c>
      <c r="BK130" s="157">
        <f t="shared" si="8"/>
        <v>0</v>
      </c>
      <c r="BL130" s="3" t="s">
        <v>197</v>
      </c>
      <c r="BM130" s="156" t="s">
        <v>2623</v>
      </c>
    </row>
    <row r="131" spans="2:65" s="17" customFormat="1" ht="24.25" customHeight="1">
      <c r="B131" s="143"/>
      <c r="C131" s="144" t="s">
        <v>198</v>
      </c>
      <c r="D131" s="144" t="s">
        <v>159</v>
      </c>
      <c r="E131" s="145" t="s">
        <v>1881</v>
      </c>
      <c r="F131" s="655" t="s">
        <v>1882</v>
      </c>
      <c r="G131" s="147" t="s">
        <v>222</v>
      </c>
      <c r="H131" s="148">
        <v>1</v>
      </c>
      <c r="I131" s="149"/>
      <c r="J131" s="150"/>
      <c r="K131" s="151"/>
      <c r="L131" s="18"/>
      <c r="M131" s="152"/>
      <c r="N131" s="153" t="s">
        <v>35</v>
      </c>
      <c r="O131" s="45"/>
      <c r="P131" s="154">
        <f t="shared" si="0"/>
        <v>0</v>
      </c>
      <c r="Q131" s="154">
        <v>0</v>
      </c>
      <c r="R131" s="154">
        <f t="shared" si="1"/>
        <v>0</v>
      </c>
      <c r="S131" s="154">
        <v>0</v>
      </c>
      <c r="T131" s="155">
        <f t="shared" si="2"/>
        <v>0</v>
      </c>
      <c r="AR131" s="156" t="s">
        <v>197</v>
      </c>
      <c r="AT131" s="156" t="s">
        <v>159</v>
      </c>
      <c r="AU131" s="156" t="s">
        <v>75</v>
      </c>
      <c r="AY131" s="3" t="s">
        <v>157</v>
      </c>
      <c r="BE131" s="157">
        <f t="shared" si="3"/>
        <v>0</v>
      </c>
      <c r="BF131" s="157">
        <f t="shared" si="4"/>
        <v>0</v>
      </c>
      <c r="BG131" s="157">
        <f t="shared" si="5"/>
        <v>0</v>
      </c>
      <c r="BH131" s="157">
        <f t="shared" si="6"/>
        <v>0</v>
      </c>
      <c r="BI131" s="157">
        <f t="shared" si="7"/>
        <v>0</v>
      </c>
      <c r="BJ131" s="3" t="s">
        <v>81</v>
      </c>
      <c r="BK131" s="157">
        <f t="shared" si="8"/>
        <v>0</v>
      </c>
      <c r="BL131" s="3" t="s">
        <v>197</v>
      </c>
      <c r="BM131" s="156" t="s">
        <v>2624</v>
      </c>
    </row>
    <row r="132" spans="2:65" s="17" customFormat="1" ht="33" customHeight="1">
      <c r="B132" s="143"/>
      <c r="C132" s="186" t="s">
        <v>183</v>
      </c>
      <c r="D132" s="186" t="s">
        <v>236</v>
      </c>
      <c r="E132" s="187" t="s">
        <v>1883</v>
      </c>
      <c r="F132" s="656" t="s">
        <v>2936</v>
      </c>
      <c r="G132" s="189" t="s">
        <v>222</v>
      </c>
      <c r="H132" s="190">
        <v>1</v>
      </c>
      <c r="I132" s="191"/>
      <c r="J132" s="192"/>
      <c r="K132" s="193"/>
      <c r="L132" s="194"/>
      <c r="M132" s="195"/>
      <c r="N132" s="196" t="s">
        <v>35</v>
      </c>
      <c r="O132" s="45"/>
      <c r="P132" s="154">
        <f t="shared" si="0"/>
        <v>0</v>
      </c>
      <c r="Q132" s="154">
        <v>0</v>
      </c>
      <c r="R132" s="154">
        <f t="shared" si="1"/>
        <v>0</v>
      </c>
      <c r="S132" s="154">
        <v>0</v>
      </c>
      <c r="T132" s="155">
        <f t="shared" si="2"/>
        <v>0</v>
      </c>
      <c r="AR132" s="156" t="s">
        <v>233</v>
      </c>
      <c r="AT132" s="156" t="s">
        <v>236</v>
      </c>
      <c r="AU132" s="156" t="s">
        <v>75</v>
      </c>
      <c r="AY132" s="3" t="s">
        <v>157</v>
      </c>
      <c r="BE132" s="157">
        <f t="shared" si="3"/>
        <v>0</v>
      </c>
      <c r="BF132" s="157">
        <f t="shared" si="4"/>
        <v>0</v>
      </c>
      <c r="BG132" s="157">
        <f t="shared" si="5"/>
        <v>0</v>
      </c>
      <c r="BH132" s="157">
        <f t="shared" si="6"/>
        <v>0</v>
      </c>
      <c r="BI132" s="157">
        <f t="shared" si="7"/>
        <v>0</v>
      </c>
      <c r="BJ132" s="3" t="s">
        <v>81</v>
      </c>
      <c r="BK132" s="157">
        <f t="shared" si="8"/>
        <v>0</v>
      </c>
      <c r="BL132" s="3" t="s">
        <v>197</v>
      </c>
      <c r="BM132" s="156" t="s">
        <v>2625</v>
      </c>
    </row>
    <row r="133" spans="2:65" s="17" customFormat="1" ht="24.25" customHeight="1">
      <c r="B133" s="143"/>
      <c r="C133" s="144" t="s">
        <v>205</v>
      </c>
      <c r="D133" s="144" t="s">
        <v>159</v>
      </c>
      <c r="E133" s="145" t="s">
        <v>1884</v>
      </c>
      <c r="F133" s="655" t="s">
        <v>1885</v>
      </c>
      <c r="G133" s="147" t="s">
        <v>222</v>
      </c>
      <c r="H133" s="148">
        <v>1</v>
      </c>
      <c r="I133" s="149"/>
      <c r="J133" s="150"/>
      <c r="K133" s="151"/>
      <c r="L133" s="18"/>
      <c r="M133" s="152"/>
      <c r="N133" s="153" t="s">
        <v>35</v>
      </c>
      <c r="O133" s="45"/>
      <c r="P133" s="154">
        <f t="shared" si="0"/>
        <v>0</v>
      </c>
      <c r="Q133" s="154">
        <v>0</v>
      </c>
      <c r="R133" s="154">
        <f t="shared" si="1"/>
        <v>0</v>
      </c>
      <c r="S133" s="154">
        <v>0</v>
      </c>
      <c r="T133" s="155">
        <f t="shared" si="2"/>
        <v>0</v>
      </c>
      <c r="AR133" s="156" t="s">
        <v>197</v>
      </c>
      <c r="AT133" s="156" t="s">
        <v>159</v>
      </c>
      <c r="AU133" s="156" t="s">
        <v>75</v>
      </c>
      <c r="AY133" s="3" t="s">
        <v>157</v>
      </c>
      <c r="BE133" s="157">
        <f t="shared" si="3"/>
        <v>0</v>
      </c>
      <c r="BF133" s="157">
        <f t="shared" si="4"/>
        <v>0</v>
      </c>
      <c r="BG133" s="157">
        <f t="shared" si="5"/>
        <v>0</v>
      </c>
      <c r="BH133" s="157">
        <f t="shared" si="6"/>
        <v>0</v>
      </c>
      <c r="BI133" s="157">
        <f t="shared" si="7"/>
        <v>0</v>
      </c>
      <c r="BJ133" s="3" t="s">
        <v>81</v>
      </c>
      <c r="BK133" s="157">
        <f t="shared" si="8"/>
        <v>0</v>
      </c>
      <c r="BL133" s="3" t="s">
        <v>197</v>
      </c>
      <c r="BM133" s="156" t="s">
        <v>2626</v>
      </c>
    </row>
    <row r="134" spans="2:65" s="17" customFormat="1" ht="33" customHeight="1">
      <c r="B134" s="143"/>
      <c r="C134" s="186" t="s">
        <v>188</v>
      </c>
      <c r="D134" s="186" t="s">
        <v>236</v>
      </c>
      <c r="E134" s="187" t="s">
        <v>1886</v>
      </c>
      <c r="F134" s="656" t="s">
        <v>2935</v>
      </c>
      <c r="G134" s="189" t="s">
        <v>222</v>
      </c>
      <c r="H134" s="190">
        <v>1</v>
      </c>
      <c r="I134" s="191"/>
      <c r="J134" s="192"/>
      <c r="K134" s="193"/>
      <c r="L134" s="194"/>
      <c r="M134" s="195"/>
      <c r="N134" s="196" t="s">
        <v>35</v>
      </c>
      <c r="O134" s="45"/>
      <c r="P134" s="154">
        <f t="shared" si="0"/>
        <v>0</v>
      </c>
      <c r="Q134" s="154">
        <v>0</v>
      </c>
      <c r="R134" s="154">
        <f t="shared" si="1"/>
        <v>0</v>
      </c>
      <c r="S134" s="154">
        <v>0</v>
      </c>
      <c r="T134" s="155">
        <f t="shared" si="2"/>
        <v>0</v>
      </c>
      <c r="AR134" s="156" t="s">
        <v>233</v>
      </c>
      <c r="AT134" s="156" t="s">
        <v>236</v>
      </c>
      <c r="AU134" s="156" t="s">
        <v>75</v>
      </c>
      <c r="AY134" s="3" t="s">
        <v>157</v>
      </c>
      <c r="BE134" s="157">
        <f t="shared" si="3"/>
        <v>0</v>
      </c>
      <c r="BF134" s="157">
        <f t="shared" si="4"/>
        <v>0</v>
      </c>
      <c r="BG134" s="157">
        <f t="shared" si="5"/>
        <v>0</v>
      </c>
      <c r="BH134" s="157">
        <f t="shared" si="6"/>
        <v>0</v>
      </c>
      <c r="BI134" s="157">
        <f t="shared" si="7"/>
        <v>0</v>
      </c>
      <c r="BJ134" s="3" t="s">
        <v>81</v>
      </c>
      <c r="BK134" s="157">
        <f t="shared" si="8"/>
        <v>0</v>
      </c>
      <c r="BL134" s="3" t="s">
        <v>197</v>
      </c>
      <c r="BM134" s="156" t="s">
        <v>2627</v>
      </c>
    </row>
    <row r="135" spans="2:65" s="17" customFormat="1" ht="24.25" customHeight="1">
      <c r="B135" s="143"/>
      <c r="C135" s="144" t="s">
        <v>219</v>
      </c>
      <c r="D135" s="144" t="s">
        <v>159</v>
      </c>
      <c r="E135" s="145" t="s">
        <v>2628</v>
      </c>
      <c r="F135" s="655" t="s">
        <v>2629</v>
      </c>
      <c r="G135" s="147" t="s">
        <v>594</v>
      </c>
      <c r="H135" s="148">
        <v>20</v>
      </c>
      <c r="I135" s="149"/>
      <c r="J135" s="150"/>
      <c r="K135" s="151"/>
      <c r="L135" s="18"/>
      <c r="M135" s="152"/>
      <c r="N135" s="153" t="s">
        <v>35</v>
      </c>
      <c r="O135" s="45"/>
      <c r="P135" s="154">
        <f t="shared" si="0"/>
        <v>0</v>
      </c>
      <c r="Q135" s="154">
        <v>0</v>
      </c>
      <c r="R135" s="154">
        <f t="shared" si="1"/>
        <v>0</v>
      </c>
      <c r="S135" s="154">
        <v>0</v>
      </c>
      <c r="T135" s="155">
        <f t="shared" si="2"/>
        <v>0</v>
      </c>
      <c r="AR135" s="156" t="s">
        <v>197</v>
      </c>
      <c r="AT135" s="156" t="s">
        <v>159</v>
      </c>
      <c r="AU135" s="156" t="s">
        <v>75</v>
      </c>
      <c r="AY135" s="3" t="s">
        <v>157</v>
      </c>
      <c r="BE135" s="157">
        <f t="shared" si="3"/>
        <v>0</v>
      </c>
      <c r="BF135" s="157">
        <f t="shared" si="4"/>
        <v>0</v>
      </c>
      <c r="BG135" s="157">
        <f t="shared" si="5"/>
        <v>0</v>
      </c>
      <c r="BH135" s="157">
        <f t="shared" si="6"/>
        <v>0</v>
      </c>
      <c r="BI135" s="157">
        <f t="shared" si="7"/>
        <v>0</v>
      </c>
      <c r="BJ135" s="3" t="s">
        <v>81</v>
      </c>
      <c r="BK135" s="157">
        <f t="shared" si="8"/>
        <v>0</v>
      </c>
      <c r="BL135" s="3" t="s">
        <v>197</v>
      </c>
      <c r="BM135" s="156" t="s">
        <v>2630</v>
      </c>
    </row>
    <row r="136" spans="2:65" s="17" customFormat="1" ht="16.5" customHeight="1">
      <c r="B136" s="143"/>
      <c r="C136" s="186" t="s">
        <v>194</v>
      </c>
      <c r="D136" s="186" t="s">
        <v>236</v>
      </c>
      <c r="E136" s="187" t="s">
        <v>2631</v>
      </c>
      <c r="F136" s="656" t="s">
        <v>2632</v>
      </c>
      <c r="G136" s="189" t="s">
        <v>222</v>
      </c>
      <c r="H136" s="190">
        <v>5</v>
      </c>
      <c r="I136" s="191"/>
      <c r="J136" s="192"/>
      <c r="K136" s="193"/>
      <c r="L136" s="194"/>
      <c r="M136" s="195"/>
      <c r="N136" s="196" t="s">
        <v>35</v>
      </c>
      <c r="O136" s="45"/>
      <c r="P136" s="154">
        <f t="shared" si="0"/>
        <v>0</v>
      </c>
      <c r="Q136" s="154">
        <v>0</v>
      </c>
      <c r="R136" s="154">
        <f t="shared" si="1"/>
        <v>0</v>
      </c>
      <c r="S136" s="154">
        <v>0</v>
      </c>
      <c r="T136" s="155">
        <f t="shared" si="2"/>
        <v>0</v>
      </c>
      <c r="AR136" s="156" t="s">
        <v>233</v>
      </c>
      <c r="AT136" s="156" t="s">
        <v>236</v>
      </c>
      <c r="AU136" s="156" t="s">
        <v>75</v>
      </c>
      <c r="AY136" s="3" t="s">
        <v>157</v>
      </c>
      <c r="BE136" s="157">
        <f t="shared" si="3"/>
        <v>0</v>
      </c>
      <c r="BF136" s="157">
        <f t="shared" si="4"/>
        <v>0</v>
      </c>
      <c r="BG136" s="157">
        <f t="shared" si="5"/>
        <v>0</v>
      </c>
      <c r="BH136" s="157">
        <f t="shared" si="6"/>
        <v>0</v>
      </c>
      <c r="BI136" s="157">
        <f t="shared" si="7"/>
        <v>0</v>
      </c>
      <c r="BJ136" s="3" t="s">
        <v>81</v>
      </c>
      <c r="BK136" s="157">
        <f t="shared" si="8"/>
        <v>0</v>
      </c>
      <c r="BL136" s="3" t="s">
        <v>197</v>
      </c>
      <c r="BM136" s="156" t="s">
        <v>2633</v>
      </c>
    </row>
    <row r="137" spans="2:65" s="17" customFormat="1" ht="24.25" customHeight="1">
      <c r="B137" s="143"/>
      <c r="C137" s="144" t="s">
        <v>227</v>
      </c>
      <c r="D137" s="144" t="s">
        <v>159</v>
      </c>
      <c r="E137" s="145" t="s">
        <v>910</v>
      </c>
      <c r="F137" s="146" t="s">
        <v>911</v>
      </c>
      <c r="G137" s="147" t="s">
        <v>912</v>
      </c>
      <c r="H137" s="148"/>
      <c r="I137" s="149"/>
      <c r="J137" s="150"/>
      <c r="K137" s="151"/>
      <c r="L137" s="18"/>
      <c r="M137" s="152"/>
      <c r="N137" s="153" t="s">
        <v>35</v>
      </c>
      <c r="O137" s="45"/>
      <c r="P137" s="154">
        <f t="shared" si="0"/>
        <v>0</v>
      </c>
      <c r="Q137" s="154">
        <v>0</v>
      </c>
      <c r="R137" s="154">
        <f t="shared" si="1"/>
        <v>0</v>
      </c>
      <c r="S137" s="154">
        <v>0</v>
      </c>
      <c r="T137" s="155">
        <f t="shared" si="2"/>
        <v>0</v>
      </c>
      <c r="AR137" s="156" t="s">
        <v>197</v>
      </c>
      <c r="AT137" s="156" t="s">
        <v>159</v>
      </c>
      <c r="AU137" s="156" t="s">
        <v>75</v>
      </c>
      <c r="AY137" s="3" t="s">
        <v>157</v>
      </c>
      <c r="BE137" s="157">
        <f t="shared" si="3"/>
        <v>0</v>
      </c>
      <c r="BF137" s="157">
        <f t="shared" si="4"/>
        <v>0</v>
      </c>
      <c r="BG137" s="157">
        <f t="shared" si="5"/>
        <v>0</v>
      </c>
      <c r="BH137" s="157">
        <f t="shared" si="6"/>
        <v>0</v>
      </c>
      <c r="BI137" s="157">
        <f t="shared" si="7"/>
        <v>0</v>
      </c>
      <c r="BJ137" s="3" t="s">
        <v>81</v>
      </c>
      <c r="BK137" s="157">
        <f t="shared" si="8"/>
        <v>0</v>
      </c>
      <c r="BL137" s="3" t="s">
        <v>197</v>
      </c>
      <c r="BM137" s="156" t="s">
        <v>2634</v>
      </c>
    </row>
    <row r="138" spans="2:65" s="129" customFormat="1" ht="25.9" customHeight="1">
      <c r="B138" s="130"/>
      <c r="D138" s="131" t="s">
        <v>68</v>
      </c>
      <c r="E138" s="132" t="s">
        <v>2635</v>
      </c>
      <c r="F138" s="132" t="s">
        <v>2636</v>
      </c>
      <c r="I138" s="133"/>
      <c r="J138" s="134"/>
      <c r="L138" s="130"/>
      <c r="M138" s="135"/>
      <c r="N138" s="136"/>
      <c r="O138" s="136"/>
      <c r="P138" s="137">
        <f>SUM(P139:P144)</f>
        <v>0</v>
      </c>
      <c r="Q138" s="136"/>
      <c r="R138" s="137">
        <f>SUM(R139:R144)</f>
        <v>0</v>
      </c>
      <c r="S138" s="136"/>
      <c r="T138" s="138">
        <f>SUM(T139:T144)</f>
        <v>0</v>
      </c>
      <c r="AR138" s="131" t="s">
        <v>169</v>
      </c>
      <c r="AT138" s="139" t="s">
        <v>68</v>
      </c>
      <c r="AU138" s="139" t="s">
        <v>69</v>
      </c>
      <c r="AY138" s="131" t="s">
        <v>157</v>
      </c>
      <c r="BK138" s="140">
        <f>SUM(BK139:BK144)</f>
        <v>0</v>
      </c>
    </row>
    <row r="139" spans="2:65" s="17" customFormat="1" ht="16.5" customHeight="1">
      <c r="B139" s="143"/>
      <c r="C139" s="144" t="s">
        <v>197</v>
      </c>
      <c r="D139" s="144" t="s">
        <v>159</v>
      </c>
      <c r="E139" s="145" t="s">
        <v>2637</v>
      </c>
      <c r="F139" s="146" t="s">
        <v>2638</v>
      </c>
      <c r="G139" s="147" t="s">
        <v>239</v>
      </c>
      <c r="H139" s="148">
        <v>20</v>
      </c>
      <c r="I139" s="149"/>
      <c r="J139" s="150"/>
      <c r="K139" s="151"/>
      <c r="L139" s="18"/>
      <c r="M139" s="152"/>
      <c r="N139" s="153" t="s">
        <v>35</v>
      </c>
      <c r="O139" s="45"/>
      <c r="P139" s="154">
        <f t="shared" ref="P139:P144" si="9">O139*H139</f>
        <v>0</v>
      </c>
      <c r="Q139" s="154">
        <v>0</v>
      </c>
      <c r="R139" s="154">
        <f t="shared" ref="R139:R144" si="10">Q139*H139</f>
        <v>0</v>
      </c>
      <c r="S139" s="154">
        <v>0</v>
      </c>
      <c r="T139" s="155">
        <f t="shared" ref="T139:T144" si="11">S139*H139</f>
        <v>0</v>
      </c>
      <c r="AR139" s="156" t="s">
        <v>329</v>
      </c>
      <c r="AT139" s="156" t="s">
        <v>159</v>
      </c>
      <c r="AU139" s="156" t="s">
        <v>75</v>
      </c>
      <c r="AY139" s="3" t="s">
        <v>157</v>
      </c>
      <c r="BE139" s="157">
        <f t="shared" ref="BE139:BE144" si="12">IF(N139="základná",J139,0)</f>
        <v>0</v>
      </c>
      <c r="BF139" s="157">
        <f t="shared" ref="BF139:BF144" si="13">IF(N139="znížená",J139,0)</f>
        <v>0</v>
      </c>
      <c r="BG139" s="157">
        <f t="shared" ref="BG139:BG144" si="14">IF(N139="zákl. prenesená",J139,0)</f>
        <v>0</v>
      </c>
      <c r="BH139" s="157">
        <f t="shared" ref="BH139:BH144" si="15">IF(N139="zníž. prenesená",J139,0)</f>
        <v>0</v>
      </c>
      <c r="BI139" s="157">
        <f t="shared" ref="BI139:BI144" si="16">IF(N139="nulová",J139,0)</f>
        <v>0</v>
      </c>
      <c r="BJ139" s="3" t="s">
        <v>81</v>
      </c>
      <c r="BK139" s="157">
        <f t="shared" ref="BK139:BK144" si="17">ROUND(I139*H139,2)</f>
        <v>0</v>
      </c>
      <c r="BL139" s="3" t="s">
        <v>329</v>
      </c>
      <c r="BM139" s="156" t="s">
        <v>2639</v>
      </c>
    </row>
    <row r="140" spans="2:65" s="17" customFormat="1" ht="16.5" customHeight="1">
      <c r="B140" s="143"/>
      <c r="C140" s="186" t="s">
        <v>235</v>
      </c>
      <c r="D140" s="186" t="s">
        <v>236</v>
      </c>
      <c r="E140" s="187" t="s">
        <v>2640</v>
      </c>
      <c r="F140" s="188" t="s">
        <v>2641</v>
      </c>
      <c r="G140" s="189" t="s">
        <v>239</v>
      </c>
      <c r="H140" s="190">
        <v>20</v>
      </c>
      <c r="I140" s="191"/>
      <c r="J140" s="192"/>
      <c r="K140" s="193"/>
      <c r="L140" s="194"/>
      <c r="M140" s="195"/>
      <c r="N140" s="196" t="s">
        <v>35</v>
      </c>
      <c r="O140" s="45"/>
      <c r="P140" s="154">
        <f t="shared" si="9"/>
        <v>0</v>
      </c>
      <c r="Q140" s="154">
        <v>0</v>
      </c>
      <c r="R140" s="154">
        <f t="shared" si="10"/>
        <v>0</v>
      </c>
      <c r="S140" s="154">
        <v>0</v>
      </c>
      <c r="T140" s="155">
        <f t="shared" si="11"/>
        <v>0</v>
      </c>
      <c r="AR140" s="156" t="s">
        <v>233</v>
      </c>
      <c r="AT140" s="156" t="s">
        <v>236</v>
      </c>
      <c r="AU140" s="156" t="s">
        <v>75</v>
      </c>
      <c r="AY140" s="3" t="s">
        <v>157</v>
      </c>
      <c r="BE140" s="157">
        <f t="shared" si="12"/>
        <v>0</v>
      </c>
      <c r="BF140" s="157">
        <f t="shared" si="13"/>
        <v>0</v>
      </c>
      <c r="BG140" s="157">
        <f t="shared" si="14"/>
        <v>0</v>
      </c>
      <c r="BH140" s="157">
        <f t="shared" si="15"/>
        <v>0</v>
      </c>
      <c r="BI140" s="157">
        <f t="shared" si="16"/>
        <v>0</v>
      </c>
      <c r="BJ140" s="3" t="s">
        <v>81</v>
      </c>
      <c r="BK140" s="157">
        <f t="shared" si="17"/>
        <v>0</v>
      </c>
      <c r="BL140" s="3" t="s">
        <v>197</v>
      </c>
      <c r="BM140" s="156" t="s">
        <v>2642</v>
      </c>
    </row>
    <row r="141" spans="2:65" s="17" customFormat="1" ht="16.5" customHeight="1">
      <c r="B141" s="143"/>
      <c r="C141" s="144" t="s">
        <v>201</v>
      </c>
      <c r="D141" s="144" t="s">
        <v>159</v>
      </c>
      <c r="E141" s="145" t="s">
        <v>2643</v>
      </c>
      <c r="F141" s="146" t="s">
        <v>2644</v>
      </c>
      <c r="G141" s="147" t="s">
        <v>222</v>
      </c>
      <c r="H141" s="148">
        <v>5</v>
      </c>
      <c r="I141" s="149"/>
      <c r="J141" s="150"/>
      <c r="K141" s="151"/>
      <c r="L141" s="18"/>
      <c r="M141" s="152"/>
      <c r="N141" s="153" t="s">
        <v>35</v>
      </c>
      <c r="O141" s="45"/>
      <c r="P141" s="154">
        <f t="shared" si="9"/>
        <v>0</v>
      </c>
      <c r="Q141" s="154">
        <v>0</v>
      </c>
      <c r="R141" s="154">
        <f t="shared" si="10"/>
        <v>0</v>
      </c>
      <c r="S141" s="154">
        <v>0</v>
      </c>
      <c r="T141" s="155">
        <f t="shared" si="11"/>
        <v>0</v>
      </c>
      <c r="AR141" s="156" t="s">
        <v>329</v>
      </c>
      <c r="AT141" s="156" t="s">
        <v>159</v>
      </c>
      <c r="AU141" s="156" t="s">
        <v>75</v>
      </c>
      <c r="AY141" s="3" t="s">
        <v>157</v>
      </c>
      <c r="BE141" s="157">
        <f t="shared" si="12"/>
        <v>0</v>
      </c>
      <c r="BF141" s="157">
        <f t="shared" si="13"/>
        <v>0</v>
      </c>
      <c r="BG141" s="157">
        <f t="shared" si="14"/>
        <v>0</v>
      </c>
      <c r="BH141" s="157">
        <f t="shared" si="15"/>
        <v>0</v>
      </c>
      <c r="BI141" s="157">
        <f t="shared" si="16"/>
        <v>0</v>
      </c>
      <c r="BJ141" s="3" t="s">
        <v>81</v>
      </c>
      <c r="BK141" s="157">
        <f t="shared" si="17"/>
        <v>0</v>
      </c>
      <c r="BL141" s="3" t="s">
        <v>329</v>
      </c>
      <c r="BM141" s="156" t="s">
        <v>2645</v>
      </c>
    </row>
    <row r="142" spans="2:65" s="17" customFormat="1" ht="16.5" customHeight="1">
      <c r="B142" s="143"/>
      <c r="C142" s="186" t="s">
        <v>245</v>
      </c>
      <c r="D142" s="186" t="s">
        <v>236</v>
      </c>
      <c r="E142" s="187" t="s">
        <v>2646</v>
      </c>
      <c r="F142" s="188" t="s">
        <v>2647</v>
      </c>
      <c r="G142" s="189" t="s">
        <v>222</v>
      </c>
      <c r="H142" s="190">
        <v>5</v>
      </c>
      <c r="I142" s="191"/>
      <c r="J142" s="192"/>
      <c r="K142" s="193"/>
      <c r="L142" s="194"/>
      <c r="M142" s="195"/>
      <c r="N142" s="196" t="s">
        <v>35</v>
      </c>
      <c r="O142" s="45"/>
      <c r="P142" s="154">
        <f t="shared" si="9"/>
        <v>0</v>
      </c>
      <c r="Q142" s="154">
        <v>0</v>
      </c>
      <c r="R142" s="154">
        <f t="shared" si="10"/>
        <v>0</v>
      </c>
      <c r="S142" s="154">
        <v>0</v>
      </c>
      <c r="T142" s="155">
        <f t="shared" si="11"/>
        <v>0</v>
      </c>
      <c r="AR142" s="156" t="s">
        <v>545</v>
      </c>
      <c r="AT142" s="156" t="s">
        <v>236</v>
      </c>
      <c r="AU142" s="156" t="s">
        <v>75</v>
      </c>
      <c r="AY142" s="3" t="s">
        <v>157</v>
      </c>
      <c r="BE142" s="157">
        <f t="shared" si="12"/>
        <v>0</v>
      </c>
      <c r="BF142" s="157">
        <f t="shared" si="13"/>
        <v>0</v>
      </c>
      <c r="BG142" s="157">
        <f t="shared" si="14"/>
        <v>0</v>
      </c>
      <c r="BH142" s="157">
        <f t="shared" si="15"/>
        <v>0</v>
      </c>
      <c r="BI142" s="157">
        <f t="shared" si="16"/>
        <v>0</v>
      </c>
      <c r="BJ142" s="3" t="s">
        <v>81</v>
      </c>
      <c r="BK142" s="157">
        <f t="shared" si="17"/>
        <v>0</v>
      </c>
      <c r="BL142" s="3" t="s">
        <v>545</v>
      </c>
      <c r="BM142" s="156" t="s">
        <v>2648</v>
      </c>
    </row>
    <row r="143" spans="2:65" s="17" customFormat="1" ht="16.5" customHeight="1">
      <c r="B143" s="143"/>
      <c r="C143" s="144" t="s">
        <v>6</v>
      </c>
      <c r="D143" s="144" t="s">
        <v>159</v>
      </c>
      <c r="E143" s="145" t="s">
        <v>2649</v>
      </c>
      <c r="F143" s="146" t="s">
        <v>2650</v>
      </c>
      <c r="G143" s="147" t="s">
        <v>222</v>
      </c>
      <c r="H143" s="148">
        <v>6</v>
      </c>
      <c r="I143" s="149"/>
      <c r="J143" s="150"/>
      <c r="K143" s="151"/>
      <c r="L143" s="18"/>
      <c r="M143" s="152"/>
      <c r="N143" s="153" t="s">
        <v>35</v>
      </c>
      <c r="O143" s="45"/>
      <c r="P143" s="154">
        <f t="shared" si="9"/>
        <v>0</v>
      </c>
      <c r="Q143" s="154">
        <v>0</v>
      </c>
      <c r="R143" s="154">
        <f t="shared" si="10"/>
        <v>0</v>
      </c>
      <c r="S143" s="154">
        <v>0</v>
      </c>
      <c r="T143" s="155">
        <f t="shared" si="11"/>
        <v>0</v>
      </c>
      <c r="AR143" s="156" t="s">
        <v>329</v>
      </c>
      <c r="AT143" s="156" t="s">
        <v>159</v>
      </c>
      <c r="AU143" s="156" t="s">
        <v>75</v>
      </c>
      <c r="AY143" s="3" t="s">
        <v>157</v>
      </c>
      <c r="BE143" s="157">
        <f t="shared" si="12"/>
        <v>0</v>
      </c>
      <c r="BF143" s="157">
        <f t="shared" si="13"/>
        <v>0</v>
      </c>
      <c r="BG143" s="157">
        <f t="shared" si="14"/>
        <v>0</v>
      </c>
      <c r="BH143" s="157">
        <f t="shared" si="15"/>
        <v>0</v>
      </c>
      <c r="BI143" s="157">
        <f t="shared" si="16"/>
        <v>0</v>
      </c>
      <c r="BJ143" s="3" t="s">
        <v>81</v>
      </c>
      <c r="BK143" s="157">
        <f t="shared" si="17"/>
        <v>0</v>
      </c>
      <c r="BL143" s="3" t="s">
        <v>329</v>
      </c>
      <c r="BM143" s="156" t="s">
        <v>2651</v>
      </c>
    </row>
    <row r="144" spans="2:65" s="17" customFormat="1" ht="16.5" customHeight="1">
      <c r="B144" s="143"/>
      <c r="C144" s="186" t="s">
        <v>252</v>
      </c>
      <c r="D144" s="186" t="s">
        <v>236</v>
      </c>
      <c r="E144" s="187" t="s">
        <v>2652</v>
      </c>
      <c r="F144" s="188" t="s">
        <v>2653</v>
      </c>
      <c r="G144" s="189" t="s">
        <v>222</v>
      </c>
      <c r="H144" s="190">
        <v>6</v>
      </c>
      <c r="I144" s="191"/>
      <c r="J144" s="192"/>
      <c r="K144" s="193"/>
      <c r="L144" s="194"/>
      <c r="M144" s="195"/>
      <c r="N144" s="196" t="s">
        <v>35</v>
      </c>
      <c r="O144" s="45"/>
      <c r="P144" s="154">
        <f t="shared" si="9"/>
        <v>0</v>
      </c>
      <c r="Q144" s="154">
        <v>0</v>
      </c>
      <c r="R144" s="154">
        <f t="shared" si="10"/>
        <v>0</v>
      </c>
      <c r="S144" s="154">
        <v>0</v>
      </c>
      <c r="T144" s="155">
        <f t="shared" si="11"/>
        <v>0</v>
      </c>
      <c r="AR144" s="156" t="s">
        <v>545</v>
      </c>
      <c r="AT144" s="156" t="s">
        <v>236</v>
      </c>
      <c r="AU144" s="156" t="s">
        <v>75</v>
      </c>
      <c r="AY144" s="3" t="s">
        <v>157</v>
      </c>
      <c r="BE144" s="157">
        <f t="shared" si="12"/>
        <v>0</v>
      </c>
      <c r="BF144" s="157">
        <f t="shared" si="13"/>
        <v>0</v>
      </c>
      <c r="BG144" s="157">
        <f t="shared" si="14"/>
        <v>0</v>
      </c>
      <c r="BH144" s="157">
        <f t="shared" si="15"/>
        <v>0</v>
      </c>
      <c r="BI144" s="157">
        <f t="shared" si="16"/>
        <v>0</v>
      </c>
      <c r="BJ144" s="3" t="s">
        <v>81</v>
      </c>
      <c r="BK144" s="157">
        <f t="shared" si="17"/>
        <v>0</v>
      </c>
      <c r="BL144" s="3" t="s">
        <v>545</v>
      </c>
      <c r="BM144" s="156" t="s">
        <v>2654</v>
      </c>
    </row>
    <row r="145" spans="2:65" s="129" customFormat="1" ht="25.9" customHeight="1">
      <c r="B145" s="130"/>
      <c r="D145" s="131" t="s">
        <v>68</v>
      </c>
      <c r="E145" s="132" t="s">
        <v>1392</v>
      </c>
      <c r="F145" s="132" t="s">
        <v>1905</v>
      </c>
      <c r="I145" s="133"/>
      <c r="J145" s="134"/>
      <c r="L145" s="130"/>
      <c r="M145" s="135"/>
      <c r="N145" s="136"/>
      <c r="O145" s="136"/>
      <c r="P145" s="137">
        <f>SUM(P146:P149)</f>
        <v>0</v>
      </c>
      <c r="Q145" s="136"/>
      <c r="R145" s="137">
        <f>SUM(R146:R149)</f>
        <v>0</v>
      </c>
      <c r="S145" s="136"/>
      <c r="T145" s="138">
        <f>SUM(T146:T149)</f>
        <v>0</v>
      </c>
      <c r="AR145" s="131" t="s">
        <v>169</v>
      </c>
      <c r="AT145" s="139" t="s">
        <v>68</v>
      </c>
      <c r="AU145" s="139" t="s">
        <v>69</v>
      </c>
      <c r="AY145" s="131" t="s">
        <v>157</v>
      </c>
      <c r="BK145" s="140">
        <f>SUM(BK146:BK149)</f>
        <v>0</v>
      </c>
    </row>
    <row r="146" spans="2:65" s="17" customFormat="1" ht="16.5" customHeight="1">
      <c r="B146" s="143"/>
      <c r="C146" s="144" t="s">
        <v>209</v>
      </c>
      <c r="D146" s="144" t="s">
        <v>159</v>
      </c>
      <c r="E146" s="145" t="s">
        <v>1906</v>
      </c>
      <c r="F146" s="146" t="s">
        <v>2655</v>
      </c>
      <c r="G146" s="147" t="s">
        <v>222</v>
      </c>
      <c r="H146" s="148">
        <v>2</v>
      </c>
      <c r="I146" s="149"/>
      <c r="J146" s="150"/>
      <c r="K146" s="151"/>
      <c r="L146" s="18"/>
      <c r="M146" s="152"/>
      <c r="N146" s="153" t="s">
        <v>35</v>
      </c>
      <c r="O146" s="45"/>
      <c r="P146" s="154">
        <f>O146*H146</f>
        <v>0</v>
      </c>
      <c r="Q146" s="154">
        <v>0</v>
      </c>
      <c r="R146" s="154">
        <f>Q146*H146</f>
        <v>0</v>
      </c>
      <c r="S146" s="154">
        <v>0</v>
      </c>
      <c r="T146" s="155">
        <f>S146*H146</f>
        <v>0</v>
      </c>
      <c r="AR146" s="156" t="s">
        <v>1726</v>
      </c>
      <c r="AT146" s="156" t="s">
        <v>159</v>
      </c>
      <c r="AU146" s="156" t="s">
        <v>75</v>
      </c>
      <c r="AY146" s="3" t="s">
        <v>157</v>
      </c>
      <c r="BE146" s="157">
        <f>IF(N146="základná",J146,0)</f>
        <v>0</v>
      </c>
      <c r="BF146" s="157">
        <f>IF(N146="znížená",J146,0)</f>
        <v>0</v>
      </c>
      <c r="BG146" s="157">
        <f>IF(N146="zákl. prenesená",J146,0)</f>
        <v>0</v>
      </c>
      <c r="BH146" s="157">
        <f>IF(N146="zníž. prenesená",J146,0)</f>
        <v>0</v>
      </c>
      <c r="BI146" s="157">
        <f>IF(N146="nulová",J146,0)</f>
        <v>0</v>
      </c>
      <c r="BJ146" s="3" t="s">
        <v>81</v>
      </c>
      <c r="BK146" s="157">
        <f>ROUND(I146*H146,2)</f>
        <v>0</v>
      </c>
      <c r="BL146" s="3" t="s">
        <v>1726</v>
      </c>
      <c r="BM146" s="156" t="s">
        <v>2656</v>
      </c>
    </row>
    <row r="147" spans="2:65" s="17" customFormat="1" ht="31.5" customHeight="1">
      <c r="B147" s="143"/>
      <c r="C147" s="186" t="s">
        <v>260</v>
      </c>
      <c r="D147" s="186" t="s">
        <v>236</v>
      </c>
      <c r="E147" s="187" t="s">
        <v>1908</v>
      </c>
      <c r="F147" s="656" t="s">
        <v>2934</v>
      </c>
      <c r="G147" s="189" t="s">
        <v>222</v>
      </c>
      <c r="H147" s="190">
        <v>1</v>
      </c>
      <c r="I147" s="191"/>
      <c r="J147" s="192"/>
      <c r="K147" s="193"/>
      <c r="L147" s="194"/>
      <c r="M147" s="195"/>
      <c r="N147" s="196" t="s">
        <v>35</v>
      </c>
      <c r="O147" s="45"/>
      <c r="P147" s="154">
        <f>O147*H147</f>
        <v>0</v>
      </c>
      <c r="Q147" s="154">
        <v>0</v>
      </c>
      <c r="R147" s="154">
        <f>Q147*H147</f>
        <v>0</v>
      </c>
      <c r="S147" s="154">
        <v>0</v>
      </c>
      <c r="T147" s="155">
        <f>S147*H147</f>
        <v>0</v>
      </c>
      <c r="AR147" s="156" t="s">
        <v>1726</v>
      </c>
      <c r="AT147" s="156" t="s">
        <v>236</v>
      </c>
      <c r="AU147" s="156" t="s">
        <v>75</v>
      </c>
      <c r="AY147" s="3" t="s">
        <v>157</v>
      </c>
      <c r="BE147" s="157">
        <f>IF(N147="základná",J147,0)</f>
        <v>0</v>
      </c>
      <c r="BF147" s="157">
        <f>IF(N147="znížená",J147,0)</f>
        <v>0</v>
      </c>
      <c r="BG147" s="157">
        <f>IF(N147="zákl. prenesená",J147,0)</f>
        <v>0</v>
      </c>
      <c r="BH147" s="157">
        <f>IF(N147="zníž. prenesená",J147,0)</f>
        <v>0</v>
      </c>
      <c r="BI147" s="157">
        <f>IF(N147="nulová",J147,0)</f>
        <v>0</v>
      </c>
      <c r="BJ147" s="3" t="s">
        <v>81</v>
      </c>
      <c r="BK147" s="157">
        <f>ROUND(I147*H147,2)</f>
        <v>0</v>
      </c>
      <c r="BL147" s="3" t="s">
        <v>1726</v>
      </c>
      <c r="BM147" s="156" t="s">
        <v>2657</v>
      </c>
    </row>
    <row r="148" spans="2:65" s="17" customFormat="1" ht="30.75" customHeight="1">
      <c r="B148" s="143"/>
      <c r="C148" s="186" t="s">
        <v>217</v>
      </c>
      <c r="D148" s="186" t="s">
        <v>236</v>
      </c>
      <c r="E148" s="187" t="s">
        <v>1909</v>
      </c>
      <c r="F148" s="656" t="s">
        <v>2933</v>
      </c>
      <c r="G148" s="189" t="s">
        <v>222</v>
      </c>
      <c r="H148" s="190">
        <v>1</v>
      </c>
      <c r="I148" s="191"/>
      <c r="J148" s="192"/>
      <c r="K148" s="193"/>
      <c r="L148" s="194"/>
      <c r="M148" s="195"/>
      <c r="N148" s="196" t="s">
        <v>35</v>
      </c>
      <c r="O148" s="45"/>
      <c r="P148" s="154">
        <f>O148*H148</f>
        <v>0</v>
      </c>
      <c r="Q148" s="154">
        <v>0</v>
      </c>
      <c r="R148" s="154">
        <f>Q148*H148</f>
        <v>0</v>
      </c>
      <c r="S148" s="154">
        <v>0</v>
      </c>
      <c r="T148" s="155">
        <f>S148*H148</f>
        <v>0</v>
      </c>
      <c r="AR148" s="156" t="s">
        <v>1726</v>
      </c>
      <c r="AT148" s="156" t="s">
        <v>236</v>
      </c>
      <c r="AU148" s="156" t="s">
        <v>75</v>
      </c>
      <c r="AY148" s="3" t="s">
        <v>157</v>
      </c>
      <c r="BE148" s="157">
        <f>IF(N148="základná",J148,0)</f>
        <v>0</v>
      </c>
      <c r="BF148" s="157">
        <f>IF(N148="znížená",J148,0)</f>
        <v>0</v>
      </c>
      <c r="BG148" s="157">
        <f>IF(N148="zákl. prenesená",J148,0)</f>
        <v>0</v>
      </c>
      <c r="BH148" s="157">
        <f>IF(N148="zníž. prenesená",J148,0)</f>
        <v>0</v>
      </c>
      <c r="BI148" s="157">
        <f>IF(N148="nulová",J148,0)</f>
        <v>0</v>
      </c>
      <c r="BJ148" s="3" t="s">
        <v>81</v>
      </c>
      <c r="BK148" s="157">
        <f>ROUND(I148*H148,2)</f>
        <v>0</v>
      </c>
      <c r="BL148" s="3" t="s">
        <v>1726</v>
      </c>
      <c r="BM148" s="156" t="s">
        <v>2658</v>
      </c>
    </row>
    <row r="149" spans="2:65" s="17" customFormat="1" ht="24.25" customHeight="1">
      <c r="B149" s="143"/>
      <c r="C149" s="144" t="s">
        <v>267</v>
      </c>
      <c r="D149" s="144" t="s">
        <v>159</v>
      </c>
      <c r="E149" s="145" t="s">
        <v>1911</v>
      </c>
      <c r="F149" s="146" t="s">
        <v>1912</v>
      </c>
      <c r="G149" s="147" t="s">
        <v>222</v>
      </c>
      <c r="H149" s="148">
        <v>1</v>
      </c>
      <c r="I149" s="149"/>
      <c r="J149" s="150"/>
      <c r="K149" s="151"/>
      <c r="L149" s="18"/>
      <c r="M149" s="152"/>
      <c r="N149" s="153" t="s">
        <v>35</v>
      </c>
      <c r="O149" s="45"/>
      <c r="P149" s="154">
        <f>O149*H149</f>
        <v>0</v>
      </c>
      <c r="Q149" s="154">
        <v>0</v>
      </c>
      <c r="R149" s="154">
        <f>Q149*H149</f>
        <v>0</v>
      </c>
      <c r="S149" s="154">
        <v>0</v>
      </c>
      <c r="T149" s="155">
        <f>S149*H149</f>
        <v>0</v>
      </c>
      <c r="AR149" s="156" t="s">
        <v>1726</v>
      </c>
      <c r="AT149" s="156" t="s">
        <v>159</v>
      </c>
      <c r="AU149" s="156" t="s">
        <v>75</v>
      </c>
      <c r="AY149" s="3" t="s">
        <v>157</v>
      </c>
      <c r="BE149" s="157">
        <f>IF(N149="základná",J149,0)</f>
        <v>0</v>
      </c>
      <c r="BF149" s="157">
        <f>IF(N149="znížená",J149,0)</f>
        <v>0</v>
      </c>
      <c r="BG149" s="157">
        <f>IF(N149="zákl. prenesená",J149,0)</f>
        <v>0</v>
      </c>
      <c r="BH149" s="157">
        <f>IF(N149="zníž. prenesená",J149,0)</f>
        <v>0</v>
      </c>
      <c r="BI149" s="157">
        <f>IF(N149="nulová",J149,0)</f>
        <v>0</v>
      </c>
      <c r="BJ149" s="3" t="s">
        <v>81</v>
      </c>
      <c r="BK149" s="157">
        <f>ROUND(I149*H149,2)</f>
        <v>0</v>
      </c>
      <c r="BL149" s="3" t="s">
        <v>1726</v>
      </c>
      <c r="BM149" s="156" t="s">
        <v>2659</v>
      </c>
    </row>
    <row r="150" spans="2:65" s="129" customFormat="1" ht="25.9" customHeight="1">
      <c r="B150" s="130"/>
      <c r="D150" s="131" t="s">
        <v>68</v>
      </c>
      <c r="E150" s="132" t="s">
        <v>1721</v>
      </c>
      <c r="F150" s="132" t="s">
        <v>1722</v>
      </c>
      <c r="I150" s="133"/>
      <c r="J150" s="134"/>
      <c r="L150" s="130"/>
      <c r="M150" s="135"/>
      <c r="N150" s="136"/>
      <c r="O150" s="136"/>
      <c r="P150" s="137">
        <f>SUM(P151:P154)</f>
        <v>0</v>
      </c>
      <c r="Q150" s="136"/>
      <c r="R150" s="137">
        <f>SUM(R151:R154)</f>
        <v>0</v>
      </c>
      <c r="S150" s="136"/>
      <c r="T150" s="138">
        <f>SUM(T151:T154)</f>
        <v>0</v>
      </c>
      <c r="AR150" s="131" t="s">
        <v>163</v>
      </c>
      <c r="AT150" s="139" t="s">
        <v>68</v>
      </c>
      <c r="AU150" s="139" t="s">
        <v>69</v>
      </c>
      <c r="AY150" s="131" t="s">
        <v>157</v>
      </c>
      <c r="BK150" s="140">
        <f>SUM(BK151:BK154)</f>
        <v>0</v>
      </c>
    </row>
    <row r="151" spans="2:65" s="17" customFormat="1" ht="33" customHeight="1">
      <c r="B151" s="143"/>
      <c r="C151" s="144" t="s">
        <v>223</v>
      </c>
      <c r="D151" s="144" t="s">
        <v>159</v>
      </c>
      <c r="E151" s="145" t="s">
        <v>2660</v>
      </c>
      <c r="F151" s="146" t="s">
        <v>1914</v>
      </c>
      <c r="G151" s="147" t="s">
        <v>1725</v>
      </c>
      <c r="H151" s="148">
        <v>8</v>
      </c>
      <c r="I151" s="149"/>
      <c r="J151" s="150"/>
      <c r="K151" s="151"/>
      <c r="L151" s="18"/>
      <c r="M151" s="152"/>
      <c r="N151" s="153" t="s">
        <v>35</v>
      </c>
      <c r="O151" s="45"/>
      <c r="P151" s="154">
        <f>O151*H151</f>
        <v>0</v>
      </c>
      <c r="Q151" s="154">
        <v>0</v>
      </c>
      <c r="R151" s="154">
        <f>Q151*H151</f>
        <v>0</v>
      </c>
      <c r="S151" s="154">
        <v>0</v>
      </c>
      <c r="T151" s="155">
        <f>S151*H151</f>
        <v>0</v>
      </c>
      <c r="AR151" s="156" t="s">
        <v>1726</v>
      </c>
      <c r="AT151" s="156" t="s">
        <v>159</v>
      </c>
      <c r="AU151" s="156" t="s">
        <v>75</v>
      </c>
      <c r="AY151" s="3" t="s">
        <v>157</v>
      </c>
      <c r="BE151" s="157">
        <f>IF(N151="základná",J151,0)</f>
        <v>0</v>
      </c>
      <c r="BF151" s="157">
        <f>IF(N151="znížená",J151,0)</f>
        <v>0</v>
      </c>
      <c r="BG151" s="157">
        <f>IF(N151="zákl. prenesená",J151,0)</f>
        <v>0</v>
      </c>
      <c r="BH151" s="157">
        <f>IF(N151="zníž. prenesená",J151,0)</f>
        <v>0</v>
      </c>
      <c r="BI151" s="157">
        <f>IF(N151="nulová",J151,0)</f>
        <v>0</v>
      </c>
      <c r="BJ151" s="3" t="s">
        <v>81</v>
      </c>
      <c r="BK151" s="157">
        <f>ROUND(I151*H151,2)</f>
        <v>0</v>
      </c>
      <c r="BL151" s="3" t="s">
        <v>1726</v>
      </c>
      <c r="BM151" s="156" t="s">
        <v>2661</v>
      </c>
    </row>
    <row r="152" spans="2:65" s="17" customFormat="1" ht="24.25" customHeight="1">
      <c r="B152" s="143"/>
      <c r="C152" s="144" t="s">
        <v>276</v>
      </c>
      <c r="D152" s="144" t="s">
        <v>159</v>
      </c>
      <c r="E152" s="145" t="s">
        <v>2662</v>
      </c>
      <c r="F152" s="146" t="s">
        <v>1917</v>
      </c>
      <c r="G152" s="147" t="s">
        <v>222</v>
      </c>
      <c r="H152" s="148">
        <v>1</v>
      </c>
      <c r="I152" s="149"/>
      <c r="J152" s="150"/>
      <c r="K152" s="151"/>
      <c r="L152" s="18"/>
      <c r="M152" s="152"/>
      <c r="N152" s="153" t="s">
        <v>35</v>
      </c>
      <c r="O152" s="45"/>
      <c r="P152" s="154">
        <f>O152*H152</f>
        <v>0</v>
      </c>
      <c r="Q152" s="154">
        <v>0</v>
      </c>
      <c r="R152" s="154">
        <f>Q152*H152</f>
        <v>0</v>
      </c>
      <c r="S152" s="154">
        <v>0</v>
      </c>
      <c r="T152" s="155">
        <f>S152*H152</f>
        <v>0</v>
      </c>
      <c r="AR152" s="156" t="s">
        <v>1726</v>
      </c>
      <c r="AT152" s="156" t="s">
        <v>159</v>
      </c>
      <c r="AU152" s="156" t="s">
        <v>75</v>
      </c>
      <c r="AY152" s="3" t="s">
        <v>157</v>
      </c>
      <c r="BE152" s="157">
        <f>IF(N152="základná",J152,0)</f>
        <v>0</v>
      </c>
      <c r="BF152" s="157">
        <f>IF(N152="znížená",J152,0)</f>
        <v>0</v>
      </c>
      <c r="BG152" s="157">
        <f>IF(N152="zákl. prenesená",J152,0)</f>
        <v>0</v>
      </c>
      <c r="BH152" s="157">
        <f>IF(N152="zníž. prenesená",J152,0)</f>
        <v>0</v>
      </c>
      <c r="BI152" s="157">
        <f>IF(N152="nulová",J152,0)</f>
        <v>0</v>
      </c>
      <c r="BJ152" s="3" t="s">
        <v>81</v>
      </c>
      <c r="BK152" s="157">
        <f>ROUND(I152*H152,2)</f>
        <v>0</v>
      </c>
      <c r="BL152" s="3" t="s">
        <v>1726</v>
      </c>
      <c r="BM152" s="156" t="s">
        <v>2663</v>
      </c>
    </row>
    <row r="153" spans="2:65" s="17" customFormat="1" ht="16.5" customHeight="1">
      <c r="B153" s="143"/>
      <c r="C153" s="144" t="s">
        <v>226</v>
      </c>
      <c r="D153" s="144" t="s">
        <v>159</v>
      </c>
      <c r="E153" s="145" t="s">
        <v>1918</v>
      </c>
      <c r="F153" s="146" t="s">
        <v>1919</v>
      </c>
      <c r="G153" s="147" t="s">
        <v>222</v>
      </c>
      <c r="H153" s="148">
        <v>1</v>
      </c>
      <c r="I153" s="149"/>
      <c r="J153" s="150"/>
      <c r="K153" s="151"/>
      <c r="L153" s="18"/>
      <c r="M153" s="152"/>
      <c r="N153" s="153" t="s">
        <v>35</v>
      </c>
      <c r="O153" s="45"/>
      <c r="P153" s="154">
        <f>O153*H153</f>
        <v>0</v>
      </c>
      <c r="Q153" s="154">
        <v>0</v>
      </c>
      <c r="R153" s="154">
        <f>Q153*H153</f>
        <v>0</v>
      </c>
      <c r="S153" s="154">
        <v>0</v>
      </c>
      <c r="T153" s="155">
        <f>S153*H153</f>
        <v>0</v>
      </c>
      <c r="AR153" s="156" t="s">
        <v>1726</v>
      </c>
      <c r="AT153" s="156" t="s">
        <v>159</v>
      </c>
      <c r="AU153" s="156" t="s">
        <v>75</v>
      </c>
      <c r="AY153" s="3" t="s">
        <v>157</v>
      </c>
      <c r="BE153" s="157">
        <f>IF(N153="základná",J153,0)</f>
        <v>0</v>
      </c>
      <c r="BF153" s="157">
        <f>IF(N153="znížená",J153,0)</f>
        <v>0</v>
      </c>
      <c r="BG153" s="157">
        <f>IF(N153="zákl. prenesená",J153,0)</f>
        <v>0</v>
      </c>
      <c r="BH153" s="157">
        <f>IF(N153="zníž. prenesená",J153,0)</f>
        <v>0</v>
      </c>
      <c r="BI153" s="157">
        <f>IF(N153="nulová",J153,0)</f>
        <v>0</v>
      </c>
      <c r="BJ153" s="3" t="s">
        <v>81</v>
      </c>
      <c r="BK153" s="157">
        <f>ROUND(I153*H153,2)</f>
        <v>0</v>
      </c>
      <c r="BL153" s="3" t="s">
        <v>1726</v>
      </c>
      <c r="BM153" s="156" t="s">
        <v>2664</v>
      </c>
    </row>
    <row r="154" spans="2:65" s="17" customFormat="1" ht="16.5" customHeight="1">
      <c r="B154" s="143"/>
      <c r="C154" s="144" t="s">
        <v>295</v>
      </c>
      <c r="D154" s="144" t="s">
        <v>159</v>
      </c>
      <c r="E154" s="145" t="s">
        <v>1920</v>
      </c>
      <c r="F154" s="146" t="s">
        <v>1921</v>
      </c>
      <c r="G154" s="147" t="s">
        <v>1725</v>
      </c>
      <c r="H154" s="148">
        <v>4</v>
      </c>
      <c r="I154" s="149"/>
      <c r="J154" s="150"/>
      <c r="K154" s="151"/>
      <c r="L154" s="18"/>
      <c r="M154" s="205"/>
      <c r="N154" s="206" t="s">
        <v>35</v>
      </c>
      <c r="O154" s="207"/>
      <c r="P154" s="208">
        <f>O154*H154</f>
        <v>0</v>
      </c>
      <c r="Q154" s="208">
        <v>0</v>
      </c>
      <c r="R154" s="208">
        <f>Q154*H154</f>
        <v>0</v>
      </c>
      <c r="S154" s="208">
        <v>0</v>
      </c>
      <c r="T154" s="209">
        <f>S154*H154</f>
        <v>0</v>
      </c>
      <c r="AR154" s="156" t="s">
        <v>1726</v>
      </c>
      <c r="AT154" s="156" t="s">
        <v>159</v>
      </c>
      <c r="AU154" s="156" t="s">
        <v>75</v>
      </c>
      <c r="AY154" s="3" t="s">
        <v>157</v>
      </c>
      <c r="BE154" s="157">
        <f>IF(N154="základná",J154,0)</f>
        <v>0</v>
      </c>
      <c r="BF154" s="157">
        <f>IF(N154="znížená",J154,0)</f>
        <v>0</v>
      </c>
      <c r="BG154" s="157">
        <f>IF(N154="zákl. prenesená",J154,0)</f>
        <v>0</v>
      </c>
      <c r="BH154" s="157">
        <f>IF(N154="zníž. prenesená",J154,0)</f>
        <v>0</v>
      </c>
      <c r="BI154" s="157">
        <f>IF(N154="nulová",J154,0)</f>
        <v>0</v>
      </c>
      <c r="BJ154" s="3" t="s">
        <v>81</v>
      </c>
      <c r="BK154" s="157">
        <f>ROUND(I154*H154,2)</f>
        <v>0</v>
      </c>
      <c r="BL154" s="3" t="s">
        <v>1726</v>
      </c>
      <c r="BM154" s="156" t="s">
        <v>2665</v>
      </c>
    </row>
    <row r="155" spans="2:65" s="17" customFormat="1" ht="7" customHeight="1">
      <c r="B155" s="33"/>
      <c r="C155" s="34"/>
      <c r="D155" s="34"/>
      <c r="E155" s="34"/>
      <c r="F155" s="34"/>
      <c r="G155" s="34"/>
      <c r="H155" s="34"/>
      <c r="I155" s="34"/>
      <c r="J155" s="34"/>
      <c r="K155" s="34"/>
      <c r="L155" s="18"/>
    </row>
  </sheetData>
  <autoFilter ref="C120:K154"/>
  <mergeCells count="12">
    <mergeCell ref="E111:H111"/>
    <mergeCell ref="E113:H113"/>
    <mergeCell ref="E29:H29"/>
    <mergeCell ref="E82:H82"/>
    <mergeCell ref="E84:H84"/>
    <mergeCell ref="E86:H86"/>
    <mergeCell ref="E109:H109"/>
    <mergeCell ref="L2:V2"/>
    <mergeCell ref="E7:H7"/>
    <mergeCell ref="E9:H9"/>
    <mergeCell ref="E11:H11"/>
    <mergeCell ref="E20:H20"/>
  </mergeCells>
  <pageMargins left="0.39374999999999999" right="0.39374999999999999" top="0.39374999999999999" bottom="0.39374999999999999" header="0.51180555555555496" footer="0"/>
  <pageSetup paperSize="9" scale="89" firstPageNumber="0" fitToHeight="100" orientation="portrait" horizontalDpi="300" verticalDpi="300" r:id="rId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AMJ188"/>
  <sheetViews>
    <sheetView showGridLines="0" topLeftCell="A83" zoomScaleNormal="100" zoomScaleSheetLayoutView="100" workbookViewId="0">
      <selection activeCell="J98" sqref="J98:J106"/>
    </sheetView>
  </sheetViews>
  <sheetFormatPr defaultRowHeight="10"/>
  <cols>
    <col min="1" max="1" width="8.33203125" style="1" customWidth="1"/>
    <col min="2" max="2" width="1.109375" style="1" customWidth="1"/>
    <col min="3" max="3" width="4.109375" style="1" customWidth="1"/>
    <col min="4" max="4" width="4.33203125" style="1" customWidth="1"/>
    <col min="5" max="5" width="17.109375" style="1" customWidth="1"/>
    <col min="6" max="6" width="50.77734375" style="1" customWidth="1"/>
    <col min="7" max="7" width="7.44140625" style="1" customWidth="1"/>
    <col min="8" max="8" width="14" style="1" customWidth="1"/>
    <col min="9" max="9" width="15.7773437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77734375" style="1" hidden="1" customWidth="1"/>
    <col min="14" max="14" width="9.33203125" style="1" hidden="1" customWidth="1"/>
    <col min="15" max="20" width="14.10937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32" max="43" width="8.44140625" style="1"/>
    <col min="44" max="65" width="9.33203125" style="1" hidden="1" customWidth="1"/>
    <col min="66" max="1024" width="8.44140625" style="1"/>
  </cols>
  <sheetData>
    <row r="2" spans="1:46" ht="37" customHeight="1">
      <c r="A2" s="504"/>
      <c r="B2" s="504"/>
      <c r="C2" s="504"/>
      <c r="D2" s="504"/>
      <c r="E2" s="504"/>
      <c r="F2" s="504"/>
      <c r="G2" s="504"/>
      <c r="H2" s="504"/>
      <c r="I2" s="504"/>
      <c r="J2" s="504"/>
      <c r="K2" s="504"/>
      <c r="L2" s="746"/>
      <c r="M2" s="746"/>
      <c r="N2" s="746"/>
      <c r="O2" s="746"/>
      <c r="P2" s="746"/>
      <c r="Q2" s="746"/>
      <c r="R2" s="746"/>
      <c r="S2" s="746"/>
      <c r="T2" s="746"/>
      <c r="U2" s="746"/>
      <c r="V2" s="746"/>
      <c r="W2" s="504"/>
      <c r="X2" s="504"/>
      <c r="Y2" s="504"/>
      <c r="Z2" s="504"/>
      <c r="AA2" s="504"/>
      <c r="AB2" s="504"/>
      <c r="AC2" s="504"/>
      <c r="AD2" s="504"/>
      <c r="AE2" s="504"/>
      <c r="AF2" s="504"/>
      <c r="AG2" s="504"/>
      <c r="AH2" s="504"/>
      <c r="AI2" s="504"/>
      <c r="AJ2" s="504"/>
      <c r="AK2" s="504"/>
      <c r="AL2" s="504"/>
      <c r="AM2" s="504"/>
      <c r="AN2" s="504"/>
      <c r="AO2" s="504"/>
      <c r="AP2" s="504"/>
      <c r="AQ2" s="504"/>
      <c r="AR2" s="504"/>
      <c r="AS2" s="504"/>
      <c r="AT2" s="511" t="s">
        <v>2884</v>
      </c>
    </row>
    <row r="3" spans="1:46" ht="7" customHeight="1">
      <c r="A3" s="504"/>
      <c r="B3" s="540"/>
      <c r="C3" s="541"/>
      <c r="D3" s="541"/>
      <c r="E3" s="541"/>
      <c r="F3" s="541"/>
      <c r="G3" s="541"/>
      <c r="H3" s="541"/>
      <c r="I3" s="541"/>
      <c r="J3" s="541"/>
      <c r="K3" s="541"/>
      <c r="L3" s="512"/>
      <c r="M3" s="504"/>
      <c r="N3" s="504"/>
      <c r="O3" s="504"/>
      <c r="P3" s="504"/>
      <c r="Q3" s="504"/>
      <c r="R3" s="504"/>
      <c r="S3" s="504"/>
      <c r="T3" s="504"/>
      <c r="U3" s="504"/>
      <c r="V3" s="504"/>
      <c r="W3" s="504"/>
      <c r="X3" s="504"/>
      <c r="Y3" s="504"/>
      <c r="Z3" s="504"/>
      <c r="AA3" s="504"/>
      <c r="AB3" s="504"/>
      <c r="AC3" s="504"/>
      <c r="AD3" s="504"/>
      <c r="AE3" s="504"/>
      <c r="AF3" s="504"/>
      <c r="AG3" s="504"/>
      <c r="AH3" s="504"/>
      <c r="AI3" s="504"/>
      <c r="AJ3" s="504"/>
      <c r="AK3" s="504"/>
      <c r="AL3" s="504"/>
      <c r="AM3" s="504"/>
      <c r="AN3" s="504"/>
      <c r="AO3" s="504"/>
      <c r="AP3" s="504"/>
      <c r="AQ3" s="504"/>
      <c r="AR3" s="504"/>
      <c r="AS3" s="504"/>
      <c r="AT3" s="511" t="s">
        <v>69</v>
      </c>
    </row>
    <row r="4" spans="1:46" ht="25" customHeight="1">
      <c r="A4" s="504"/>
      <c r="B4" s="512"/>
      <c r="C4" s="504"/>
      <c r="D4" s="542" t="s">
        <v>110</v>
      </c>
      <c r="E4" s="504"/>
      <c r="F4" s="504"/>
      <c r="G4" s="504"/>
      <c r="H4" s="504"/>
      <c r="I4" s="504"/>
      <c r="J4" s="504"/>
      <c r="K4" s="504"/>
      <c r="L4" s="512"/>
      <c r="M4" s="543" t="s">
        <v>8</v>
      </c>
      <c r="N4" s="504"/>
      <c r="O4" s="504"/>
      <c r="P4" s="504"/>
      <c r="Q4" s="504"/>
      <c r="R4" s="504"/>
      <c r="S4" s="504"/>
      <c r="T4" s="504"/>
      <c r="U4" s="504"/>
      <c r="V4" s="504"/>
      <c r="W4" s="504"/>
      <c r="X4" s="504"/>
      <c r="Y4" s="504"/>
      <c r="Z4" s="504"/>
      <c r="AA4" s="504"/>
      <c r="AB4" s="504"/>
      <c r="AC4" s="504"/>
      <c r="AD4" s="504"/>
      <c r="AE4" s="504"/>
      <c r="AF4" s="504"/>
      <c r="AG4" s="504"/>
      <c r="AH4" s="504"/>
      <c r="AI4" s="504"/>
      <c r="AJ4" s="504"/>
      <c r="AK4" s="504"/>
      <c r="AL4" s="504"/>
      <c r="AM4" s="504"/>
      <c r="AN4" s="504"/>
      <c r="AO4" s="504"/>
      <c r="AP4" s="504"/>
      <c r="AQ4" s="504"/>
      <c r="AR4" s="504"/>
      <c r="AS4" s="504"/>
      <c r="AT4" s="511" t="s">
        <v>2</v>
      </c>
    </row>
    <row r="5" spans="1:46" ht="7" customHeight="1">
      <c r="A5" s="504"/>
      <c r="B5" s="512"/>
      <c r="C5" s="504"/>
      <c r="D5" s="504"/>
      <c r="E5" s="504"/>
      <c r="F5" s="504"/>
      <c r="G5" s="504"/>
      <c r="H5" s="504"/>
      <c r="I5" s="504"/>
      <c r="J5" s="504"/>
      <c r="K5" s="504"/>
      <c r="L5" s="512"/>
      <c r="M5" s="504"/>
      <c r="N5" s="504"/>
      <c r="O5" s="504"/>
      <c r="P5" s="504"/>
      <c r="Q5" s="504"/>
      <c r="R5" s="504"/>
      <c r="S5" s="504"/>
      <c r="T5" s="504"/>
      <c r="U5" s="504"/>
      <c r="V5" s="504"/>
      <c r="W5" s="504"/>
      <c r="X5" s="504"/>
      <c r="Y5" s="504"/>
      <c r="Z5" s="504"/>
      <c r="AA5" s="504"/>
      <c r="AB5" s="504"/>
      <c r="AC5" s="504"/>
      <c r="AD5" s="504"/>
      <c r="AE5" s="504"/>
      <c r="AF5" s="504"/>
      <c r="AG5" s="504"/>
      <c r="AH5" s="504"/>
      <c r="AI5" s="504"/>
      <c r="AJ5" s="504"/>
      <c r="AK5" s="504"/>
      <c r="AL5" s="504"/>
      <c r="AM5" s="504"/>
      <c r="AN5" s="504"/>
      <c r="AO5" s="504"/>
      <c r="AP5" s="504"/>
      <c r="AQ5" s="504"/>
      <c r="AR5" s="504"/>
      <c r="AS5" s="504"/>
      <c r="AT5" s="504"/>
    </row>
    <row r="6" spans="1:46" ht="12" customHeight="1">
      <c r="A6" s="504"/>
      <c r="B6" s="512"/>
      <c r="C6" s="504"/>
      <c r="D6" s="544" t="s">
        <v>14</v>
      </c>
      <c r="E6" s="504"/>
      <c r="F6" s="504"/>
      <c r="G6" s="504"/>
      <c r="H6" s="504"/>
      <c r="I6" s="504"/>
      <c r="J6" s="504"/>
      <c r="K6" s="504"/>
      <c r="L6" s="512"/>
      <c r="M6" s="504"/>
      <c r="N6" s="504"/>
      <c r="O6" s="504"/>
      <c r="P6" s="504"/>
      <c r="Q6" s="504"/>
      <c r="R6" s="504"/>
      <c r="S6" s="504"/>
      <c r="T6" s="504"/>
      <c r="U6" s="504"/>
      <c r="V6" s="504"/>
      <c r="W6" s="504"/>
      <c r="X6" s="504"/>
      <c r="Y6" s="504"/>
      <c r="Z6" s="504"/>
      <c r="AA6" s="504"/>
      <c r="AB6" s="504"/>
      <c r="AC6" s="504"/>
      <c r="AD6" s="504"/>
      <c r="AE6" s="504"/>
      <c r="AF6" s="504"/>
      <c r="AG6" s="504"/>
      <c r="AH6" s="504"/>
      <c r="AI6" s="504"/>
      <c r="AJ6" s="504"/>
      <c r="AK6" s="504"/>
      <c r="AL6" s="504"/>
      <c r="AM6" s="504"/>
      <c r="AN6" s="504"/>
      <c r="AO6" s="504"/>
      <c r="AP6" s="504"/>
      <c r="AQ6" s="504"/>
      <c r="AR6" s="504"/>
      <c r="AS6" s="504"/>
      <c r="AT6" s="504"/>
    </row>
    <row r="7" spans="1:46" ht="16.5" customHeight="1">
      <c r="A7" s="504"/>
      <c r="B7" s="512"/>
      <c r="C7" s="504"/>
      <c r="D7" s="504"/>
      <c r="E7" s="749" t="s">
        <v>2688</v>
      </c>
      <c r="F7" s="750"/>
      <c r="G7" s="750"/>
      <c r="H7" s="750"/>
      <c r="I7" s="504"/>
      <c r="J7" s="504"/>
      <c r="K7" s="504"/>
      <c r="L7" s="512"/>
      <c r="M7" s="504"/>
      <c r="N7" s="504"/>
      <c r="O7" s="504"/>
      <c r="P7" s="504"/>
      <c r="Q7" s="504"/>
      <c r="R7" s="504"/>
      <c r="S7" s="504"/>
      <c r="T7" s="504"/>
      <c r="U7" s="504"/>
      <c r="V7" s="504"/>
      <c r="W7" s="504"/>
      <c r="X7" s="504"/>
      <c r="Y7" s="504"/>
      <c r="Z7" s="504"/>
      <c r="AA7" s="504"/>
      <c r="AB7" s="504"/>
      <c r="AC7" s="504"/>
      <c r="AD7" s="504"/>
      <c r="AE7" s="504"/>
      <c r="AF7" s="504"/>
      <c r="AG7" s="504"/>
      <c r="AH7" s="504"/>
      <c r="AI7" s="504"/>
      <c r="AJ7" s="504"/>
      <c r="AK7" s="504"/>
      <c r="AL7" s="504"/>
      <c r="AM7" s="504"/>
      <c r="AN7" s="504"/>
      <c r="AO7" s="504"/>
      <c r="AP7" s="504"/>
      <c r="AQ7" s="504"/>
      <c r="AR7" s="504"/>
      <c r="AS7" s="504"/>
      <c r="AT7" s="504"/>
    </row>
    <row r="8" spans="1:46" ht="12" customHeight="1">
      <c r="A8" s="504"/>
      <c r="B8" s="512"/>
      <c r="C8" s="504"/>
      <c r="D8" s="544" t="s">
        <v>111</v>
      </c>
      <c r="E8" s="504"/>
      <c r="F8" s="504"/>
      <c r="G8" s="504"/>
      <c r="H8" s="504"/>
      <c r="I8" s="504"/>
      <c r="J8" s="504"/>
      <c r="K8" s="504"/>
      <c r="L8" s="512"/>
      <c r="M8" s="504"/>
      <c r="N8" s="504"/>
      <c r="O8" s="504"/>
      <c r="P8" s="504"/>
      <c r="Q8" s="504"/>
      <c r="R8" s="504"/>
      <c r="S8" s="504"/>
      <c r="T8" s="504"/>
      <c r="U8" s="504"/>
      <c r="V8" s="504"/>
      <c r="W8" s="504"/>
      <c r="X8" s="504"/>
      <c r="Y8" s="504"/>
      <c r="Z8" s="504"/>
      <c r="AA8" s="504"/>
      <c r="AB8" s="504"/>
      <c r="AC8" s="504"/>
      <c r="AD8" s="504"/>
      <c r="AE8" s="504"/>
      <c r="AF8" s="504"/>
      <c r="AG8" s="504"/>
      <c r="AH8" s="504"/>
      <c r="AI8" s="504"/>
      <c r="AJ8" s="504"/>
      <c r="AK8" s="504"/>
      <c r="AL8" s="504"/>
      <c r="AM8" s="504"/>
      <c r="AN8" s="504"/>
      <c r="AO8" s="504"/>
      <c r="AP8" s="504"/>
      <c r="AQ8" s="504"/>
      <c r="AR8" s="504"/>
      <c r="AS8" s="504"/>
      <c r="AT8" s="504"/>
    </row>
    <row r="9" spans="1:46" s="17" customFormat="1" ht="16.5" customHeight="1">
      <c r="A9" s="520"/>
      <c r="B9" s="523"/>
      <c r="C9" s="520"/>
      <c r="D9" s="520"/>
      <c r="E9" s="749" t="s">
        <v>2143</v>
      </c>
      <c r="F9" s="751"/>
      <c r="G9" s="751"/>
      <c r="H9" s="751"/>
      <c r="I9" s="520"/>
      <c r="J9" s="520"/>
      <c r="K9" s="520"/>
      <c r="L9" s="524"/>
      <c r="M9" s="505"/>
      <c r="N9" s="505"/>
      <c r="O9" s="505"/>
      <c r="P9" s="505"/>
      <c r="Q9" s="505"/>
      <c r="R9" s="505"/>
      <c r="S9" s="520"/>
      <c r="T9" s="520"/>
      <c r="U9" s="520"/>
      <c r="V9" s="520"/>
      <c r="W9" s="520"/>
      <c r="X9" s="520"/>
      <c r="Y9" s="520"/>
      <c r="Z9" s="520"/>
      <c r="AA9" s="520"/>
      <c r="AB9" s="520"/>
      <c r="AC9" s="520"/>
      <c r="AD9" s="520"/>
      <c r="AE9" s="520"/>
      <c r="AF9" s="505"/>
      <c r="AG9" s="505"/>
      <c r="AH9" s="505"/>
      <c r="AI9" s="505"/>
      <c r="AJ9" s="505"/>
      <c r="AK9" s="505"/>
      <c r="AL9" s="505"/>
      <c r="AM9" s="505"/>
      <c r="AN9" s="505"/>
      <c r="AO9" s="505"/>
      <c r="AP9" s="505"/>
      <c r="AQ9" s="505"/>
      <c r="AR9" s="505"/>
      <c r="AS9" s="505"/>
      <c r="AT9" s="505"/>
    </row>
    <row r="10" spans="1:46" s="17" customFormat="1" ht="12" customHeight="1">
      <c r="A10" s="520"/>
      <c r="B10" s="523"/>
      <c r="C10" s="520"/>
      <c r="D10" s="544" t="s">
        <v>112</v>
      </c>
      <c r="E10" s="520"/>
      <c r="F10" s="520"/>
      <c r="G10" s="520"/>
      <c r="H10" s="520"/>
      <c r="I10" s="520"/>
      <c r="J10" s="520"/>
      <c r="K10" s="520"/>
      <c r="L10" s="524"/>
      <c r="M10" s="505"/>
      <c r="N10" s="505"/>
      <c r="O10" s="505"/>
      <c r="P10" s="505"/>
      <c r="Q10" s="505"/>
      <c r="R10" s="505"/>
      <c r="S10" s="520"/>
      <c r="T10" s="520"/>
      <c r="U10" s="520"/>
      <c r="V10" s="520"/>
      <c r="W10" s="520"/>
      <c r="X10" s="520"/>
      <c r="Y10" s="520"/>
      <c r="Z10" s="520"/>
      <c r="AA10" s="520"/>
      <c r="AB10" s="520"/>
      <c r="AC10" s="520"/>
      <c r="AD10" s="520"/>
      <c r="AE10" s="520"/>
      <c r="AF10" s="505"/>
      <c r="AG10" s="505"/>
      <c r="AH10" s="505"/>
      <c r="AI10" s="505"/>
      <c r="AJ10" s="505"/>
      <c r="AK10" s="505"/>
      <c r="AL10" s="505"/>
      <c r="AM10" s="505"/>
      <c r="AN10" s="505"/>
      <c r="AO10" s="505"/>
      <c r="AP10" s="505"/>
      <c r="AQ10" s="505"/>
      <c r="AR10" s="505"/>
      <c r="AS10" s="505"/>
      <c r="AT10" s="505"/>
    </row>
    <row r="11" spans="1:46" s="17" customFormat="1" ht="16.5" customHeight="1">
      <c r="A11" s="520"/>
      <c r="B11" s="523"/>
      <c r="C11" s="520"/>
      <c r="D11" s="520"/>
      <c r="E11" s="752" t="s">
        <v>2666</v>
      </c>
      <c r="F11" s="751"/>
      <c r="G11" s="751"/>
      <c r="H11" s="751"/>
      <c r="I11" s="520"/>
      <c r="J11" s="520"/>
      <c r="K11" s="520"/>
      <c r="L11" s="524"/>
      <c r="M11" s="505"/>
      <c r="N11" s="505"/>
      <c r="O11" s="505"/>
      <c r="P11" s="505"/>
      <c r="Q11" s="505"/>
      <c r="R11" s="505"/>
      <c r="S11" s="520"/>
      <c r="T11" s="520"/>
      <c r="U11" s="520"/>
      <c r="V11" s="520"/>
      <c r="W11" s="520"/>
      <c r="X11" s="520"/>
      <c r="Y11" s="520"/>
      <c r="Z11" s="520"/>
      <c r="AA11" s="520"/>
      <c r="AB11" s="520"/>
      <c r="AC11" s="520"/>
      <c r="AD11" s="520"/>
      <c r="AE11" s="520"/>
      <c r="AF11" s="505"/>
      <c r="AG11" s="505"/>
      <c r="AH11" s="505"/>
      <c r="AI11" s="505"/>
      <c r="AJ11" s="505"/>
      <c r="AK11" s="505"/>
      <c r="AL11" s="505"/>
      <c r="AM11" s="505"/>
      <c r="AN11" s="505"/>
      <c r="AO11" s="505"/>
      <c r="AP11" s="505"/>
      <c r="AQ11" s="505"/>
      <c r="AR11" s="505"/>
      <c r="AS11" s="505"/>
      <c r="AT11" s="505"/>
    </row>
    <row r="12" spans="1:46" s="17" customFormat="1">
      <c r="A12" s="520"/>
      <c r="B12" s="523"/>
      <c r="C12" s="520"/>
      <c r="D12" s="520"/>
      <c r="E12" s="520"/>
      <c r="F12" s="520"/>
      <c r="G12" s="520"/>
      <c r="H12" s="520"/>
      <c r="I12" s="520"/>
      <c r="J12" s="520"/>
      <c r="K12" s="520"/>
      <c r="L12" s="524"/>
      <c r="M12" s="505"/>
      <c r="N12" s="505"/>
      <c r="O12" s="505"/>
      <c r="P12" s="505"/>
      <c r="Q12" s="505"/>
      <c r="R12" s="505"/>
      <c r="S12" s="520"/>
      <c r="T12" s="520"/>
      <c r="U12" s="520"/>
      <c r="V12" s="520"/>
      <c r="W12" s="520"/>
      <c r="X12" s="520"/>
      <c r="Y12" s="520"/>
      <c r="Z12" s="520"/>
      <c r="AA12" s="520"/>
      <c r="AB12" s="520"/>
      <c r="AC12" s="520"/>
      <c r="AD12" s="520"/>
      <c r="AE12" s="520"/>
      <c r="AF12" s="505"/>
      <c r="AG12" s="505"/>
      <c r="AH12" s="505"/>
      <c r="AI12" s="505"/>
      <c r="AJ12" s="505"/>
      <c r="AK12" s="505"/>
      <c r="AL12" s="505"/>
      <c r="AM12" s="505"/>
      <c r="AN12" s="505"/>
      <c r="AO12" s="505"/>
      <c r="AP12" s="505"/>
      <c r="AQ12" s="505"/>
      <c r="AR12" s="505"/>
      <c r="AS12" s="505"/>
      <c r="AT12" s="505"/>
    </row>
    <row r="13" spans="1:46" s="17" customFormat="1" ht="12" customHeight="1">
      <c r="A13" s="520"/>
      <c r="B13" s="523"/>
      <c r="C13" s="520"/>
      <c r="D13" s="544" t="s">
        <v>15</v>
      </c>
      <c r="E13" s="520"/>
      <c r="F13" s="539" t="s">
        <v>2689</v>
      </c>
      <c r="G13" s="520"/>
      <c r="H13" s="520"/>
      <c r="I13" s="544" t="s">
        <v>16</v>
      </c>
      <c r="J13" s="539" t="s">
        <v>2689</v>
      </c>
      <c r="K13" s="520"/>
      <c r="L13" s="524"/>
      <c r="M13" s="505"/>
      <c r="N13" s="505"/>
      <c r="O13" s="505"/>
      <c r="P13" s="505"/>
      <c r="Q13" s="505"/>
      <c r="R13" s="505"/>
      <c r="S13" s="520"/>
      <c r="T13" s="520"/>
      <c r="U13" s="520"/>
      <c r="V13" s="520"/>
      <c r="W13" s="520"/>
      <c r="X13" s="520"/>
      <c r="Y13" s="520"/>
      <c r="Z13" s="520"/>
      <c r="AA13" s="520"/>
      <c r="AB13" s="520"/>
      <c r="AC13" s="520"/>
      <c r="AD13" s="520"/>
      <c r="AE13" s="520"/>
      <c r="AF13" s="505"/>
      <c r="AG13" s="505"/>
      <c r="AH13" s="505"/>
      <c r="AI13" s="505"/>
      <c r="AJ13" s="505"/>
      <c r="AK13" s="505"/>
      <c r="AL13" s="505"/>
      <c r="AM13" s="505"/>
      <c r="AN13" s="505"/>
      <c r="AO13" s="505"/>
      <c r="AP13" s="505"/>
      <c r="AQ13" s="505"/>
      <c r="AR13" s="505"/>
      <c r="AS13" s="505"/>
      <c r="AT13" s="505"/>
    </row>
    <row r="14" spans="1:46" s="17" customFormat="1" ht="12" customHeight="1">
      <c r="A14" s="520"/>
      <c r="B14" s="523"/>
      <c r="C14" s="520"/>
      <c r="D14" s="544" t="s">
        <v>17</v>
      </c>
      <c r="E14" s="520"/>
      <c r="F14" s="539" t="s">
        <v>2690</v>
      </c>
      <c r="G14" s="520"/>
      <c r="H14" s="520"/>
      <c r="I14" s="544" t="s">
        <v>19</v>
      </c>
      <c r="J14" s="545">
        <f>'Rekapitulácia stavby'!AN8</f>
        <v>45048</v>
      </c>
      <c r="K14" s="520"/>
      <c r="L14" s="524"/>
      <c r="M14" s="505"/>
      <c r="N14" s="505"/>
      <c r="O14" s="505"/>
      <c r="P14" s="505"/>
      <c r="Q14" s="505"/>
      <c r="R14" s="505"/>
      <c r="S14" s="520"/>
      <c r="T14" s="520"/>
      <c r="U14" s="520"/>
      <c r="V14" s="520"/>
      <c r="W14" s="520"/>
      <c r="X14" s="520"/>
      <c r="Y14" s="520"/>
      <c r="Z14" s="520"/>
      <c r="AA14" s="520"/>
      <c r="AB14" s="520"/>
      <c r="AC14" s="520"/>
      <c r="AD14" s="520"/>
      <c r="AE14" s="520"/>
      <c r="AF14" s="505"/>
      <c r="AG14" s="505"/>
      <c r="AH14" s="505"/>
      <c r="AI14" s="505"/>
      <c r="AJ14" s="505"/>
      <c r="AK14" s="505"/>
      <c r="AL14" s="505"/>
      <c r="AM14" s="505"/>
      <c r="AN14" s="505"/>
      <c r="AO14" s="505"/>
      <c r="AP14" s="505"/>
      <c r="AQ14" s="505"/>
      <c r="AR14" s="505"/>
      <c r="AS14" s="505"/>
      <c r="AT14" s="505"/>
    </row>
    <row r="15" spans="1:46" s="17" customFormat="1" ht="10.9" customHeight="1">
      <c r="A15" s="520"/>
      <c r="B15" s="523"/>
      <c r="C15" s="520"/>
      <c r="D15" s="520"/>
      <c r="E15" s="520"/>
      <c r="F15" s="520"/>
      <c r="G15" s="520"/>
      <c r="H15" s="520"/>
      <c r="I15" s="520"/>
      <c r="J15" s="520"/>
      <c r="K15" s="520"/>
      <c r="L15" s="524"/>
      <c r="M15" s="505"/>
      <c r="N15" s="505"/>
      <c r="O15" s="505"/>
      <c r="P15" s="505"/>
      <c r="Q15" s="505"/>
      <c r="R15" s="505"/>
      <c r="S15" s="520"/>
      <c r="T15" s="520"/>
      <c r="U15" s="520"/>
      <c r="V15" s="520"/>
      <c r="W15" s="520"/>
      <c r="X15" s="520"/>
      <c r="Y15" s="520"/>
      <c r="Z15" s="520"/>
      <c r="AA15" s="520"/>
      <c r="AB15" s="520"/>
      <c r="AC15" s="520"/>
      <c r="AD15" s="520"/>
      <c r="AE15" s="520"/>
      <c r="AF15" s="505"/>
      <c r="AG15" s="505"/>
      <c r="AH15" s="505"/>
      <c r="AI15" s="505"/>
      <c r="AJ15" s="505"/>
      <c r="AK15" s="505"/>
      <c r="AL15" s="505"/>
      <c r="AM15" s="505"/>
      <c r="AN15" s="505"/>
      <c r="AO15" s="505"/>
      <c r="AP15" s="505"/>
      <c r="AQ15" s="505"/>
      <c r="AR15" s="505"/>
      <c r="AS15" s="505"/>
      <c r="AT15" s="505"/>
    </row>
    <row r="16" spans="1:46" s="17" customFormat="1" ht="12" customHeight="1">
      <c r="A16" s="520"/>
      <c r="B16" s="523"/>
      <c r="C16" s="520"/>
      <c r="D16" s="544" t="s">
        <v>20</v>
      </c>
      <c r="E16" s="520"/>
      <c r="F16" s="520"/>
      <c r="G16" s="520"/>
      <c r="H16" s="520"/>
      <c r="I16" s="544" t="s">
        <v>21</v>
      </c>
      <c r="J16" s="539" t="s">
        <v>2689</v>
      </c>
      <c r="K16" s="520"/>
      <c r="L16" s="524"/>
      <c r="M16" s="505"/>
      <c r="N16" s="505"/>
      <c r="O16" s="505"/>
      <c r="P16" s="505"/>
      <c r="Q16" s="505"/>
      <c r="R16" s="505"/>
      <c r="S16" s="520"/>
      <c r="T16" s="520"/>
      <c r="U16" s="520"/>
      <c r="V16" s="520"/>
      <c r="W16" s="520"/>
      <c r="X16" s="520"/>
      <c r="Y16" s="520"/>
      <c r="Z16" s="520"/>
      <c r="AA16" s="520"/>
      <c r="AB16" s="520"/>
      <c r="AC16" s="520"/>
      <c r="AD16" s="520"/>
      <c r="AE16" s="520"/>
      <c r="AF16" s="505"/>
      <c r="AG16" s="505"/>
      <c r="AH16" s="505"/>
      <c r="AI16" s="505"/>
      <c r="AJ16" s="505"/>
      <c r="AK16" s="505"/>
      <c r="AL16" s="505"/>
      <c r="AM16" s="505"/>
      <c r="AN16" s="505"/>
      <c r="AO16" s="505"/>
      <c r="AP16" s="505"/>
      <c r="AQ16" s="505"/>
      <c r="AR16" s="505"/>
      <c r="AS16" s="505"/>
      <c r="AT16" s="505"/>
    </row>
    <row r="17" spans="1:31" s="17" customFormat="1" ht="18" customHeight="1">
      <c r="A17" s="520"/>
      <c r="B17" s="523"/>
      <c r="C17" s="520"/>
      <c r="D17" s="520"/>
      <c r="E17" s="539" t="s">
        <v>2790</v>
      </c>
      <c r="F17" s="520"/>
      <c r="G17" s="520"/>
      <c r="H17" s="520"/>
      <c r="I17" s="544" t="s">
        <v>22</v>
      </c>
      <c r="J17" s="539" t="s">
        <v>2689</v>
      </c>
      <c r="K17" s="520"/>
      <c r="L17" s="524"/>
      <c r="M17" s="505"/>
      <c r="N17" s="505"/>
      <c r="O17" s="505"/>
      <c r="P17" s="505"/>
      <c r="Q17" s="505"/>
      <c r="R17" s="505"/>
      <c r="S17" s="520"/>
      <c r="T17" s="520"/>
      <c r="U17" s="520"/>
      <c r="V17" s="520"/>
      <c r="W17" s="520"/>
      <c r="X17" s="520"/>
      <c r="Y17" s="520"/>
      <c r="Z17" s="520"/>
      <c r="AA17" s="520"/>
      <c r="AB17" s="520"/>
      <c r="AC17" s="520"/>
      <c r="AD17" s="520"/>
      <c r="AE17" s="520"/>
    </row>
    <row r="18" spans="1:31" s="17" customFormat="1" ht="7" customHeight="1">
      <c r="A18" s="520"/>
      <c r="B18" s="523"/>
      <c r="C18" s="520"/>
      <c r="D18" s="520"/>
      <c r="E18" s="520"/>
      <c r="F18" s="520"/>
      <c r="G18" s="520"/>
      <c r="H18" s="520"/>
      <c r="I18" s="520"/>
      <c r="J18" s="520"/>
      <c r="K18" s="520"/>
      <c r="L18" s="524"/>
      <c r="M18" s="505"/>
      <c r="N18" s="505"/>
      <c r="O18" s="505"/>
      <c r="P18" s="505"/>
      <c r="Q18" s="505"/>
      <c r="R18" s="505"/>
      <c r="S18" s="520"/>
      <c r="T18" s="520"/>
      <c r="U18" s="520"/>
      <c r="V18" s="520"/>
      <c r="W18" s="520"/>
      <c r="X18" s="520"/>
      <c r="Y18" s="520"/>
      <c r="Z18" s="520"/>
      <c r="AA18" s="520"/>
      <c r="AB18" s="520"/>
      <c r="AC18" s="520"/>
      <c r="AD18" s="520"/>
      <c r="AE18" s="520"/>
    </row>
    <row r="19" spans="1:31" s="17" customFormat="1" ht="12" customHeight="1">
      <c r="A19" s="520"/>
      <c r="B19" s="523"/>
      <c r="C19" s="520"/>
      <c r="D19" s="544" t="s">
        <v>23</v>
      </c>
      <c r="E19" s="520"/>
      <c r="F19" s="520"/>
      <c r="G19" s="520"/>
      <c r="H19" s="520"/>
      <c r="I19" s="544" t="s">
        <v>21</v>
      </c>
      <c r="J19" s="518" t="s">
        <v>24</v>
      </c>
      <c r="K19" s="520"/>
      <c r="L19" s="524"/>
      <c r="M19" s="505"/>
      <c r="N19" s="505"/>
      <c r="O19" s="505"/>
      <c r="P19" s="505"/>
      <c r="Q19" s="505"/>
      <c r="R19" s="505"/>
      <c r="S19" s="520"/>
      <c r="T19" s="520"/>
      <c r="U19" s="520"/>
      <c r="V19" s="520"/>
      <c r="W19" s="520"/>
      <c r="X19" s="520"/>
      <c r="Y19" s="520"/>
      <c r="Z19" s="520"/>
      <c r="AA19" s="520"/>
      <c r="AB19" s="520"/>
      <c r="AC19" s="520"/>
      <c r="AD19" s="520"/>
      <c r="AE19" s="520"/>
    </row>
    <row r="20" spans="1:31" s="17" customFormat="1" ht="18" customHeight="1">
      <c r="A20" s="520"/>
      <c r="B20" s="523"/>
      <c r="C20" s="520"/>
      <c r="D20" s="520"/>
      <c r="E20" s="753" t="s">
        <v>24</v>
      </c>
      <c r="F20" s="754"/>
      <c r="G20" s="754"/>
      <c r="H20" s="754"/>
      <c r="I20" s="544" t="s">
        <v>22</v>
      </c>
      <c r="J20" s="518" t="s">
        <v>24</v>
      </c>
      <c r="K20" s="520"/>
      <c r="L20" s="524"/>
      <c r="M20" s="505"/>
      <c r="N20" s="505"/>
      <c r="O20" s="505"/>
      <c r="P20" s="505"/>
      <c r="Q20" s="505"/>
      <c r="R20" s="505"/>
      <c r="S20" s="520"/>
      <c r="T20" s="520"/>
      <c r="U20" s="520"/>
      <c r="V20" s="520"/>
      <c r="W20" s="520"/>
      <c r="X20" s="520"/>
      <c r="Y20" s="520"/>
      <c r="Z20" s="520"/>
      <c r="AA20" s="520"/>
      <c r="AB20" s="520"/>
      <c r="AC20" s="520"/>
      <c r="AD20" s="520"/>
      <c r="AE20" s="520"/>
    </row>
    <row r="21" spans="1:31" s="17" customFormat="1" ht="7" customHeight="1">
      <c r="A21" s="520"/>
      <c r="B21" s="523"/>
      <c r="C21" s="520"/>
      <c r="D21" s="520"/>
      <c r="E21" s="520"/>
      <c r="F21" s="520"/>
      <c r="G21" s="520"/>
      <c r="H21" s="520"/>
      <c r="I21" s="520"/>
      <c r="J21" s="520"/>
      <c r="K21" s="520"/>
      <c r="L21" s="524"/>
      <c r="M21" s="505"/>
      <c r="N21" s="505"/>
      <c r="O21" s="505"/>
      <c r="P21" s="505"/>
      <c r="Q21" s="505"/>
      <c r="R21" s="505"/>
      <c r="S21" s="520"/>
      <c r="T21" s="520"/>
      <c r="U21" s="520"/>
      <c r="V21" s="520"/>
      <c r="W21" s="520"/>
      <c r="X21" s="520"/>
      <c r="Y21" s="520"/>
      <c r="Z21" s="520"/>
      <c r="AA21" s="520"/>
      <c r="AB21" s="520"/>
      <c r="AC21" s="520"/>
      <c r="AD21" s="520"/>
      <c r="AE21" s="520"/>
    </row>
    <row r="22" spans="1:31" s="17" customFormat="1" ht="12" customHeight="1">
      <c r="A22" s="520"/>
      <c r="B22" s="523"/>
      <c r="C22" s="520"/>
      <c r="D22" s="544" t="s">
        <v>25</v>
      </c>
      <c r="E22" s="520"/>
      <c r="F22" s="520"/>
      <c r="G22" s="520"/>
      <c r="H22" s="520"/>
      <c r="I22" s="544" t="s">
        <v>21</v>
      </c>
      <c r="J22" s="539" t="s">
        <v>2689</v>
      </c>
      <c r="K22" s="520"/>
      <c r="L22" s="524"/>
      <c r="M22" s="505"/>
      <c r="N22" s="505"/>
      <c r="O22" s="505"/>
      <c r="P22" s="505"/>
      <c r="Q22" s="505"/>
      <c r="R22" s="505"/>
      <c r="S22" s="520"/>
      <c r="T22" s="520"/>
      <c r="U22" s="520"/>
      <c r="V22" s="520"/>
      <c r="W22" s="520"/>
      <c r="X22" s="520"/>
      <c r="Y22" s="520"/>
      <c r="Z22" s="520"/>
      <c r="AA22" s="520"/>
      <c r="AB22" s="520"/>
      <c r="AC22" s="520"/>
      <c r="AD22" s="520"/>
      <c r="AE22" s="520"/>
    </row>
    <row r="23" spans="1:31" s="17" customFormat="1" ht="18" customHeight="1">
      <c r="A23" s="520"/>
      <c r="B23" s="523"/>
      <c r="C23" s="520"/>
      <c r="D23" s="520"/>
      <c r="E23" s="539" t="s">
        <v>2791</v>
      </c>
      <c r="F23" s="520"/>
      <c r="G23" s="520"/>
      <c r="H23" s="520"/>
      <c r="I23" s="544" t="s">
        <v>22</v>
      </c>
      <c r="J23" s="539" t="s">
        <v>2689</v>
      </c>
      <c r="K23" s="520"/>
      <c r="L23" s="524"/>
      <c r="M23" s="505"/>
      <c r="N23" s="505"/>
      <c r="O23" s="505"/>
      <c r="P23" s="505"/>
      <c r="Q23" s="505"/>
      <c r="R23" s="505"/>
      <c r="S23" s="520"/>
      <c r="T23" s="520"/>
      <c r="U23" s="520"/>
      <c r="V23" s="520"/>
      <c r="W23" s="520"/>
      <c r="X23" s="520"/>
      <c r="Y23" s="520"/>
      <c r="Z23" s="520"/>
      <c r="AA23" s="520"/>
      <c r="AB23" s="520"/>
      <c r="AC23" s="520"/>
      <c r="AD23" s="520"/>
      <c r="AE23" s="520"/>
    </row>
    <row r="24" spans="1:31" s="17" customFormat="1" ht="7" customHeight="1">
      <c r="A24" s="520"/>
      <c r="B24" s="523"/>
      <c r="C24" s="520"/>
      <c r="D24" s="520"/>
      <c r="E24" s="520"/>
      <c r="F24" s="520"/>
      <c r="G24" s="520"/>
      <c r="H24" s="520"/>
      <c r="I24" s="520"/>
      <c r="J24" s="520"/>
      <c r="K24" s="520"/>
      <c r="L24" s="524"/>
      <c r="M24" s="505"/>
      <c r="N24" s="505"/>
      <c r="O24" s="505"/>
      <c r="P24" s="505"/>
      <c r="Q24" s="505"/>
      <c r="R24" s="505"/>
      <c r="S24" s="520"/>
      <c r="T24" s="520"/>
      <c r="U24" s="520"/>
      <c r="V24" s="520"/>
      <c r="W24" s="520"/>
      <c r="X24" s="520"/>
      <c r="Y24" s="520"/>
      <c r="Z24" s="520"/>
      <c r="AA24" s="520"/>
      <c r="AB24" s="520"/>
      <c r="AC24" s="520"/>
      <c r="AD24" s="520"/>
      <c r="AE24" s="520"/>
    </row>
    <row r="25" spans="1:31" s="17" customFormat="1" ht="12" customHeight="1">
      <c r="A25" s="520"/>
      <c r="B25" s="523"/>
      <c r="C25" s="520"/>
      <c r="D25" s="544" t="s">
        <v>27</v>
      </c>
      <c r="E25" s="520"/>
      <c r="F25" s="520"/>
      <c r="G25" s="520"/>
      <c r="H25" s="520"/>
      <c r="I25" s="544" t="s">
        <v>21</v>
      </c>
      <c r="J25" s="539" t="s">
        <v>2689</v>
      </c>
      <c r="K25" s="520"/>
      <c r="L25" s="524"/>
      <c r="M25" s="505"/>
      <c r="N25" s="505"/>
      <c r="O25" s="505"/>
      <c r="P25" s="505"/>
      <c r="Q25" s="505"/>
      <c r="R25" s="505"/>
      <c r="S25" s="520"/>
      <c r="T25" s="520"/>
      <c r="U25" s="520"/>
      <c r="V25" s="520"/>
      <c r="W25" s="520"/>
      <c r="X25" s="520"/>
      <c r="Y25" s="520"/>
      <c r="Z25" s="520"/>
      <c r="AA25" s="520"/>
      <c r="AB25" s="520"/>
      <c r="AC25" s="520"/>
      <c r="AD25" s="520"/>
      <c r="AE25" s="520"/>
    </row>
    <row r="26" spans="1:31" s="17" customFormat="1" ht="18" customHeight="1">
      <c r="A26" s="520"/>
      <c r="B26" s="523"/>
      <c r="C26" s="520"/>
      <c r="D26" s="520"/>
      <c r="E26" s="539" t="s">
        <v>2693</v>
      </c>
      <c r="F26" s="520"/>
      <c r="G26" s="520"/>
      <c r="H26" s="520"/>
      <c r="I26" s="544" t="s">
        <v>22</v>
      </c>
      <c r="J26" s="539" t="s">
        <v>2689</v>
      </c>
      <c r="K26" s="520"/>
      <c r="L26" s="524"/>
      <c r="M26" s="505"/>
      <c r="N26" s="505"/>
      <c r="O26" s="505"/>
      <c r="P26" s="505"/>
      <c r="Q26" s="505"/>
      <c r="R26" s="505"/>
      <c r="S26" s="520"/>
      <c r="T26" s="520"/>
      <c r="U26" s="520"/>
      <c r="V26" s="520"/>
      <c r="W26" s="520"/>
      <c r="X26" s="520"/>
      <c r="Y26" s="520"/>
      <c r="Z26" s="520"/>
      <c r="AA26" s="520"/>
      <c r="AB26" s="520"/>
      <c r="AC26" s="520"/>
      <c r="AD26" s="520"/>
      <c r="AE26" s="520"/>
    </row>
    <row r="27" spans="1:31" s="17" customFormat="1" ht="7" customHeight="1">
      <c r="A27" s="520"/>
      <c r="B27" s="523"/>
      <c r="C27" s="520"/>
      <c r="D27" s="520"/>
      <c r="E27" s="520"/>
      <c r="F27" s="520"/>
      <c r="G27" s="520"/>
      <c r="H27" s="520"/>
      <c r="I27" s="520"/>
      <c r="J27" s="520"/>
      <c r="K27" s="520"/>
      <c r="L27" s="524"/>
      <c r="M27" s="505"/>
      <c r="N27" s="505"/>
      <c r="O27" s="505"/>
      <c r="P27" s="505"/>
      <c r="Q27" s="505"/>
      <c r="R27" s="505"/>
      <c r="S27" s="520"/>
      <c r="T27" s="520"/>
      <c r="U27" s="520"/>
      <c r="V27" s="520"/>
      <c r="W27" s="520"/>
      <c r="X27" s="520"/>
      <c r="Y27" s="520"/>
      <c r="Z27" s="520"/>
      <c r="AA27" s="520"/>
      <c r="AB27" s="520"/>
      <c r="AC27" s="520"/>
      <c r="AD27" s="520"/>
      <c r="AE27" s="520"/>
    </row>
    <row r="28" spans="1:31" s="17" customFormat="1" ht="12" customHeight="1">
      <c r="A28" s="520"/>
      <c r="B28" s="523"/>
      <c r="C28" s="520"/>
      <c r="D28" s="544" t="s">
        <v>28</v>
      </c>
      <c r="E28" s="520"/>
      <c r="F28" s="520"/>
      <c r="G28" s="520"/>
      <c r="H28" s="520"/>
      <c r="I28" s="520"/>
      <c r="J28" s="520"/>
      <c r="K28" s="520"/>
      <c r="L28" s="524"/>
      <c r="M28" s="505"/>
      <c r="N28" s="505"/>
      <c r="O28" s="505"/>
      <c r="P28" s="505"/>
      <c r="Q28" s="505"/>
      <c r="R28" s="505"/>
      <c r="S28" s="520"/>
      <c r="T28" s="520"/>
      <c r="U28" s="520"/>
      <c r="V28" s="520"/>
      <c r="W28" s="520"/>
      <c r="X28" s="520"/>
      <c r="Y28" s="520"/>
      <c r="Z28" s="520"/>
      <c r="AA28" s="520"/>
      <c r="AB28" s="520"/>
      <c r="AC28" s="520"/>
      <c r="AD28" s="520"/>
      <c r="AE28" s="520"/>
    </row>
    <row r="29" spans="1:31" s="87" customFormat="1" ht="16.5" customHeight="1">
      <c r="A29" s="546"/>
      <c r="B29" s="547"/>
      <c r="C29" s="546"/>
      <c r="D29" s="546"/>
      <c r="E29" s="755" t="s">
        <v>2689</v>
      </c>
      <c r="F29" s="755"/>
      <c r="G29" s="755"/>
      <c r="H29" s="755"/>
      <c r="I29" s="546"/>
      <c r="J29" s="546"/>
      <c r="K29" s="546"/>
      <c r="L29" s="548"/>
      <c r="M29" s="506"/>
      <c r="N29" s="506"/>
      <c r="O29" s="506"/>
      <c r="P29" s="506"/>
      <c r="Q29" s="506"/>
      <c r="R29" s="506"/>
      <c r="S29" s="546"/>
      <c r="T29" s="546"/>
      <c r="U29" s="546"/>
      <c r="V29" s="546"/>
      <c r="W29" s="546"/>
      <c r="X29" s="546"/>
      <c r="Y29" s="546"/>
      <c r="Z29" s="546"/>
      <c r="AA29" s="546"/>
      <c r="AB29" s="546"/>
      <c r="AC29" s="546"/>
      <c r="AD29" s="546"/>
      <c r="AE29" s="546"/>
    </row>
    <row r="30" spans="1:31" s="17" customFormat="1" ht="7" customHeight="1">
      <c r="A30" s="520"/>
      <c r="B30" s="523"/>
      <c r="C30" s="520"/>
      <c r="D30" s="520"/>
      <c r="E30" s="520"/>
      <c r="F30" s="520"/>
      <c r="G30" s="520"/>
      <c r="H30" s="520"/>
      <c r="I30" s="520"/>
      <c r="J30" s="520"/>
      <c r="K30" s="520"/>
      <c r="L30" s="524"/>
      <c r="M30" s="505"/>
      <c r="N30" s="505"/>
      <c r="O30" s="505"/>
      <c r="P30" s="505"/>
      <c r="Q30" s="505"/>
      <c r="R30" s="505"/>
      <c r="S30" s="520"/>
      <c r="T30" s="520"/>
      <c r="U30" s="520"/>
      <c r="V30" s="520"/>
      <c r="W30" s="520"/>
      <c r="X30" s="520"/>
      <c r="Y30" s="520"/>
      <c r="Z30" s="520"/>
      <c r="AA30" s="520"/>
      <c r="AB30" s="520"/>
      <c r="AC30" s="520"/>
      <c r="AD30" s="520"/>
      <c r="AE30" s="520"/>
    </row>
    <row r="31" spans="1:31" s="17" customFormat="1" ht="7" customHeight="1">
      <c r="A31" s="520"/>
      <c r="B31" s="523"/>
      <c r="C31" s="520"/>
      <c r="D31" s="549"/>
      <c r="E31" s="549"/>
      <c r="F31" s="549"/>
      <c r="G31" s="549"/>
      <c r="H31" s="549"/>
      <c r="I31" s="549"/>
      <c r="J31" s="549"/>
      <c r="K31" s="549"/>
      <c r="L31" s="524"/>
      <c r="M31" s="505"/>
      <c r="N31" s="505"/>
      <c r="O31" s="505"/>
      <c r="P31" s="505"/>
      <c r="Q31" s="505"/>
      <c r="R31" s="505"/>
      <c r="S31" s="520"/>
      <c r="T31" s="520"/>
      <c r="U31" s="520"/>
      <c r="V31" s="520"/>
      <c r="W31" s="520"/>
      <c r="X31" s="520"/>
      <c r="Y31" s="520"/>
      <c r="Z31" s="520"/>
      <c r="AA31" s="520"/>
      <c r="AB31" s="520"/>
      <c r="AC31" s="520"/>
      <c r="AD31" s="520"/>
      <c r="AE31" s="520"/>
    </row>
    <row r="32" spans="1:31" s="17" customFormat="1" ht="25.5" customHeight="1">
      <c r="A32" s="520"/>
      <c r="B32" s="523"/>
      <c r="C32" s="520"/>
      <c r="D32" s="550" t="s">
        <v>29</v>
      </c>
      <c r="E32" s="520"/>
      <c r="F32" s="520"/>
      <c r="G32" s="520"/>
      <c r="H32" s="520"/>
      <c r="I32" s="520"/>
      <c r="J32" s="551">
        <v>0</v>
      </c>
      <c r="K32" s="520"/>
      <c r="L32" s="524"/>
      <c r="M32" s="505"/>
      <c r="N32" s="505"/>
      <c r="O32" s="505"/>
      <c r="P32" s="505"/>
      <c r="Q32" s="505"/>
      <c r="R32" s="505"/>
      <c r="S32" s="520"/>
      <c r="T32" s="520"/>
      <c r="U32" s="520"/>
      <c r="V32" s="520"/>
      <c r="W32" s="520"/>
      <c r="X32" s="520"/>
      <c r="Y32" s="520"/>
      <c r="Z32" s="520"/>
      <c r="AA32" s="520"/>
      <c r="AB32" s="520"/>
      <c r="AC32" s="520"/>
      <c r="AD32" s="520"/>
      <c r="AE32" s="520"/>
    </row>
    <row r="33" spans="1:31" s="17" customFormat="1" ht="7" customHeight="1">
      <c r="A33" s="520"/>
      <c r="B33" s="523"/>
      <c r="C33" s="520"/>
      <c r="D33" s="549"/>
      <c r="E33" s="549"/>
      <c r="F33" s="549"/>
      <c r="G33" s="549"/>
      <c r="H33" s="549"/>
      <c r="I33" s="549"/>
      <c r="J33" s="549"/>
      <c r="K33" s="549"/>
      <c r="L33" s="524"/>
      <c r="M33" s="505"/>
      <c r="N33" s="505"/>
      <c r="O33" s="505"/>
      <c r="P33" s="505"/>
      <c r="Q33" s="505"/>
      <c r="R33" s="505"/>
      <c r="S33" s="520"/>
      <c r="T33" s="520"/>
      <c r="U33" s="520"/>
      <c r="V33" s="520"/>
      <c r="W33" s="520"/>
      <c r="X33" s="520"/>
      <c r="Y33" s="520"/>
      <c r="Z33" s="520"/>
      <c r="AA33" s="520"/>
      <c r="AB33" s="520"/>
      <c r="AC33" s="520"/>
      <c r="AD33" s="520"/>
      <c r="AE33" s="520"/>
    </row>
    <row r="34" spans="1:31" s="17" customFormat="1" ht="14.5" customHeight="1">
      <c r="A34" s="520"/>
      <c r="B34" s="523"/>
      <c r="C34" s="520"/>
      <c r="D34" s="520"/>
      <c r="E34" s="520"/>
      <c r="F34" s="552" t="s">
        <v>31</v>
      </c>
      <c r="G34" s="520"/>
      <c r="H34" s="520"/>
      <c r="I34" s="552" t="s">
        <v>30</v>
      </c>
      <c r="J34" s="552" t="s">
        <v>32</v>
      </c>
      <c r="K34" s="520"/>
      <c r="L34" s="524"/>
      <c r="M34" s="505"/>
      <c r="N34" s="505"/>
      <c r="O34" s="505"/>
      <c r="P34" s="505"/>
      <c r="Q34" s="505"/>
      <c r="R34" s="505"/>
      <c r="S34" s="520"/>
      <c r="T34" s="520"/>
      <c r="U34" s="520"/>
      <c r="V34" s="520"/>
      <c r="W34" s="520"/>
      <c r="X34" s="520"/>
      <c r="Y34" s="520"/>
      <c r="Z34" s="520"/>
      <c r="AA34" s="520"/>
      <c r="AB34" s="520"/>
      <c r="AC34" s="520"/>
      <c r="AD34" s="520"/>
      <c r="AE34" s="520"/>
    </row>
    <row r="35" spans="1:31" s="17" customFormat="1" ht="14.5" customHeight="1">
      <c r="A35" s="520"/>
      <c r="B35" s="523"/>
      <c r="C35" s="520"/>
      <c r="D35" s="553" t="s">
        <v>33</v>
      </c>
      <c r="E35" s="554" t="s">
        <v>34</v>
      </c>
      <c r="F35" s="555">
        <v>0</v>
      </c>
      <c r="G35" s="556"/>
      <c r="H35" s="556"/>
      <c r="I35" s="557">
        <v>0.2</v>
      </c>
      <c r="J35" s="555">
        <v>0</v>
      </c>
      <c r="K35" s="520"/>
      <c r="L35" s="524"/>
      <c r="M35" s="505"/>
      <c r="N35" s="505"/>
      <c r="O35" s="505"/>
      <c r="P35" s="505"/>
      <c r="Q35" s="505"/>
      <c r="R35" s="505"/>
      <c r="S35" s="520"/>
      <c r="T35" s="520"/>
      <c r="U35" s="520"/>
      <c r="V35" s="520"/>
      <c r="W35" s="520"/>
      <c r="X35" s="520"/>
      <c r="Y35" s="520"/>
      <c r="Z35" s="520"/>
      <c r="AA35" s="520"/>
      <c r="AB35" s="520"/>
      <c r="AC35" s="520"/>
      <c r="AD35" s="520"/>
      <c r="AE35" s="520"/>
    </row>
    <row r="36" spans="1:31" s="17" customFormat="1" ht="14.5" customHeight="1">
      <c r="A36" s="520"/>
      <c r="B36" s="523"/>
      <c r="C36" s="520"/>
      <c r="D36" s="520"/>
      <c r="E36" s="554" t="s">
        <v>35</v>
      </c>
      <c r="F36" s="555">
        <v>0</v>
      </c>
      <c r="G36" s="556"/>
      <c r="H36" s="556"/>
      <c r="I36" s="557">
        <v>0.2</v>
      </c>
      <c r="J36" s="555">
        <v>0</v>
      </c>
      <c r="K36" s="520"/>
      <c r="L36" s="524"/>
      <c r="M36" s="505"/>
      <c r="N36" s="505"/>
      <c r="O36" s="505"/>
      <c r="P36" s="505"/>
      <c r="Q36" s="505"/>
      <c r="R36" s="505"/>
      <c r="S36" s="520"/>
      <c r="T36" s="520"/>
      <c r="U36" s="520"/>
      <c r="V36" s="520"/>
      <c r="W36" s="520"/>
      <c r="X36" s="520"/>
      <c r="Y36" s="520"/>
      <c r="Z36" s="520"/>
      <c r="AA36" s="520"/>
      <c r="AB36" s="520"/>
      <c r="AC36" s="520"/>
      <c r="AD36" s="520"/>
      <c r="AE36" s="520"/>
    </row>
    <row r="37" spans="1:31" s="17" customFormat="1" ht="14.5" hidden="1" customHeight="1">
      <c r="A37" s="520"/>
      <c r="B37" s="523"/>
      <c r="C37" s="520"/>
      <c r="D37" s="520"/>
      <c r="E37" s="544" t="s">
        <v>36</v>
      </c>
      <c r="F37" s="558">
        <v>0</v>
      </c>
      <c r="G37" s="520"/>
      <c r="H37" s="520"/>
      <c r="I37" s="559">
        <v>0.2</v>
      </c>
      <c r="J37" s="558">
        <v>0</v>
      </c>
      <c r="K37" s="520"/>
      <c r="L37" s="524"/>
      <c r="M37" s="505"/>
      <c r="N37" s="505"/>
      <c r="O37" s="505"/>
      <c r="P37" s="505"/>
      <c r="Q37" s="505"/>
      <c r="R37" s="505"/>
      <c r="S37" s="520"/>
      <c r="T37" s="520"/>
      <c r="U37" s="520"/>
      <c r="V37" s="520"/>
      <c r="W37" s="520"/>
      <c r="X37" s="520"/>
      <c r="Y37" s="520"/>
      <c r="Z37" s="520"/>
      <c r="AA37" s="520"/>
      <c r="AB37" s="520"/>
      <c r="AC37" s="520"/>
      <c r="AD37" s="520"/>
      <c r="AE37" s="520"/>
    </row>
    <row r="38" spans="1:31" s="17" customFormat="1" ht="14.5" hidden="1" customHeight="1">
      <c r="A38" s="520"/>
      <c r="B38" s="523"/>
      <c r="C38" s="520"/>
      <c r="D38" s="520"/>
      <c r="E38" s="544" t="s">
        <v>37</v>
      </c>
      <c r="F38" s="558">
        <v>0</v>
      </c>
      <c r="G38" s="520"/>
      <c r="H38" s="520"/>
      <c r="I38" s="559">
        <v>0.2</v>
      </c>
      <c r="J38" s="558">
        <v>0</v>
      </c>
      <c r="K38" s="520"/>
      <c r="L38" s="524"/>
      <c r="M38" s="505"/>
      <c r="N38" s="505"/>
      <c r="O38" s="505"/>
      <c r="P38" s="505"/>
      <c r="Q38" s="505"/>
      <c r="R38" s="505"/>
      <c r="S38" s="520"/>
      <c r="T38" s="520"/>
      <c r="U38" s="520"/>
      <c r="V38" s="520"/>
      <c r="W38" s="520"/>
      <c r="X38" s="520"/>
      <c r="Y38" s="520"/>
      <c r="Z38" s="520"/>
      <c r="AA38" s="520"/>
      <c r="AB38" s="520"/>
      <c r="AC38" s="520"/>
      <c r="AD38" s="520"/>
      <c r="AE38" s="520"/>
    </row>
    <row r="39" spans="1:31" s="17" customFormat="1" ht="14.5" hidden="1" customHeight="1">
      <c r="A39" s="520"/>
      <c r="B39" s="523"/>
      <c r="C39" s="520"/>
      <c r="D39" s="520"/>
      <c r="E39" s="554" t="s">
        <v>38</v>
      </c>
      <c r="F39" s="555">
        <v>0</v>
      </c>
      <c r="G39" s="556"/>
      <c r="H39" s="556"/>
      <c r="I39" s="557">
        <v>0</v>
      </c>
      <c r="J39" s="555">
        <v>0</v>
      </c>
      <c r="K39" s="520"/>
      <c r="L39" s="524"/>
      <c r="M39" s="505"/>
      <c r="N39" s="505"/>
      <c r="O39" s="505"/>
      <c r="P39" s="505"/>
      <c r="Q39" s="505"/>
      <c r="R39" s="505"/>
      <c r="S39" s="520"/>
      <c r="T39" s="520"/>
      <c r="U39" s="520"/>
      <c r="V39" s="520"/>
      <c r="W39" s="520"/>
      <c r="X39" s="520"/>
      <c r="Y39" s="520"/>
      <c r="Z39" s="520"/>
      <c r="AA39" s="520"/>
      <c r="AB39" s="520"/>
      <c r="AC39" s="520"/>
      <c r="AD39" s="520"/>
      <c r="AE39" s="520"/>
    </row>
    <row r="40" spans="1:31" s="17" customFormat="1" ht="7" customHeight="1">
      <c r="A40" s="520"/>
      <c r="B40" s="523"/>
      <c r="C40" s="520"/>
      <c r="D40" s="520"/>
      <c r="E40" s="520"/>
      <c r="F40" s="520"/>
      <c r="G40" s="520"/>
      <c r="H40" s="520"/>
      <c r="I40" s="520"/>
      <c r="J40" s="520"/>
      <c r="K40" s="520"/>
      <c r="L40" s="524"/>
      <c r="M40" s="505"/>
      <c r="N40" s="505"/>
      <c r="O40" s="505"/>
      <c r="P40" s="505"/>
      <c r="Q40" s="505"/>
      <c r="R40" s="505"/>
      <c r="S40" s="520"/>
      <c r="T40" s="520"/>
      <c r="U40" s="520"/>
      <c r="V40" s="520"/>
      <c r="W40" s="520"/>
      <c r="X40" s="520"/>
      <c r="Y40" s="520"/>
      <c r="Z40" s="520"/>
      <c r="AA40" s="520"/>
      <c r="AB40" s="520"/>
      <c r="AC40" s="520"/>
      <c r="AD40" s="520"/>
      <c r="AE40" s="520"/>
    </row>
    <row r="41" spans="1:31" s="17" customFormat="1" ht="25.5" customHeight="1">
      <c r="A41" s="520"/>
      <c r="B41" s="523"/>
      <c r="C41" s="560"/>
      <c r="D41" s="561" t="s">
        <v>39</v>
      </c>
      <c r="E41" s="562"/>
      <c r="F41" s="562"/>
      <c r="G41" s="563" t="s">
        <v>40</v>
      </c>
      <c r="H41" s="564" t="s">
        <v>41</v>
      </c>
      <c r="I41" s="562"/>
      <c r="J41" s="565">
        <v>0</v>
      </c>
      <c r="K41" s="566"/>
      <c r="L41" s="524"/>
      <c r="M41" s="505"/>
      <c r="N41" s="505"/>
      <c r="O41" s="505"/>
      <c r="P41" s="505"/>
      <c r="Q41" s="505"/>
      <c r="R41" s="505"/>
      <c r="S41" s="520"/>
      <c r="T41" s="520"/>
      <c r="U41" s="520"/>
      <c r="V41" s="520"/>
      <c r="W41" s="520"/>
      <c r="X41" s="520"/>
      <c r="Y41" s="520"/>
      <c r="Z41" s="520"/>
      <c r="AA41" s="520"/>
      <c r="AB41" s="520"/>
      <c r="AC41" s="520"/>
      <c r="AD41" s="520"/>
      <c r="AE41" s="520"/>
    </row>
    <row r="42" spans="1:31" ht="14.5" customHeight="1">
      <c r="A42" s="520"/>
      <c r="B42" s="523"/>
      <c r="C42" s="520"/>
      <c r="D42" s="520"/>
      <c r="E42" s="520"/>
      <c r="F42" s="520"/>
      <c r="G42" s="520"/>
      <c r="H42" s="520"/>
      <c r="I42" s="520"/>
      <c r="J42" s="520"/>
      <c r="K42" s="520"/>
      <c r="L42" s="524"/>
      <c r="M42" s="505"/>
      <c r="N42" s="505"/>
      <c r="O42" s="505"/>
      <c r="P42" s="505"/>
      <c r="Q42" s="505"/>
      <c r="R42" s="505"/>
      <c r="S42" s="520"/>
      <c r="T42" s="520"/>
      <c r="U42" s="520"/>
      <c r="V42" s="520"/>
      <c r="W42" s="520"/>
      <c r="X42" s="520"/>
      <c r="Y42" s="520"/>
      <c r="Z42" s="520"/>
      <c r="AA42" s="520"/>
      <c r="AB42" s="520"/>
      <c r="AC42" s="520"/>
      <c r="AD42" s="520"/>
      <c r="AE42" s="520"/>
    </row>
    <row r="43" spans="1:31" ht="14.5" customHeight="1">
      <c r="A43" s="504"/>
      <c r="B43" s="512"/>
      <c r="C43" s="504"/>
      <c r="D43" s="504"/>
      <c r="E43" s="504"/>
      <c r="F43" s="504"/>
      <c r="G43" s="504"/>
      <c r="H43" s="504"/>
      <c r="I43" s="504"/>
      <c r="J43" s="504"/>
      <c r="K43" s="504"/>
      <c r="L43" s="512"/>
      <c r="M43" s="504"/>
      <c r="N43" s="504"/>
      <c r="O43" s="504"/>
      <c r="P43" s="504"/>
      <c r="Q43" s="504"/>
      <c r="R43" s="504"/>
      <c r="S43" s="504"/>
      <c r="T43" s="504"/>
      <c r="U43" s="504"/>
      <c r="V43" s="504"/>
      <c r="W43" s="504"/>
      <c r="X43" s="504"/>
      <c r="Y43" s="504"/>
      <c r="Z43" s="504"/>
      <c r="AA43" s="504"/>
      <c r="AB43" s="504"/>
      <c r="AC43" s="504"/>
      <c r="AD43" s="504"/>
      <c r="AE43" s="504"/>
    </row>
    <row r="44" spans="1:31" ht="14.5" customHeight="1">
      <c r="A44" s="504"/>
      <c r="B44" s="512"/>
      <c r="C44" s="504"/>
      <c r="D44" s="504"/>
      <c r="E44" s="504"/>
      <c r="F44" s="504"/>
      <c r="G44" s="504"/>
      <c r="H44" s="504"/>
      <c r="I44" s="504"/>
      <c r="J44" s="504"/>
      <c r="K44" s="504"/>
      <c r="L44" s="512"/>
      <c r="M44" s="504"/>
      <c r="N44" s="504"/>
      <c r="O44" s="504"/>
      <c r="P44" s="504"/>
      <c r="Q44" s="504"/>
      <c r="R44" s="504"/>
      <c r="S44" s="504"/>
      <c r="T44" s="504"/>
      <c r="U44" s="504"/>
      <c r="V44" s="504"/>
      <c r="W44" s="504"/>
      <c r="X44" s="504"/>
      <c r="Y44" s="504"/>
      <c r="Z44" s="504"/>
      <c r="AA44" s="504"/>
      <c r="AB44" s="504"/>
      <c r="AC44" s="504"/>
      <c r="AD44" s="504"/>
      <c r="AE44" s="504"/>
    </row>
    <row r="45" spans="1:31" ht="14.5" customHeight="1">
      <c r="A45" s="504"/>
      <c r="B45" s="512"/>
      <c r="C45" s="504"/>
      <c r="D45" s="504"/>
      <c r="E45" s="504"/>
      <c r="F45" s="504"/>
      <c r="G45" s="504"/>
      <c r="H45" s="504"/>
      <c r="I45" s="504"/>
      <c r="J45" s="504"/>
      <c r="K45" s="504"/>
      <c r="L45" s="512"/>
      <c r="M45" s="504"/>
      <c r="N45" s="504"/>
      <c r="O45" s="504"/>
      <c r="P45" s="504"/>
      <c r="Q45" s="504"/>
      <c r="R45" s="504"/>
      <c r="S45" s="504"/>
      <c r="T45" s="504"/>
      <c r="U45" s="504"/>
      <c r="V45" s="504"/>
      <c r="W45" s="504"/>
      <c r="X45" s="504"/>
      <c r="Y45" s="504"/>
      <c r="Z45" s="504"/>
      <c r="AA45" s="504"/>
      <c r="AB45" s="504"/>
      <c r="AC45" s="504"/>
      <c r="AD45" s="504"/>
      <c r="AE45" s="504"/>
    </row>
    <row r="46" spans="1:31" ht="14.5" customHeight="1">
      <c r="A46" s="504"/>
      <c r="B46" s="512"/>
      <c r="C46" s="504"/>
      <c r="D46" s="504"/>
      <c r="E46" s="504"/>
      <c r="F46" s="504"/>
      <c r="G46" s="504"/>
      <c r="H46" s="504"/>
      <c r="I46" s="504"/>
      <c r="J46" s="504"/>
      <c r="K46" s="504"/>
      <c r="L46" s="512"/>
      <c r="M46" s="504"/>
      <c r="N46" s="504"/>
      <c r="O46" s="504"/>
      <c r="P46" s="504"/>
      <c r="Q46" s="504"/>
      <c r="R46" s="504"/>
      <c r="S46" s="504"/>
      <c r="T46" s="504"/>
      <c r="U46" s="504"/>
      <c r="V46" s="504"/>
      <c r="W46" s="504"/>
      <c r="X46" s="504"/>
      <c r="Y46" s="504"/>
      <c r="Z46" s="504"/>
      <c r="AA46" s="504"/>
      <c r="AB46" s="504"/>
      <c r="AC46" s="504"/>
      <c r="AD46" s="504"/>
      <c r="AE46" s="504"/>
    </row>
    <row r="47" spans="1:31" s="17" customFormat="1" ht="14.5" customHeight="1">
      <c r="A47" s="504"/>
      <c r="B47" s="512"/>
      <c r="C47" s="504"/>
      <c r="D47" s="504"/>
      <c r="E47" s="504"/>
      <c r="F47" s="504"/>
      <c r="G47" s="504"/>
      <c r="H47" s="504"/>
      <c r="I47" s="504"/>
      <c r="J47" s="504"/>
      <c r="K47" s="504"/>
      <c r="L47" s="512"/>
      <c r="M47" s="504"/>
      <c r="N47" s="504"/>
      <c r="O47" s="504"/>
      <c r="P47" s="504"/>
      <c r="Q47" s="504"/>
      <c r="R47" s="504"/>
      <c r="S47" s="504"/>
      <c r="T47" s="504"/>
      <c r="U47" s="504"/>
      <c r="V47" s="504"/>
      <c r="W47" s="504"/>
      <c r="X47" s="504"/>
      <c r="Y47" s="504"/>
      <c r="Z47" s="504"/>
      <c r="AA47" s="504"/>
      <c r="AB47" s="504"/>
      <c r="AC47" s="504"/>
      <c r="AD47" s="504"/>
      <c r="AE47" s="504"/>
    </row>
    <row r="48" spans="1:31">
      <c r="A48" s="504"/>
      <c r="B48" s="512"/>
      <c r="C48" s="504"/>
      <c r="D48" s="504"/>
      <c r="E48" s="504"/>
      <c r="F48" s="504"/>
      <c r="G48" s="504"/>
      <c r="H48" s="504"/>
      <c r="I48" s="504"/>
      <c r="J48" s="504"/>
      <c r="K48" s="504"/>
      <c r="L48" s="512"/>
      <c r="M48" s="504"/>
      <c r="N48" s="504"/>
      <c r="O48" s="504"/>
      <c r="P48" s="504"/>
      <c r="Q48" s="504"/>
      <c r="R48" s="504"/>
      <c r="S48" s="504"/>
      <c r="T48" s="504"/>
      <c r="U48" s="504"/>
      <c r="V48" s="504"/>
      <c r="W48" s="504"/>
      <c r="X48" s="504"/>
      <c r="Y48" s="504"/>
      <c r="Z48" s="504"/>
      <c r="AA48" s="504"/>
      <c r="AB48" s="504"/>
      <c r="AC48" s="504"/>
      <c r="AD48" s="504"/>
      <c r="AE48" s="504"/>
    </row>
    <row r="49" spans="1:31">
      <c r="A49" s="504"/>
      <c r="B49" s="512"/>
      <c r="C49" s="504"/>
      <c r="D49" s="504"/>
      <c r="E49" s="504"/>
      <c r="F49" s="504"/>
      <c r="G49" s="504"/>
      <c r="H49" s="504"/>
      <c r="I49" s="504"/>
      <c r="J49" s="504"/>
      <c r="K49" s="504"/>
      <c r="L49" s="512"/>
      <c r="M49" s="504"/>
      <c r="N49" s="504"/>
      <c r="O49" s="504"/>
      <c r="P49" s="504"/>
      <c r="Q49" s="504"/>
      <c r="R49" s="504"/>
      <c r="S49" s="504"/>
      <c r="T49" s="504"/>
      <c r="U49" s="504"/>
      <c r="V49" s="504"/>
      <c r="W49" s="504"/>
      <c r="X49" s="504"/>
      <c r="Y49" s="504"/>
      <c r="Z49" s="504"/>
      <c r="AA49" s="504"/>
      <c r="AB49" s="504"/>
      <c r="AC49" s="504"/>
      <c r="AD49" s="504"/>
      <c r="AE49" s="504"/>
    </row>
    <row r="50" spans="1:31" ht="13">
      <c r="A50" s="505"/>
      <c r="B50" s="524"/>
      <c r="C50" s="505"/>
      <c r="D50" s="567" t="s">
        <v>42</v>
      </c>
      <c r="E50" s="568"/>
      <c r="F50" s="568"/>
      <c r="G50" s="567" t="s">
        <v>43</v>
      </c>
      <c r="H50" s="568"/>
      <c r="I50" s="568"/>
      <c r="J50" s="568"/>
      <c r="K50" s="568"/>
      <c r="L50" s="524"/>
      <c r="M50" s="505"/>
      <c r="N50" s="505"/>
      <c r="O50" s="505"/>
      <c r="P50" s="505"/>
      <c r="Q50" s="505"/>
      <c r="R50" s="505"/>
      <c r="S50" s="505"/>
      <c r="T50" s="505"/>
      <c r="U50" s="505"/>
      <c r="V50" s="505"/>
      <c r="W50" s="505"/>
      <c r="X50" s="505"/>
      <c r="Y50" s="505"/>
      <c r="Z50" s="505"/>
      <c r="AA50" s="505"/>
      <c r="AB50" s="505"/>
      <c r="AC50" s="505"/>
      <c r="AD50" s="505"/>
      <c r="AE50" s="505"/>
    </row>
    <row r="51" spans="1:31">
      <c r="A51" s="504"/>
      <c r="B51" s="512"/>
      <c r="C51" s="504"/>
      <c r="D51" s="504"/>
      <c r="E51" s="504"/>
      <c r="F51" s="504"/>
      <c r="G51" s="504"/>
      <c r="H51" s="504"/>
      <c r="I51" s="504"/>
      <c r="J51" s="504"/>
      <c r="K51" s="504"/>
      <c r="L51" s="512"/>
      <c r="M51" s="504"/>
      <c r="N51" s="504"/>
      <c r="O51" s="504"/>
      <c r="P51" s="504"/>
      <c r="Q51" s="504"/>
      <c r="R51" s="504"/>
      <c r="S51" s="504"/>
      <c r="T51" s="504"/>
      <c r="U51" s="504"/>
      <c r="V51" s="504"/>
      <c r="W51" s="504"/>
      <c r="X51" s="504"/>
      <c r="Y51" s="504"/>
      <c r="Z51" s="504"/>
      <c r="AA51" s="504"/>
      <c r="AB51" s="504"/>
      <c r="AC51" s="504"/>
      <c r="AD51" s="504"/>
      <c r="AE51" s="504"/>
    </row>
    <row r="52" spans="1:31">
      <c r="A52" s="504"/>
      <c r="B52" s="512"/>
      <c r="C52" s="504"/>
      <c r="D52" s="504"/>
      <c r="E52" s="504"/>
      <c r="F52" s="504"/>
      <c r="G52" s="504"/>
      <c r="H52" s="504"/>
      <c r="I52" s="504"/>
      <c r="J52" s="504"/>
      <c r="K52" s="504"/>
      <c r="L52" s="512"/>
      <c r="M52" s="504"/>
      <c r="N52" s="504"/>
      <c r="O52" s="504"/>
      <c r="P52" s="504"/>
      <c r="Q52" s="504"/>
      <c r="R52" s="504"/>
      <c r="S52" s="504"/>
      <c r="T52" s="504"/>
      <c r="U52" s="504"/>
      <c r="V52" s="504"/>
      <c r="W52" s="504"/>
      <c r="X52" s="504"/>
      <c r="Y52" s="504"/>
      <c r="Z52" s="504"/>
      <c r="AA52" s="504"/>
      <c r="AB52" s="504"/>
      <c r="AC52" s="504"/>
      <c r="AD52" s="504"/>
      <c r="AE52" s="504"/>
    </row>
    <row r="53" spans="1:31">
      <c r="A53" s="504"/>
      <c r="B53" s="512"/>
      <c r="C53" s="504"/>
      <c r="D53" s="504"/>
      <c r="E53" s="504"/>
      <c r="F53" s="504"/>
      <c r="G53" s="504"/>
      <c r="H53" s="504"/>
      <c r="I53" s="504"/>
      <c r="J53" s="504"/>
      <c r="K53" s="504"/>
      <c r="L53" s="512"/>
      <c r="M53" s="504"/>
      <c r="N53" s="504"/>
      <c r="O53" s="504"/>
      <c r="P53" s="504"/>
      <c r="Q53" s="504"/>
      <c r="R53" s="504"/>
      <c r="S53" s="504"/>
      <c r="T53" s="504"/>
      <c r="U53" s="504"/>
      <c r="V53" s="504"/>
      <c r="W53" s="504"/>
      <c r="X53" s="504"/>
      <c r="Y53" s="504"/>
      <c r="Z53" s="504"/>
      <c r="AA53" s="504"/>
      <c r="AB53" s="504"/>
      <c r="AC53" s="504"/>
      <c r="AD53" s="504"/>
      <c r="AE53" s="504"/>
    </row>
    <row r="54" spans="1:31">
      <c r="A54" s="504"/>
      <c r="B54" s="512"/>
      <c r="C54" s="504"/>
      <c r="D54" s="504"/>
      <c r="E54" s="504"/>
      <c r="F54" s="504"/>
      <c r="G54" s="504"/>
      <c r="H54" s="504"/>
      <c r="I54" s="504"/>
      <c r="J54" s="504"/>
      <c r="K54" s="504"/>
      <c r="L54" s="512"/>
      <c r="M54" s="504"/>
      <c r="N54" s="504"/>
      <c r="O54" s="504"/>
      <c r="P54" s="504"/>
      <c r="Q54" s="504"/>
      <c r="R54" s="504"/>
      <c r="S54" s="504"/>
      <c r="T54" s="504"/>
      <c r="U54" s="504"/>
      <c r="V54" s="504"/>
      <c r="W54" s="504"/>
      <c r="X54" s="504"/>
      <c r="Y54" s="504"/>
      <c r="Z54" s="504"/>
      <c r="AA54" s="504"/>
      <c r="AB54" s="504"/>
      <c r="AC54" s="504"/>
      <c r="AD54" s="504"/>
      <c r="AE54" s="504"/>
    </row>
    <row r="55" spans="1:31">
      <c r="A55" s="504"/>
      <c r="B55" s="512"/>
      <c r="C55" s="504"/>
      <c r="D55" s="504"/>
      <c r="E55" s="504"/>
      <c r="F55" s="504"/>
      <c r="G55" s="504"/>
      <c r="H55" s="504"/>
      <c r="I55" s="504"/>
      <c r="J55" s="504"/>
      <c r="K55" s="504"/>
      <c r="L55" s="512"/>
      <c r="M55" s="504"/>
      <c r="N55" s="504"/>
      <c r="O55" s="504"/>
      <c r="P55" s="504"/>
      <c r="Q55" s="504"/>
      <c r="R55" s="504"/>
      <c r="S55" s="504"/>
      <c r="T55" s="504"/>
      <c r="U55" s="504"/>
      <c r="V55" s="504"/>
      <c r="W55" s="504"/>
      <c r="X55" s="504"/>
      <c r="Y55" s="504"/>
      <c r="Z55" s="504"/>
      <c r="AA55" s="504"/>
      <c r="AB55" s="504"/>
      <c r="AC55" s="504"/>
      <c r="AD55" s="504"/>
      <c r="AE55" s="504"/>
    </row>
    <row r="56" spans="1:31">
      <c r="A56" s="504"/>
      <c r="B56" s="512"/>
      <c r="C56" s="504"/>
      <c r="D56" s="504"/>
      <c r="E56" s="504"/>
      <c r="F56" s="504"/>
      <c r="G56" s="504"/>
      <c r="H56" s="504"/>
      <c r="I56" s="504"/>
      <c r="J56" s="504"/>
      <c r="K56" s="504"/>
      <c r="L56" s="512"/>
      <c r="M56" s="504"/>
      <c r="N56" s="504"/>
      <c r="O56" s="504"/>
      <c r="P56" s="504"/>
      <c r="Q56" s="504"/>
      <c r="R56" s="504"/>
      <c r="S56" s="504"/>
      <c r="T56" s="504"/>
      <c r="U56" s="504"/>
      <c r="V56" s="504"/>
      <c r="W56" s="504"/>
      <c r="X56" s="504"/>
      <c r="Y56" s="504"/>
      <c r="Z56" s="504"/>
      <c r="AA56" s="504"/>
      <c r="AB56" s="504"/>
      <c r="AC56" s="504"/>
      <c r="AD56" s="504"/>
      <c r="AE56" s="504"/>
    </row>
    <row r="57" spans="1:31">
      <c r="A57" s="504"/>
      <c r="B57" s="512"/>
      <c r="C57" s="504"/>
      <c r="D57" s="504"/>
      <c r="E57" s="504"/>
      <c r="F57" s="504"/>
      <c r="G57" s="504"/>
      <c r="H57" s="504"/>
      <c r="I57" s="504"/>
      <c r="J57" s="504"/>
      <c r="K57" s="504"/>
      <c r="L57" s="512"/>
      <c r="M57" s="504"/>
      <c r="N57" s="504"/>
      <c r="O57" s="504"/>
      <c r="P57" s="504"/>
      <c r="Q57" s="504"/>
      <c r="R57" s="504"/>
      <c r="S57" s="504"/>
      <c r="T57" s="504"/>
      <c r="U57" s="504"/>
      <c r="V57" s="504"/>
      <c r="W57" s="504"/>
      <c r="X57" s="504"/>
      <c r="Y57" s="504"/>
      <c r="Z57" s="504"/>
      <c r="AA57" s="504"/>
      <c r="AB57" s="504"/>
      <c r="AC57" s="504"/>
      <c r="AD57" s="504"/>
      <c r="AE57" s="504"/>
    </row>
    <row r="58" spans="1:31" s="17" customFormat="1">
      <c r="A58" s="504"/>
      <c r="B58" s="512"/>
      <c r="C58" s="504"/>
      <c r="D58" s="504"/>
      <c r="E58" s="504"/>
      <c r="F58" s="504"/>
      <c r="G58" s="504"/>
      <c r="H58" s="504"/>
      <c r="I58" s="504"/>
      <c r="J58" s="504"/>
      <c r="K58" s="504"/>
      <c r="L58" s="512"/>
      <c r="M58" s="504"/>
      <c r="N58" s="504"/>
      <c r="O58" s="504"/>
      <c r="P58" s="504"/>
      <c r="Q58" s="504"/>
      <c r="R58" s="504"/>
      <c r="S58" s="504"/>
      <c r="T58" s="504"/>
      <c r="U58" s="504"/>
      <c r="V58" s="504"/>
      <c r="W58" s="504"/>
      <c r="X58" s="504"/>
      <c r="Y58" s="504"/>
      <c r="Z58" s="504"/>
      <c r="AA58" s="504"/>
      <c r="AB58" s="504"/>
      <c r="AC58" s="504"/>
      <c r="AD58" s="504"/>
      <c r="AE58" s="504"/>
    </row>
    <row r="59" spans="1:31">
      <c r="A59" s="504"/>
      <c r="B59" s="512"/>
      <c r="C59" s="504"/>
      <c r="D59" s="504"/>
      <c r="E59" s="504"/>
      <c r="F59" s="504"/>
      <c r="G59" s="504"/>
      <c r="H59" s="504"/>
      <c r="I59" s="504"/>
      <c r="J59" s="504"/>
      <c r="K59" s="504"/>
      <c r="L59" s="512"/>
      <c r="M59" s="504"/>
      <c r="N59" s="504"/>
      <c r="O59" s="504"/>
      <c r="P59" s="504"/>
      <c r="Q59" s="504"/>
      <c r="R59" s="504"/>
      <c r="S59" s="504"/>
      <c r="T59" s="504"/>
      <c r="U59" s="504"/>
      <c r="V59" s="504"/>
      <c r="W59" s="504"/>
      <c r="X59" s="504"/>
      <c r="Y59" s="504"/>
      <c r="Z59" s="504"/>
      <c r="AA59" s="504"/>
      <c r="AB59" s="504"/>
      <c r="AC59" s="504"/>
      <c r="AD59" s="504"/>
      <c r="AE59" s="504"/>
    </row>
    <row r="60" spans="1:31">
      <c r="A60" s="504"/>
      <c r="B60" s="512"/>
      <c r="C60" s="504"/>
      <c r="D60" s="504"/>
      <c r="E60" s="504"/>
      <c r="F60" s="504"/>
      <c r="G60" s="504"/>
      <c r="H60" s="504"/>
      <c r="I60" s="504"/>
      <c r="J60" s="504"/>
      <c r="K60" s="504"/>
      <c r="L60" s="512"/>
      <c r="M60" s="504"/>
      <c r="N60" s="504"/>
      <c r="O60" s="504"/>
      <c r="P60" s="504"/>
      <c r="Q60" s="504"/>
      <c r="R60" s="504"/>
      <c r="S60" s="504"/>
      <c r="T60" s="504"/>
      <c r="U60" s="504"/>
      <c r="V60" s="504"/>
      <c r="W60" s="504"/>
      <c r="X60" s="504"/>
      <c r="Y60" s="504"/>
      <c r="Z60" s="504"/>
      <c r="AA60" s="504"/>
      <c r="AB60" s="504"/>
      <c r="AC60" s="504"/>
      <c r="AD60" s="504"/>
      <c r="AE60" s="504"/>
    </row>
    <row r="61" spans="1:31" ht="12.5">
      <c r="A61" s="520"/>
      <c r="B61" s="523"/>
      <c r="C61" s="520"/>
      <c r="D61" s="569" t="s">
        <v>44</v>
      </c>
      <c r="E61" s="570"/>
      <c r="F61" s="571" t="s">
        <v>45</v>
      </c>
      <c r="G61" s="569" t="s">
        <v>44</v>
      </c>
      <c r="H61" s="570"/>
      <c r="I61" s="570"/>
      <c r="J61" s="572" t="s">
        <v>45</v>
      </c>
      <c r="K61" s="570"/>
      <c r="L61" s="524"/>
      <c r="M61" s="505"/>
      <c r="N61" s="505"/>
      <c r="O61" s="505"/>
      <c r="P61" s="505"/>
      <c r="Q61" s="505"/>
      <c r="R61" s="505"/>
      <c r="S61" s="520"/>
      <c r="T61" s="520"/>
      <c r="U61" s="520"/>
      <c r="V61" s="520"/>
      <c r="W61" s="520"/>
      <c r="X61" s="520"/>
      <c r="Y61" s="520"/>
      <c r="Z61" s="520"/>
      <c r="AA61" s="520"/>
      <c r="AB61" s="520"/>
      <c r="AC61" s="520"/>
      <c r="AD61" s="520"/>
      <c r="AE61" s="520"/>
    </row>
    <row r="62" spans="1:31" s="17" customFormat="1">
      <c r="A62" s="504"/>
      <c r="B62" s="512"/>
      <c r="C62" s="504"/>
      <c r="D62" s="504"/>
      <c r="E62" s="504"/>
      <c r="F62" s="504"/>
      <c r="G62" s="504"/>
      <c r="H62" s="504"/>
      <c r="I62" s="504"/>
      <c r="J62" s="504"/>
      <c r="K62" s="504"/>
      <c r="L62" s="512"/>
      <c r="M62" s="504"/>
      <c r="N62" s="504"/>
      <c r="O62" s="504"/>
      <c r="P62" s="504"/>
      <c r="Q62" s="504"/>
      <c r="R62" s="504"/>
      <c r="S62" s="504"/>
      <c r="T62" s="504"/>
      <c r="U62" s="504"/>
      <c r="V62" s="504"/>
      <c r="W62" s="504"/>
      <c r="X62" s="504"/>
      <c r="Y62" s="504"/>
      <c r="Z62" s="504"/>
      <c r="AA62" s="504"/>
      <c r="AB62" s="504"/>
      <c r="AC62" s="504"/>
      <c r="AD62" s="504"/>
      <c r="AE62" s="504"/>
    </row>
    <row r="63" spans="1:31">
      <c r="A63" s="504"/>
      <c r="B63" s="512"/>
      <c r="C63" s="504"/>
      <c r="D63" s="504"/>
      <c r="E63" s="504"/>
      <c r="F63" s="504"/>
      <c r="G63" s="504"/>
      <c r="H63" s="504"/>
      <c r="I63" s="504"/>
      <c r="J63" s="504"/>
      <c r="K63" s="504"/>
      <c r="L63" s="512"/>
      <c r="M63" s="504"/>
      <c r="N63" s="504"/>
      <c r="O63" s="504"/>
      <c r="P63" s="504"/>
      <c r="Q63" s="504"/>
      <c r="R63" s="504"/>
      <c r="S63" s="504"/>
      <c r="T63" s="504"/>
      <c r="U63" s="504"/>
      <c r="V63" s="504"/>
      <c r="W63" s="504"/>
      <c r="X63" s="504"/>
      <c r="Y63" s="504"/>
      <c r="Z63" s="504"/>
      <c r="AA63" s="504"/>
      <c r="AB63" s="504"/>
      <c r="AC63" s="504"/>
      <c r="AD63" s="504"/>
      <c r="AE63" s="504"/>
    </row>
    <row r="64" spans="1:31">
      <c r="A64" s="504"/>
      <c r="B64" s="512"/>
      <c r="C64" s="504"/>
      <c r="D64" s="504"/>
      <c r="E64" s="504"/>
      <c r="F64" s="504"/>
      <c r="G64" s="504"/>
      <c r="H64" s="504"/>
      <c r="I64" s="504"/>
      <c r="J64" s="504"/>
      <c r="K64" s="504"/>
      <c r="L64" s="512"/>
      <c r="M64" s="504"/>
      <c r="N64" s="504"/>
      <c r="O64" s="504"/>
      <c r="P64" s="504"/>
      <c r="Q64" s="504"/>
      <c r="R64" s="504"/>
      <c r="S64" s="504"/>
      <c r="T64" s="504"/>
      <c r="U64" s="504"/>
      <c r="V64" s="504"/>
      <c r="W64" s="504"/>
      <c r="X64" s="504"/>
      <c r="Y64" s="504"/>
      <c r="Z64" s="504"/>
      <c r="AA64" s="504"/>
      <c r="AB64" s="504"/>
      <c r="AC64" s="504"/>
      <c r="AD64" s="504"/>
      <c r="AE64" s="504"/>
    </row>
    <row r="65" spans="1:31" ht="13">
      <c r="A65" s="520"/>
      <c r="B65" s="523"/>
      <c r="C65" s="520"/>
      <c r="D65" s="567" t="s">
        <v>46</v>
      </c>
      <c r="E65" s="573"/>
      <c r="F65" s="573"/>
      <c r="G65" s="567" t="s">
        <v>47</v>
      </c>
      <c r="H65" s="573"/>
      <c r="I65" s="573"/>
      <c r="J65" s="573"/>
      <c r="K65" s="573"/>
      <c r="L65" s="524"/>
      <c r="M65" s="505"/>
      <c r="N65" s="505"/>
      <c r="O65" s="505"/>
      <c r="P65" s="505"/>
      <c r="Q65" s="505"/>
      <c r="R65" s="505"/>
      <c r="S65" s="520"/>
      <c r="T65" s="520"/>
      <c r="U65" s="520"/>
      <c r="V65" s="520"/>
      <c r="W65" s="520"/>
      <c r="X65" s="520"/>
      <c r="Y65" s="520"/>
      <c r="Z65" s="520"/>
      <c r="AA65" s="520"/>
      <c r="AB65" s="520"/>
      <c r="AC65" s="520"/>
      <c r="AD65" s="520"/>
      <c r="AE65" s="520"/>
    </row>
    <row r="66" spans="1:31">
      <c r="A66" s="504"/>
      <c r="B66" s="512"/>
      <c r="C66" s="504"/>
      <c r="D66" s="504"/>
      <c r="E66" s="504"/>
      <c r="F66" s="504"/>
      <c r="G66" s="504"/>
      <c r="H66" s="504"/>
      <c r="I66" s="504"/>
      <c r="J66" s="504"/>
      <c r="K66" s="504"/>
      <c r="L66" s="512"/>
      <c r="M66" s="504"/>
      <c r="N66" s="504"/>
      <c r="O66" s="504"/>
      <c r="P66" s="504"/>
      <c r="Q66" s="504"/>
      <c r="R66" s="504"/>
      <c r="S66" s="504"/>
      <c r="T66" s="504"/>
      <c r="U66" s="504"/>
      <c r="V66" s="504"/>
      <c r="W66" s="504"/>
      <c r="X66" s="504"/>
      <c r="Y66" s="504"/>
      <c r="Z66" s="504"/>
      <c r="AA66" s="504"/>
      <c r="AB66" s="504"/>
      <c r="AC66" s="504"/>
      <c r="AD66" s="504"/>
      <c r="AE66" s="504"/>
    </row>
    <row r="67" spans="1:31">
      <c r="A67" s="504"/>
      <c r="B67" s="512"/>
      <c r="C67" s="504"/>
      <c r="D67" s="504"/>
      <c r="E67" s="504"/>
      <c r="F67" s="504"/>
      <c r="G67" s="504"/>
      <c r="H67" s="504"/>
      <c r="I67" s="504"/>
      <c r="J67" s="504"/>
      <c r="K67" s="504"/>
      <c r="L67" s="512"/>
      <c r="M67" s="504"/>
      <c r="N67" s="504"/>
      <c r="O67" s="504"/>
      <c r="P67" s="504"/>
      <c r="Q67" s="504"/>
      <c r="R67" s="504"/>
      <c r="S67" s="504"/>
      <c r="T67" s="504"/>
      <c r="U67" s="504"/>
      <c r="V67" s="504"/>
      <c r="W67" s="504"/>
      <c r="X67" s="504"/>
      <c r="Y67" s="504"/>
      <c r="Z67" s="504"/>
      <c r="AA67" s="504"/>
      <c r="AB67" s="504"/>
      <c r="AC67" s="504"/>
      <c r="AD67" s="504"/>
      <c r="AE67" s="504"/>
    </row>
    <row r="68" spans="1:31">
      <c r="A68" s="504"/>
      <c r="B68" s="512"/>
      <c r="C68" s="504"/>
      <c r="D68" s="504"/>
      <c r="E68" s="504"/>
      <c r="F68" s="504"/>
      <c r="G68" s="504"/>
      <c r="H68" s="504"/>
      <c r="I68" s="504"/>
      <c r="J68" s="504"/>
      <c r="K68" s="504"/>
      <c r="L68" s="512"/>
      <c r="M68" s="504"/>
      <c r="N68" s="504"/>
      <c r="O68" s="504"/>
      <c r="P68" s="504"/>
      <c r="Q68" s="504"/>
      <c r="R68" s="504"/>
      <c r="S68" s="504"/>
      <c r="T68" s="504"/>
      <c r="U68" s="504"/>
      <c r="V68" s="504"/>
      <c r="W68" s="504"/>
      <c r="X68" s="504"/>
      <c r="Y68" s="504"/>
      <c r="Z68" s="504"/>
      <c r="AA68" s="504"/>
      <c r="AB68" s="504"/>
      <c r="AC68" s="504"/>
      <c r="AD68" s="504"/>
      <c r="AE68" s="504"/>
    </row>
    <row r="69" spans="1:31">
      <c r="A69" s="504"/>
      <c r="B69" s="512"/>
      <c r="C69" s="504"/>
      <c r="D69" s="504"/>
      <c r="E69" s="504"/>
      <c r="F69" s="504"/>
      <c r="G69" s="504"/>
      <c r="H69" s="504"/>
      <c r="I69" s="504"/>
      <c r="J69" s="504"/>
      <c r="K69" s="504"/>
      <c r="L69" s="512"/>
      <c r="M69" s="504"/>
      <c r="N69" s="504"/>
      <c r="O69" s="504"/>
      <c r="P69" s="504"/>
      <c r="Q69" s="504"/>
      <c r="R69" s="504"/>
      <c r="S69" s="504"/>
      <c r="T69" s="504"/>
      <c r="U69" s="504"/>
      <c r="V69" s="504"/>
      <c r="W69" s="504"/>
      <c r="X69" s="504"/>
      <c r="Y69" s="504"/>
      <c r="Z69" s="504"/>
      <c r="AA69" s="504"/>
      <c r="AB69" s="504"/>
      <c r="AC69" s="504"/>
      <c r="AD69" s="504"/>
      <c r="AE69" s="504"/>
    </row>
    <row r="70" spans="1:31">
      <c r="A70" s="504"/>
      <c r="B70" s="512"/>
      <c r="C70" s="504"/>
      <c r="D70" s="504"/>
      <c r="E70" s="504"/>
      <c r="F70" s="504"/>
      <c r="G70" s="504"/>
      <c r="H70" s="504"/>
      <c r="I70" s="504"/>
      <c r="J70" s="504"/>
      <c r="K70" s="504"/>
      <c r="L70" s="512"/>
      <c r="M70" s="504"/>
      <c r="N70" s="504"/>
      <c r="O70" s="504"/>
      <c r="P70" s="504"/>
      <c r="Q70" s="504"/>
      <c r="R70" s="504"/>
      <c r="S70" s="504"/>
      <c r="T70" s="504"/>
      <c r="U70" s="504"/>
      <c r="V70" s="504"/>
      <c r="W70" s="504"/>
      <c r="X70" s="504"/>
      <c r="Y70" s="504"/>
      <c r="Z70" s="504"/>
      <c r="AA70" s="504"/>
      <c r="AB70" s="504"/>
      <c r="AC70" s="504"/>
      <c r="AD70" s="504"/>
      <c r="AE70" s="504"/>
    </row>
    <row r="71" spans="1:31">
      <c r="A71" s="504"/>
      <c r="B71" s="512"/>
      <c r="C71" s="504"/>
      <c r="D71" s="504"/>
      <c r="E71" s="504"/>
      <c r="F71" s="504"/>
      <c r="G71" s="504"/>
      <c r="H71" s="504"/>
      <c r="I71" s="504"/>
      <c r="J71" s="504"/>
      <c r="K71" s="504"/>
      <c r="L71" s="512"/>
      <c r="M71" s="504"/>
      <c r="N71" s="504"/>
      <c r="O71" s="504"/>
      <c r="P71" s="504"/>
      <c r="Q71" s="504"/>
      <c r="R71" s="504"/>
      <c r="S71" s="504"/>
      <c r="T71" s="504"/>
      <c r="U71" s="504"/>
      <c r="V71" s="504"/>
      <c r="W71" s="504"/>
      <c r="X71" s="504"/>
      <c r="Y71" s="504"/>
      <c r="Z71" s="504"/>
      <c r="AA71" s="504"/>
      <c r="AB71" s="504"/>
      <c r="AC71" s="504"/>
      <c r="AD71" s="504"/>
      <c r="AE71" s="504"/>
    </row>
    <row r="72" spans="1:31">
      <c r="A72" s="504"/>
      <c r="B72" s="512"/>
      <c r="C72" s="504"/>
      <c r="D72" s="504"/>
      <c r="E72" s="504"/>
      <c r="F72" s="504"/>
      <c r="G72" s="504"/>
      <c r="H72" s="504"/>
      <c r="I72" s="504"/>
      <c r="J72" s="504"/>
      <c r="K72" s="504"/>
      <c r="L72" s="512"/>
      <c r="M72" s="504"/>
      <c r="N72" s="504"/>
      <c r="O72" s="504"/>
      <c r="P72" s="504"/>
      <c r="Q72" s="504"/>
      <c r="R72" s="504"/>
      <c r="S72" s="504"/>
      <c r="T72" s="504"/>
      <c r="U72" s="504"/>
      <c r="V72" s="504"/>
      <c r="W72" s="504"/>
      <c r="X72" s="504"/>
      <c r="Y72" s="504"/>
      <c r="Z72" s="504"/>
      <c r="AA72" s="504"/>
      <c r="AB72" s="504"/>
      <c r="AC72" s="504"/>
      <c r="AD72" s="504"/>
      <c r="AE72" s="504"/>
    </row>
    <row r="73" spans="1:31" s="17" customFormat="1">
      <c r="A73" s="504"/>
      <c r="B73" s="512"/>
      <c r="C73" s="504"/>
      <c r="D73" s="504"/>
      <c r="E73" s="504"/>
      <c r="F73" s="504"/>
      <c r="G73" s="504"/>
      <c r="H73" s="504"/>
      <c r="I73" s="504"/>
      <c r="J73" s="504"/>
      <c r="K73" s="504"/>
      <c r="L73" s="512"/>
      <c r="M73" s="504"/>
      <c r="N73" s="504"/>
      <c r="O73" s="504"/>
      <c r="P73" s="504"/>
      <c r="Q73" s="504"/>
      <c r="R73" s="504"/>
      <c r="S73" s="504"/>
      <c r="T73" s="504"/>
      <c r="U73" s="504"/>
      <c r="V73" s="504"/>
      <c r="W73" s="504"/>
      <c r="X73" s="504"/>
      <c r="Y73" s="504"/>
      <c r="Z73" s="504"/>
      <c r="AA73" s="504"/>
      <c r="AB73" s="504"/>
      <c r="AC73" s="504"/>
      <c r="AD73" s="504"/>
      <c r="AE73" s="504"/>
    </row>
    <row r="74" spans="1:31" s="17" customFormat="1" ht="14.5" customHeight="1">
      <c r="A74" s="504"/>
      <c r="B74" s="512"/>
      <c r="C74" s="504"/>
      <c r="D74" s="504"/>
      <c r="E74" s="504"/>
      <c r="F74" s="504"/>
      <c r="G74" s="504"/>
      <c r="H74" s="504"/>
      <c r="I74" s="504"/>
      <c r="J74" s="504"/>
      <c r="K74" s="504"/>
      <c r="L74" s="512"/>
      <c r="M74" s="504"/>
      <c r="N74" s="504"/>
      <c r="O74" s="504"/>
      <c r="P74" s="504"/>
      <c r="Q74" s="504"/>
      <c r="R74" s="504"/>
      <c r="S74" s="504"/>
      <c r="T74" s="504"/>
      <c r="U74" s="504"/>
      <c r="V74" s="504"/>
      <c r="W74" s="504"/>
      <c r="X74" s="504"/>
      <c r="Y74" s="504"/>
      <c r="Z74" s="504"/>
      <c r="AA74" s="504"/>
      <c r="AB74" s="504"/>
      <c r="AC74" s="504"/>
      <c r="AD74" s="504"/>
      <c r="AE74" s="504"/>
    </row>
    <row r="75" spans="1:31">
      <c r="A75" s="504"/>
      <c r="B75" s="512"/>
      <c r="C75" s="504"/>
      <c r="D75" s="504"/>
      <c r="E75" s="504"/>
      <c r="F75" s="504"/>
      <c r="G75" s="504"/>
      <c r="H75" s="504"/>
      <c r="I75" s="504"/>
      <c r="J75" s="504"/>
      <c r="K75" s="504"/>
      <c r="L75" s="512"/>
      <c r="M75" s="504"/>
      <c r="N75" s="504"/>
      <c r="O75" s="504"/>
      <c r="P75" s="504"/>
      <c r="Q75" s="504"/>
      <c r="R75" s="504"/>
      <c r="S75" s="504"/>
      <c r="T75" s="504"/>
      <c r="U75" s="504"/>
      <c r="V75" s="504"/>
      <c r="W75" s="504"/>
      <c r="X75" s="504"/>
      <c r="Y75" s="504"/>
      <c r="Z75" s="504"/>
      <c r="AA75" s="504"/>
      <c r="AB75" s="504"/>
      <c r="AC75" s="504"/>
      <c r="AD75" s="504"/>
      <c r="AE75" s="504"/>
    </row>
    <row r="76" spans="1:31" ht="12.5">
      <c r="A76" s="520"/>
      <c r="B76" s="523"/>
      <c r="C76" s="520"/>
      <c r="D76" s="569" t="s">
        <v>44</v>
      </c>
      <c r="E76" s="570"/>
      <c r="F76" s="571" t="s">
        <v>45</v>
      </c>
      <c r="G76" s="569" t="s">
        <v>44</v>
      </c>
      <c r="H76" s="570"/>
      <c r="I76" s="570"/>
      <c r="J76" s="572" t="s">
        <v>45</v>
      </c>
      <c r="K76" s="570"/>
      <c r="L76" s="524"/>
      <c r="M76" s="505"/>
      <c r="N76" s="505"/>
      <c r="O76" s="505"/>
      <c r="P76" s="505"/>
      <c r="Q76" s="505"/>
      <c r="R76" s="505"/>
      <c r="S76" s="520"/>
      <c r="T76" s="520"/>
      <c r="U76" s="520"/>
      <c r="V76" s="520"/>
      <c r="W76" s="520"/>
      <c r="X76" s="520"/>
      <c r="Y76" s="520"/>
      <c r="Z76" s="520"/>
      <c r="AA76" s="520"/>
      <c r="AB76" s="520"/>
      <c r="AC76" s="520"/>
      <c r="AD76" s="520"/>
      <c r="AE76" s="520"/>
    </row>
    <row r="77" spans="1:31">
      <c r="A77" s="520"/>
      <c r="B77" s="574"/>
      <c r="C77" s="575"/>
      <c r="D77" s="575"/>
      <c r="E77" s="575"/>
      <c r="F77" s="575"/>
      <c r="G77" s="575"/>
      <c r="H77" s="575"/>
      <c r="I77" s="575"/>
      <c r="J77" s="575"/>
      <c r="K77" s="575"/>
      <c r="L77" s="524"/>
      <c r="M77" s="505"/>
      <c r="N77" s="505"/>
      <c r="O77" s="505"/>
      <c r="P77" s="505"/>
      <c r="Q77" s="505"/>
      <c r="R77" s="505"/>
      <c r="S77" s="520"/>
      <c r="T77" s="520"/>
      <c r="U77" s="520"/>
      <c r="V77" s="520"/>
      <c r="W77" s="520"/>
      <c r="X77" s="520"/>
      <c r="Y77" s="520"/>
      <c r="Z77" s="520"/>
      <c r="AA77" s="520"/>
      <c r="AB77" s="520"/>
      <c r="AC77" s="520"/>
      <c r="AD77" s="520"/>
      <c r="AE77" s="520"/>
    </row>
    <row r="78" spans="1:31" s="17" customFormat="1" ht="7" customHeight="1">
      <c r="B78" s="35"/>
      <c r="C78" s="36"/>
      <c r="D78" s="36"/>
      <c r="E78" s="36"/>
      <c r="F78" s="36"/>
      <c r="G78" s="36"/>
      <c r="H78" s="36"/>
      <c r="I78" s="36"/>
      <c r="J78" s="36"/>
      <c r="K78" s="36"/>
      <c r="L78" s="18"/>
    </row>
    <row r="79" spans="1:31" s="17" customFormat="1" ht="25" customHeight="1">
      <c r="B79" s="18"/>
      <c r="C79" s="7"/>
      <c r="L79" s="18"/>
    </row>
    <row r="80" spans="1:31" s="17" customFormat="1" ht="7" customHeight="1">
      <c r="B80" s="18"/>
      <c r="L80" s="18"/>
    </row>
    <row r="81" spans="1:47" s="17" customFormat="1" ht="12" customHeight="1">
      <c r="A81" s="520"/>
      <c r="B81" s="576"/>
      <c r="C81" s="577"/>
      <c r="D81" s="577"/>
      <c r="E81" s="577"/>
      <c r="F81" s="577"/>
      <c r="G81" s="577"/>
      <c r="H81" s="577"/>
      <c r="I81" s="577"/>
      <c r="J81" s="577"/>
      <c r="K81" s="577"/>
      <c r="L81" s="524"/>
      <c r="M81" s="505"/>
      <c r="N81" s="505"/>
      <c r="O81" s="505"/>
      <c r="P81" s="505"/>
      <c r="Q81" s="505"/>
      <c r="R81" s="505"/>
      <c r="S81" s="520"/>
      <c r="T81" s="520"/>
      <c r="U81" s="520"/>
      <c r="V81" s="520"/>
      <c r="W81" s="520"/>
      <c r="X81" s="520"/>
      <c r="Y81" s="520"/>
      <c r="Z81" s="520"/>
      <c r="AA81" s="520"/>
      <c r="AB81" s="520"/>
      <c r="AC81" s="520"/>
      <c r="AD81" s="520"/>
      <c r="AE81" s="520"/>
    </row>
    <row r="82" spans="1:47" s="17" customFormat="1" ht="16.5" customHeight="1">
      <c r="A82" s="520"/>
      <c r="B82" s="521"/>
      <c r="C82" s="515" t="s">
        <v>114</v>
      </c>
      <c r="D82" s="522"/>
      <c r="E82" s="522"/>
      <c r="F82" s="522"/>
      <c r="G82" s="522"/>
      <c r="H82" s="522"/>
      <c r="I82" s="522"/>
      <c r="J82" s="522"/>
      <c r="K82" s="522"/>
      <c r="L82" s="524"/>
      <c r="M82" s="505"/>
      <c r="N82" s="505"/>
      <c r="O82" s="505"/>
      <c r="P82" s="505"/>
      <c r="Q82" s="505"/>
      <c r="R82" s="505"/>
      <c r="S82" s="520"/>
      <c r="T82" s="520"/>
      <c r="U82" s="520"/>
      <c r="V82" s="520"/>
      <c r="W82" s="520"/>
      <c r="X82" s="520"/>
      <c r="Y82" s="520"/>
      <c r="Z82" s="520"/>
      <c r="AA82" s="520"/>
      <c r="AB82" s="520"/>
      <c r="AC82" s="520"/>
      <c r="AD82" s="520"/>
      <c r="AE82" s="520"/>
    </row>
    <row r="83" spans="1:47" ht="12" customHeight="1">
      <c r="A83" s="520"/>
      <c r="B83" s="521"/>
      <c r="C83" s="522"/>
      <c r="D83" s="522"/>
      <c r="E83" s="522"/>
      <c r="F83" s="522"/>
      <c r="G83" s="522"/>
      <c r="H83" s="522"/>
      <c r="I83" s="522"/>
      <c r="J83" s="522"/>
      <c r="K83" s="522"/>
      <c r="L83" s="524"/>
      <c r="M83" s="505"/>
      <c r="N83" s="505"/>
      <c r="O83" s="505"/>
      <c r="P83" s="505"/>
      <c r="Q83" s="505"/>
      <c r="R83" s="505"/>
      <c r="S83" s="520"/>
      <c r="T83" s="520"/>
      <c r="U83" s="520"/>
      <c r="V83" s="520"/>
      <c r="W83" s="520"/>
      <c r="X83" s="520"/>
      <c r="Y83" s="520"/>
      <c r="Z83" s="520"/>
      <c r="AA83" s="520"/>
      <c r="AB83" s="520"/>
      <c r="AC83" s="520"/>
      <c r="AD83" s="520"/>
      <c r="AE83" s="520"/>
    </row>
    <row r="84" spans="1:47" s="17" customFormat="1" ht="16.5" customHeight="1">
      <c r="A84" s="520"/>
      <c r="B84" s="521"/>
      <c r="C84" s="517" t="s">
        <v>14</v>
      </c>
      <c r="D84" s="522"/>
      <c r="E84" s="522"/>
      <c r="F84" s="522"/>
      <c r="G84" s="522"/>
      <c r="H84" s="522"/>
      <c r="I84" s="522"/>
      <c r="J84" s="522"/>
      <c r="K84" s="522"/>
      <c r="L84" s="524"/>
      <c r="M84" s="505"/>
      <c r="N84" s="505"/>
      <c r="O84" s="505"/>
      <c r="P84" s="505"/>
      <c r="Q84" s="505"/>
      <c r="R84" s="505"/>
      <c r="S84" s="520"/>
      <c r="T84" s="520"/>
      <c r="U84" s="520"/>
      <c r="V84" s="520"/>
      <c r="W84" s="520"/>
      <c r="X84" s="520"/>
      <c r="Y84" s="520"/>
      <c r="Z84" s="520"/>
      <c r="AA84" s="520"/>
      <c r="AB84" s="520"/>
      <c r="AC84" s="520"/>
      <c r="AD84" s="520"/>
      <c r="AE84" s="520"/>
    </row>
    <row r="85" spans="1:47" s="17" customFormat="1" ht="12" customHeight="1">
      <c r="A85" s="520"/>
      <c r="B85" s="521"/>
      <c r="C85" s="522"/>
      <c r="D85" s="522"/>
      <c r="E85" s="747" t="s">
        <v>2688</v>
      </c>
      <c r="F85" s="748"/>
      <c r="G85" s="748"/>
      <c r="H85" s="748"/>
      <c r="I85" s="522"/>
      <c r="J85" s="522"/>
      <c r="K85" s="522"/>
      <c r="L85" s="524"/>
      <c r="M85" s="505"/>
      <c r="N85" s="505"/>
      <c r="O85" s="505"/>
      <c r="P85" s="505"/>
      <c r="Q85" s="505"/>
      <c r="R85" s="505"/>
      <c r="S85" s="520"/>
      <c r="T85" s="520"/>
      <c r="U85" s="520"/>
      <c r="V85" s="520"/>
      <c r="W85" s="520"/>
      <c r="X85" s="520"/>
      <c r="Y85" s="520"/>
      <c r="Z85" s="520"/>
      <c r="AA85" s="520"/>
      <c r="AB85" s="520"/>
      <c r="AC85" s="520"/>
      <c r="AD85" s="520"/>
      <c r="AE85" s="520"/>
    </row>
    <row r="86" spans="1:47" s="17" customFormat="1" ht="16.5" customHeight="1">
      <c r="A86" s="504"/>
      <c r="B86" s="513"/>
      <c r="C86" s="517" t="s">
        <v>111</v>
      </c>
      <c r="D86" s="514"/>
      <c r="E86" s="514"/>
      <c r="F86" s="514"/>
      <c r="G86" s="514"/>
      <c r="H86" s="514"/>
      <c r="I86" s="514"/>
      <c r="J86" s="514"/>
      <c r="K86" s="514"/>
      <c r="L86" s="512"/>
      <c r="M86" s="504"/>
      <c r="N86" s="504"/>
      <c r="O86" s="504"/>
      <c r="P86" s="504"/>
      <c r="Q86" s="504"/>
      <c r="R86" s="504"/>
      <c r="S86" s="504"/>
      <c r="T86" s="504"/>
      <c r="U86" s="504"/>
      <c r="V86" s="504"/>
      <c r="W86" s="504"/>
      <c r="X86" s="504"/>
      <c r="Y86" s="504"/>
      <c r="Z86" s="504"/>
      <c r="AA86" s="504"/>
      <c r="AB86" s="504"/>
      <c r="AC86" s="504"/>
      <c r="AD86" s="504"/>
      <c r="AE86" s="504"/>
    </row>
    <row r="87" spans="1:47" s="17" customFormat="1" ht="15" customHeight="1">
      <c r="A87" s="520"/>
      <c r="B87" s="521"/>
      <c r="C87" s="522"/>
      <c r="D87" s="522"/>
      <c r="E87" s="747" t="s">
        <v>2143</v>
      </c>
      <c r="F87" s="745"/>
      <c r="G87" s="745"/>
      <c r="H87" s="745"/>
      <c r="I87" s="522"/>
      <c r="J87" s="522"/>
      <c r="K87" s="522"/>
      <c r="L87" s="524"/>
      <c r="M87" s="505"/>
      <c r="N87" s="505"/>
      <c r="O87" s="505"/>
      <c r="P87" s="505"/>
      <c r="Q87" s="505"/>
      <c r="R87" s="505"/>
      <c r="S87" s="520"/>
      <c r="T87" s="520"/>
      <c r="U87" s="520"/>
      <c r="V87" s="520"/>
      <c r="W87" s="520"/>
      <c r="X87" s="520"/>
      <c r="Y87" s="520"/>
      <c r="Z87" s="520"/>
      <c r="AA87" s="520"/>
      <c r="AB87" s="520"/>
      <c r="AC87" s="520"/>
      <c r="AD87" s="520"/>
      <c r="AE87" s="520"/>
    </row>
    <row r="88" spans="1:47" s="17" customFormat="1" ht="12" customHeight="1">
      <c r="A88" s="520"/>
      <c r="B88" s="521"/>
      <c r="C88" s="517" t="s">
        <v>112</v>
      </c>
      <c r="D88" s="522"/>
      <c r="E88" s="522"/>
      <c r="F88" s="522"/>
      <c r="G88" s="522"/>
      <c r="H88" s="522"/>
      <c r="I88" s="522"/>
      <c r="J88" s="522"/>
      <c r="K88" s="522"/>
      <c r="L88" s="524"/>
      <c r="M88" s="505"/>
      <c r="N88" s="505"/>
      <c r="O88" s="505"/>
      <c r="P88" s="505"/>
      <c r="Q88" s="505"/>
      <c r="R88" s="505"/>
      <c r="S88" s="520"/>
      <c r="T88" s="520"/>
      <c r="U88" s="520"/>
      <c r="V88" s="520"/>
      <c r="W88" s="520"/>
      <c r="X88" s="520"/>
      <c r="Y88" s="520"/>
      <c r="Z88" s="520"/>
      <c r="AA88" s="520"/>
      <c r="AB88" s="520"/>
      <c r="AC88" s="520"/>
      <c r="AD88" s="520"/>
      <c r="AE88" s="520"/>
    </row>
    <row r="89" spans="1:47" s="17" customFormat="1" ht="12.65" customHeight="1">
      <c r="A89" s="520"/>
      <c r="B89" s="521"/>
      <c r="C89" s="522"/>
      <c r="D89" s="522"/>
      <c r="E89" s="744" t="s">
        <v>2666</v>
      </c>
      <c r="F89" s="745"/>
      <c r="G89" s="745"/>
      <c r="H89" s="745"/>
      <c r="I89" s="522"/>
      <c r="J89" s="522"/>
      <c r="K89" s="522"/>
      <c r="L89" s="524"/>
      <c r="M89" s="505"/>
      <c r="N89" s="505"/>
      <c r="O89" s="505"/>
      <c r="P89" s="505"/>
      <c r="Q89" s="505"/>
      <c r="R89" s="505"/>
      <c r="S89" s="520"/>
      <c r="T89" s="520"/>
      <c r="U89" s="520"/>
      <c r="V89" s="520"/>
      <c r="W89" s="520"/>
      <c r="X89" s="520"/>
      <c r="Y89" s="520"/>
      <c r="Z89" s="520"/>
      <c r="AA89" s="520"/>
      <c r="AB89" s="520"/>
      <c r="AC89" s="520"/>
      <c r="AD89" s="520"/>
      <c r="AE89" s="520"/>
    </row>
    <row r="90" spans="1:47" s="17" customFormat="1" ht="15.25" customHeight="1">
      <c r="A90" s="520"/>
      <c r="B90" s="521"/>
      <c r="C90" s="522"/>
      <c r="D90" s="522"/>
      <c r="E90" s="522"/>
      <c r="F90" s="522"/>
      <c r="G90" s="522"/>
      <c r="H90" s="522"/>
      <c r="I90" s="522"/>
      <c r="J90" s="522"/>
      <c r="K90" s="522"/>
      <c r="L90" s="524"/>
      <c r="M90" s="505"/>
      <c r="N90" s="505"/>
      <c r="O90" s="505"/>
      <c r="P90" s="505"/>
      <c r="Q90" s="505"/>
      <c r="R90" s="505"/>
      <c r="S90" s="520"/>
      <c r="T90" s="520"/>
      <c r="U90" s="520"/>
      <c r="V90" s="520"/>
      <c r="W90" s="520"/>
      <c r="X90" s="520"/>
      <c r="Y90" s="520"/>
      <c r="Z90" s="520"/>
      <c r="AA90" s="520"/>
      <c r="AB90" s="520"/>
      <c r="AC90" s="520"/>
      <c r="AD90" s="520"/>
      <c r="AE90" s="520"/>
    </row>
    <row r="91" spans="1:47" s="17" customFormat="1" ht="15.25" customHeight="1">
      <c r="A91" s="520"/>
      <c r="B91" s="521"/>
      <c r="C91" s="517" t="s">
        <v>17</v>
      </c>
      <c r="D91" s="522"/>
      <c r="E91" s="522"/>
      <c r="F91" s="516" t="s">
        <v>2690</v>
      </c>
      <c r="G91" s="522"/>
      <c r="H91" s="522"/>
      <c r="I91" s="517" t="s">
        <v>19</v>
      </c>
      <c r="J91" s="529">
        <f>IF(J14="","",J14)</f>
        <v>45048</v>
      </c>
      <c r="K91" s="522"/>
      <c r="L91" s="524"/>
      <c r="M91" s="505"/>
      <c r="N91" s="505"/>
      <c r="O91" s="505"/>
      <c r="P91" s="505"/>
      <c r="Q91" s="505"/>
      <c r="R91" s="505"/>
      <c r="S91" s="520"/>
      <c r="T91" s="520"/>
      <c r="U91" s="520"/>
      <c r="V91" s="520"/>
      <c r="W91" s="520"/>
      <c r="X91" s="520"/>
      <c r="Y91" s="520"/>
      <c r="Z91" s="520"/>
      <c r="AA91" s="520"/>
      <c r="AB91" s="520"/>
      <c r="AC91" s="520"/>
      <c r="AD91" s="520"/>
      <c r="AE91" s="520"/>
    </row>
    <row r="92" spans="1:47" s="17" customFormat="1" ht="10.4" customHeight="1">
      <c r="A92" s="520"/>
      <c r="B92" s="521"/>
      <c r="C92" s="522"/>
      <c r="D92" s="522"/>
      <c r="E92" s="522"/>
      <c r="F92" s="522"/>
      <c r="G92" s="522"/>
      <c r="H92" s="522"/>
      <c r="I92" s="522"/>
      <c r="J92" s="522"/>
      <c r="K92" s="522"/>
      <c r="L92" s="524"/>
      <c r="M92" s="505"/>
      <c r="N92" s="505"/>
      <c r="O92" s="505"/>
      <c r="P92" s="505"/>
      <c r="Q92" s="505"/>
      <c r="R92" s="505"/>
      <c r="S92" s="520"/>
      <c r="T92" s="520"/>
      <c r="U92" s="520"/>
      <c r="V92" s="520"/>
      <c r="W92" s="520"/>
      <c r="X92" s="520"/>
      <c r="Y92" s="520"/>
      <c r="Z92" s="520"/>
      <c r="AA92" s="520"/>
      <c r="AB92" s="520"/>
      <c r="AC92" s="520"/>
      <c r="AD92" s="520"/>
      <c r="AE92" s="520"/>
    </row>
    <row r="93" spans="1:47" s="17" customFormat="1" ht="29.25" customHeight="1">
      <c r="A93" s="520"/>
      <c r="B93" s="521"/>
      <c r="C93" s="517" t="s">
        <v>20</v>
      </c>
      <c r="D93" s="522"/>
      <c r="E93" s="522"/>
      <c r="F93" s="516" t="s">
        <v>2790</v>
      </c>
      <c r="G93" s="522"/>
      <c r="H93" s="522"/>
      <c r="I93" s="517" t="s">
        <v>25</v>
      </c>
      <c r="J93" s="519" t="s">
        <v>2791</v>
      </c>
      <c r="K93" s="522"/>
      <c r="L93" s="524"/>
      <c r="M93" s="505"/>
      <c r="N93" s="505"/>
      <c r="O93" s="505"/>
      <c r="P93" s="505"/>
      <c r="Q93" s="505"/>
      <c r="R93" s="505"/>
      <c r="S93" s="520"/>
      <c r="T93" s="520"/>
      <c r="U93" s="520"/>
      <c r="V93" s="520"/>
      <c r="W93" s="520"/>
      <c r="X93" s="520"/>
      <c r="Y93" s="520"/>
      <c r="Z93" s="520"/>
      <c r="AA93" s="520"/>
      <c r="AB93" s="520"/>
      <c r="AC93" s="520"/>
      <c r="AD93" s="520"/>
      <c r="AE93" s="520"/>
    </row>
    <row r="94" spans="1:47" s="17" customFormat="1" ht="10.4" customHeight="1">
      <c r="A94" s="520"/>
      <c r="B94" s="521"/>
      <c r="C94" s="517" t="s">
        <v>23</v>
      </c>
      <c r="D94" s="522"/>
      <c r="E94" s="522"/>
      <c r="F94" s="516" t="s">
        <v>24</v>
      </c>
      <c r="G94" s="522"/>
      <c r="H94" s="522"/>
      <c r="I94" s="517" t="s">
        <v>27</v>
      </c>
      <c r="J94" s="519" t="s">
        <v>2693</v>
      </c>
      <c r="K94" s="522"/>
      <c r="L94" s="524"/>
      <c r="M94" s="505"/>
      <c r="N94" s="505"/>
      <c r="O94" s="505"/>
      <c r="P94" s="505"/>
      <c r="Q94" s="505"/>
      <c r="R94" s="505"/>
      <c r="S94" s="520"/>
      <c r="T94" s="520"/>
      <c r="U94" s="520"/>
      <c r="V94" s="520"/>
      <c r="W94" s="520"/>
      <c r="X94" s="520"/>
      <c r="Y94" s="520"/>
      <c r="Z94" s="520"/>
      <c r="AA94" s="520"/>
      <c r="AB94" s="520"/>
      <c r="AC94" s="520"/>
      <c r="AD94" s="520"/>
      <c r="AE94" s="520"/>
    </row>
    <row r="95" spans="1:47" s="17" customFormat="1" ht="22.9" customHeight="1">
      <c r="A95" s="520"/>
      <c r="B95" s="521"/>
      <c r="C95" s="522"/>
      <c r="D95" s="522"/>
      <c r="E95" s="522"/>
      <c r="F95" s="522"/>
      <c r="G95" s="522"/>
      <c r="H95" s="522"/>
      <c r="I95" s="522"/>
      <c r="J95" s="522"/>
      <c r="K95" s="522"/>
      <c r="L95" s="524"/>
      <c r="M95" s="505"/>
      <c r="N95" s="505"/>
      <c r="O95" s="505"/>
      <c r="P95" s="505"/>
      <c r="Q95" s="505"/>
      <c r="R95" s="505"/>
      <c r="S95" s="520"/>
      <c r="T95" s="520"/>
      <c r="U95" s="520"/>
      <c r="V95" s="520"/>
      <c r="W95" s="520"/>
      <c r="X95" s="520"/>
      <c r="Y95" s="520"/>
      <c r="Z95" s="520"/>
      <c r="AA95" s="520"/>
      <c r="AB95" s="520"/>
      <c r="AC95" s="520"/>
      <c r="AD95" s="520"/>
      <c r="AE95" s="520"/>
      <c r="AU95" s="3"/>
    </row>
    <row r="96" spans="1:47" s="110" customFormat="1" ht="25" customHeight="1">
      <c r="A96" s="520"/>
      <c r="B96" s="521"/>
      <c r="C96" s="578" t="s">
        <v>115</v>
      </c>
      <c r="D96" s="579"/>
      <c r="E96" s="579"/>
      <c r="F96" s="579"/>
      <c r="G96" s="579"/>
      <c r="H96" s="579"/>
      <c r="I96" s="579"/>
      <c r="J96" s="580" t="s">
        <v>116</v>
      </c>
      <c r="K96" s="579"/>
      <c r="L96" s="524"/>
      <c r="M96" s="505"/>
      <c r="N96" s="505"/>
      <c r="O96" s="505"/>
      <c r="P96" s="505"/>
      <c r="Q96" s="505"/>
      <c r="R96" s="505"/>
      <c r="S96" s="520"/>
      <c r="T96" s="520"/>
      <c r="U96" s="520"/>
      <c r="V96" s="520"/>
      <c r="W96" s="520"/>
      <c r="X96" s="520"/>
      <c r="Y96" s="520"/>
      <c r="Z96" s="520"/>
      <c r="AA96" s="520"/>
      <c r="AB96" s="520"/>
      <c r="AC96" s="520"/>
      <c r="AD96" s="520"/>
      <c r="AE96" s="520"/>
    </row>
    <row r="97" spans="1:47" s="110" customFormat="1" ht="25" customHeight="1">
      <c r="A97" s="520"/>
      <c r="B97" s="521"/>
      <c r="C97" s="522"/>
      <c r="D97" s="522"/>
      <c r="E97" s="522"/>
      <c r="F97" s="522"/>
      <c r="G97" s="522"/>
      <c r="H97" s="522"/>
      <c r="I97" s="522"/>
      <c r="J97" s="522"/>
      <c r="K97" s="522"/>
      <c r="L97" s="524"/>
      <c r="M97" s="505"/>
      <c r="N97" s="505"/>
      <c r="O97" s="505"/>
      <c r="P97" s="505"/>
      <c r="Q97" s="505"/>
      <c r="R97" s="505"/>
      <c r="S97" s="520"/>
      <c r="T97" s="520"/>
      <c r="U97" s="520"/>
      <c r="V97" s="520"/>
      <c r="W97" s="520"/>
      <c r="X97" s="520"/>
      <c r="Y97" s="520"/>
      <c r="Z97" s="520"/>
      <c r="AA97" s="520"/>
      <c r="AB97" s="520"/>
      <c r="AC97" s="520"/>
      <c r="AD97" s="520"/>
      <c r="AE97" s="520"/>
      <c r="AF97" s="505"/>
      <c r="AG97" s="505"/>
      <c r="AH97" s="505"/>
      <c r="AI97" s="505"/>
      <c r="AJ97" s="505"/>
      <c r="AK97" s="505"/>
      <c r="AL97" s="505"/>
      <c r="AM97" s="505"/>
      <c r="AN97" s="505"/>
      <c r="AO97" s="505"/>
      <c r="AP97" s="505"/>
      <c r="AQ97" s="505"/>
      <c r="AR97" s="505"/>
      <c r="AS97" s="505"/>
      <c r="AT97" s="505"/>
      <c r="AU97" s="505"/>
    </row>
    <row r="98" spans="1:47" s="110" customFormat="1" ht="25" customHeight="1">
      <c r="A98" s="520"/>
      <c r="B98" s="521"/>
      <c r="C98" s="581" t="s">
        <v>117</v>
      </c>
      <c r="D98" s="522"/>
      <c r="E98" s="522"/>
      <c r="F98" s="522"/>
      <c r="G98" s="522"/>
      <c r="H98" s="522"/>
      <c r="I98" s="522"/>
      <c r="J98" s="537"/>
      <c r="K98" s="522"/>
      <c r="L98" s="524"/>
      <c r="M98" s="505"/>
      <c r="N98" s="505"/>
      <c r="O98" s="505"/>
      <c r="P98" s="505"/>
      <c r="Q98" s="505"/>
      <c r="R98" s="505"/>
      <c r="S98" s="520"/>
      <c r="T98" s="520"/>
      <c r="U98" s="520"/>
      <c r="V98" s="520"/>
      <c r="W98" s="520"/>
      <c r="X98" s="520"/>
      <c r="Y98" s="520"/>
      <c r="Z98" s="520"/>
      <c r="AA98" s="520"/>
      <c r="AB98" s="520"/>
      <c r="AC98" s="520"/>
      <c r="AD98" s="520"/>
      <c r="AE98" s="520"/>
      <c r="AF98" s="505"/>
      <c r="AG98" s="505"/>
      <c r="AH98" s="505"/>
      <c r="AI98" s="505"/>
      <c r="AJ98" s="505"/>
      <c r="AK98" s="505"/>
      <c r="AL98" s="505"/>
      <c r="AM98" s="505"/>
      <c r="AN98" s="505"/>
      <c r="AO98" s="505"/>
      <c r="AP98" s="505"/>
      <c r="AQ98" s="505"/>
      <c r="AR98" s="505"/>
      <c r="AS98" s="505"/>
      <c r="AT98" s="505"/>
      <c r="AU98" s="511" t="s">
        <v>118</v>
      </c>
    </row>
    <row r="99" spans="1:47" s="110" customFormat="1" ht="25" customHeight="1">
      <c r="A99" s="507"/>
      <c r="B99" s="582"/>
      <c r="C99" s="583"/>
      <c r="D99" s="584" t="s">
        <v>127</v>
      </c>
      <c r="E99" s="585"/>
      <c r="F99" s="585"/>
      <c r="G99" s="585"/>
      <c r="H99" s="585"/>
      <c r="I99" s="585"/>
      <c r="J99" s="586"/>
      <c r="K99" s="583"/>
      <c r="L99" s="587"/>
      <c r="M99" s="507"/>
      <c r="N99" s="507"/>
      <c r="O99" s="507"/>
      <c r="P99" s="507"/>
      <c r="Q99" s="507"/>
      <c r="R99" s="507"/>
      <c r="S99" s="507"/>
      <c r="T99" s="507"/>
      <c r="U99" s="507"/>
      <c r="V99" s="507"/>
      <c r="W99" s="507"/>
      <c r="X99" s="507"/>
      <c r="Y99" s="507"/>
      <c r="Z99" s="507"/>
      <c r="AA99" s="507"/>
      <c r="AB99" s="507"/>
      <c r="AC99" s="507"/>
      <c r="AD99" s="507"/>
      <c r="AE99" s="507"/>
      <c r="AF99" s="507"/>
      <c r="AG99" s="507"/>
      <c r="AH99" s="507"/>
      <c r="AI99" s="507"/>
      <c r="AJ99" s="507"/>
      <c r="AK99" s="507"/>
      <c r="AL99" s="507"/>
      <c r="AM99" s="507"/>
      <c r="AN99" s="507"/>
      <c r="AO99" s="507"/>
      <c r="AP99" s="507"/>
      <c r="AQ99" s="507"/>
      <c r="AR99" s="507"/>
      <c r="AS99" s="507"/>
      <c r="AT99" s="507"/>
      <c r="AU99" s="507"/>
    </row>
    <row r="100" spans="1:47" s="110" customFormat="1" ht="25" customHeight="1">
      <c r="A100" s="508"/>
      <c r="B100" s="588"/>
      <c r="C100" s="538"/>
      <c r="D100" s="589" t="s">
        <v>2145</v>
      </c>
      <c r="E100" s="590"/>
      <c r="F100" s="590"/>
      <c r="G100" s="590"/>
      <c r="H100" s="590"/>
      <c r="I100" s="590"/>
      <c r="J100" s="591"/>
      <c r="K100" s="538"/>
      <c r="L100" s="592"/>
      <c r="M100" s="508"/>
      <c r="N100" s="508"/>
      <c r="O100" s="508"/>
      <c r="P100" s="508"/>
      <c r="Q100" s="508"/>
      <c r="R100" s="508"/>
      <c r="S100" s="508"/>
      <c r="T100" s="508"/>
      <c r="U100" s="508"/>
      <c r="V100" s="508"/>
      <c r="W100" s="508"/>
      <c r="X100" s="508"/>
      <c r="Y100" s="508"/>
      <c r="Z100" s="508"/>
      <c r="AA100" s="508"/>
      <c r="AB100" s="508"/>
      <c r="AC100" s="508"/>
      <c r="AD100" s="508"/>
      <c r="AE100" s="508"/>
      <c r="AF100" s="508"/>
      <c r="AG100" s="508"/>
      <c r="AH100" s="508"/>
      <c r="AI100" s="508"/>
      <c r="AJ100" s="508"/>
      <c r="AK100" s="508"/>
      <c r="AL100" s="508"/>
      <c r="AM100" s="508"/>
      <c r="AN100" s="508"/>
      <c r="AO100" s="508"/>
      <c r="AP100" s="508"/>
      <c r="AQ100" s="508"/>
      <c r="AR100" s="508"/>
      <c r="AS100" s="508"/>
      <c r="AT100" s="508"/>
      <c r="AU100" s="508"/>
    </row>
    <row r="101" spans="1:47" s="110" customFormat="1" ht="25" customHeight="1">
      <c r="A101" s="508"/>
      <c r="B101" s="588"/>
      <c r="C101" s="538"/>
      <c r="D101" s="589" t="s">
        <v>2792</v>
      </c>
      <c r="E101" s="590"/>
      <c r="F101" s="590"/>
      <c r="G101" s="590"/>
      <c r="H101" s="590"/>
      <c r="I101" s="590"/>
      <c r="J101" s="591"/>
      <c r="K101" s="538"/>
      <c r="L101" s="592"/>
      <c r="M101" s="508"/>
      <c r="N101" s="508"/>
      <c r="O101" s="508"/>
      <c r="P101" s="508"/>
      <c r="Q101" s="508"/>
      <c r="R101" s="508"/>
      <c r="S101" s="508"/>
      <c r="T101" s="508"/>
      <c r="U101" s="508"/>
      <c r="V101" s="508"/>
      <c r="W101" s="508"/>
      <c r="X101" s="508"/>
      <c r="Y101" s="508"/>
      <c r="Z101" s="508"/>
      <c r="AA101" s="508"/>
      <c r="AB101" s="508"/>
      <c r="AC101" s="508"/>
      <c r="AD101" s="508"/>
      <c r="AE101" s="508"/>
      <c r="AF101" s="508"/>
      <c r="AG101" s="508"/>
      <c r="AH101" s="508"/>
      <c r="AI101" s="508"/>
      <c r="AJ101" s="508"/>
      <c r="AK101" s="508"/>
      <c r="AL101" s="508"/>
      <c r="AM101" s="508"/>
      <c r="AN101" s="508"/>
      <c r="AO101" s="508"/>
      <c r="AP101" s="508"/>
      <c r="AQ101" s="508"/>
      <c r="AR101" s="508"/>
      <c r="AS101" s="508"/>
      <c r="AT101" s="508"/>
      <c r="AU101" s="508"/>
    </row>
    <row r="102" spans="1:47" s="110" customFormat="1" ht="25" customHeight="1">
      <c r="A102" s="508"/>
      <c r="B102" s="588"/>
      <c r="C102" s="538"/>
      <c r="D102" s="589" t="s">
        <v>129</v>
      </c>
      <c r="E102" s="590"/>
      <c r="F102" s="590"/>
      <c r="G102" s="590"/>
      <c r="H102" s="590"/>
      <c r="I102" s="590"/>
      <c r="J102" s="591"/>
      <c r="K102" s="538"/>
      <c r="L102" s="592"/>
      <c r="M102" s="508"/>
      <c r="N102" s="508"/>
      <c r="O102" s="508"/>
      <c r="P102" s="508"/>
      <c r="Q102" s="508"/>
      <c r="R102" s="508"/>
      <c r="S102" s="508"/>
      <c r="T102" s="508"/>
      <c r="U102" s="508"/>
      <c r="V102" s="508"/>
      <c r="W102" s="508"/>
      <c r="X102" s="508"/>
      <c r="Y102" s="508"/>
      <c r="Z102" s="508"/>
      <c r="AA102" s="508"/>
      <c r="AB102" s="508"/>
      <c r="AC102" s="508"/>
      <c r="AD102" s="508"/>
      <c r="AE102" s="508"/>
      <c r="AF102" s="508"/>
      <c r="AG102" s="508"/>
      <c r="AH102" s="508"/>
      <c r="AI102" s="508"/>
      <c r="AJ102" s="508"/>
      <c r="AK102" s="508"/>
      <c r="AL102" s="508"/>
      <c r="AM102" s="508"/>
      <c r="AN102" s="508"/>
      <c r="AO102" s="508"/>
      <c r="AP102" s="508"/>
      <c r="AQ102" s="508"/>
      <c r="AR102" s="508"/>
      <c r="AS102" s="508"/>
      <c r="AT102" s="508"/>
      <c r="AU102" s="508"/>
    </row>
    <row r="103" spans="1:47" s="17" customFormat="1" ht="22" customHeight="1">
      <c r="A103" s="508"/>
      <c r="B103" s="588"/>
      <c r="C103" s="538"/>
      <c r="D103" s="589" t="s">
        <v>2793</v>
      </c>
      <c r="E103" s="590"/>
      <c r="F103" s="590"/>
      <c r="G103" s="590"/>
      <c r="H103" s="590"/>
      <c r="I103" s="590"/>
      <c r="J103" s="591"/>
      <c r="K103" s="538"/>
      <c r="L103" s="592"/>
      <c r="M103" s="508"/>
      <c r="N103" s="508"/>
      <c r="O103" s="508"/>
      <c r="P103" s="508"/>
      <c r="Q103" s="508"/>
      <c r="R103" s="508"/>
      <c r="S103" s="508"/>
      <c r="T103" s="508"/>
      <c r="U103" s="508"/>
      <c r="V103" s="508"/>
      <c r="W103" s="508"/>
      <c r="X103" s="508"/>
      <c r="Y103" s="508"/>
      <c r="Z103" s="508"/>
      <c r="AA103" s="508"/>
      <c r="AB103" s="508"/>
      <c r="AC103" s="508"/>
      <c r="AD103" s="508"/>
      <c r="AE103" s="508"/>
      <c r="AF103" s="508"/>
      <c r="AG103" s="508"/>
      <c r="AH103" s="508"/>
      <c r="AI103" s="508"/>
      <c r="AJ103" s="508"/>
      <c r="AK103" s="508"/>
      <c r="AL103" s="508"/>
      <c r="AM103" s="508"/>
      <c r="AN103" s="508"/>
      <c r="AO103" s="508"/>
      <c r="AP103" s="508"/>
      <c r="AQ103" s="508"/>
      <c r="AR103" s="508"/>
      <c r="AS103" s="508"/>
      <c r="AT103" s="508"/>
      <c r="AU103" s="508"/>
    </row>
    <row r="104" spans="1:47" s="17" customFormat="1" ht="17.25" customHeight="1">
      <c r="A104" s="508"/>
      <c r="B104" s="588"/>
      <c r="C104" s="538"/>
      <c r="D104" s="589" t="s">
        <v>2794</v>
      </c>
      <c r="E104" s="590"/>
      <c r="F104" s="590"/>
      <c r="G104" s="590"/>
      <c r="H104" s="590"/>
      <c r="I104" s="590"/>
      <c r="J104" s="591"/>
      <c r="K104" s="538"/>
      <c r="L104" s="592"/>
      <c r="M104" s="508"/>
      <c r="N104" s="508"/>
      <c r="O104" s="508"/>
      <c r="P104" s="508"/>
      <c r="Q104" s="508"/>
      <c r="R104" s="508"/>
      <c r="S104" s="508"/>
      <c r="T104" s="508"/>
      <c r="U104" s="508"/>
      <c r="V104" s="508"/>
      <c r="W104" s="508"/>
      <c r="X104" s="508"/>
      <c r="Y104" s="508"/>
      <c r="Z104" s="508"/>
      <c r="AA104" s="508"/>
      <c r="AB104" s="508"/>
      <c r="AC104" s="508"/>
      <c r="AD104" s="508"/>
      <c r="AE104" s="508"/>
      <c r="AF104" s="508"/>
      <c r="AG104" s="508"/>
      <c r="AH104" s="508"/>
      <c r="AI104" s="508"/>
      <c r="AJ104" s="508"/>
      <c r="AK104" s="508"/>
      <c r="AL104" s="508"/>
      <c r="AM104" s="508"/>
      <c r="AN104" s="508"/>
      <c r="AO104" s="508"/>
      <c r="AP104" s="508"/>
      <c r="AQ104" s="508"/>
      <c r="AR104" s="508"/>
      <c r="AS104" s="508"/>
      <c r="AT104" s="508"/>
      <c r="AU104" s="508"/>
    </row>
    <row r="105" spans="1:47" ht="15.5">
      <c r="A105" s="507"/>
      <c r="B105" s="582"/>
      <c r="C105" s="583"/>
      <c r="D105" s="584" t="s">
        <v>1518</v>
      </c>
      <c r="E105" s="585"/>
      <c r="F105" s="585"/>
      <c r="G105" s="585"/>
      <c r="H105" s="585"/>
      <c r="I105" s="585"/>
      <c r="J105" s="586"/>
      <c r="K105" s="583"/>
      <c r="L105" s="587"/>
      <c r="M105" s="507"/>
      <c r="N105" s="507"/>
      <c r="O105" s="507"/>
      <c r="P105" s="507"/>
      <c r="Q105" s="507"/>
      <c r="R105" s="507"/>
      <c r="S105" s="507"/>
      <c r="T105" s="507"/>
      <c r="U105" s="507"/>
      <c r="V105" s="507"/>
      <c r="W105" s="507"/>
      <c r="X105" s="507"/>
      <c r="Y105" s="507"/>
      <c r="Z105" s="507"/>
      <c r="AA105" s="507"/>
      <c r="AB105" s="507"/>
      <c r="AC105" s="507"/>
      <c r="AD105" s="507"/>
      <c r="AE105" s="507"/>
      <c r="AF105" s="507"/>
      <c r="AG105" s="507"/>
      <c r="AH105" s="507"/>
      <c r="AI105" s="507"/>
      <c r="AJ105" s="507"/>
      <c r="AK105" s="507"/>
      <c r="AL105" s="507"/>
      <c r="AM105" s="507"/>
      <c r="AN105" s="507"/>
      <c r="AO105" s="507"/>
      <c r="AP105" s="507"/>
      <c r="AQ105" s="507"/>
      <c r="AR105" s="507"/>
      <c r="AS105" s="507"/>
      <c r="AT105" s="507"/>
      <c r="AU105" s="507"/>
    </row>
    <row r="106" spans="1:47" ht="15.5">
      <c r="A106" s="507"/>
      <c r="B106" s="582"/>
      <c r="C106" s="583"/>
      <c r="D106" s="584" t="s">
        <v>1123</v>
      </c>
      <c r="E106" s="585"/>
      <c r="F106" s="585"/>
      <c r="G106" s="585"/>
      <c r="H106" s="585"/>
      <c r="I106" s="585"/>
      <c r="J106" s="586"/>
      <c r="K106" s="583"/>
      <c r="L106" s="587"/>
      <c r="M106" s="507"/>
      <c r="N106" s="507"/>
      <c r="O106" s="507"/>
      <c r="P106" s="507"/>
      <c r="Q106" s="507"/>
      <c r="R106" s="507"/>
      <c r="S106" s="507"/>
      <c r="T106" s="507"/>
      <c r="U106" s="507"/>
      <c r="V106" s="507"/>
      <c r="W106" s="507"/>
      <c r="X106" s="507"/>
      <c r="Y106" s="507"/>
      <c r="Z106" s="507"/>
      <c r="AA106" s="507"/>
      <c r="AB106" s="507"/>
      <c r="AC106" s="507"/>
      <c r="AD106" s="507"/>
      <c r="AE106" s="507"/>
      <c r="AF106" s="507"/>
      <c r="AG106" s="507"/>
      <c r="AH106" s="507"/>
      <c r="AI106" s="507"/>
      <c r="AJ106" s="507"/>
      <c r="AK106" s="507"/>
      <c r="AL106" s="507"/>
      <c r="AM106" s="507"/>
      <c r="AN106" s="507"/>
      <c r="AO106" s="507"/>
      <c r="AP106" s="507"/>
      <c r="AQ106" s="507"/>
      <c r="AR106" s="507"/>
      <c r="AS106" s="507"/>
      <c r="AT106" s="507"/>
      <c r="AU106" s="507"/>
    </row>
    <row r="107" spans="1:47">
      <c r="A107" s="520"/>
      <c r="B107" s="521"/>
      <c r="C107" s="522"/>
      <c r="D107" s="522"/>
      <c r="E107" s="522"/>
      <c r="F107" s="522"/>
      <c r="G107" s="522"/>
      <c r="H107" s="522"/>
      <c r="I107" s="522"/>
      <c r="J107" s="522"/>
      <c r="K107" s="522"/>
      <c r="L107" s="524"/>
      <c r="M107" s="505"/>
      <c r="N107" s="505"/>
      <c r="O107" s="505"/>
      <c r="P107" s="505"/>
      <c r="Q107" s="505"/>
      <c r="R107" s="505"/>
      <c r="S107" s="520"/>
      <c r="T107" s="520"/>
      <c r="U107" s="520"/>
      <c r="V107" s="520"/>
      <c r="W107" s="520"/>
      <c r="X107" s="520"/>
      <c r="Y107" s="520"/>
      <c r="Z107" s="520"/>
      <c r="AA107" s="520"/>
      <c r="AB107" s="520"/>
      <c r="AC107" s="520"/>
      <c r="AD107" s="520"/>
      <c r="AE107" s="520"/>
      <c r="AF107" s="505"/>
      <c r="AG107" s="505"/>
      <c r="AH107" s="505"/>
      <c r="AI107" s="505"/>
      <c r="AJ107" s="505"/>
      <c r="AK107" s="505"/>
      <c r="AL107" s="505"/>
      <c r="AM107" s="505"/>
      <c r="AN107" s="505"/>
      <c r="AO107" s="505"/>
      <c r="AP107" s="505"/>
      <c r="AQ107" s="505"/>
      <c r="AR107" s="505"/>
      <c r="AS107" s="505"/>
      <c r="AT107" s="505"/>
      <c r="AU107" s="505"/>
    </row>
    <row r="108" spans="1:47" s="17" customFormat="1" ht="7" customHeight="1">
      <c r="A108" s="520"/>
      <c r="B108" s="525"/>
      <c r="C108" s="526"/>
      <c r="D108" s="526"/>
      <c r="E108" s="526"/>
      <c r="F108" s="526"/>
      <c r="G108" s="526"/>
      <c r="H108" s="526"/>
      <c r="I108" s="526"/>
      <c r="J108" s="526"/>
      <c r="K108" s="526"/>
      <c r="L108" s="524"/>
      <c r="M108" s="505"/>
      <c r="N108" s="505"/>
      <c r="O108" s="505"/>
      <c r="P108" s="505"/>
      <c r="Q108" s="505"/>
      <c r="R108" s="505"/>
      <c r="S108" s="520"/>
      <c r="T108" s="520"/>
      <c r="U108" s="520"/>
      <c r="V108" s="520"/>
      <c r="W108" s="520"/>
      <c r="X108" s="520"/>
      <c r="Y108" s="520"/>
      <c r="Z108" s="520"/>
      <c r="AA108" s="520"/>
      <c r="AB108" s="520"/>
      <c r="AC108" s="520"/>
      <c r="AD108" s="520"/>
      <c r="AE108" s="520"/>
      <c r="AF108" s="505"/>
      <c r="AG108" s="505"/>
      <c r="AH108" s="505"/>
      <c r="AI108" s="505"/>
      <c r="AJ108" s="505"/>
      <c r="AK108" s="505"/>
      <c r="AL108" s="505"/>
      <c r="AM108" s="505"/>
      <c r="AN108" s="505"/>
      <c r="AO108" s="505"/>
      <c r="AP108" s="505"/>
      <c r="AQ108" s="505"/>
      <c r="AR108" s="505"/>
      <c r="AS108" s="505"/>
      <c r="AT108" s="505"/>
      <c r="AU108" s="505"/>
    </row>
    <row r="109" spans="1:47" s="17" customFormat="1" ht="25" customHeight="1">
      <c r="B109" s="18"/>
      <c r="C109" s="7"/>
      <c r="L109" s="18"/>
    </row>
    <row r="110" spans="1:47" s="17" customFormat="1" ht="7" customHeight="1">
      <c r="B110" s="18"/>
      <c r="L110" s="18"/>
    </row>
    <row r="111" spans="1:47" s="17" customFormat="1" ht="12" customHeight="1">
      <c r="B111" s="18"/>
      <c r="C111" s="12"/>
      <c r="L111" s="18"/>
    </row>
    <row r="112" spans="1:47" s="17" customFormat="1" ht="16.5" customHeight="1">
      <c r="A112" s="520"/>
      <c r="B112" s="527"/>
      <c r="C112" s="528"/>
      <c r="D112" s="528"/>
      <c r="E112" s="528"/>
      <c r="F112" s="528"/>
      <c r="G112" s="528"/>
      <c r="H112" s="528"/>
      <c r="I112" s="528"/>
      <c r="J112" s="528"/>
      <c r="K112" s="528"/>
      <c r="L112" s="524"/>
      <c r="M112" s="505"/>
      <c r="N112" s="505"/>
      <c r="O112" s="505"/>
      <c r="P112" s="505"/>
      <c r="Q112" s="505"/>
      <c r="R112" s="505"/>
      <c r="S112" s="520"/>
      <c r="T112" s="520"/>
      <c r="U112" s="520"/>
      <c r="V112" s="520"/>
      <c r="W112" s="520"/>
      <c r="X112" s="520"/>
      <c r="Y112" s="520"/>
      <c r="Z112" s="520"/>
      <c r="AA112" s="520"/>
      <c r="AB112" s="520"/>
      <c r="AC112" s="520"/>
      <c r="AD112" s="520"/>
      <c r="AE112" s="520"/>
      <c r="AF112" s="505"/>
      <c r="AG112" s="505"/>
      <c r="AH112" s="505"/>
      <c r="AI112" s="505"/>
      <c r="AJ112" s="505"/>
      <c r="AK112" s="505"/>
      <c r="AL112" s="505"/>
      <c r="AM112" s="505"/>
      <c r="AN112" s="505"/>
      <c r="AO112" s="505"/>
      <c r="AP112" s="505"/>
      <c r="AQ112" s="505"/>
      <c r="AR112" s="505"/>
      <c r="AS112" s="505"/>
      <c r="AT112" s="505"/>
      <c r="AU112" s="505"/>
    </row>
    <row r="113" spans="1:65" ht="12" customHeight="1">
      <c r="A113" s="520"/>
      <c r="B113" s="521"/>
      <c r="C113" s="515" t="s">
        <v>143</v>
      </c>
      <c r="D113" s="522"/>
      <c r="E113" s="522"/>
      <c r="F113" s="522"/>
      <c r="G113" s="522"/>
      <c r="H113" s="522"/>
      <c r="I113" s="522"/>
      <c r="J113" s="522"/>
      <c r="K113" s="522"/>
      <c r="L113" s="524"/>
      <c r="M113" s="505"/>
      <c r="N113" s="505"/>
      <c r="O113" s="505"/>
      <c r="P113" s="505"/>
      <c r="Q113" s="505"/>
      <c r="R113" s="505"/>
      <c r="S113" s="520"/>
      <c r="T113" s="520"/>
      <c r="U113" s="520"/>
      <c r="V113" s="520"/>
      <c r="W113" s="520"/>
      <c r="X113" s="520"/>
      <c r="Y113" s="520"/>
      <c r="Z113" s="520"/>
      <c r="AA113" s="520"/>
      <c r="AB113" s="520"/>
      <c r="AC113" s="520"/>
      <c r="AD113" s="520"/>
      <c r="AE113" s="520"/>
      <c r="AF113" s="505"/>
      <c r="AG113" s="505"/>
      <c r="AH113" s="505"/>
      <c r="AI113" s="505"/>
      <c r="AJ113" s="505"/>
      <c r="AK113" s="505"/>
      <c r="AL113" s="505"/>
      <c r="AM113" s="505"/>
      <c r="AN113" s="505"/>
      <c r="AO113" s="505"/>
      <c r="AP113" s="505"/>
      <c r="AQ113" s="505"/>
      <c r="AR113" s="505"/>
      <c r="AS113" s="505"/>
      <c r="AT113" s="505"/>
      <c r="AU113" s="505"/>
      <c r="AV113" s="505"/>
      <c r="AW113" s="505"/>
      <c r="AX113" s="505"/>
      <c r="AY113" s="505"/>
      <c r="AZ113" s="505"/>
      <c r="BA113" s="505"/>
      <c r="BB113" s="505"/>
      <c r="BC113" s="505"/>
      <c r="BD113" s="505"/>
      <c r="BE113" s="505"/>
      <c r="BF113" s="505"/>
      <c r="BG113" s="505"/>
      <c r="BH113" s="505"/>
      <c r="BI113" s="505"/>
      <c r="BJ113" s="505"/>
      <c r="BK113" s="505"/>
    </row>
    <row r="114" spans="1:65" s="17" customFormat="1" ht="16.5" customHeight="1">
      <c r="A114" s="520"/>
      <c r="B114" s="521"/>
      <c r="C114" s="522"/>
      <c r="D114" s="522"/>
      <c r="E114" s="522"/>
      <c r="F114" s="522"/>
      <c r="G114" s="522"/>
      <c r="H114" s="522"/>
      <c r="I114" s="522"/>
      <c r="J114" s="522"/>
      <c r="K114" s="522"/>
      <c r="L114" s="524"/>
      <c r="M114" s="505"/>
      <c r="N114" s="505"/>
      <c r="O114" s="505"/>
      <c r="P114" s="505"/>
      <c r="Q114" s="505"/>
      <c r="R114" s="505"/>
      <c r="S114" s="520"/>
      <c r="T114" s="520"/>
      <c r="U114" s="520"/>
      <c r="V114" s="520"/>
      <c r="W114" s="520"/>
      <c r="X114" s="520"/>
      <c r="Y114" s="520"/>
      <c r="Z114" s="520"/>
      <c r="AA114" s="520"/>
      <c r="AB114" s="520"/>
      <c r="AC114" s="520"/>
      <c r="AD114" s="520"/>
      <c r="AE114" s="520"/>
      <c r="AF114" s="505"/>
      <c r="AG114" s="505"/>
      <c r="AH114" s="505"/>
      <c r="AI114" s="505"/>
      <c r="AJ114" s="505"/>
      <c r="AK114" s="505"/>
      <c r="AL114" s="505"/>
      <c r="AM114" s="505"/>
      <c r="AN114" s="505"/>
      <c r="AO114" s="505"/>
      <c r="AP114" s="505"/>
      <c r="AQ114" s="505"/>
      <c r="AR114" s="505"/>
      <c r="AS114" s="505"/>
      <c r="AT114" s="505"/>
      <c r="AU114" s="505"/>
      <c r="AV114" s="505"/>
      <c r="AW114" s="505"/>
      <c r="AX114" s="505"/>
      <c r="AY114" s="505"/>
      <c r="AZ114" s="505"/>
      <c r="BA114" s="505"/>
      <c r="BB114" s="505"/>
      <c r="BC114" s="505"/>
      <c r="BD114" s="505"/>
      <c r="BE114" s="505"/>
      <c r="BF114" s="505"/>
      <c r="BG114" s="505"/>
      <c r="BH114" s="505"/>
      <c r="BI114" s="505"/>
      <c r="BJ114" s="505"/>
      <c r="BK114" s="505"/>
    </row>
    <row r="115" spans="1:65" s="17" customFormat="1" ht="12" customHeight="1">
      <c r="A115" s="520"/>
      <c r="B115" s="521"/>
      <c r="C115" s="517" t="s">
        <v>14</v>
      </c>
      <c r="D115" s="522"/>
      <c r="E115" s="522"/>
      <c r="F115" s="522"/>
      <c r="G115" s="522"/>
      <c r="H115" s="522"/>
      <c r="I115" s="522"/>
      <c r="J115" s="522"/>
      <c r="K115" s="522"/>
      <c r="L115" s="524"/>
      <c r="M115" s="505"/>
      <c r="N115" s="505"/>
      <c r="O115" s="505"/>
      <c r="P115" s="505"/>
      <c r="Q115" s="505"/>
      <c r="R115" s="505"/>
      <c r="S115" s="520"/>
      <c r="T115" s="520"/>
      <c r="U115" s="520"/>
      <c r="V115" s="520"/>
      <c r="W115" s="520"/>
      <c r="X115" s="520"/>
      <c r="Y115" s="520"/>
      <c r="Z115" s="520"/>
      <c r="AA115" s="520"/>
      <c r="AB115" s="520"/>
      <c r="AC115" s="520"/>
      <c r="AD115" s="520"/>
      <c r="AE115" s="520"/>
      <c r="AF115" s="505"/>
      <c r="AG115" s="505"/>
      <c r="AH115" s="505"/>
      <c r="AI115" s="505"/>
      <c r="AJ115" s="505"/>
      <c r="AK115" s="505"/>
      <c r="AL115" s="505"/>
      <c r="AM115" s="505"/>
      <c r="AN115" s="505"/>
      <c r="AO115" s="505"/>
      <c r="AP115" s="505"/>
      <c r="AQ115" s="505"/>
      <c r="AR115" s="505"/>
      <c r="AS115" s="505"/>
      <c r="AT115" s="505"/>
      <c r="AU115" s="505"/>
      <c r="AV115" s="505"/>
      <c r="AW115" s="505"/>
      <c r="AX115" s="505"/>
      <c r="AY115" s="505"/>
      <c r="AZ115" s="505"/>
      <c r="BA115" s="505"/>
      <c r="BB115" s="505"/>
      <c r="BC115" s="505"/>
      <c r="BD115" s="505"/>
      <c r="BE115" s="505"/>
      <c r="BF115" s="505"/>
      <c r="BG115" s="505"/>
      <c r="BH115" s="505"/>
      <c r="BI115" s="505"/>
      <c r="BJ115" s="505"/>
      <c r="BK115" s="505"/>
    </row>
    <row r="116" spans="1:65" s="17" customFormat="1" ht="16.5" customHeight="1">
      <c r="A116" s="520"/>
      <c r="B116" s="521"/>
      <c r="C116" s="522"/>
      <c r="D116" s="522"/>
      <c r="E116" s="747" t="s">
        <v>2688</v>
      </c>
      <c r="F116" s="748"/>
      <c r="G116" s="748"/>
      <c r="H116" s="748"/>
      <c r="I116" s="522"/>
      <c r="J116" s="522"/>
      <c r="K116" s="522"/>
      <c r="L116" s="524"/>
      <c r="M116" s="505"/>
      <c r="N116" s="505"/>
      <c r="O116" s="505"/>
      <c r="P116" s="505"/>
      <c r="Q116" s="505"/>
      <c r="R116" s="505"/>
      <c r="S116" s="520"/>
      <c r="T116" s="520"/>
      <c r="U116" s="520"/>
      <c r="V116" s="520"/>
      <c r="W116" s="520"/>
      <c r="X116" s="520"/>
      <c r="Y116" s="520"/>
      <c r="Z116" s="520"/>
      <c r="AA116" s="520"/>
      <c r="AB116" s="520"/>
      <c r="AC116" s="520"/>
      <c r="AD116" s="520"/>
      <c r="AE116" s="520"/>
      <c r="AF116" s="505"/>
      <c r="AG116" s="505"/>
      <c r="AH116" s="505"/>
      <c r="AI116" s="505"/>
      <c r="AJ116" s="505"/>
      <c r="AK116" s="505"/>
      <c r="AL116" s="505"/>
      <c r="AM116" s="505"/>
      <c r="AN116" s="505"/>
      <c r="AO116" s="505"/>
      <c r="AP116" s="505"/>
      <c r="AQ116" s="505"/>
      <c r="AR116" s="505"/>
      <c r="AS116" s="505"/>
      <c r="AT116" s="505"/>
      <c r="AU116" s="505"/>
      <c r="AV116" s="505"/>
      <c r="AW116" s="505"/>
      <c r="AX116" s="505"/>
      <c r="AY116" s="505"/>
      <c r="AZ116" s="505"/>
      <c r="BA116" s="505"/>
      <c r="BB116" s="505"/>
      <c r="BC116" s="505"/>
      <c r="BD116" s="505"/>
      <c r="BE116" s="505"/>
      <c r="BF116" s="505"/>
      <c r="BG116" s="505"/>
      <c r="BH116" s="505"/>
      <c r="BI116" s="505"/>
      <c r="BJ116" s="505"/>
      <c r="BK116" s="505"/>
    </row>
    <row r="117" spans="1:65" s="17" customFormat="1" ht="7" customHeight="1">
      <c r="A117" s="504"/>
      <c r="B117" s="513"/>
      <c r="C117" s="517" t="s">
        <v>111</v>
      </c>
      <c r="D117" s="514"/>
      <c r="E117" s="514"/>
      <c r="F117" s="514"/>
      <c r="G117" s="514"/>
      <c r="H117" s="514"/>
      <c r="I117" s="514"/>
      <c r="J117" s="514"/>
      <c r="K117" s="514"/>
      <c r="L117" s="512"/>
      <c r="M117" s="504"/>
      <c r="N117" s="504"/>
      <c r="O117" s="504"/>
      <c r="P117" s="504"/>
      <c r="Q117" s="504"/>
      <c r="R117" s="504"/>
      <c r="S117" s="504"/>
      <c r="T117" s="504"/>
      <c r="U117" s="504"/>
      <c r="V117" s="504"/>
      <c r="W117" s="504"/>
      <c r="X117" s="504"/>
      <c r="Y117" s="504"/>
      <c r="Z117" s="504"/>
      <c r="AA117" s="504"/>
      <c r="AB117" s="504"/>
      <c r="AC117" s="504"/>
      <c r="AD117" s="504"/>
      <c r="AE117" s="504"/>
      <c r="AF117" s="504"/>
      <c r="AG117" s="504"/>
      <c r="AH117" s="504"/>
      <c r="AI117" s="504"/>
      <c r="AJ117" s="504"/>
      <c r="AK117" s="504"/>
      <c r="AL117" s="504"/>
      <c r="AM117" s="504"/>
      <c r="AN117" s="504"/>
      <c r="AO117" s="504"/>
      <c r="AP117" s="504"/>
      <c r="AQ117" s="504"/>
      <c r="AR117" s="504"/>
      <c r="AS117" s="504"/>
      <c r="AT117" s="504"/>
      <c r="AU117" s="504"/>
      <c r="AV117" s="504"/>
      <c r="AW117" s="504"/>
      <c r="AX117" s="504"/>
      <c r="AY117" s="504"/>
      <c r="AZ117" s="504"/>
      <c r="BA117" s="504"/>
      <c r="BB117" s="504"/>
      <c r="BC117" s="504"/>
      <c r="BD117" s="504"/>
      <c r="BE117" s="504"/>
      <c r="BF117" s="504"/>
      <c r="BG117" s="504"/>
      <c r="BH117" s="504"/>
      <c r="BI117" s="504"/>
      <c r="BJ117" s="504"/>
      <c r="BK117" s="504"/>
    </row>
    <row r="118" spans="1:65" s="17" customFormat="1" ht="12" customHeight="1">
      <c r="A118" s="520"/>
      <c r="B118" s="521"/>
      <c r="C118" s="522"/>
      <c r="D118" s="522"/>
      <c r="E118" s="747" t="s">
        <v>2143</v>
      </c>
      <c r="F118" s="745"/>
      <c r="G118" s="745"/>
      <c r="H118" s="745"/>
      <c r="I118" s="522"/>
      <c r="J118" s="522"/>
      <c r="K118" s="522"/>
      <c r="L118" s="524"/>
      <c r="M118" s="505"/>
      <c r="N118" s="505"/>
      <c r="O118" s="505"/>
      <c r="P118" s="505"/>
      <c r="Q118" s="505"/>
      <c r="R118" s="505"/>
      <c r="S118" s="520"/>
      <c r="T118" s="520"/>
      <c r="U118" s="520"/>
      <c r="V118" s="520"/>
      <c r="W118" s="520"/>
      <c r="X118" s="520"/>
      <c r="Y118" s="520"/>
      <c r="Z118" s="520"/>
      <c r="AA118" s="520"/>
      <c r="AB118" s="520"/>
      <c r="AC118" s="520"/>
      <c r="AD118" s="520"/>
      <c r="AE118" s="520"/>
      <c r="AF118" s="505"/>
      <c r="AG118" s="505"/>
      <c r="AH118" s="505"/>
      <c r="AI118" s="505"/>
      <c r="AJ118" s="505"/>
      <c r="AK118" s="505"/>
      <c r="AL118" s="505"/>
      <c r="AM118" s="505"/>
      <c r="AN118" s="505"/>
      <c r="AO118" s="505"/>
      <c r="AP118" s="505"/>
      <c r="AQ118" s="505"/>
      <c r="AR118" s="505"/>
      <c r="AS118" s="505"/>
      <c r="AT118" s="505"/>
      <c r="AU118" s="505"/>
      <c r="AV118" s="505"/>
      <c r="AW118" s="505"/>
      <c r="AX118" s="505"/>
      <c r="AY118" s="505"/>
      <c r="AZ118" s="505"/>
      <c r="BA118" s="505"/>
      <c r="BB118" s="505"/>
      <c r="BC118" s="505"/>
      <c r="BD118" s="505"/>
      <c r="BE118" s="505"/>
      <c r="BF118" s="505"/>
      <c r="BG118" s="505"/>
      <c r="BH118" s="505"/>
      <c r="BI118" s="505"/>
      <c r="BJ118" s="505"/>
      <c r="BK118" s="505"/>
    </row>
    <row r="119" spans="1:65" s="17" customFormat="1" ht="7" customHeight="1">
      <c r="A119" s="520"/>
      <c r="B119" s="521"/>
      <c r="C119" s="517" t="s">
        <v>112</v>
      </c>
      <c r="D119" s="522"/>
      <c r="E119" s="522"/>
      <c r="F119" s="522"/>
      <c r="G119" s="522"/>
      <c r="H119" s="522"/>
      <c r="I119" s="522"/>
      <c r="J119" s="522"/>
      <c r="K119" s="522"/>
      <c r="L119" s="524"/>
      <c r="M119" s="505"/>
      <c r="N119" s="505"/>
      <c r="O119" s="505"/>
      <c r="P119" s="505"/>
      <c r="Q119" s="505"/>
      <c r="R119" s="505"/>
      <c r="S119" s="520"/>
      <c r="T119" s="520"/>
      <c r="U119" s="520"/>
      <c r="V119" s="520"/>
      <c r="W119" s="520"/>
      <c r="X119" s="520"/>
      <c r="Y119" s="520"/>
      <c r="Z119" s="520"/>
      <c r="AA119" s="520"/>
      <c r="AB119" s="520"/>
      <c r="AC119" s="520"/>
      <c r="AD119" s="520"/>
      <c r="AE119" s="520"/>
      <c r="AF119" s="505"/>
      <c r="AG119" s="505"/>
      <c r="AH119" s="505"/>
      <c r="AI119" s="505"/>
      <c r="AJ119" s="505"/>
      <c r="AK119" s="505"/>
      <c r="AL119" s="505"/>
      <c r="AM119" s="505"/>
      <c r="AN119" s="505"/>
      <c r="AO119" s="505"/>
      <c r="AP119" s="505"/>
      <c r="AQ119" s="505"/>
      <c r="AR119" s="505"/>
      <c r="AS119" s="505"/>
      <c r="AT119" s="505"/>
      <c r="AU119" s="505"/>
      <c r="AV119" s="505"/>
      <c r="AW119" s="505"/>
      <c r="AX119" s="505"/>
      <c r="AY119" s="505"/>
      <c r="AZ119" s="505"/>
      <c r="BA119" s="505"/>
      <c r="BB119" s="505"/>
      <c r="BC119" s="505"/>
      <c r="BD119" s="505"/>
      <c r="BE119" s="505"/>
      <c r="BF119" s="505"/>
      <c r="BG119" s="505"/>
      <c r="BH119" s="505"/>
      <c r="BI119" s="505"/>
      <c r="BJ119" s="505"/>
      <c r="BK119" s="505"/>
    </row>
    <row r="120" spans="1:65" s="17" customFormat="1" ht="15.25" customHeight="1">
      <c r="A120" s="520"/>
      <c r="B120" s="521"/>
      <c r="C120" s="522"/>
      <c r="D120" s="522"/>
      <c r="E120" s="744" t="s">
        <v>2666</v>
      </c>
      <c r="F120" s="745"/>
      <c r="G120" s="745"/>
      <c r="H120" s="745"/>
      <c r="I120" s="522"/>
      <c r="J120" s="522"/>
      <c r="K120" s="522"/>
      <c r="L120" s="524"/>
      <c r="M120" s="505"/>
      <c r="N120" s="505"/>
      <c r="O120" s="505"/>
      <c r="P120" s="505"/>
      <c r="Q120" s="505"/>
      <c r="R120" s="505"/>
      <c r="S120" s="520"/>
      <c r="T120" s="520"/>
      <c r="U120" s="520"/>
      <c r="V120" s="520"/>
      <c r="W120" s="520"/>
      <c r="X120" s="520"/>
      <c r="Y120" s="520"/>
      <c r="Z120" s="520"/>
      <c r="AA120" s="520"/>
      <c r="AB120" s="520"/>
      <c r="AC120" s="520"/>
      <c r="AD120" s="520"/>
      <c r="AE120" s="520"/>
      <c r="AF120" s="505"/>
      <c r="AG120" s="505"/>
      <c r="AH120" s="505"/>
      <c r="AI120" s="505"/>
      <c r="AJ120" s="505"/>
      <c r="AK120" s="505"/>
      <c r="AL120" s="505"/>
      <c r="AM120" s="505"/>
      <c r="AN120" s="505"/>
      <c r="AO120" s="505"/>
      <c r="AP120" s="505"/>
      <c r="AQ120" s="505"/>
      <c r="AR120" s="505"/>
      <c r="AS120" s="505"/>
      <c r="AT120" s="505"/>
      <c r="AU120" s="505"/>
      <c r="AV120" s="505"/>
      <c r="AW120" s="505"/>
      <c r="AX120" s="505"/>
      <c r="AY120" s="505"/>
      <c r="AZ120" s="505"/>
      <c r="BA120" s="505"/>
      <c r="BB120" s="505"/>
      <c r="BC120" s="505"/>
      <c r="BD120" s="505"/>
      <c r="BE120" s="505"/>
      <c r="BF120" s="505"/>
      <c r="BG120" s="505"/>
      <c r="BH120" s="505"/>
      <c r="BI120" s="505"/>
      <c r="BJ120" s="505"/>
      <c r="BK120" s="505"/>
    </row>
    <row r="121" spans="1:65" s="17" customFormat="1" ht="15.25" customHeight="1">
      <c r="A121" s="520"/>
      <c r="B121" s="521"/>
      <c r="C121" s="522"/>
      <c r="D121" s="522"/>
      <c r="E121" s="522"/>
      <c r="F121" s="522"/>
      <c r="G121" s="522"/>
      <c r="H121" s="522"/>
      <c r="I121" s="522"/>
      <c r="J121" s="522"/>
      <c r="K121" s="522"/>
      <c r="L121" s="524"/>
      <c r="M121" s="505"/>
      <c r="N121" s="505"/>
      <c r="O121" s="505"/>
      <c r="P121" s="505"/>
      <c r="Q121" s="505"/>
      <c r="R121" s="505"/>
      <c r="S121" s="520"/>
      <c r="T121" s="520"/>
      <c r="U121" s="520"/>
      <c r="V121" s="520"/>
      <c r="W121" s="520"/>
      <c r="X121" s="520"/>
      <c r="Y121" s="520"/>
      <c r="Z121" s="520"/>
      <c r="AA121" s="520"/>
      <c r="AB121" s="520"/>
      <c r="AC121" s="520"/>
      <c r="AD121" s="520"/>
      <c r="AE121" s="520"/>
      <c r="AF121" s="505"/>
      <c r="AG121" s="505"/>
      <c r="AH121" s="505"/>
      <c r="AI121" s="505"/>
      <c r="AJ121" s="505"/>
      <c r="AK121" s="505"/>
      <c r="AL121" s="505"/>
      <c r="AM121" s="505"/>
      <c r="AN121" s="505"/>
      <c r="AO121" s="505"/>
      <c r="AP121" s="505"/>
      <c r="AQ121" s="505"/>
      <c r="AR121" s="505"/>
      <c r="AS121" s="505"/>
      <c r="AT121" s="505"/>
      <c r="AU121" s="505"/>
      <c r="AV121" s="505"/>
      <c r="AW121" s="505"/>
      <c r="AX121" s="505"/>
      <c r="AY121" s="505"/>
      <c r="AZ121" s="505"/>
      <c r="BA121" s="505"/>
      <c r="BB121" s="505"/>
      <c r="BC121" s="505"/>
      <c r="BD121" s="505"/>
      <c r="BE121" s="505"/>
      <c r="BF121" s="505"/>
      <c r="BG121" s="505"/>
      <c r="BH121" s="505"/>
      <c r="BI121" s="505"/>
      <c r="BJ121" s="505"/>
      <c r="BK121" s="505"/>
    </row>
    <row r="122" spans="1:65" s="17" customFormat="1" ht="10.4" customHeight="1">
      <c r="A122" s="520"/>
      <c r="B122" s="521"/>
      <c r="C122" s="517" t="s">
        <v>17</v>
      </c>
      <c r="D122" s="522"/>
      <c r="E122" s="522"/>
      <c r="F122" s="516" t="s">
        <v>2690</v>
      </c>
      <c r="G122" s="522"/>
      <c r="H122" s="522"/>
      <c r="I122" s="517" t="s">
        <v>19</v>
      </c>
      <c r="J122" s="529">
        <f>IF(J14="","",J14)</f>
        <v>45048</v>
      </c>
      <c r="K122" s="522"/>
      <c r="L122" s="524"/>
      <c r="M122" s="505"/>
      <c r="N122" s="505"/>
      <c r="O122" s="505"/>
      <c r="P122" s="505"/>
      <c r="Q122" s="505"/>
      <c r="R122" s="505"/>
      <c r="S122" s="520"/>
      <c r="T122" s="520"/>
      <c r="U122" s="520"/>
      <c r="V122" s="520"/>
      <c r="W122" s="520"/>
      <c r="X122" s="520"/>
      <c r="Y122" s="520"/>
      <c r="Z122" s="520"/>
      <c r="AA122" s="520"/>
      <c r="AB122" s="520"/>
      <c r="AC122" s="520"/>
      <c r="AD122" s="520"/>
      <c r="AE122" s="520"/>
      <c r="AF122" s="505"/>
      <c r="AG122" s="505"/>
      <c r="AH122" s="505"/>
      <c r="AI122" s="505"/>
      <c r="AJ122" s="505"/>
      <c r="AK122" s="505"/>
      <c r="AL122" s="505"/>
      <c r="AM122" s="505"/>
      <c r="AN122" s="505"/>
      <c r="AO122" s="505"/>
      <c r="AP122" s="505"/>
      <c r="AQ122" s="505"/>
      <c r="AR122" s="505"/>
      <c r="AS122" s="505"/>
      <c r="AT122" s="505"/>
      <c r="AU122" s="505"/>
      <c r="AV122" s="505"/>
      <c r="AW122" s="505"/>
      <c r="AX122" s="505"/>
      <c r="AY122" s="505"/>
      <c r="AZ122" s="505"/>
      <c r="BA122" s="505"/>
      <c r="BB122" s="505"/>
      <c r="BC122" s="505"/>
      <c r="BD122" s="505"/>
      <c r="BE122" s="505"/>
      <c r="BF122" s="505"/>
      <c r="BG122" s="505"/>
      <c r="BH122" s="505"/>
      <c r="BI122" s="505"/>
      <c r="BJ122" s="505"/>
      <c r="BK122" s="505"/>
    </row>
    <row r="123" spans="1:65" s="119" customFormat="1" ht="29.25" customHeight="1">
      <c r="A123" s="520"/>
      <c r="B123" s="521"/>
      <c r="C123" s="522"/>
      <c r="D123" s="522"/>
      <c r="E123" s="522"/>
      <c r="F123" s="522"/>
      <c r="G123" s="522"/>
      <c r="H123" s="522"/>
      <c r="I123" s="522"/>
      <c r="J123" s="522"/>
      <c r="K123" s="522"/>
      <c r="L123" s="524"/>
      <c r="M123" s="505"/>
      <c r="N123" s="505"/>
      <c r="O123" s="505"/>
      <c r="P123" s="505"/>
      <c r="Q123" s="505"/>
      <c r="R123" s="505"/>
      <c r="S123" s="520"/>
      <c r="T123" s="520"/>
      <c r="U123" s="520"/>
      <c r="V123" s="520"/>
      <c r="W123" s="520"/>
      <c r="X123" s="520"/>
      <c r="Y123" s="520"/>
      <c r="Z123" s="520"/>
      <c r="AA123" s="520"/>
      <c r="AB123" s="520"/>
      <c r="AC123" s="520"/>
      <c r="AD123" s="520"/>
      <c r="AE123" s="520"/>
      <c r="AF123" s="505"/>
      <c r="AG123" s="505"/>
      <c r="AH123" s="505"/>
      <c r="AI123" s="505"/>
      <c r="AJ123" s="505"/>
      <c r="AK123" s="505"/>
      <c r="AL123" s="505"/>
      <c r="AM123" s="505"/>
      <c r="AN123" s="505"/>
      <c r="AO123" s="505"/>
      <c r="AP123" s="505"/>
      <c r="AQ123" s="505"/>
      <c r="AR123" s="505"/>
      <c r="AS123" s="505"/>
      <c r="AT123" s="505"/>
      <c r="AU123" s="505"/>
      <c r="AV123" s="505"/>
      <c r="AW123" s="505"/>
      <c r="AX123" s="505"/>
      <c r="AY123" s="505"/>
      <c r="AZ123" s="505"/>
      <c r="BA123" s="505"/>
      <c r="BB123" s="505"/>
      <c r="BC123" s="505"/>
      <c r="BD123" s="505"/>
      <c r="BE123" s="505"/>
      <c r="BF123" s="505"/>
      <c r="BG123" s="505"/>
      <c r="BH123" s="505"/>
      <c r="BI123" s="505"/>
      <c r="BJ123" s="505"/>
      <c r="BK123" s="505"/>
    </row>
    <row r="124" spans="1:65" s="17" customFormat="1" ht="22.9" customHeight="1">
      <c r="A124" s="520"/>
      <c r="B124" s="521"/>
      <c r="C124" s="517" t="s">
        <v>20</v>
      </c>
      <c r="D124" s="522"/>
      <c r="E124" s="522"/>
      <c r="F124" s="516" t="s">
        <v>2790</v>
      </c>
      <c r="G124" s="522"/>
      <c r="H124" s="522"/>
      <c r="I124" s="517" t="s">
        <v>25</v>
      </c>
      <c r="J124" s="519" t="s">
        <v>2791</v>
      </c>
      <c r="K124" s="522"/>
      <c r="L124" s="524"/>
      <c r="M124" s="505"/>
      <c r="N124" s="505"/>
      <c r="O124" s="505"/>
      <c r="P124" s="505"/>
      <c r="Q124" s="505"/>
      <c r="R124" s="505"/>
      <c r="S124" s="520"/>
      <c r="T124" s="520"/>
      <c r="U124" s="520"/>
      <c r="V124" s="520"/>
      <c r="W124" s="520"/>
      <c r="X124" s="520"/>
      <c r="Y124" s="520"/>
      <c r="Z124" s="520"/>
      <c r="AA124" s="520"/>
      <c r="AB124" s="520"/>
      <c r="AC124" s="520"/>
      <c r="AD124" s="520"/>
      <c r="AE124" s="520"/>
      <c r="AF124" s="505"/>
      <c r="AG124" s="505"/>
      <c r="AH124" s="505"/>
      <c r="AI124" s="505"/>
      <c r="AJ124" s="505"/>
      <c r="AK124" s="505"/>
      <c r="AL124" s="505"/>
      <c r="AM124" s="505"/>
      <c r="AN124" s="505"/>
      <c r="AO124" s="505"/>
      <c r="AP124" s="505"/>
      <c r="AQ124" s="505"/>
      <c r="AR124" s="505"/>
      <c r="AS124" s="505"/>
      <c r="AT124" s="505"/>
      <c r="AU124" s="505"/>
      <c r="AV124" s="505"/>
      <c r="AW124" s="505"/>
      <c r="AX124" s="505"/>
      <c r="AY124" s="505"/>
      <c r="AZ124" s="505"/>
      <c r="BA124" s="505"/>
      <c r="BB124" s="505"/>
      <c r="BC124" s="505"/>
      <c r="BD124" s="505"/>
      <c r="BE124" s="505"/>
      <c r="BF124" s="505"/>
      <c r="BG124" s="505"/>
      <c r="BH124" s="505"/>
      <c r="BI124" s="505"/>
      <c r="BJ124" s="505"/>
      <c r="BK124" s="505"/>
    </row>
    <row r="125" spans="1:65" s="129" customFormat="1" ht="25.9" customHeight="1">
      <c r="A125" s="520"/>
      <c r="B125" s="521"/>
      <c r="C125" s="517" t="s">
        <v>23</v>
      </c>
      <c r="D125" s="522"/>
      <c r="E125" s="522"/>
      <c r="F125" s="516" t="s">
        <v>24</v>
      </c>
      <c r="G125" s="522"/>
      <c r="H125" s="522"/>
      <c r="I125" s="517" t="s">
        <v>27</v>
      </c>
      <c r="J125" s="519" t="s">
        <v>2693</v>
      </c>
      <c r="K125" s="522"/>
      <c r="L125" s="524"/>
      <c r="M125" s="505"/>
      <c r="N125" s="505"/>
      <c r="O125" s="505"/>
      <c r="P125" s="505"/>
      <c r="Q125" s="505"/>
      <c r="R125" s="505"/>
      <c r="S125" s="520"/>
      <c r="T125" s="520"/>
      <c r="U125" s="520"/>
      <c r="V125" s="520"/>
      <c r="W125" s="520"/>
      <c r="X125" s="520"/>
      <c r="Y125" s="520"/>
      <c r="Z125" s="520"/>
      <c r="AA125" s="520"/>
      <c r="AB125" s="520"/>
      <c r="AC125" s="520"/>
      <c r="AD125" s="520"/>
      <c r="AE125" s="520"/>
      <c r="AF125" s="505"/>
      <c r="AG125" s="505"/>
      <c r="AH125" s="505"/>
      <c r="AI125" s="505"/>
      <c r="AJ125" s="505"/>
      <c r="AK125" s="505"/>
      <c r="AL125" s="505"/>
      <c r="AM125" s="505"/>
      <c r="AN125" s="505"/>
      <c r="AO125" s="505"/>
      <c r="AP125" s="505"/>
      <c r="AQ125" s="505"/>
      <c r="AR125" s="505"/>
      <c r="AS125" s="505"/>
      <c r="AT125" s="505"/>
      <c r="AU125" s="505"/>
      <c r="AV125" s="505"/>
      <c r="AW125" s="505"/>
      <c r="AX125" s="505"/>
      <c r="AY125" s="505"/>
      <c r="AZ125" s="505"/>
      <c r="BA125" s="505"/>
      <c r="BB125" s="505"/>
      <c r="BC125" s="505"/>
      <c r="BD125" s="505"/>
      <c r="BE125" s="505"/>
      <c r="BF125" s="505"/>
      <c r="BG125" s="505"/>
      <c r="BH125" s="505"/>
      <c r="BI125" s="505"/>
      <c r="BJ125" s="505"/>
      <c r="BK125" s="505"/>
    </row>
    <row r="126" spans="1:65" s="17" customFormat="1" ht="21.75" customHeight="1">
      <c r="A126" s="520"/>
      <c r="B126" s="521"/>
      <c r="C126" s="522"/>
      <c r="D126" s="522"/>
      <c r="E126" s="522"/>
      <c r="F126" s="522"/>
      <c r="G126" s="522"/>
      <c r="H126" s="522"/>
      <c r="I126" s="522"/>
      <c r="J126" s="522"/>
      <c r="K126" s="522"/>
      <c r="L126" s="524"/>
      <c r="M126" s="505"/>
      <c r="N126" s="505"/>
      <c r="O126" s="505"/>
      <c r="P126" s="505"/>
      <c r="Q126" s="505"/>
      <c r="R126" s="505"/>
      <c r="S126" s="520"/>
      <c r="T126" s="520"/>
      <c r="U126" s="520"/>
      <c r="V126" s="520"/>
      <c r="W126" s="520"/>
      <c r="X126" s="520"/>
      <c r="Y126" s="520"/>
      <c r="Z126" s="520"/>
      <c r="AA126" s="520"/>
      <c r="AB126" s="520"/>
      <c r="AC126" s="520"/>
      <c r="AD126" s="520"/>
      <c r="AE126" s="520"/>
      <c r="AF126" s="505"/>
      <c r="AG126" s="505"/>
      <c r="AH126" s="505"/>
      <c r="AI126" s="505"/>
      <c r="AJ126" s="505"/>
      <c r="AK126" s="505"/>
      <c r="AL126" s="505"/>
      <c r="AM126" s="505"/>
      <c r="AN126" s="505"/>
      <c r="AO126" s="505"/>
      <c r="AP126" s="505"/>
      <c r="AQ126" s="505"/>
      <c r="AR126" s="505"/>
      <c r="AS126" s="505"/>
      <c r="AT126" s="505"/>
      <c r="AU126" s="505"/>
      <c r="AV126" s="505"/>
      <c r="AW126" s="505"/>
      <c r="AX126" s="505"/>
      <c r="AY126" s="505"/>
      <c r="AZ126" s="505"/>
      <c r="BA126" s="505"/>
      <c r="BB126" s="505"/>
      <c r="BC126" s="505"/>
      <c r="BD126" s="505"/>
      <c r="BE126" s="505"/>
      <c r="BF126" s="505"/>
      <c r="BG126" s="505"/>
      <c r="BH126" s="505"/>
      <c r="BI126" s="505"/>
      <c r="BJ126" s="505"/>
      <c r="BK126" s="505"/>
      <c r="BL126" s="3"/>
      <c r="BM126" s="156"/>
    </row>
    <row r="127" spans="1:65" s="17" customFormat="1" ht="33" customHeight="1">
      <c r="A127" s="593"/>
      <c r="B127" s="594"/>
      <c r="C127" s="595" t="s">
        <v>144</v>
      </c>
      <c r="D127" s="596" t="s">
        <v>54</v>
      </c>
      <c r="E127" s="596" t="s">
        <v>50</v>
      </c>
      <c r="F127" s="596" t="s">
        <v>51</v>
      </c>
      <c r="G127" s="596" t="s">
        <v>145</v>
      </c>
      <c r="H127" s="596" t="s">
        <v>146</v>
      </c>
      <c r="I127" s="596" t="s">
        <v>147</v>
      </c>
      <c r="J127" s="597" t="s">
        <v>116</v>
      </c>
      <c r="K127" s="598" t="s">
        <v>148</v>
      </c>
      <c r="L127" s="599"/>
      <c r="M127" s="531" t="s">
        <v>2689</v>
      </c>
      <c r="N127" s="532" t="s">
        <v>33</v>
      </c>
      <c r="O127" s="532" t="s">
        <v>149</v>
      </c>
      <c r="P127" s="532" t="s">
        <v>150</v>
      </c>
      <c r="Q127" s="532" t="s">
        <v>151</v>
      </c>
      <c r="R127" s="532" t="s">
        <v>152</v>
      </c>
      <c r="S127" s="532" t="s">
        <v>153</v>
      </c>
      <c r="T127" s="533" t="s">
        <v>154</v>
      </c>
      <c r="U127" s="593"/>
      <c r="V127" s="593"/>
      <c r="W127" s="593"/>
      <c r="X127" s="593"/>
      <c r="Y127" s="593"/>
      <c r="Z127" s="593"/>
      <c r="AA127" s="593"/>
      <c r="AB127" s="593"/>
      <c r="AC127" s="593"/>
      <c r="AD127" s="593"/>
      <c r="AE127" s="593"/>
      <c r="AF127" s="509"/>
      <c r="AG127" s="509"/>
      <c r="AH127" s="509"/>
      <c r="AI127" s="509"/>
      <c r="AJ127" s="509"/>
      <c r="AK127" s="509"/>
      <c r="AL127" s="509"/>
      <c r="AM127" s="509"/>
      <c r="AN127" s="509"/>
      <c r="AO127" s="509"/>
      <c r="AP127" s="509"/>
      <c r="AQ127" s="509"/>
      <c r="AR127" s="509"/>
      <c r="AS127" s="509"/>
      <c r="AT127" s="509"/>
      <c r="AU127" s="509"/>
      <c r="AV127" s="509"/>
      <c r="AW127" s="509"/>
      <c r="AX127" s="509"/>
      <c r="AY127" s="509"/>
      <c r="AZ127" s="509"/>
      <c r="BA127" s="509"/>
      <c r="BB127" s="509"/>
      <c r="BC127" s="509"/>
      <c r="BD127" s="509"/>
      <c r="BE127" s="509"/>
      <c r="BF127" s="509"/>
      <c r="BG127" s="509"/>
      <c r="BH127" s="509"/>
      <c r="BI127" s="509"/>
      <c r="BJ127" s="509"/>
      <c r="BK127" s="509"/>
      <c r="BL127" s="3"/>
      <c r="BM127" s="156"/>
    </row>
    <row r="128" spans="1:65" s="17" customFormat="1" ht="24.25" customHeight="1">
      <c r="A128" s="520"/>
      <c r="B128" s="521"/>
      <c r="C128" s="536" t="s">
        <v>117</v>
      </c>
      <c r="D128" s="522"/>
      <c r="E128" s="522"/>
      <c r="F128" s="522"/>
      <c r="G128" s="522"/>
      <c r="H128" s="522"/>
      <c r="I128" s="522"/>
      <c r="J128" s="600"/>
      <c r="K128" s="522"/>
      <c r="L128" s="523"/>
      <c r="M128" s="534"/>
      <c r="N128" s="601"/>
      <c r="O128" s="535"/>
      <c r="P128" s="602">
        <v>0</v>
      </c>
      <c r="Q128" s="535"/>
      <c r="R128" s="602">
        <v>0.196466</v>
      </c>
      <c r="S128" s="535"/>
      <c r="T128" s="603">
        <v>2.5999999999999999E-3</v>
      </c>
      <c r="U128" s="520"/>
      <c r="V128" s="520"/>
      <c r="W128" s="520"/>
      <c r="X128" s="520"/>
      <c r="Y128" s="520"/>
      <c r="Z128" s="520"/>
      <c r="AA128" s="520"/>
      <c r="AB128" s="520"/>
      <c r="AC128" s="520"/>
      <c r="AD128" s="520"/>
      <c r="AE128" s="520"/>
      <c r="AF128" s="505"/>
      <c r="AG128" s="505"/>
      <c r="AH128" s="505"/>
      <c r="AI128" s="505"/>
      <c r="AJ128" s="505"/>
      <c r="AK128" s="505"/>
      <c r="AL128" s="505"/>
      <c r="AM128" s="505"/>
      <c r="AN128" s="505"/>
      <c r="AO128" s="505"/>
      <c r="AP128" s="505"/>
      <c r="AQ128" s="505"/>
      <c r="AR128" s="505"/>
      <c r="AS128" s="505"/>
      <c r="AT128" s="511" t="s">
        <v>68</v>
      </c>
      <c r="AU128" s="511" t="s">
        <v>118</v>
      </c>
      <c r="AV128" s="505"/>
      <c r="AW128" s="505"/>
      <c r="AX128" s="505"/>
      <c r="AY128" s="505"/>
      <c r="AZ128" s="505"/>
      <c r="BA128" s="505"/>
      <c r="BB128" s="505"/>
      <c r="BC128" s="505"/>
      <c r="BD128" s="505"/>
      <c r="BE128" s="505"/>
      <c r="BF128" s="505"/>
      <c r="BG128" s="505"/>
      <c r="BH128" s="505"/>
      <c r="BI128" s="505"/>
      <c r="BJ128" s="505"/>
      <c r="BK128" s="604">
        <v>0</v>
      </c>
      <c r="BL128" s="3"/>
      <c r="BM128" s="156"/>
    </row>
    <row r="129" spans="1:65" s="17" customFormat="1" ht="24.25" customHeight="1">
      <c r="A129" s="510"/>
      <c r="B129" s="605"/>
      <c r="C129" s="606"/>
      <c r="D129" s="607" t="s">
        <v>68</v>
      </c>
      <c r="E129" s="608" t="s">
        <v>560</v>
      </c>
      <c r="F129" s="608" t="s">
        <v>561</v>
      </c>
      <c r="G129" s="606"/>
      <c r="H129" s="606"/>
      <c r="I129" s="609"/>
      <c r="J129" s="610"/>
      <c r="K129" s="606"/>
      <c r="L129" s="611"/>
      <c r="M129" s="612"/>
      <c r="N129" s="613"/>
      <c r="O129" s="613"/>
      <c r="P129" s="614">
        <v>0</v>
      </c>
      <c r="Q129" s="613"/>
      <c r="R129" s="614">
        <v>0.196466</v>
      </c>
      <c r="S129" s="613"/>
      <c r="T129" s="615">
        <v>2.5999999999999999E-3</v>
      </c>
      <c r="U129" s="510"/>
      <c r="V129" s="510"/>
      <c r="W129" s="510"/>
      <c r="X129" s="510"/>
      <c r="Y129" s="510"/>
      <c r="Z129" s="510"/>
      <c r="AA129" s="510"/>
      <c r="AB129" s="510"/>
      <c r="AC129" s="510"/>
      <c r="AD129" s="510"/>
      <c r="AE129" s="510"/>
      <c r="AF129" s="510"/>
      <c r="AG129" s="510"/>
      <c r="AH129" s="510"/>
      <c r="AI129" s="510"/>
      <c r="AJ129" s="510"/>
      <c r="AK129" s="510"/>
      <c r="AL129" s="510"/>
      <c r="AM129" s="510"/>
      <c r="AN129" s="510"/>
      <c r="AO129" s="510"/>
      <c r="AP129" s="510"/>
      <c r="AQ129" s="510"/>
      <c r="AR129" s="616" t="s">
        <v>81</v>
      </c>
      <c r="AS129" s="510"/>
      <c r="AT129" s="617" t="s">
        <v>68</v>
      </c>
      <c r="AU129" s="617" t="s">
        <v>69</v>
      </c>
      <c r="AV129" s="510"/>
      <c r="AW129" s="510"/>
      <c r="AX129" s="510"/>
      <c r="AY129" s="616" t="s">
        <v>157</v>
      </c>
      <c r="AZ129" s="510"/>
      <c r="BA129" s="510"/>
      <c r="BB129" s="510"/>
      <c r="BC129" s="510"/>
      <c r="BD129" s="510"/>
      <c r="BE129" s="510"/>
      <c r="BF129" s="510"/>
      <c r="BG129" s="510"/>
      <c r="BH129" s="510"/>
      <c r="BI129" s="510"/>
      <c r="BJ129" s="510"/>
      <c r="BK129" s="618">
        <v>0</v>
      </c>
      <c r="BL129" s="510"/>
      <c r="BM129" s="510"/>
    </row>
    <row r="130" spans="1:65" s="17" customFormat="1" ht="24.25" customHeight="1">
      <c r="A130" s="510"/>
      <c r="B130" s="605"/>
      <c r="C130" s="606"/>
      <c r="D130" s="607" t="s">
        <v>68</v>
      </c>
      <c r="E130" s="619" t="s">
        <v>1532</v>
      </c>
      <c r="F130" s="619" t="s">
        <v>1533</v>
      </c>
      <c r="G130" s="606"/>
      <c r="H130" s="606"/>
      <c r="I130" s="609"/>
      <c r="J130" s="620"/>
      <c r="K130" s="606"/>
      <c r="L130" s="611"/>
      <c r="M130" s="612"/>
      <c r="N130" s="613"/>
      <c r="O130" s="613"/>
      <c r="P130" s="614">
        <v>0</v>
      </c>
      <c r="Q130" s="613"/>
      <c r="R130" s="614">
        <v>1.4000000000000002E-3</v>
      </c>
      <c r="S130" s="613"/>
      <c r="T130" s="615">
        <v>0</v>
      </c>
      <c r="U130" s="510"/>
      <c r="V130" s="510"/>
      <c r="W130" s="510"/>
      <c r="X130" s="510"/>
      <c r="Y130" s="510"/>
      <c r="Z130" s="510"/>
      <c r="AA130" s="510"/>
      <c r="AB130" s="510"/>
      <c r="AC130" s="510"/>
      <c r="AD130" s="510"/>
      <c r="AE130" s="510"/>
      <c r="AF130" s="510"/>
      <c r="AG130" s="510"/>
      <c r="AH130" s="510"/>
      <c r="AI130" s="510"/>
      <c r="AJ130" s="510"/>
      <c r="AK130" s="510"/>
      <c r="AL130" s="510"/>
      <c r="AM130" s="510"/>
      <c r="AN130" s="510"/>
      <c r="AO130" s="510"/>
      <c r="AP130" s="510"/>
      <c r="AQ130" s="510"/>
      <c r="AR130" s="616" t="s">
        <v>81</v>
      </c>
      <c r="AS130" s="510"/>
      <c r="AT130" s="617" t="s">
        <v>68</v>
      </c>
      <c r="AU130" s="617" t="s">
        <v>75</v>
      </c>
      <c r="AV130" s="510"/>
      <c r="AW130" s="510"/>
      <c r="AX130" s="510"/>
      <c r="AY130" s="616" t="s">
        <v>157</v>
      </c>
      <c r="AZ130" s="510"/>
      <c r="BA130" s="510"/>
      <c r="BB130" s="510"/>
      <c r="BC130" s="510"/>
      <c r="BD130" s="510"/>
      <c r="BE130" s="510"/>
      <c r="BF130" s="510"/>
      <c r="BG130" s="510"/>
      <c r="BH130" s="510"/>
      <c r="BI130" s="510"/>
      <c r="BJ130" s="510"/>
      <c r="BK130" s="618">
        <v>0</v>
      </c>
      <c r="BL130" s="510"/>
      <c r="BM130" s="510"/>
    </row>
    <row r="131" spans="1:65" s="129" customFormat="1" ht="25.9" customHeight="1">
      <c r="A131" s="520"/>
      <c r="B131" s="521"/>
      <c r="C131" s="621" t="s">
        <v>75</v>
      </c>
      <c r="D131" s="621" t="s">
        <v>159</v>
      </c>
      <c r="E131" s="622" t="s">
        <v>1534</v>
      </c>
      <c r="F131" s="623" t="s">
        <v>1535</v>
      </c>
      <c r="G131" s="624" t="s">
        <v>239</v>
      </c>
      <c r="H131" s="625">
        <v>20</v>
      </c>
      <c r="I131" s="626"/>
      <c r="J131" s="627"/>
      <c r="K131" s="628"/>
      <c r="L131" s="523"/>
      <c r="M131" s="629" t="s">
        <v>2689</v>
      </c>
      <c r="N131" s="630" t="s">
        <v>35</v>
      </c>
      <c r="O131" s="530"/>
      <c r="P131" s="631">
        <v>0</v>
      </c>
      <c r="Q131" s="631">
        <v>4.0000000000000003E-5</v>
      </c>
      <c r="R131" s="631">
        <v>8.0000000000000004E-4</v>
      </c>
      <c r="S131" s="631">
        <v>0</v>
      </c>
      <c r="T131" s="632">
        <v>0</v>
      </c>
      <c r="U131" s="520"/>
      <c r="V131" s="520"/>
      <c r="W131" s="520"/>
      <c r="X131" s="520"/>
      <c r="Y131" s="520"/>
      <c r="Z131" s="520"/>
      <c r="AA131" s="520"/>
      <c r="AB131" s="520"/>
      <c r="AC131" s="520"/>
      <c r="AD131" s="520"/>
      <c r="AE131" s="520"/>
      <c r="AF131" s="505"/>
      <c r="AG131" s="505"/>
      <c r="AH131" s="505"/>
      <c r="AI131" s="505"/>
      <c r="AJ131" s="505"/>
      <c r="AK131" s="505"/>
      <c r="AL131" s="505"/>
      <c r="AM131" s="505"/>
      <c r="AN131" s="505"/>
      <c r="AO131" s="505"/>
      <c r="AP131" s="505"/>
      <c r="AQ131" s="505"/>
      <c r="AR131" s="633" t="s">
        <v>197</v>
      </c>
      <c r="AS131" s="505"/>
      <c r="AT131" s="633" t="s">
        <v>159</v>
      </c>
      <c r="AU131" s="633" t="s">
        <v>81</v>
      </c>
      <c r="AV131" s="505"/>
      <c r="AW131" s="505"/>
      <c r="AX131" s="505"/>
      <c r="AY131" s="511" t="s">
        <v>157</v>
      </c>
      <c r="AZ131" s="505"/>
      <c r="BA131" s="505"/>
      <c r="BB131" s="505"/>
      <c r="BC131" s="505"/>
      <c r="BD131" s="505"/>
      <c r="BE131" s="634">
        <v>0</v>
      </c>
      <c r="BF131" s="634">
        <v>0</v>
      </c>
      <c r="BG131" s="634">
        <v>0</v>
      </c>
      <c r="BH131" s="634">
        <v>0</v>
      </c>
      <c r="BI131" s="634">
        <v>0</v>
      </c>
      <c r="BJ131" s="511" t="s">
        <v>81</v>
      </c>
      <c r="BK131" s="634">
        <v>0</v>
      </c>
      <c r="BL131" s="511" t="s">
        <v>197</v>
      </c>
      <c r="BM131" s="633" t="s">
        <v>2795</v>
      </c>
    </row>
    <row r="132" spans="1:65" s="17" customFormat="1" ht="21.75" customHeight="1">
      <c r="A132" s="520"/>
      <c r="B132" s="521"/>
      <c r="C132" s="635" t="s">
        <v>81</v>
      </c>
      <c r="D132" s="635" t="s">
        <v>236</v>
      </c>
      <c r="E132" s="636" t="s">
        <v>1923</v>
      </c>
      <c r="F132" s="637" t="s">
        <v>1924</v>
      </c>
      <c r="G132" s="638" t="s">
        <v>239</v>
      </c>
      <c r="H132" s="639">
        <v>20</v>
      </c>
      <c r="I132" s="640"/>
      <c r="J132" s="641"/>
      <c r="K132" s="642"/>
      <c r="L132" s="643"/>
      <c r="M132" s="644" t="s">
        <v>2689</v>
      </c>
      <c r="N132" s="645" t="s">
        <v>35</v>
      </c>
      <c r="O132" s="530"/>
      <c r="P132" s="631">
        <v>0</v>
      </c>
      <c r="Q132" s="631">
        <v>3.0000000000000001E-5</v>
      </c>
      <c r="R132" s="631">
        <v>6.0000000000000006E-4</v>
      </c>
      <c r="S132" s="631">
        <v>0</v>
      </c>
      <c r="T132" s="632">
        <v>0</v>
      </c>
      <c r="U132" s="520"/>
      <c r="V132" s="520"/>
      <c r="W132" s="520"/>
      <c r="X132" s="520"/>
      <c r="Y132" s="520"/>
      <c r="Z132" s="520"/>
      <c r="AA132" s="520"/>
      <c r="AB132" s="520"/>
      <c r="AC132" s="520"/>
      <c r="AD132" s="520"/>
      <c r="AE132" s="520"/>
      <c r="AF132" s="505"/>
      <c r="AG132" s="505"/>
      <c r="AH132" s="505"/>
      <c r="AI132" s="505"/>
      <c r="AJ132" s="505"/>
      <c r="AK132" s="505"/>
      <c r="AL132" s="505"/>
      <c r="AM132" s="505"/>
      <c r="AN132" s="505"/>
      <c r="AO132" s="505"/>
      <c r="AP132" s="505"/>
      <c r="AQ132" s="505"/>
      <c r="AR132" s="633" t="s">
        <v>233</v>
      </c>
      <c r="AS132" s="505"/>
      <c r="AT132" s="633" t="s">
        <v>236</v>
      </c>
      <c r="AU132" s="633" t="s">
        <v>81</v>
      </c>
      <c r="AV132" s="505"/>
      <c r="AW132" s="505"/>
      <c r="AX132" s="505"/>
      <c r="AY132" s="511" t="s">
        <v>157</v>
      </c>
      <c r="AZ132" s="505"/>
      <c r="BA132" s="505"/>
      <c r="BB132" s="505"/>
      <c r="BC132" s="505"/>
      <c r="BD132" s="505"/>
      <c r="BE132" s="634">
        <v>0</v>
      </c>
      <c r="BF132" s="634">
        <v>0</v>
      </c>
      <c r="BG132" s="634">
        <v>0</v>
      </c>
      <c r="BH132" s="634">
        <v>0</v>
      </c>
      <c r="BI132" s="634">
        <v>0</v>
      </c>
      <c r="BJ132" s="511" t="s">
        <v>81</v>
      </c>
      <c r="BK132" s="634">
        <v>0</v>
      </c>
      <c r="BL132" s="511" t="s">
        <v>197</v>
      </c>
      <c r="BM132" s="633" t="s">
        <v>2885</v>
      </c>
    </row>
    <row r="133" spans="1:65" s="17" customFormat="1" ht="21.75" customHeight="1">
      <c r="A133" s="520"/>
      <c r="B133" s="521"/>
      <c r="C133" s="621" t="s">
        <v>169</v>
      </c>
      <c r="D133" s="621" t="s">
        <v>159</v>
      </c>
      <c r="E133" s="622" t="s">
        <v>1541</v>
      </c>
      <c r="F133" s="623" t="s">
        <v>1542</v>
      </c>
      <c r="G133" s="624" t="s">
        <v>912</v>
      </c>
      <c r="H133" s="646"/>
      <c r="I133" s="626"/>
      <c r="J133" s="627"/>
      <c r="K133" s="628"/>
      <c r="L133" s="523"/>
      <c r="M133" s="629" t="s">
        <v>2689</v>
      </c>
      <c r="N133" s="630" t="s">
        <v>35</v>
      </c>
      <c r="O133" s="530"/>
      <c r="P133" s="631">
        <v>0</v>
      </c>
      <c r="Q133" s="631">
        <v>0</v>
      </c>
      <c r="R133" s="631">
        <v>0</v>
      </c>
      <c r="S133" s="631">
        <v>0</v>
      </c>
      <c r="T133" s="632">
        <v>0</v>
      </c>
      <c r="U133" s="520"/>
      <c r="V133" s="520"/>
      <c r="W133" s="520"/>
      <c r="X133" s="520"/>
      <c r="Y133" s="520"/>
      <c r="Z133" s="520"/>
      <c r="AA133" s="520"/>
      <c r="AB133" s="520"/>
      <c r="AC133" s="520"/>
      <c r="AD133" s="520"/>
      <c r="AE133" s="520"/>
      <c r="AF133" s="505"/>
      <c r="AG133" s="505"/>
      <c r="AH133" s="505"/>
      <c r="AI133" s="505"/>
      <c r="AJ133" s="505"/>
      <c r="AK133" s="505"/>
      <c r="AL133" s="505"/>
      <c r="AM133" s="505"/>
      <c r="AN133" s="505"/>
      <c r="AO133" s="505"/>
      <c r="AP133" s="505"/>
      <c r="AQ133" s="505"/>
      <c r="AR133" s="633" t="s">
        <v>197</v>
      </c>
      <c r="AS133" s="505"/>
      <c r="AT133" s="633" t="s">
        <v>159</v>
      </c>
      <c r="AU133" s="633" t="s">
        <v>81</v>
      </c>
      <c r="AV133" s="505"/>
      <c r="AW133" s="505"/>
      <c r="AX133" s="505"/>
      <c r="AY133" s="511" t="s">
        <v>157</v>
      </c>
      <c r="AZ133" s="505"/>
      <c r="BA133" s="505"/>
      <c r="BB133" s="505"/>
      <c r="BC133" s="505"/>
      <c r="BD133" s="505"/>
      <c r="BE133" s="634">
        <v>0</v>
      </c>
      <c r="BF133" s="634">
        <v>0</v>
      </c>
      <c r="BG133" s="634">
        <v>0</v>
      </c>
      <c r="BH133" s="634">
        <v>0</v>
      </c>
      <c r="BI133" s="634">
        <v>0</v>
      </c>
      <c r="BJ133" s="511" t="s">
        <v>81</v>
      </c>
      <c r="BK133" s="634">
        <v>0</v>
      </c>
      <c r="BL133" s="511" t="s">
        <v>197</v>
      </c>
      <c r="BM133" s="633" t="s">
        <v>2799</v>
      </c>
    </row>
    <row r="134" spans="1:65" s="17" customFormat="1" ht="21.75" customHeight="1">
      <c r="A134" s="520"/>
      <c r="B134" s="521"/>
      <c r="C134" s="621" t="s">
        <v>163</v>
      </c>
      <c r="D134" s="621" t="s">
        <v>159</v>
      </c>
      <c r="E134" s="622" t="s">
        <v>1544</v>
      </c>
      <c r="F134" s="623" t="s">
        <v>1545</v>
      </c>
      <c r="G134" s="624" t="s">
        <v>912</v>
      </c>
      <c r="H134" s="646"/>
      <c r="I134" s="626"/>
      <c r="J134" s="627"/>
      <c r="K134" s="628"/>
      <c r="L134" s="523"/>
      <c r="M134" s="629" t="s">
        <v>2689</v>
      </c>
      <c r="N134" s="630" t="s">
        <v>35</v>
      </c>
      <c r="O134" s="530"/>
      <c r="P134" s="631">
        <v>0</v>
      </c>
      <c r="Q134" s="631">
        <v>0</v>
      </c>
      <c r="R134" s="631">
        <v>0</v>
      </c>
      <c r="S134" s="631">
        <v>0</v>
      </c>
      <c r="T134" s="632">
        <v>0</v>
      </c>
      <c r="U134" s="520"/>
      <c r="V134" s="520"/>
      <c r="W134" s="520"/>
      <c r="X134" s="520"/>
      <c r="Y134" s="520"/>
      <c r="Z134" s="520"/>
      <c r="AA134" s="520"/>
      <c r="AB134" s="520"/>
      <c r="AC134" s="520"/>
      <c r="AD134" s="520"/>
      <c r="AE134" s="520"/>
      <c r="AF134" s="505"/>
      <c r="AG134" s="505"/>
      <c r="AH134" s="505"/>
      <c r="AI134" s="505"/>
      <c r="AJ134" s="505"/>
      <c r="AK134" s="505"/>
      <c r="AL134" s="505"/>
      <c r="AM134" s="505"/>
      <c r="AN134" s="505"/>
      <c r="AO134" s="505"/>
      <c r="AP134" s="505"/>
      <c r="AQ134" s="505"/>
      <c r="AR134" s="633" t="s">
        <v>197</v>
      </c>
      <c r="AS134" s="505"/>
      <c r="AT134" s="633" t="s">
        <v>159</v>
      </c>
      <c r="AU134" s="633" t="s">
        <v>81</v>
      </c>
      <c r="AV134" s="505"/>
      <c r="AW134" s="505"/>
      <c r="AX134" s="505"/>
      <c r="AY134" s="511" t="s">
        <v>157</v>
      </c>
      <c r="AZ134" s="505"/>
      <c r="BA134" s="505"/>
      <c r="BB134" s="505"/>
      <c r="BC134" s="505"/>
      <c r="BD134" s="505"/>
      <c r="BE134" s="634">
        <v>0</v>
      </c>
      <c r="BF134" s="634">
        <v>0</v>
      </c>
      <c r="BG134" s="634">
        <v>0</v>
      </c>
      <c r="BH134" s="634">
        <v>0</v>
      </c>
      <c r="BI134" s="634">
        <v>0</v>
      </c>
      <c r="BJ134" s="511" t="s">
        <v>81</v>
      </c>
      <c r="BK134" s="634">
        <v>0</v>
      </c>
      <c r="BL134" s="511" t="s">
        <v>197</v>
      </c>
      <c r="BM134" s="633" t="s">
        <v>2886</v>
      </c>
    </row>
    <row r="135" spans="1:65" s="17" customFormat="1" ht="24.25" customHeight="1">
      <c r="A135" s="520"/>
      <c r="B135" s="521"/>
      <c r="C135" s="621" t="s">
        <v>180</v>
      </c>
      <c r="D135" s="621" t="s">
        <v>159</v>
      </c>
      <c r="E135" s="622" t="s">
        <v>1547</v>
      </c>
      <c r="F135" s="623" t="s">
        <v>1548</v>
      </c>
      <c r="G135" s="624" t="s">
        <v>912</v>
      </c>
      <c r="H135" s="646"/>
      <c r="I135" s="626"/>
      <c r="J135" s="627"/>
      <c r="K135" s="628"/>
      <c r="L135" s="523"/>
      <c r="M135" s="629" t="s">
        <v>2689</v>
      </c>
      <c r="N135" s="630" t="s">
        <v>35</v>
      </c>
      <c r="O135" s="530"/>
      <c r="P135" s="631">
        <v>0</v>
      </c>
      <c r="Q135" s="631">
        <v>0</v>
      </c>
      <c r="R135" s="631">
        <v>0</v>
      </c>
      <c r="S135" s="631">
        <v>0</v>
      </c>
      <c r="T135" s="632">
        <v>0</v>
      </c>
      <c r="U135" s="520"/>
      <c r="V135" s="520"/>
      <c r="W135" s="520"/>
      <c r="X135" s="520"/>
      <c r="Y135" s="520"/>
      <c r="Z135" s="520"/>
      <c r="AA135" s="520"/>
      <c r="AB135" s="520"/>
      <c r="AC135" s="520"/>
      <c r="AD135" s="520"/>
      <c r="AE135" s="520"/>
      <c r="AF135" s="505"/>
      <c r="AG135" s="505"/>
      <c r="AH135" s="505"/>
      <c r="AI135" s="505"/>
      <c r="AJ135" s="505"/>
      <c r="AK135" s="505"/>
      <c r="AL135" s="505"/>
      <c r="AM135" s="505"/>
      <c r="AN135" s="505"/>
      <c r="AO135" s="505"/>
      <c r="AP135" s="505"/>
      <c r="AQ135" s="505"/>
      <c r="AR135" s="633" t="s">
        <v>197</v>
      </c>
      <c r="AS135" s="505"/>
      <c r="AT135" s="633" t="s">
        <v>159</v>
      </c>
      <c r="AU135" s="633" t="s">
        <v>81</v>
      </c>
      <c r="AV135" s="505"/>
      <c r="AW135" s="505"/>
      <c r="AX135" s="505"/>
      <c r="AY135" s="511" t="s">
        <v>157</v>
      </c>
      <c r="AZ135" s="505"/>
      <c r="BA135" s="505"/>
      <c r="BB135" s="505"/>
      <c r="BC135" s="505"/>
      <c r="BD135" s="505"/>
      <c r="BE135" s="634">
        <v>0</v>
      </c>
      <c r="BF135" s="634">
        <v>0</v>
      </c>
      <c r="BG135" s="634">
        <v>0</v>
      </c>
      <c r="BH135" s="634">
        <v>0</v>
      </c>
      <c r="BI135" s="634">
        <v>0</v>
      </c>
      <c r="BJ135" s="511" t="s">
        <v>81</v>
      </c>
      <c r="BK135" s="634">
        <v>0</v>
      </c>
      <c r="BL135" s="511" t="s">
        <v>197</v>
      </c>
      <c r="BM135" s="633" t="s">
        <v>2887</v>
      </c>
    </row>
    <row r="136" spans="1:65" s="17" customFormat="1" ht="24.25" customHeight="1">
      <c r="A136" s="510"/>
      <c r="B136" s="605"/>
      <c r="C136" s="606"/>
      <c r="D136" s="607" t="s">
        <v>68</v>
      </c>
      <c r="E136" s="619" t="s">
        <v>1927</v>
      </c>
      <c r="F136" s="619" t="s">
        <v>1928</v>
      </c>
      <c r="G136" s="606"/>
      <c r="H136" s="606"/>
      <c r="I136" s="609"/>
      <c r="J136" s="620"/>
      <c r="K136" s="606"/>
      <c r="L136" s="611"/>
      <c r="M136" s="612"/>
      <c r="N136" s="613"/>
      <c r="O136" s="613"/>
      <c r="P136" s="614">
        <v>0</v>
      </c>
      <c r="Q136" s="613"/>
      <c r="R136" s="614">
        <v>9.0200000000000002E-3</v>
      </c>
      <c r="S136" s="613"/>
      <c r="T136" s="615">
        <v>0</v>
      </c>
      <c r="U136" s="510"/>
      <c r="V136" s="510"/>
      <c r="W136" s="510"/>
      <c r="X136" s="510"/>
      <c r="Y136" s="510"/>
      <c r="Z136" s="510"/>
      <c r="AA136" s="510"/>
      <c r="AB136" s="510"/>
      <c r="AC136" s="510"/>
      <c r="AD136" s="510"/>
      <c r="AE136" s="510"/>
      <c r="AF136" s="510"/>
      <c r="AG136" s="510"/>
      <c r="AH136" s="510"/>
      <c r="AI136" s="510"/>
      <c r="AJ136" s="510"/>
      <c r="AK136" s="510"/>
      <c r="AL136" s="510"/>
      <c r="AM136" s="510"/>
      <c r="AN136" s="510"/>
      <c r="AO136" s="510"/>
      <c r="AP136" s="510"/>
      <c r="AQ136" s="510"/>
      <c r="AR136" s="616" t="s">
        <v>81</v>
      </c>
      <c r="AS136" s="510"/>
      <c r="AT136" s="617" t="s">
        <v>68</v>
      </c>
      <c r="AU136" s="617" t="s">
        <v>75</v>
      </c>
      <c r="AV136" s="510"/>
      <c r="AW136" s="510"/>
      <c r="AX136" s="510"/>
      <c r="AY136" s="616" t="s">
        <v>157</v>
      </c>
      <c r="AZ136" s="510"/>
      <c r="BA136" s="510"/>
      <c r="BB136" s="510"/>
      <c r="BC136" s="510"/>
      <c r="BD136" s="510"/>
      <c r="BE136" s="510"/>
      <c r="BF136" s="510"/>
      <c r="BG136" s="510"/>
      <c r="BH136" s="510"/>
      <c r="BI136" s="510"/>
      <c r="BJ136" s="510"/>
      <c r="BK136" s="618">
        <v>0</v>
      </c>
      <c r="BL136" s="510"/>
      <c r="BM136" s="510"/>
    </row>
    <row r="137" spans="1:65" s="17" customFormat="1" ht="24.25" customHeight="1">
      <c r="A137" s="520"/>
      <c r="B137" s="521"/>
      <c r="C137" s="621" t="s">
        <v>176</v>
      </c>
      <c r="D137" s="621" t="s">
        <v>159</v>
      </c>
      <c r="E137" s="622" t="s">
        <v>1929</v>
      </c>
      <c r="F137" s="623" t="s">
        <v>1930</v>
      </c>
      <c r="G137" s="624" t="s">
        <v>239</v>
      </c>
      <c r="H137" s="625">
        <v>19</v>
      </c>
      <c r="I137" s="626"/>
      <c r="J137" s="627"/>
      <c r="K137" s="628"/>
      <c r="L137" s="523"/>
      <c r="M137" s="629" t="s">
        <v>2689</v>
      </c>
      <c r="N137" s="630" t="s">
        <v>35</v>
      </c>
      <c r="O137" s="530"/>
      <c r="P137" s="631">
        <v>0</v>
      </c>
      <c r="Q137" s="631">
        <v>2.2000000000000001E-4</v>
      </c>
      <c r="R137" s="631">
        <v>4.1800000000000006E-3</v>
      </c>
      <c r="S137" s="631">
        <v>0</v>
      </c>
      <c r="T137" s="632">
        <v>0</v>
      </c>
      <c r="U137" s="520"/>
      <c r="V137" s="520"/>
      <c r="W137" s="520"/>
      <c r="X137" s="520"/>
      <c r="Y137" s="520"/>
      <c r="Z137" s="520"/>
      <c r="AA137" s="520"/>
      <c r="AB137" s="520"/>
      <c r="AC137" s="520"/>
      <c r="AD137" s="520"/>
      <c r="AE137" s="520"/>
      <c r="AF137" s="505"/>
      <c r="AG137" s="505"/>
      <c r="AH137" s="505"/>
      <c r="AI137" s="505"/>
      <c r="AJ137" s="505"/>
      <c r="AK137" s="505"/>
      <c r="AL137" s="505"/>
      <c r="AM137" s="505"/>
      <c r="AN137" s="505"/>
      <c r="AO137" s="505"/>
      <c r="AP137" s="505"/>
      <c r="AQ137" s="505"/>
      <c r="AR137" s="633" t="s">
        <v>197</v>
      </c>
      <c r="AS137" s="505"/>
      <c r="AT137" s="633" t="s">
        <v>159</v>
      </c>
      <c r="AU137" s="633" t="s">
        <v>81</v>
      </c>
      <c r="AV137" s="505"/>
      <c r="AW137" s="505"/>
      <c r="AX137" s="505"/>
      <c r="AY137" s="511" t="s">
        <v>157</v>
      </c>
      <c r="AZ137" s="505"/>
      <c r="BA137" s="505"/>
      <c r="BB137" s="505"/>
      <c r="BC137" s="505"/>
      <c r="BD137" s="505"/>
      <c r="BE137" s="634">
        <v>0</v>
      </c>
      <c r="BF137" s="634">
        <v>0</v>
      </c>
      <c r="BG137" s="634">
        <v>0</v>
      </c>
      <c r="BH137" s="634">
        <v>0</v>
      </c>
      <c r="BI137" s="634">
        <v>0</v>
      </c>
      <c r="BJ137" s="511" t="s">
        <v>81</v>
      </c>
      <c r="BK137" s="634">
        <v>0</v>
      </c>
      <c r="BL137" s="511" t="s">
        <v>197</v>
      </c>
      <c r="BM137" s="633" t="s">
        <v>2888</v>
      </c>
    </row>
    <row r="138" spans="1:65" s="17" customFormat="1" ht="24.25" customHeight="1">
      <c r="A138" s="520"/>
      <c r="B138" s="521"/>
      <c r="C138" s="621" t="s">
        <v>191</v>
      </c>
      <c r="D138" s="621" t="s">
        <v>159</v>
      </c>
      <c r="E138" s="622" t="s">
        <v>1931</v>
      </c>
      <c r="F138" s="623" t="s">
        <v>1932</v>
      </c>
      <c r="G138" s="624" t="s">
        <v>239</v>
      </c>
      <c r="H138" s="625">
        <v>6</v>
      </c>
      <c r="I138" s="626"/>
      <c r="J138" s="627"/>
      <c r="K138" s="628"/>
      <c r="L138" s="523"/>
      <c r="M138" s="629" t="s">
        <v>2689</v>
      </c>
      <c r="N138" s="630" t="s">
        <v>35</v>
      </c>
      <c r="O138" s="530"/>
      <c r="P138" s="631">
        <v>0</v>
      </c>
      <c r="Q138" s="631">
        <v>3.1E-4</v>
      </c>
      <c r="R138" s="631">
        <v>1.8600000000000001E-3</v>
      </c>
      <c r="S138" s="631">
        <v>0</v>
      </c>
      <c r="T138" s="632">
        <v>0</v>
      </c>
      <c r="U138" s="520"/>
      <c r="V138" s="520"/>
      <c r="W138" s="520"/>
      <c r="X138" s="520"/>
      <c r="Y138" s="520"/>
      <c r="Z138" s="520"/>
      <c r="AA138" s="520"/>
      <c r="AB138" s="520"/>
      <c r="AC138" s="520"/>
      <c r="AD138" s="520"/>
      <c r="AE138" s="520"/>
      <c r="AF138" s="505"/>
      <c r="AG138" s="505"/>
      <c r="AH138" s="505"/>
      <c r="AI138" s="505"/>
      <c r="AJ138" s="505"/>
      <c r="AK138" s="505"/>
      <c r="AL138" s="505"/>
      <c r="AM138" s="505"/>
      <c r="AN138" s="505"/>
      <c r="AO138" s="505"/>
      <c r="AP138" s="505"/>
      <c r="AQ138" s="505"/>
      <c r="AR138" s="633" t="s">
        <v>197</v>
      </c>
      <c r="AS138" s="505"/>
      <c r="AT138" s="633" t="s">
        <v>159</v>
      </c>
      <c r="AU138" s="633" t="s">
        <v>81</v>
      </c>
      <c r="AV138" s="505"/>
      <c r="AW138" s="505"/>
      <c r="AX138" s="505"/>
      <c r="AY138" s="511" t="s">
        <v>157</v>
      </c>
      <c r="AZ138" s="505"/>
      <c r="BA138" s="505"/>
      <c r="BB138" s="505"/>
      <c r="BC138" s="505"/>
      <c r="BD138" s="505"/>
      <c r="BE138" s="634">
        <v>0</v>
      </c>
      <c r="BF138" s="634">
        <v>0</v>
      </c>
      <c r="BG138" s="634">
        <v>0</v>
      </c>
      <c r="BH138" s="634">
        <v>0</v>
      </c>
      <c r="BI138" s="634">
        <v>0</v>
      </c>
      <c r="BJ138" s="511" t="s">
        <v>81</v>
      </c>
      <c r="BK138" s="634">
        <v>0</v>
      </c>
      <c r="BL138" s="511" t="s">
        <v>197</v>
      </c>
      <c r="BM138" s="633" t="s">
        <v>2889</v>
      </c>
    </row>
    <row r="139" spans="1:65" s="17" customFormat="1" ht="24.25" customHeight="1">
      <c r="A139" s="520"/>
      <c r="B139" s="521"/>
      <c r="C139" s="621" t="s">
        <v>179</v>
      </c>
      <c r="D139" s="621" t="s">
        <v>159</v>
      </c>
      <c r="E139" s="622" t="s">
        <v>1933</v>
      </c>
      <c r="F139" s="623" t="s">
        <v>1934</v>
      </c>
      <c r="G139" s="624" t="s">
        <v>239</v>
      </c>
      <c r="H139" s="625">
        <v>4</v>
      </c>
      <c r="I139" s="626"/>
      <c r="J139" s="627"/>
      <c r="K139" s="628"/>
      <c r="L139" s="523"/>
      <c r="M139" s="629" t="s">
        <v>2689</v>
      </c>
      <c r="N139" s="630" t="s">
        <v>35</v>
      </c>
      <c r="O139" s="530"/>
      <c r="P139" s="631">
        <v>0</v>
      </c>
      <c r="Q139" s="631">
        <v>4.2999999999999999E-4</v>
      </c>
      <c r="R139" s="631">
        <v>1.72E-3</v>
      </c>
      <c r="S139" s="631">
        <v>0</v>
      </c>
      <c r="T139" s="632">
        <v>0</v>
      </c>
      <c r="U139" s="520"/>
      <c r="V139" s="520"/>
      <c r="W139" s="520"/>
      <c r="X139" s="520"/>
      <c r="Y139" s="520"/>
      <c r="Z139" s="520"/>
      <c r="AA139" s="520"/>
      <c r="AB139" s="520"/>
      <c r="AC139" s="520"/>
      <c r="AD139" s="520"/>
      <c r="AE139" s="520"/>
      <c r="AF139" s="505"/>
      <c r="AG139" s="505"/>
      <c r="AH139" s="505"/>
      <c r="AI139" s="505"/>
      <c r="AJ139" s="505"/>
      <c r="AK139" s="505"/>
      <c r="AL139" s="505"/>
      <c r="AM139" s="505"/>
      <c r="AN139" s="505"/>
      <c r="AO139" s="505"/>
      <c r="AP139" s="505"/>
      <c r="AQ139" s="505"/>
      <c r="AR139" s="633" t="s">
        <v>197</v>
      </c>
      <c r="AS139" s="505"/>
      <c r="AT139" s="633" t="s">
        <v>159</v>
      </c>
      <c r="AU139" s="633" t="s">
        <v>81</v>
      </c>
      <c r="AV139" s="505"/>
      <c r="AW139" s="505"/>
      <c r="AX139" s="505"/>
      <c r="AY139" s="511" t="s">
        <v>157</v>
      </c>
      <c r="AZ139" s="505"/>
      <c r="BA139" s="505"/>
      <c r="BB139" s="505"/>
      <c r="BC139" s="505"/>
      <c r="BD139" s="505"/>
      <c r="BE139" s="634">
        <v>0</v>
      </c>
      <c r="BF139" s="634">
        <v>0</v>
      </c>
      <c r="BG139" s="634">
        <v>0</v>
      </c>
      <c r="BH139" s="634">
        <v>0</v>
      </c>
      <c r="BI139" s="634">
        <v>0</v>
      </c>
      <c r="BJ139" s="511" t="s">
        <v>81</v>
      </c>
      <c r="BK139" s="634">
        <v>0</v>
      </c>
      <c r="BL139" s="511" t="s">
        <v>197</v>
      </c>
      <c r="BM139" s="633" t="s">
        <v>2890</v>
      </c>
    </row>
    <row r="140" spans="1:65" s="17" customFormat="1" ht="24.25" customHeight="1">
      <c r="A140" s="520"/>
      <c r="B140" s="521"/>
      <c r="C140" s="621" t="s">
        <v>198</v>
      </c>
      <c r="D140" s="621" t="s">
        <v>159</v>
      </c>
      <c r="E140" s="622" t="s">
        <v>2056</v>
      </c>
      <c r="F140" s="623" t="s">
        <v>2057</v>
      </c>
      <c r="G140" s="624" t="s">
        <v>222</v>
      </c>
      <c r="H140" s="625">
        <v>3</v>
      </c>
      <c r="I140" s="626"/>
      <c r="J140" s="627"/>
      <c r="K140" s="628"/>
      <c r="L140" s="523"/>
      <c r="M140" s="629" t="s">
        <v>2689</v>
      </c>
      <c r="N140" s="630" t="s">
        <v>35</v>
      </c>
      <c r="O140" s="530"/>
      <c r="P140" s="631">
        <v>0</v>
      </c>
      <c r="Q140" s="631">
        <v>0</v>
      </c>
      <c r="R140" s="631">
        <v>0</v>
      </c>
      <c r="S140" s="631">
        <v>0</v>
      </c>
      <c r="T140" s="632">
        <v>0</v>
      </c>
      <c r="U140" s="520"/>
      <c r="V140" s="520"/>
      <c r="W140" s="520"/>
      <c r="X140" s="520"/>
      <c r="Y140" s="520"/>
      <c r="Z140" s="520"/>
      <c r="AA140" s="520"/>
      <c r="AB140" s="520"/>
      <c r="AC140" s="520"/>
      <c r="AD140" s="520"/>
      <c r="AE140" s="520"/>
      <c r="AF140" s="505"/>
      <c r="AG140" s="505"/>
      <c r="AH140" s="505"/>
      <c r="AI140" s="505"/>
      <c r="AJ140" s="505"/>
      <c r="AK140" s="505"/>
      <c r="AL140" s="505"/>
      <c r="AM140" s="505"/>
      <c r="AN140" s="505"/>
      <c r="AO140" s="505"/>
      <c r="AP140" s="505"/>
      <c r="AQ140" s="505"/>
      <c r="AR140" s="633" t="s">
        <v>197</v>
      </c>
      <c r="AS140" s="505"/>
      <c r="AT140" s="633" t="s">
        <v>159</v>
      </c>
      <c r="AU140" s="633" t="s">
        <v>81</v>
      </c>
      <c r="AV140" s="505"/>
      <c r="AW140" s="505"/>
      <c r="AX140" s="505"/>
      <c r="AY140" s="511" t="s">
        <v>157</v>
      </c>
      <c r="AZ140" s="505"/>
      <c r="BA140" s="505"/>
      <c r="BB140" s="505"/>
      <c r="BC140" s="505"/>
      <c r="BD140" s="505"/>
      <c r="BE140" s="634">
        <v>0</v>
      </c>
      <c r="BF140" s="634">
        <v>0</v>
      </c>
      <c r="BG140" s="634">
        <v>0</v>
      </c>
      <c r="BH140" s="634">
        <v>0</v>
      </c>
      <c r="BI140" s="634">
        <v>0</v>
      </c>
      <c r="BJ140" s="511" t="s">
        <v>81</v>
      </c>
      <c r="BK140" s="634">
        <v>0</v>
      </c>
      <c r="BL140" s="511" t="s">
        <v>197</v>
      </c>
      <c r="BM140" s="633" t="s">
        <v>2891</v>
      </c>
    </row>
    <row r="141" spans="1:65" s="17" customFormat="1" ht="24.25" customHeight="1">
      <c r="A141" s="520"/>
      <c r="B141" s="521"/>
      <c r="C141" s="635" t="s">
        <v>183</v>
      </c>
      <c r="D141" s="635" t="s">
        <v>236</v>
      </c>
      <c r="E141" s="636" t="s">
        <v>2058</v>
      </c>
      <c r="F141" s="637" t="s">
        <v>2059</v>
      </c>
      <c r="G141" s="638" t="s">
        <v>222</v>
      </c>
      <c r="H141" s="639">
        <v>3</v>
      </c>
      <c r="I141" s="640"/>
      <c r="J141" s="641"/>
      <c r="K141" s="642"/>
      <c r="L141" s="643"/>
      <c r="M141" s="644" t="s">
        <v>2689</v>
      </c>
      <c r="N141" s="645" t="s">
        <v>35</v>
      </c>
      <c r="O141" s="530"/>
      <c r="P141" s="631">
        <v>0</v>
      </c>
      <c r="Q141" s="631">
        <v>2.0000000000000001E-4</v>
      </c>
      <c r="R141" s="631">
        <v>6.0000000000000006E-4</v>
      </c>
      <c r="S141" s="631">
        <v>0</v>
      </c>
      <c r="T141" s="632">
        <v>0</v>
      </c>
      <c r="U141" s="520"/>
      <c r="V141" s="520"/>
      <c r="W141" s="520"/>
      <c r="X141" s="520"/>
      <c r="Y141" s="520"/>
      <c r="Z141" s="520"/>
      <c r="AA141" s="520"/>
      <c r="AB141" s="520"/>
      <c r="AC141" s="520"/>
      <c r="AD141" s="520"/>
      <c r="AE141" s="520"/>
      <c r="AF141" s="505"/>
      <c r="AG141" s="505"/>
      <c r="AH141" s="505"/>
      <c r="AI141" s="505"/>
      <c r="AJ141" s="505"/>
      <c r="AK141" s="505"/>
      <c r="AL141" s="505"/>
      <c r="AM141" s="505"/>
      <c r="AN141" s="505"/>
      <c r="AO141" s="505"/>
      <c r="AP141" s="505"/>
      <c r="AQ141" s="505"/>
      <c r="AR141" s="633" t="s">
        <v>233</v>
      </c>
      <c r="AS141" s="505"/>
      <c r="AT141" s="633" t="s">
        <v>236</v>
      </c>
      <c r="AU141" s="633" t="s">
        <v>81</v>
      </c>
      <c r="AV141" s="505"/>
      <c r="AW141" s="505"/>
      <c r="AX141" s="505"/>
      <c r="AY141" s="511" t="s">
        <v>157</v>
      </c>
      <c r="AZ141" s="505"/>
      <c r="BA141" s="505"/>
      <c r="BB141" s="505"/>
      <c r="BC141" s="505"/>
      <c r="BD141" s="505"/>
      <c r="BE141" s="634">
        <v>0</v>
      </c>
      <c r="BF141" s="634">
        <v>0</v>
      </c>
      <c r="BG141" s="634">
        <v>0</v>
      </c>
      <c r="BH141" s="634">
        <v>0</v>
      </c>
      <c r="BI141" s="634">
        <v>0</v>
      </c>
      <c r="BJ141" s="511" t="s">
        <v>81</v>
      </c>
      <c r="BK141" s="634">
        <v>0</v>
      </c>
      <c r="BL141" s="511" t="s">
        <v>197</v>
      </c>
      <c r="BM141" s="633" t="s">
        <v>2892</v>
      </c>
    </row>
    <row r="142" spans="1:65" s="17" customFormat="1" ht="21.75" customHeight="1">
      <c r="A142" s="520"/>
      <c r="B142" s="521"/>
      <c r="C142" s="621" t="s">
        <v>205</v>
      </c>
      <c r="D142" s="621" t="s">
        <v>159</v>
      </c>
      <c r="E142" s="622" t="s">
        <v>2668</v>
      </c>
      <c r="F142" s="623" t="s">
        <v>2669</v>
      </c>
      <c r="G142" s="624" t="s">
        <v>222</v>
      </c>
      <c r="H142" s="625">
        <v>2</v>
      </c>
      <c r="I142" s="626"/>
      <c r="J142" s="627"/>
      <c r="K142" s="628"/>
      <c r="L142" s="523"/>
      <c r="M142" s="629" t="s">
        <v>2689</v>
      </c>
      <c r="N142" s="630" t="s">
        <v>35</v>
      </c>
      <c r="O142" s="530"/>
      <c r="P142" s="631">
        <v>0</v>
      </c>
      <c r="Q142" s="631">
        <v>0</v>
      </c>
      <c r="R142" s="631">
        <v>0</v>
      </c>
      <c r="S142" s="631">
        <v>0</v>
      </c>
      <c r="T142" s="632">
        <v>0</v>
      </c>
      <c r="U142" s="520"/>
      <c r="V142" s="520"/>
      <c r="W142" s="520"/>
      <c r="X142" s="520"/>
      <c r="Y142" s="520"/>
      <c r="Z142" s="520"/>
      <c r="AA142" s="520"/>
      <c r="AB142" s="520"/>
      <c r="AC142" s="520"/>
      <c r="AD142" s="520"/>
      <c r="AE142" s="520"/>
      <c r="AF142" s="505"/>
      <c r="AG142" s="505"/>
      <c r="AH142" s="505"/>
      <c r="AI142" s="505"/>
      <c r="AJ142" s="505"/>
      <c r="AK142" s="505"/>
      <c r="AL142" s="505"/>
      <c r="AM142" s="505"/>
      <c r="AN142" s="505"/>
      <c r="AO142" s="505"/>
      <c r="AP142" s="505"/>
      <c r="AQ142" s="505"/>
      <c r="AR142" s="633" t="s">
        <v>197</v>
      </c>
      <c r="AS142" s="505"/>
      <c r="AT142" s="633" t="s">
        <v>159</v>
      </c>
      <c r="AU142" s="633" t="s">
        <v>81</v>
      </c>
      <c r="AV142" s="505"/>
      <c r="AW142" s="505"/>
      <c r="AX142" s="505"/>
      <c r="AY142" s="511" t="s">
        <v>157</v>
      </c>
      <c r="AZ142" s="505"/>
      <c r="BA142" s="505"/>
      <c r="BB142" s="505"/>
      <c r="BC142" s="505"/>
      <c r="BD142" s="505"/>
      <c r="BE142" s="634">
        <v>0</v>
      </c>
      <c r="BF142" s="634">
        <v>0</v>
      </c>
      <c r="BG142" s="634">
        <v>0</v>
      </c>
      <c r="BH142" s="634">
        <v>0</v>
      </c>
      <c r="BI142" s="634">
        <v>0</v>
      </c>
      <c r="BJ142" s="511" t="s">
        <v>81</v>
      </c>
      <c r="BK142" s="634">
        <v>0</v>
      </c>
      <c r="BL142" s="511" t="s">
        <v>197</v>
      </c>
      <c r="BM142" s="633" t="s">
        <v>2893</v>
      </c>
    </row>
    <row r="143" spans="1:65" s="17" customFormat="1" ht="24.25" customHeight="1">
      <c r="A143" s="520"/>
      <c r="B143" s="521"/>
      <c r="C143" s="635" t="s">
        <v>188</v>
      </c>
      <c r="D143" s="635" t="s">
        <v>236</v>
      </c>
      <c r="E143" s="636" t="s">
        <v>2670</v>
      </c>
      <c r="F143" s="637" t="s">
        <v>2671</v>
      </c>
      <c r="G143" s="638" t="s">
        <v>222</v>
      </c>
      <c r="H143" s="639">
        <v>2</v>
      </c>
      <c r="I143" s="640"/>
      <c r="J143" s="641"/>
      <c r="K143" s="642"/>
      <c r="L143" s="643"/>
      <c r="M143" s="644" t="s">
        <v>2689</v>
      </c>
      <c r="N143" s="645" t="s">
        <v>35</v>
      </c>
      <c r="O143" s="530"/>
      <c r="P143" s="631">
        <v>0</v>
      </c>
      <c r="Q143" s="631">
        <v>3.3E-4</v>
      </c>
      <c r="R143" s="631">
        <v>6.6E-4</v>
      </c>
      <c r="S143" s="631">
        <v>0</v>
      </c>
      <c r="T143" s="632">
        <v>0</v>
      </c>
      <c r="U143" s="520"/>
      <c r="V143" s="520"/>
      <c r="W143" s="520"/>
      <c r="X143" s="520"/>
      <c r="Y143" s="520"/>
      <c r="Z143" s="520"/>
      <c r="AA143" s="520"/>
      <c r="AB143" s="520"/>
      <c r="AC143" s="520"/>
      <c r="AD143" s="520"/>
      <c r="AE143" s="520"/>
      <c r="AF143" s="505"/>
      <c r="AG143" s="505"/>
      <c r="AH143" s="505"/>
      <c r="AI143" s="505"/>
      <c r="AJ143" s="505"/>
      <c r="AK143" s="505"/>
      <c r="AL143" s="505"/>
      <c r="AM143" s="505"/>
      <c r="AN143" s="505"/>
      <c r="AO143" s="505"/>
      <c r="AP143" s="505"/>
      <c r="AQ143" s="505"/>
      <c r="AR143" s="633" t="s">
        <v>233</v>
      </c>
      <c r="AS143" s="505"/>
      <c r="AT143" s="633" t="s">
        <v>236</v>
      </c>
      <c r="AU143" s="633" t="s">
        <v>81</v>
      </c>
      <c r="AV143" s="505"/>
      <c r="AW143" s="505"/>
      <c r="AX143" s="505"/>
      <c r="AY143" s="511" t="s">
        <v>157</v>
      </c>
      <c r="AZ143" s="505"/>
      <c r="BA143" s="505"/>
      <c r="BB143" s="505"/>
      <c r="BC143" s="505"/>
      <c r="BD143" s="505"/>
      <c r="BE143" s="634">
        <v>0</v>
      </c>
      <c r="BF143" s="634">
        <v>0</v>
      </c>
      <c r="BG143" s="634">
        <v>0</v>
      </c>
      <c r="BH143" s="634">
        <v>0</v>
      </c>
      <c r="BI143" s="634">
        <v>0</v>
      </c>
      <c r="BJ143" s="511" t="s">
        <v>81</v>
      </c>
      <c r="BK143" s="634">
        <v>0</v>
      </c>
      <c r="BL143" s="511" t="s">
        <v>197</v>
      </c>
      <c r="BM143" s="633" t="s">
        <v>2894</v>
      </c>
    </row>
    <row r="144" spans="1:65" s="17" customFormat="1" ht="24.25" customHeight="1">
      <c r="A144" s="520"/>
      <c r="B144" s="521"/>
      <c r="C144" s="621" t="s">
        <v>219</v>
      </c>
      <c r="D144" s="621" t="s">
        <v>159</v>
      </c>
      <c r="E144" s="622" t="s">
        <v>1945</v>
      </c>
      <c r="F144" s="623" t="s">
        <v>1946</v>
      </c>
      <c r="G144" s="624" t="s">
        <v>222</v>
      </c>
      <c r="H144" s="625">
        <v>3</v>
      </c>
      <c r="I144" s="626"/>
      <c r="J144" s="627"/>
      <c r="K144" s="628"/>
      <c r="L144" s="523"/>
      <c r="M144" s="629" t="s">
        <v>2689</v>
      </c>
      <c r="N144" s="630" t="s">
        <v>35</v>
      </c>
      <c r="O144" s="530"/>
      <c r="P144" s="631">
        <v>0</v>
      </c>
      <c r="Q144" s="631">
        <v>0</v>
      </c>
      <c r="R144" s="631">
        <v>0</v>
      </c>
      <c r="S144" s="631">
        <v>0</v>
      </c>
      <c r="T144" s="632">
        <v>0</v>
      </c>
      <c r="U144" s="520"/>
      <c r="V144" s="520"/>
      <c r="W144" s="520"/>
      <c r="X144" s="520"/>
      <c r="Y144" s="520"/>
      <c r="Z144" s="520"/>
      <c r="AA144" s="520"/>
      <c r="AB144" s="520"/>
      <c r="AC144" s="520"/>
      <c r="AD144" s="520"/>
      <c r="AE144" s="520"/>
      <c r="AF144" s="505"/>
      <c r="AG144" s="505"/>
      <c r="AH144" s="505"/>
      <c r="AI144" s="505"/>
      <c r="AJ144" s="505"/>
      <c r="AK144" s="505"/>
      <c r="AL144" s="505"/>
      <c r="AM144" s="505"/>
      <c r="AN144" s="505"/>
      <c r="AO144" s="505"/>
      <c r="AP144" s="505"/>
      <c r="AQ144" s="505"/>
      <c r="AR144" s="633" t="s">
        <v>197</v>
      </c>
      <c r="AS144" s="505"/>
      <c r="AT144" s="633" t="s">
        <v>159</v>
      </c>
      <c r="AU144" s="633" t="s">
        <v>81</v>
      </c>
      <c r="AV144" s="505"/>
      <c r="AW144" s="505"/>
      <c r="AX144" s="505"/>
      <c r="AY144" s="511" t="s">
        <v>157</v>
      </c>
      <c r="AZ144" s="505"/>
      <c r="BA144" s="505"/>
      <c r="BB144" s="505"/>
      <c r="BC144" s="505"/>
      <c r="BD144" s="505"/>
      <c r="BE144" s="634">
        <v>0</v>
      </c>
      <c r="BF144" s="634">
        <v>0</v>
      </c>
      <c r="BG144" s="634">
        <v>0</v>
      </c>
      <c r="BH144" s="634">
        <v>0</v>
      </c>
      <c r="BI144" s="634">
        <v>0</v>
      </c>
      <c r="BJ144" s="511" t="s">
        <v>81</v>
      </c>
      <c r="BK144" s="634">
        <v>0</v>
      </c>
      <c r="BL144" s="511" t="s">
        <v>197</v>
      </c>
      <c r="BM144" s="633" t="s">
        <v>2895</v>
      </c>
    </row>
    <row r="145" spans="1:65" s="17" customFormat="1" ht="24.25" customHeight="1">
      <c r="A145" s="520"/>
      <c r="B145" s="521"/>
      <c r="C145" s="621" t="s">
        <v>194</v>
      </c>
      <c r="D145" s="621" t="s">
        <v>159</v>
      </c>
      <c r="E145" s="622" t="s">
        <v>1947</v>
      </c>
      <c r="F145" s="623" t="s">
        <v>1948</v>
      </c>
      <c r="G145" s="624" t="s">
        <v>222</v>
      </c>
      <c r="H145" s="625">
        <v>2</v>
      </c>
      <c r="I145" s="626"/>
      <c r="J145" s="627"/>
      <c r="K145" s="628"/>
      <c r="L145" s="523"/>
      <c r="M145" s="629" t="s">
        <v>2689</v>
      </c>
      <c r="N145" s="630" t="s">
        <v>35</v>
      </c>
      <c r="O145" s="530"/>
      <c r="P145" s="631">
        <v>0</v>
      </c>
      <c r="Q145" s="631">
        <v>0</v>
      </c>
      <c r="R145" s="631">
        <v>0</v>
      </c>
      <c r="S145" s="631">
        <v>0</v>
      </c>
      <c r="T145" s="632">
        <v>0</v>
      </c>
      <c r="U145" s="520"/>
      <c r="V145" s="520"/>
      <c r="W145" s="520"/>
      <c r="X145" s="520"/>
      <c r="Y145" s="520"/>
      <c r="Z145" s="520"/>
      <c r="AA145" s="520"/>
      <c r="AB145" s="520"/>
      <c r="AC145" s="520"/>
      <c r="AD145" s="520"/>
      <c r="AE145" s="520"/>
      <c r="AF145" s="505"/>
      <c r="AG145" s="505"/>
      <c r="AH145" s="505"/>
      <c r="AI145" s="505"/>
      <c r="AJ145" s="505"/>
      <c r="AK145" s="505"/>
      <c r="AL145" s="505"/>
      <c r="AM145" s="505"/>
      <c r="AN145" s="505"/>
      <c r="AO145" s="505"/>
      <c r="AP145" s="505"/>
      <c r="AQ145" s="505"/>
      <c r="AR145" s="633" t="s">
        <v>197</v>
      </c>
      <c r="AS145" s="505"/>
      <c r="AT145" s="633" t="s">
        <v>159</v>
      </c>
      <c r="AU145" s="633" t="s">
        <v>81</v>
      </c>
      <c r="AV145" s="505"/>
      <c r="AW145" s="505"/>
      <c r="AX145" s="505"/>
      <c r="AY145" s="511" t="s">
        <v>157</v>
      </c>
      <c r="AZ145" s="505"/>
      <c r="BA145" s="505"/>
      <c r="BB145" s="505"/>
      <c r="BC145" s="505"/>
      <c r="BD145" s="505"/>
      <c r="BE145" s="634">
        <v>0</v>
      </c>
      <c r="BF145" s="634">
        <v>0</v>
      </c>
      <c r="BG145" s="634">
        <v>0</v>
      </c>
      <c r="BH145" s="634">
        <v>0</v>
      </c>
      <c r="BI145" s="634">
        <v>0</v>
      </c>
      <c r="BJ145" s="511" t="s">
        <v>81</v>
      </c>
      <c r="BK145" s="634">
        <v>0</v>
      </c>
      <c r="BL145" s="511" t="s">
        <v>197</v>
      </c>
      <c r="BM145" s="633" t="s">
        <v>2896</v>
      </c>
    </row>
    <row r="146" spans="1:65" s="129" customFormat="1" ht="25.9" customHeight="1">
      <c r="A146" s="520"/>
      <c r="B146" s="521"/>
      <c r="C146" s="621" t="s">
        <v>227</v>
      </c>
      <c r="D146" s="621" t="s">
        <v>159</v>
      </c>
      <c r="E146" s="622" t="s">
        <v>1943</v>
      </c>
      <c r="F146" s="623" t="s">
        <v>1944</v>
      </c>
      <c r="G146" s="624" t="s">
        <v>912</v>
      </c>
      <c r="H146" s="646"/>
      <c r="I146" s="626"/>
      <c r="J146" s="627"/>
      <c r="K146" s="628"/>
      <c r="L146" s="523"/>
      <c r="M146" s="629" t="s">
        <v>2689</v>
      </c>
      <c r="N146" s="630" t="s">
        <v>35</v>
      </c>
      <c r="O146" s="530"/>
      <c r="P146" s="631">
        <v>0</v>
      </c>
      <c r="Q146" s="631">
        <v>0</v>
      </c>
      <c r="R146" s="631">
        <v>0</v>
      </c>
      <c r="S146" s="631">
        <v>0</v>
      </c>
      <c r="T146" s="632">
        <v>0</v>
      </c>
      <c r="U146" s="520"/>
      <c r="V146" s="520"/>
      <c r="W146" s="520"/>
      <c r="X146" s="520"/>
      <c r="Y146" s="520"/>
      <c r="Z146" s="520"/>
      <c r="AA146" s="520"/>
      <c r="AB146" s="520"/>
      <c r="AC146" s="520"/>
      <c r="AD146" s="520"/>
      <c r="AE146" s="520"/>
      <c r="AF146" s="505"/>
      <c r="AG146" s="505"/>
      <c r="AH146" s="505"/>
      <c r="AI146" s="505"/>
      <c r="AJ146" s="505"/>
      <c r="AK146" s="505"/>
      <c r="AL146" s="505"/>
      <c r="AM146" s="505"/>
      <c r="AN146" s="505"/>
      <c r="AO146" s="505"/>
      <c r="AP146" s="505"/>
      <c r="AQ146" s="505"/>
      <c r="AR146" s="633" t="s">
        <v>197</v>
      </c>
      <c r="AS146" s="505"/>
      <c r="AT146" s="633" t="s">
        <v>159</v>
      </c>
      <c r="AU146" s="633" t="s">
        <v>81</v>
      </c>
      <c r="AV146" s="505"/>
      <c r="AW146" s="505"/>
      <c r="AX146" s="505"/>
      <c r="AY146" s="511" t="s">
        <v>157</v>
      </c>
      <c r="AZ146" s="505"/>
      <c r="BA146" s="505"/>
      <c r="BB146" s="505"/>
      <c r="BC146" s="505"/>
      <c r="BD146" s="505"/>
      <c r="BE146" s="634">
        <v>0</v>
      </c>
      <c r="BF146" s="634">
        <v>0</v>
      </c>
      <c r="BG146" s="634">
        <v>0</v>
      </c>
      <c r="BH146" s="634">
        <v>0</v>
      </c>
      <c r="BI146" s="634">
        <v>0</v>
      </c>
      <c r="BJ146" s="511" t="s">
        <v>81</v>
      </c>
      <c r="BK146" s="634">
        <v>0</v>
      </c>
      <c r="BL146" s="511" t="s">
        <v>197</v>
      </c>
      <c r="BM146" s="633" t="s">
        <v>2812</v>
      </c>
    </row>
    <row r="147" spans="1:65" s="17" customFormat="1" ht="24.25" customHeight="1">
      <c r="A147" s="520"/>
      <c r="B147" s="521"/>
      <c r="C147" s="621" t="s">
        <v>197</v>
      </c>
      <c r="D147" s="621" t="s">
        <v>159</v>
      </c>
      <c r="E147" s="622" t="s">
        <v>2667</v>
      </c>
      <c r="F147" s="623" t="s">
        <v>1954</v>
      </c>
      <c r="G147" s="624" t="s">
        <v>239</v>
      </c>
      <c r="H147" s="625">
        <v>29</v>
      </c>
      <c r="I147" s="626"/>
      <c r="J147" s="627"/>
      <c r="K147" s="628"/>
      <c r="L147" s="523"/>
      <c r="M147" s="629" t="s">
        <v>2689</v>
      </c>
      <c r="N147" s="630" t="s">
        <v>35</v>
      </c>
      <c r="O147" s="530"/>
      <c r="P147" s="631">
        <v>0</v>
      </c>
      <c r="Q147" s="631">
        <v>0</v>
      </c>
      <c r="R147" s="631">
        <v>0</v>
      </c>
      <c r="S147" s="631">
        <v>0</v>
      </c>
      <c r="T147" s="632">
        <v>0</v>
      </c>
      <c r="U147" s="520"/>
      <c r="V147" s="520"/>
      <c r="W147" s="520"/>
      <c r="X147" s="520"/>
      <c r="Y147" s="520"/>
      <c r="Z147" s="520"/>
      <c r="AA147" s="520"/>
      <c r="AB147" s="520"/>
      <c r="AC147" s="520"/>
      <c r="AD147" s="520"/>
      <c r="AE147" s="520"/>
      <c r="AF147" s="505"/>
      <c r="AG147" s="505"/>
      <c r="AH147" s="505"/>
      <c r="AI147" s="505"/>
      <c r="AJ147" s="505"/>
      <c r="AK147" s="505"/>
      <c r="AL147" s="505"/>
      <c r="AM147" s="505"/>
      <c r="AN147" s="505"/>
      <c r="AO147" s="505"/>
      <c r="AP147" s="505"/>
      <c r="AQ147" s="505"/>
      <c r="AR147" s="633" t="s">
        <v>197</v>
      </c>
      <c r="AS147" s="505"/>
      <c r="AT147" s="633" t="s">
        <v>159</v>
      </c>
      <c r="AU147" s="633" t="s">
        <v>81</v>
      </c>
      <c r="AV147" s="505"/>
      <c r="AW147" s="505"/>
      <c r="AX147" s="505"/>
      <c r="AY147" s="511" t="s">
        <v>157</v>
      </c>
      <c r="AZ147" s="505"/>
      <c r="BA147" s="505"/>
      <c r="BB147" s="505"/>
      <c r="BC147" s="505"/>
      <c r="BD147" s="505"/>
      <c r="BE147" s="634">
        <v>0</v>
      </c>
      <c r="BF147" s="634">
        <v>0</v>
      </c>
      <c r="BG147" s="634">
        <v>0</v>
      </c>
      <c r="BH147" s="634">
        <v>0</v>
      </c>
      <c r="BI147" s="634">
        <v>0</v>
      </c>
      <c r="BJ147" s="511" t="s">
        <v>81</v>
      </c>
      <c r="BK147" s="634">
        <v>0</v>
      </c>
      <c r="BL147" s="511" t="s">
        <v>197</v>
      </c>
      <c r="BM147" s="633" t="s">
        <v>2813</v>
      </c>
    </row>
    <row r="148" spans="1:65" s="17" customFormat="1" ht="24.25" customHeight="1">
      <c r="A148" s="520"/>
      <c r="B148" s="521"/>
      <c r="C148" s="621" t="s">
        <v>235</v>
      </c>
      <c r="D148" s="621" t="s">
        <v>159</v>
      </c>
      <c r="E148" s="622" t="s">
        <v>1955</v>
      </c>
      <c r="F148" s="623" t="s">
        <v>1956</v>
      </c>
      <c r="G148" s="624" t="s">
        <v>912</v>
      </c>
      <c r="H148" s="646"/>
      <c r="I148" s="626"/>
      <c r="J148" s="627"/>
      <c r="K148" s="628"/>
      <c r="L148" s="523"/>
      <c r="M148" s="629" t="s">
        <v>2689</v>
      </c>
      <c r="N148" s="630" t="s">
        <v>35</v>
      </c>
      <c r="O148" s="530"/>
      <c r="P148" s="631">
        <v>0</v>
      </c>
      <c r="Q148" s="631">
        <v>0</v>
      </c>
      <c r="R148" s="631">
        <v>0</v>
      </c>
      <c r="S148" s="631">
        <v>0</v>
      </c>
      <c r="T148" s="632">
        <v>0</v>
      </c>
      <c r="U148" s="520"/>
      <c r="V148" s="520"/>
      <c r="W148" s="520"/>
      <c r="X148" s="520"/>
      <c r="Y148" s="520"/>
      <c r="Z148" s="520"/>
      <c r="AA148" s="520"/>
      <c r="AB148" s="520"/>
      <c r="AC148" s="520"/>
      <c r="AD148" s="520"/>
      <c r="AE148" s="520"/>
      <c r="AF148" s="505"/>
      <c r="AG148" s="505"/>
      <c r="AH148" s="505"/>
      <c r="AI148" s="505"/>
      <c r="AJ148" s="505"/>
      <c r="AK148" s="505"/>
      <c r="AL148" s="505"/>
      <c r="AM148" s="505"/>
      <c r="AN148" s="505"/>
      <c r="AO148" s="505"/>
      <c r="AP148" s="505"/>
      <c r="AQ148" s="505"/>
      <c r="AR148" s="633" t="s">
        <v>197</v>
      </c>
      <c r="AS148" s="505"/>
      <c r="AT148" s="633" t="s">
        <v>159</v>
      </c>
      <c r="AU148" s="633" t="s">
        <v>81</v>
      </c>
      <c r="AV148" s="505"/>
      <c r="AW148" s="505"/>
      <c r="AX148" s="505"/>
      <c r="AY148" s="511" t="s">
        <v>157</v>
      </c>
      <c r="AZ148" s="505"/>
      <c r="BA148" s="505"/>
      <c r="BB148" s="505"/>
      <c r="BC148" s="505"/>
      <c r="BD148" s="505"/>
      <c r="BE148" s="634">
        <v>0</v>
      </c>
      <c r="BF148" s="634">
        <v>0</v>
      </c>
      <c r="BG148" s="634">
        <v>0</v>
      </c>
      <c r="BH148" s="634">
        <v>0</v>
      </c>
      <c r="BI148" s="634">
        <v>0</v>
      </c>
      <c r="BJ148" s="511" t="s">
        <v>81</v>
      </c>
      <c r="BK148" s="634">
        <v>0</v>
      </c>
      <c r="BL148" s="511" t="s">
        <v>197</v>
      </c>
      <c r="BM148" s="633" t="s">
        <v>2814</v>
      </c>
    </row>
    <row r="149" spans="1:65" s="17" customFormat="1" ht="24.25" customHeight="1">
      <c r="A149" s="520"/>
      <c r="B149" s="521"/>
      <c r="C149" s="621" t="s">
        <v>201</v>
      </c>
      <c r="D149" s="621" t="s">
        <v>159</v>
      </c>
      <c r="E149" s="622" t="s">
        <v>1957</v>
      </c>
      <c r="F149" s="623" t="s">
        <v>1958</v>
      </c>
      <c r="G149" s="624" t="s">
        <v>912</v>
      </c>
      <c r="H149" s="646"/>
      <c r="I149" s="626"/>
      <c r="J149" s="627"/>
      <c r="K149" s="628"/>
      <c r="L149" s="523"/>
      <c r="M149" s="629" t="s">
        <v>2689</v>
      </c>
      <c r="N149" s="630" t="s">
        <v>35</v>
      </c>
      <c r="O149" s="530"/>
      <c r="P149" s="631">
        <v>0</v>
      </c>
      <c r="Q149" s="631">
        <v>0</v>
      </c>
      <c r="R149" s="631">
        <v>0</v>
      </c>
      <c r="S149" s="631">
        <v>0</v>
      </c>
      <c r="T149" s="632">
        <v>0</v>
      </c>
      <c r="U149" s="520"/>
      <c r="V149" s="520"/>
      <c r="W149" s="520"/>
      <c r="X149" s="520"/>
      <c r="Y149" s="520"/>
      <c r="Z149" s="520"/>
      <c r="AA149" s="520"/>
      <c r="AB149" s="520"/>
      <c r="AC149" s="520"/>
      <c r="AD149" s="520"/>
      <c r="AE149" s="520"/>
      <c r="AF149" s="505"/>
      <c r="AG149" s="505"/>
      <c r="AH149" s="505"/>
      <c r="AI149" s="505"/>
      <c r="AJ149" s="505"/>
      <c r="AK149" s="505"/>
      <c r="AL149" s="505"/>
      <c r="AM149" s="505"/>
      <c r="AN149" s="505"/>
      <c r="AO149" s="505"/>
      <c r="AP149" s="505"/>
      <c r="AQ149" s="505"/>
      <c r="AR149" s="633" t="s">
        <v>197</v>
      </c>
      <c r="AS149" s="505"/>
      <c r="AT149" s="633" t="s">
        <v>159</v>
      </c>
      <c r="AU149" s="633" t="s">
        <v>81</v>
      </c>
      <c r="AV149" s="505"/>
      <c r="AW149" s="505"/>
      <c r="AX149" s="505"/>
      <c r="AY149" s="511" t="s">
        <v>157</v>
      </c>
      <c r="AZ149" s="505"/>
      <c r="BA149" s="505"/>
      <c r="BB149" s="505"/>
      <c r="BC149" s="505"/>
      <c r="BD149" s="505"/>
      <c r="BE149" s="634">
        <v>0</v>
      </c>
      <c r="BF149" s="634">
        <v>0</v>
      </c>
      <c r="BG149" s="634">
        <v>0</v>
      </c>
      <c r="BH149" s="634">
        <v>0</v>
      </c>
      <c r="BI149" s="634">
        <v>0</v>
      </c>
      <c r="BJ149" s="511" t="s">
        <v>81</v>
      </c>
      <c r="BK149" s="634">
        <v>0</v>
      </c>
      <c r="BL149" s="511" t="s">
        <v>197</v>
      </c>
      <c r="BM149" s="633" t="s">
        <v>2897</v>
      </c>
    </row>
    <row r="150" spans="1:65" s="17" customFormat="1" ht="24.25" customHeight="1">
      <c r="A150" s="520"/>
      <c r="B150" s="521"/>
      <c r="C150" s="621" t="s">
        <v>245</v>
      </c>
      <c r="D150" s="621" t="s">
        <v>159</v>
      </c>
      <c r="E150" s="622" t="s">
        <v>1959</v>
      </c>
      <c r="F150" s="623" t="s">
        <v>1960</v>
      </c>
      <c r="G150" s="624" t="s">
        <v>912</v>
      </c>
      <c r="H150" s="646"/>
      <c r="I150" s="626"/>
      <c r="J150" s="627"/>
      <c r="K150" s="628"/>
      <c r="L150" s="523"/>
      <c r="M150" s="629" t="s">
        <v>2689</v>
      </c>
      <c r="N150" s="630" t="s">
        <v>35</v>
      </c>
      <c r="O150" s="530"/>
      <c r="P150" s="631">
        <v>0</v>
      </c>
      <c r="Q150" s="631">
        <v>0</v>
      </c>
      <c r="R150" s="631">
        <v>0</v>
      </c>
      <c r="S150" s="631">
        <v>0</v>
      </c>
      <c r="T150" s="632">
        <v>0</v>
      </c>
      <c r="U150" s="520"/>
      <c r="V150" s="520"/>
      <c r="W150" s="520"/>
      <c r="X150" s="520"/>
      <c r="Y150" s="520"/>
      <c r="Z150" s="520"/>
      <c r="AA150" s="520"/>
      <c r="AB150" s="520"/>
      <c r="AC150" s="520"/>
      <c r="AD150" s="520"/>
      <c r="AE150" s="520"/>
      <c r="AF150" s="505"/>
      <c r="AG150" s="505"/>
      <c r="AH150" s="505"/>
      <c r="AI150" s="505"/>
      <c r="AJ150" s="505"/>
      <c r="AK150" s="505"/>
      <c r="AL150" s="505"/>
      <c r="AM150" s="505"/>
      <c r="AN150" s="505"/>
      <c r="AO150" s="505"/>
      <c r="AP150" s="505"/>
      <c r="AQ150" s="505"/>
      <c r="AR150" s="633" t="s">
        <v>197</v>
      </c>
      <c r="AS150" s="505"/>
      <c r="AT150" s="633" t="s">
        <v>159</v>
      </c>
      <c r="AU150" s="633" t="s">
        <v>81</v>
      </c>
      <c r="AV150" s="505"/>
      <c r="AW150" s="505"/>
      <c r="AX150" s="505"/>
      <c r="AY150" s="511" t="s">
        <v>157</v>
      </c>
      <c r="AZ150" s="505"/>
      <c r="BA150" s="505"/>
      <c r="BB150" s="505"/>
      <c r="BC150" s="505"/>
      <c r="BD150" s="505"/>
      <c r="BE150" s="634">
        <v>0</v>
      </c>
      <c r="BF150" s="634">
        <v>0</v>
      </c>
      <c r="BG150" s="634">
        <v>0</v>
      </c>
      <c r="BH150" s="634">
        <v>0</v>
      </c>
      <c r="BI150" s="634">
        <v>0</v>
      </c>
      <c r="BJ150" s="511" t="s">
        <v>81</v>
      </c>
      <c r="BK150" s="634">
        <v>0</v>
      </c>
      <c r="BL150" s="511" t="s">
        <v>197</v>
      </c>
      <c r="BM150" s="633" t="s">
        <v>2898</v>
      </c>
    </row>
    <row r="151" spans="1:65" s="17" customFormat="1" ht="24.25" customHeight="1">
      <c r="A151" s="510"/>
      <c r="B151" s="605"/>
      <c r="C151" s="606"/>
      <c r="D151" s="607" t="s">
        <v>68</v>
      </c>
      <c r="E151" s="619" t="s">
        <v>609</v>
      </c>
      <c r="F151" s="619" t="s">
        <v>610</v>
      </c>
      <c r="G151" s="606"/>
      <c r="H151" s="606"/>
      <c r="I151" s="609"/>
      <c r="J151" s="620"/>
      <c r="K151" s="606"/>
      <c r="L151" s="611"/>
      <c r="M151" s="612"/>
      <c r="N151" s="613"/>
      <c r="O151" s="613"/>
      <c r="P151" s="614">
        <v>0</v>
      </c>
      <c r="Q151" s="613"/>
      <c r="R151" s="614">
        <v>1.0806000000000001E-2</v>
      </c>
      <c r="S151" s="613"/>
      <c r="T151" s="615">
        <v>0</v>
      </c>
      <c r="U151" s="510"/>
      <c r="V151" s="510"/>
      <c r="W151" s="510"/>
      <c r="X151" s="510"/>
      <c r="Y151" s="510"/>
      <c r="Z151" s="510"/>
      <c r="AA151" s="510"/>
      <c r="AB151" s="510"/>
      <c r="AC151" s="510"/>
      <c r="AD151" s="510"/>
      <c r="AE151" s="510"/>
      <c r="AF151" s="510"/>
      <c r="AG151" s="510"/>
      <c r="AH151" s="510"/>
      <c r="AI151" s="510"/>
      <c r="AJ151" s="510"/>
      <c r="AK151" s="510"/>
      <c r="AL151" s="510"/>
      <c r="AM151" s="510"/>
      <c r="AN151" s="510"/>
      <c r="AO151" s="510"/>
      <c r="AP151" s="510"/>
      <c r="AQ151" s="510"/>
      <c r="AR151" s="616" t="s">
        <v>81</v>
      </c>
      <c r="AS151" s="510"/>
      <c r="AT151" s="617" t="s">
        <v>68</v>
      </c>
      <c r="AU151" s="617" t="s">
        <v>75</v>
      </c>
      <c r="AV151" s="510"/>
      <c r="AW151" s="510"/>
      <c r="AX151" s="510"/>
      <c r="AY151" s="616" t="s">
        <v>157</v>
      </c>
      <c r="AZ151" s="510"/>
      <c r="BA151" s="510"/>
      <c r="BB151" s="510"/>
      <c r="BC151" s="510"/>
      <c r="BD151" s="510"/>
      <c r="BE151" s="510"/>
      <c r="BF151" s="510"/>
      <c r="BG151" s="510"/>
      <c r="BH151" s="510"/>
      <c r="BI151" s="510"/>
      <c r="BJ151" s="510"/>
      <c r="BK151" s="618">
        <v>0</v>
      </c>
      <c r="BL151" s="510"/>
      <c r="BM151" s="510"/>
    </row>
    <row r="152" spans="1:65" s="17" customFormat="1" ht="24.25" customHeight="1">
      <c r="A152" s="520"/>
      <c r="B152" s="521"/>
      <c r="C152" s="621" t="s">
        <v>6</v>
      </c>
      <c r="D152" s="621" t="s">
        <v>159</v>
      </c>
      <c r="E152" s="622" t="s">
        <v>2672</v>
      </c>
      <c r="F152" s="623" t="s">
        <v>2673</v>
      </c>
      <c r="G152" s="624" t="s">
        <v>239</v>
      </c>
      <c r="H152" s="625">
        <v>20</v>
      </c>
      <c r="I152" s="626"/>
      <c r="J152" s="627"/>
      <c r="K152" s="628"/>
      <c r="L152" s="523"/>
      <c r="M152" s="629" t="s">
        <v>2689</v>
      </c>
      <c r="N152" s="630" t="s">
        <v>35</v>
      </c>
      <c r="O152" s="530"/>
      <c r="P152" s="631">
        <v>0</v>
      </c>
      <c r="Q152" s="631">
        <v>2.9480000000000001E-4</v>
      </c>
      <c r="R152" s="631">
        <v>5.8960000000000002E-3</v>
      </c>
      <c r="S152" s="631">
        <v>0</v>
      </c>
      <c r="T152" s="632">
        <v>0</v>
      </c>
      <c r="U152" s="520"/>
      <c r="V152" s="520"/>
      <c r="W152" s="520"/>
      <c r="X152" s="520"/>
      <c r="Y152" s="520"/>
      <c r="Z152" s="520"/>
      <c r="AA152" s="520"/>
      <c r="AB152" s="520"/>
      <c r="AC152" s="520"/>
      <c r="AD152" s="520"/>
      <c r="AE152" s="520"/>
      <c r="AF152" s="505"/>
      <c r="AG152" s="505"/>
      <c r="AH152" s="505"/>
      <c r="AI152" s="505"/>
      <c r="AJ152" s="505"/>
      <c r="AK152" s="505"/>
      <c r="AL152" s="505"/>
      <c r="AM152" s="505"/>
      <c r="AN152" s="505"/>
      <c r="AO152" s="505"/>
      <c r="AP152" s="505"/>
      <c r="AQ152" s="505"/>
      <c r="AR152" s="633" t="s">
        <v>197</v>
      </c>
      <c r="AS152" s="505"/>
      <c r="AT152" s="633" t="s">
        <v>159</v>
      </c>
      <c r="AU152" s="633" t="s">
        <v>81</v>
      </c>
      <c r="AV152" s="505"/>
      <c r="AW152" s="505"/>
      <c r="AX152" s="505"/>
      <c r="AY152" s="511" t="s">
        <v>157</v>
      </c>
      <c r="AZ152" s="505"/>
      <c r="BA152" s="505"/>
      <c r="BB152" s="505"/>
      <c r="BC152" s="505"/>
      <c r="BD152" s="505"/>
      <c r="BE152" s="634">
        <v>0</v>
      </c>
      <c r="BF152" s="634">
        <v>0</v>
      </c>
      <c r="BG152" s="634">
        <v>0</v>
      </c>
      <c r="BH152" s="634">
        <v>0</v>
      </c>
      <c r="BI152" s="634">
        <v>0</v>
      </c>
      <c r="BJ152" s="511" t="s">
        <v>81</v>
      </c>
      <c r="BK152" s="634">
        <v>0</v>
      </c>
      <c r="BL152" s="511" t="s">
        <v>197</v>
      </c>
      <c r="BM152" s="633" t="s">
        <v>2899</v>
      </c>
    </row>
    <row r="153" spans="1:65" s="17" customFormat="1" ht="24.25" customHeight="1">
      <c r="A153" s="520"/>
      <c r="B153" s="521"/>
      <c r="C153" s="621" t="s">
        <v>252</v>
      </c>
      <c r="D153" s="621" t="s">
        <v>159</v>
      </c>
      <c r="E153" s="622" t="s">
        <v>1965</v>
      </c>
      <c r="F153" s="623" t="s">
        <v>2674</v>
      </c>
      <c r="G153" s="624" t="s">
        <v>222</v>
      </c>
      <c r="H153" s="625">
        <v>3</v>
      </c>
      <c r="I153" s="626"/>
      <c r="J153" s="627"/>
      <c r="K153" s="628"/>
      <c r="L153" s="523"/>
      <c r="M153" s="629" t="s">
        <v>2689</v>
      </c>
      <c r="N153" s="630" t="s">
        <v>35</v>
      </c>
      <c r="O153" s="530"/>
      <c r="P153" s="631">
        <v>0</v>
      </c>
      <c r="Q153" s="631">
        <v>4.0000000000000003E-5</v>
      </c>
      <c r="R153" s="631">
        <v>1.2000000000000002E-4</v>
      </c>
      <c r="S153" s="631">
        <v>0</v>
      </c>
      <c r="T153" s="632">
        <v>0</v>
      </c>
      <c r="U153" s="520"/>
      <c r="V153" s="520"/>
      <c r="W153" s="520"/>
      <c r="X153" s="520"/>
      <c r="Y153" s="520"/>
      <c r="Z153" s="520"/>
      <c r="AA153" s="520"/>
      <c r="AB153" s="520"/>
      <c r="AC153" s="520"/>
      <c r="AD153" s="520"/>
      <c r="AE153" s="520"/>
      <c r="AF153" s="505"/>
      <c r="AG153" s="505"/>
      <c r="AH153" s="505"/>
      <c r="AI153" s="505"/>
      <c r="AJ153" s="505"/>
      <c r="AK153" s="505"/>
      <c r="AL153" s="505"/>
      <c r="AM153" s="505"/>
      <c r="AN153" s="505"/>
      <c r="AO153" s="505"/>
      <c r="AP153" s="505"/>
      <c r="AQ153" s="505"/>
      <c r="AR153" s="633" t="s">
        <v>197</v>
      </c>
      <c r="AS153" s="505"/>
      <c r="AT153" s="633" t="s">
        <v>159</v>
      </c>
      <c r="AU153" s="633" t="s">
        <v>81</v>
      </c>
      <c r="AV153" s="505"/>
      <c r="AW153" s="505"/>
      <c r="AX153" s="505"/>
      <c r="AY153" s="511" t="s">
        <v>157</v>
      </c>
      <c r="AZ153" s="505"/>
      <c r="BA153" s="505"/>
      <c r="BB153" s="505"/>
      <c r="BC153" s="505"/>
      <c r="BD153" s="505"/>
      <c r="BE153" s="634">
        <v>0</v>
      </c>
      <c r="BF153" s="634">
        <v>0</v>
      </c>
      <c r="BG153" s="634">
        <v>0</v>
      </c>
      <c r="BH153" s="634">
        <v>0</v>
      </c>
      <c r="BI153" s="634">
        <v>0</v>
      </c>
      <c r="BJ153" s="511" t="s">
        <v>81</v>
      </c>
      <c r="BK153" s="634">
        <v>0</v>
      </c>
      <c r="BL153" s="511" t="s">
        <v>197</v>
      </c>
      <c r="BM153" s="633" t="s">
        <v>2820</v>
      </c>
    </row>
    <row r="154" spans="1:65" s="17" customFormat="1" ht="24.25" customHeight="1">
      <c r="A154" s="520"/>
      <c r="B154" s="521"/>
      <c r="C154" s="635" t="s">
        <v>209</v>
      </c>
      <c r="D154" s="635" t="s">
        <v>236</v>
      </c>
      <c r="E154" s="636" t="s">
        <v>1967</v>
      </c>
      <c r="F154" s="637" t="s">
        <v>1968</v>
      </c>
      <c r="G154" s="638" t="s">
        <v>222</v>
      </c>
      <c r="H154" s="639">
        <v>3</v>
      </c>
      <c r="I154" s="640"/>
      <c r="J154" s="641"/>
      <c r="K154" s="642"/>
      <c r="L154" s="643"/>
      <c r="M154" s="644" t="s">
        <v>2689</v>
      </c>
      <c r="N154" s="645" t="s">
        <v>35</v>
      </c>
      <c r="O154" s="530"/>
      <c r="P154" s="631">
        <v>0</v>
      </c>
      <c r="Q154" s="631">
        <v>1.8000000000000001E-4</v>
      </c>
      <c r="R154" s="631">
        <v>5.4000000000000001E-4</v>
      </c>
      <c r="S154" s="631">
        <v>0</v>
      </c>
      <c r="T154" s="632">
        <v>0</v>
      </c>
      <c r="U154" s="520"/>
      <c r="V154" s="520"/>
      <c r="W154" s="520"/>
      <c r="X154" s="520"/>
      <c r="Y154" s="520"/>
      <c r="Z154" s="520"/>
      <c r="AA154" s="520"/>
      <c r="AB154" s="520"/>
      <c r="AC154" s="520"/>
      <c r="AD154" s="520"/>
      <c r="AE154" s="520"/>
      <c r="AF154" s="505"/>
      <c r="AG154" s="505"/>
      <c r="AH154" s="505"/>
      <c r="AI154" s="505"/>
      <c r="AJ154" s="505"/>
      <c r="AK154" s="505"/>
      <c r="AL154" s="505"/>
      <c r="AM154" s="505"/>
      <c r="AN154" s="505"/>
      <c r="AO154" s="505"/>
      <c r="AP154" s="505"/>
      <c r="AQ154" s="505"/>
      <c r="AR154" s="633" t="s">
        <v>233</v>
      </c>
      <c r="AS154" s="505"/>
      <c r="AT154" s="633" t="s">
        <v>236</v>
      </c>
      <c r="AU154" s="633" t="s">
        <v>81</v>
      </c>
      <c r="AV154" s="505"/>
      <c r="AW154" s="505"/>
      <c r="AX154" s="505"/>
      <c r="AY154" s="511" t="s">
        <v>157</v>
      </c>
      <c r="AZ154" s="505"/>
      <c r="BA154" s="505"/>
      <c r="BB154" s="505"/>
      <c r="BC154" s="505"/>
      <c r="BD154" s="505"/>
      <c r="BE154" s="634">
        <v>0</v>
      </c>
      <c r="BF154" s="634">
        <v>0</v>
      </c>
      <c r="BG154" s="634">
        <v>0</v>
      </c>
      <c r="BH154" s="634">
        <v>0</v>
      </c>
      <c r="BI154" s="634">
        <v>0</v>
      </c>
      <c r="BJ154" s="511" t="s">
        <v>81</v>
      </c>
      <c r="BK154" s="634">
        <v>0</v>
      </c>
      <c r="BL154" s="511" t="s">
        <v>197</v>
      </c>
      <c r="BM154" s="633" t="s">
        <v>2821</v>
      </c>
    </row>
    <row r="155" spans="1:65" s="17" customFormat="1" ht="24.25" customHeight="1">
      <c r="A155" s="520"/>
      <c r="B155" s="521"/>
      <c r="C155" s="621" t="s">
        <v>260</v>
      </c>
      <c r="D155" s="621" t="s">
        <v>159</v>
      </c>
      <c r="E155" s="622" t="s">
        <v>1971</v>
      </c>
      <c r="F155" s="623" t="s">
        <v>1972</v>
      </c>
      <c r="G155" s="624" t="s">
        <v>222</v>
      </c>
      <c r="H155" s="625">
        <v>3</v>
      </c>
      <c r="I155" s="626"/>
      <c r="J155" s="627"/>
      <c r="K155" s="628"/>
      <c r="L155" s="523"/>
      <c r="M155" s="629" t="s">
        <v>2689</v>
      </c>
      <c r="N155" s="630" t="s">
        <v>35</v>
      </c>
      <c r="O155" s="530"/>
      <c r="P155" s="631">
        <v>0</v>
      </c>
      <c r="Q155" s="631">
        <v>4.0000000000000003E-5</v>
      </c>
      <c r="R155" s="631">
        <v>1.2000000000000002E-4</v>
      </c>
      <c r="S155" s="631">
        <v>0</v>
      </c>
      <c r="T155" s="632">
        <v>0</v>
      </c>
      <c r="U155" s="520"/>
      <c r="V155" s="520"/>
      <c r="W155" s="520"/>
      <c r="X155" s="520"/>
      <c r="Y155" s="520"/>
      <c r="Z155" s="520"/>
      <c r="AA155" s="520"/>
      <c r="AB155" s="520"/>
      <c r="AC155" s="520"/>
      <c r="AD155" s="520"/>
      <c r="AE155" s="520"/>
      <c r="AF155" s="505"/>
      <c r="AG155" s="505"/>
      <c r="AH155" s="505"/>
      <c r="AI155" s="505"/>
      <c r="AJ155" s="505"/>
      <c r="AK155" s="505"/>
      <c r="AL155" s="505"/>
      <c r="AM155" s="505"/>
      <c r="AN155" s="505"/>
      <c r="AO155" s="505"/>
      <c r="AP155" s="505"/>
      <c r="AQ155" s="505"/>
      <c r="AR155" s="633" t="s">
        <v>197</v>
      </c>
      <c r="AS155" s="505"/>
      <c r="AT155" s="633" t="s">
        <v>159</v>
      </c>
      <c r="AU155" s="633" t="s">
        <v>81</v>
      </c>
      <c r="AV155" s="505"/>
      <c r="AW155" s="505"/>
      <c r="AX155" s="505"/>
      <c r="AY155" s="511" t="s">
        <v>157</v>
      </c>
      <c r="AZ155" s="505"/>
      <c r="BA155" s="505"/>
      <c r="BB155" s="505"/>
      <c r="BC155" s="505"/>
      <c r="BD155" s="505"/>
      <c r="BE155" s="634">
        <v>0</v>
      </c>
      <c r="BF155" s="634">
        <v>0</v>
      </c>
      <c r="BG155" s="634">
        <v>0</v>
      </c>
      <c r="BH155" s="634">
        <v>0</v>
      </c>
      <c r="BI155" s="634">
        <v>0</v>
      </c>
      <c r="BJ155" s="511" t="s">
        <v>81</v>
      </c>
      <c r="BK155" s="634">
        <v>0</v>
      </c>
      <c r="BL155" s="511" t="s">
        <v>197</v>
      </c>
      <c r="BM155" s="633" t="s">
        <v>2823</v>
      </c>
    </row>
    <row r="156" spans="1:65" s="17" customFormat="1" ht="24.25" customHeight="1">
      <c r="A156" s="520"/>
      <c r="B156" s="521"/>
      <c r="C156" s="635" t="s">
        <v>217</v>
      </c>
      <c r="D156" s="635" t="s">
        <v>236</v>
      </c>
      <c r="E156" s="636" t="s">
        <v>2675</v>
      </c>
      <c r="F156" s="637" t="s">
        <v>2676</v>
      </c>
      <c r="G156" s="638" t="s">
        <v>222</v>
      </c>
      <c r="H156" s="639">
        <v>3</v>
      </c>
      <c r="I156" s="640"/>
      <c r="J156" s="641"/>
      <c r="K156" s="642"/>
      <c r="L156" s="643"/>
      <c r="M156" s="644" t="s">
        <v>2689</v>
      </c>
      <c r="N156" s="645" t="s">
        <v>35</v>
      </c>
      <c r="O156" s="530"/>
      <c r="P156" s="631">
        <v>0</v>
      </c>
      <c r="Q156" s="631">
        <v>1.1E-4</v>
      </c>
      <c r="R156" s="631">
        <v>3.3E-4</v>
      </c>
      <c r="S156" s="631">
        <v>0</v>
      </c>
      <c r="T156" s="632">
        <v>0</v>
      </c>
      <c r="U156" s="520"/>
      <c r="V156" s="520"/>
      <c r="W156" s="520"/>
      <c r="X156" s="520"/>
      <c r="Y156" s="520"/>
      <c r="Z156" s="520"/>
      <c r="AA156" s="520"/>
      <c r="AB156" s="520"/>
      <c r="AC156" s="520"/>
      <c r="AD156" s="520"/>
      <c r="AE156" s="520"/>
      <c r="AF156" s="505"/>
      <c r="AG156" s="505"/>
      <c r="AH156" s="505"/>
      <c r="AI156" s="505"/>
      <c r="AJ156" s="505"/>
      <c r="AK156" s="505"/>
      <c r="AL156" s="505"/>
      <c r="AM156" s="505"/>
      <c r="AN156" s="505"/>
      <c r="AO156" s="505"/>
      <c r="AP156" s="505"/>
      <c r="AQ156" s="505"/>
      <c r="AR156" s="633" t="s">
        <v>233</v>
      </c>
      <c r="AS156" s="505"/>
      <c r="AT156" s="633" t="s">
        <v>236</v>
      </c>
      <c r="AU156" s="633" t="s">
        <v>81</v>
      </c>
      <c r="AV156" s="505"/>
      <c r="AW156" s="505"/>
      <c r="AX156" s="505"/>
      <c r="AY156" s="511" t="s">
        <v>157</v>
      </c>
      <c r="AZ156" s="505"/>
      <c r="BA156" s="505"/>
      <c r="BB156" s="505"/>
      <c r="BC156" s="505"/>
      <c r="BD156" s="505"/>
      <c r="BE156" s="634">
        <v>0</v>
      </c>
      <c r="BF156" s="634">
        <v>0</v>
      </c>
      <c r="BG156" s="634">
        <v>0</v>
      </c>
      <c r="BH156" s="634">
        <v>0</v>
      </c>
      <c r="BI156" s="634">
        <v>0</v>
      </c>
      <c r="BJ156" s="511" t="s">
        <v>81</v>
      </c>
      <c r="BK156" s="634">
        <v>0</v>
      </c>
      <c r="BL156" s="511" t="s">
        <v>197</v>
      </c>
      <c r="BM156" s="633" t="s">
        <v>2824</v>
      </c>
    </row>
    <row r="157" spans="1:65" s="17" customFormat="1" ht="24.25" customHeight="1">
      <c r="A157" s="520"/>
      <c r="B157" s="521"/>
      <c r="C157" s="621" t="s">
        <v>267</v>
      </c>
      <c r="D157" s="621" t="s">
        <v>159</v>
      </c>
      <c r="E157" s="622" t="s">
        <v>1985</v>
      </c>
      <c r="F157" s="623" t="s">
        <v>1986</v>
      </c>
      <c r="G157" s="624" t="s">
        <v>239</v>
      </c>
      <c r="H157" s="625">
        <v>20</v>
      </c>
      <c r="I157" s="626"/>
      <c r="J157" s="627"/>
      <c r="K157" s="628"/>
      <c r="L157" s="523"/>
      <c r="M157" s="629" t="s">
        <v>2689</v>
      </c>
      <c r="N157" s="630" t="s">
        <v>35</v>
      </c>
      <c r="O157" s="530"/>
      <c r="P157" s="631">
        <v>0</v>
      </c>
      <c r="Q157" s="631">
        <v>1.8000000000000001E-4</v>
      </c>
      <c r="R157" s="631">
        <v>3.6000000000000003E-3</v>
      </c>
      <c r="S157" s="631">
        <v>0</v>
      </c>
      <c r="T157" s="632">
        <v>0</v>
      </c>
      <c r="U157" s="520"/>
      <c r="V157" s="520"/>
      <c r="W157" s="520"/>
      <c r="X157" s="520"/>
      <c r="Y157" s="520"/>
      <c r="Z157" s="520"/>
      <c r="AA157" s="520"/>
      <c r="AB157" s="520"/>
      <c r="AC157" s="520"/>
      <c r="AD157" s="520"/>
      <c r="AE157" s="520"/>
      <c r="AF157" s="505"/>
      <c r="AG157" s="505"/>
      <c r="AH157" s="505"/>
      <c r="AI157" s="505"/>
      <c r="AJ157" s="505"/>
      <c r="AK157" s="505"/>
      <c r="AL157" s="505"/>
      <c r="AM157" s="505"/>
      <c r="AN157" s="505"/>
      <c r="AO157" s="505"/>
      <c r="AP157" s="505"/>
      <c r="AQ157" s="505"/>
      <c r="AR157" s="633" t="s">
        <v>197</v>
      </c>
      <c r="AS157" s="505"/>
      <c r="AT157" s="633" t="s">
        <v>159</v>
      </c>
      <c r="AU157" s="633" t="s">
        <v>81</v>
      </c>
      <c r="AV157" s="505"/>
      <c r="AW157" s="505"/>
      <c r="AX157" s="505"/>
      <c r="AY157" s="511" t="s">
        <v>157</v>
      </c>
      <c r="AZ157" s="505"/>
      <c r="BA157" s="505"/>
      <c r="BB157" s="505"/>
      <c r="BC157" s="505"/>
      <c r="BD157" s="505"/>
      <c r="BE157" s="634">
        <v>0</v>
      </c>
      <c r="BF157" s="634">
        <v>0</v>
      </c>
      <c r="BG157" s="634">
        <v>0</v>
      </c>
      <c r="BH157" s="634">
        <v>0</v>
      </c>
      <c r="BI157" s="634">
        <v>0</v>
      </c>
      <c r="BJ157" s="511" t="s">
        <v>81</v>
      </c>
      <c r="BK157" s="634">
        <v>0</v>
      </c>
      <c r="BL157" s="511" t="s">
        <v>197</v>
      </c>
      <c r="BM157" s="633" t="s">
        <v>2830</v>
      </c>
    </row>
    <row r="158" spans="1:65" s="129" customFormat="1" ht="25.9" customHeight="1">
      <c r="A158" s="520"/>
      <c r="B158" s="521"/>
      <c r="C158" s="621" t="s">
        <v>223</v>
      </c>
      <c r="D158" s="621" t="s">
        <v>159</v>
      </c>
      <c r="E158" s="622" t="s">
        <v>2677</v>
      </c>
      <c r="F158" s="623" t="s">
        <v>1988</v>
      </c>
      <c r="G158" s="624" t="s">
        <v>239</v>
      </c>
      <c r="H158" s="625">
        <v>20</v>
      </c>
      <c r="I158" s="626"/>
      <c r="J158" s="627"/>
      <c r="K158" s="628"/>
      <c r="L158" s="523"/>
      <c r="M158" s="629" t="s">
        <v>2689</v>
      </c>
      <c r="N158" s="630" t="s">
        <v>35</v>
      </c>
      <c r="O158" s="530"/>
      <c r="P158" s="631">
        <v>0</v>
      </c>
      <c r="Q158" s="631">
        <v>1.0000000000000001E-5</v>
      </c>
      <c r="R158" s="631">
        <v>2.0000000000000001E-4</v>
      </c>
      <c r="S158" s="631">
        <v>0</v>
      </c>
      <c r="T158" s="632">
        <v>0</v>
      </c>
      <c r="U158" s="520"/>
      <c r="V158" s="520"/>
      <c r="W158" s="520"/>
      <c r="X158" s="520"/>
      <c r="Y158" s="520"/>
      <c r="Z158" s="520"/>
      <c r="AA158" s="520"/>
      <c r="AB158" s="520"/>
      <c r="AC158" s="520"/>
      <c r="AD158" s="520"/>
      <c r="AE158" s="520"/>
      <c r="AF158" s="505"/>
      <c r="AG158" s="505"/>
      <c r="AH158" s="505"/>
      <c r="AI158" s="505"/>
      <c r="AJ158" s="505"/>
      <c r="AK158" s="505"/>
      <c r="AL158" s="505"/>
      <c r="AM158" s="505"/>
      <c r="AN158" s="505"/>
      <c r="AO158" s="505"/>
      <c r="AP158" s="505"/>
      <c r="AQ158" s="505"/>
      <c r="AR158" s="633" t="s">
        <v>197</v>
      </c>
      <c r="AS158" s="505"/>
      <c r="AT158" s="633" t="s">
        <v>159</v>
      </c>
      <c r="AU158" s="633" t="s">
        <v>81</v>
      </c>
      <c r="AV158" s="505"/>
      <c r="AW158" s="505"/>
      <c r="AX158" s="505"/>
      <c r="AY158" s="511" t="s">
        <v>157</v>
      </c>
      <c r="AZ158" s="505"/>
      <c r="BA158" s="505"/>
      <c r="BB158" s="505"/>
      <c r="BC158" s="505"/>
      <c r="BD158" s="505"/>
      <c r="BE158" s="634">
        <v>0</v>
      </c>
      <c r="BF158" s="634">
        <v>0</v>
      </c>
      <c r="BG158" s="634">
        <v>0</v>
      </c>
      <c r="BH158" s="634">
        <v>0</v>
      </c>
      <c r="BI158" s="634">
        <v>0</v>
      </c>
      <c r="BJ158" s="511" t="s">
        <v>81</v>
      </c>
      <c r="BK158" s="634">
        <v>0</v>
      </c>
      <c r="BL158" s="511" t="s">
        <v>197</v>
      </c>
      <c r="BM158" s="633" t="s">
        <v>2831</v>
      </c>
    </row>
    <row r="159" spans="1:65" s="17" customFormat="1" ht="24.25" customHeight="1">
      <c r="A159" s="520"/>
      <c r="B159" s="521"/>
      <c r="C159" s="621" t="s">
        <v>276</v>
      </c>
      <c r="D159" s="621" t="s">
        <v>159</v>
      </c>
      <c r="E159" s="622" t="s">
        <v>1979</v>
      </c>
      <c r="F159" s="623" t="s">
        <v>1980</v>
      </c>
      <c r="G159" s="624" t="s">
        <v>912</v>
      </c>
      <c r="H159" s="646"/>
      <c r="I159" s="626"/>
      <c r="J159" s="627"/>
      <c r="K159" s="628"/>
      <c r="L159" s="523"/>
      <c r="M159" s="629" t="s">
        <v>2689</v>
      </c>
      <c r="N159" s="630" t="s">
        <v>35</v>
      </c>
      <c r="O159" s="530"/>
      <c r="P159" s="631">
        <v>0</v>
      </c>
      <c r="Q159" s="631">
        <v>0</v>
      </c>
      <c r="R159" s="631">
        <v>0</v>
      </c>
      <c r="S159" s="631">
        <v>0</v>
      </c>
      <c r="T159" s="632">
        <v>0</v>
      </c>
      <c r="U159" s="520"/>
      <c r="V159" s="520"/>
      <c r="W159" s="520"/>
      <c r="X159" s="520"/>
      <c r="Y159" s="520"/>
      <c r="Z159" s="520"/>
      <c r="AA159" s="520"/>
      <c r="AB159" s="520"/>
      <c r="AC159" s="520"/>
      <c r="AD159" s="520"/>
      <c r="AE159" s="520"/>
      <c r="AF159" s="505"/>
      <c r="AG159" s="505"/>
      <c r="AH159" s="505"/>
      <c r="AI159" s="505"/>
      <c r="AJ159" s="505"/>
      <c r="AK159" s="505"/>
      <c r="AL159" s="505"/>
      <c r="AM159" s="505"/>
      <c r="AN159" s="505"/>
      <c r="AO159" s="505"/>
      <c r="AP159" s="505"/>
      <c r="AQ159" s="505"/>
      <c r="AR159" s="633" t="s">
        <v>197</v>
      </c>
      <c r="AS159" s="505"/>
      <c r="AT159" s="633" t="s">
        <v>159</v>
      </c>
      <c r="AU159" s="633" t="s">
        <v>81</v>
      </c>
      <c r="AV159" s="505"/>
      <c r="AW159" s="505"/>
      <c r="AX159" s="505"/>
      <c r="AY159" s="511" t="s">
        <v>157</v>
      </c>
      <c r="AZ159" s="505"/>
      <c r="BA159" s="505"/>
      <c r="BB159" s="505"/>
      <c r="BC159" s="505"/>
      <c r="BD159" s="505"/>
      <c r="BE159" s="634">
        <v>0</v>
      </c>
      <c r="BF159" s="634">
        <v>0</v>
      </c>
      <c r="BG159" s="634">
        <v>0</v>
      </c>
      <c r="BH159" s="634">
        <v>0</v>
      </c>
      <c r="BI159" s="634">
        <v>0</v>
      </c>
      <c r="BJ159" s="511" t="s">
        <v>81</v>
      </c>
      <c r="BK159" s="634">
        <v>0</v>
      </c>
      <c r="BL159" s="511" t="s">
        <v>197</v>
      </c>
      <c r="BM159" s="633" t="s">
        <v>2832</v>
      </c>
    </row>
    <row r="160" spans="1:65" s="17" customFormat="1" ht="24.25" customHeight="1">
      <c r="A160" s="520"/>
      <c r="B160" s="521"/>
      <c r="C160" s="621" t="s">
        <v>226</v>
      </c>
      <c r="D160" s="621" t="s">
        <v>159</v>
      </c>
      <c r="E160" s="622" t="s">
        <v>1989</v>
      </c>
      <c r="F160" s="623" t="s">
        <v>620</v>
      </c>
      <c r="G160" s="624" t="s">
        <v>912</v>
      </c>
      <c r="H160" s="646"/>
      <c r="I160" s="626"/>
      <c r="J160" s="627"/>
      <c r="K160" s="628"/>
      <c r="L160" s="523"/>
      <c r="M160" s="629" t="s">
        <v>2689</v>
      </c>
      <c r="N160" s="630" t="s">
        <v>35</v>
      </c>
      <c r="O160" s="530"/>
      <c r="P160" s="631">
        <v>0</v>
      </c>
      <c r="Q160" s="631">
        <v>0</v>
      </c>
      <c r="R160" s="631">
        <v>0</v>
      </c>
      <c r="S160" s="631">
        <v>0</v>
      </c>
      <c r="T160" s="632">
        <v>0</v>
      </c>
      <c r="U160" s="520"/>
      <c r="V160" s="520"/>
      <c r="W160" s="520"/>
      <c r="X160" s="520"/>
      <c r="Y160" s="520"/>
      <c r="Z160" s="520"/>
      <c r="AA160" s="520"/>
      <c r="AB160" s="520"/>
      <c r="AC160" s="520"/>
      <c r="AD160" s="520"/>
      <c r="AE160" s="520"/>
      <c r="AF160" s="505"/>
      <c r="AG160" s="505"/>
      <c r="AH160" s="505"/>
      <c r="AI160" s="505"/>
      <c r="AJ160" s="505"/>
      <c r="AK160" s="505"/>
      <c r="AL160" s="505"/>
      <c r="AM160" s="505"/>
      <c r="AN160" s="505"/>
      <c r="AO160" s="505"/>
      <c r="AP160" s="505"/>
      <c r="AQ160" s="505"/>
      <c r="AR160" s="633" t="s">
        <v>197</v>
      </c>
      <c r="AS160" s="505"/>
      <c r="AT160" s="633" t="s">
        <v>159</v>
      </c>
      <c r="AU160" s="633" t="s">
        <v>81</v>
      </c>
      <c r="AV160" s="505"/>
      <c r="AW160" s="505"/>
      <c r="AX160" s="505"/>
      <c r="AY160" s="511" t="s">
        <v>157</v>
      </c>
      <c r="AZ160" s="505"/>
      <c r="BA160" s="505"/>
      <c r="BB160" s="505"/>
      <c r="BC160" s="505"/>
      <c r="BD160" s="505"/>
      <c r="BE160" s="634">
        <v>0</v>
      </c>
      <c r="BF160" s="634">
        <v>0</v>
      </c>
      <c r="BG160" s="634">
        <v>0</v>
      </c>
      <c r="BH160" s="634">
        <v>0</v>
      </c>
      <c r="BI160" s="634">
        <v>0</v>
      </c>
      <c r="BJ160" s="511" t="s">
        <v>81</v>
      </c>
      <c r="BK160" s="634">
        <v>0</v>
      </c>
      <c r="BL160" s="511" t="s">
        <v>197</v>
      </c>
      <c r="BM160" s="633" t="s">
        <v>2833</v>
      </c>
    </row>
    <row r="161" spans="1:65" s="17" customFormat="1" ht="24.25" customHeight="1">
      <c r="A161" s="520"/>
      <c r="B161" s="521"/>
      <c r="C161" s="621" t="s">
        <v>295</v>
      </c>
      <c r="D161" s="621" t="s">
        <v>159</v>
      </c>
      <c r="E161" s="622" t="s">
        <v>1990</v>
      </c>
      <c r="F161" s="623" t="s">
        <v>1991</v>
      </c>
      <c r="G161" s="624" t="s">
        <v>912</v>
      </c>
      <c r="H161" s="646"/>
      <c r="I161" s="626"/>
      <c r="J161" s="627"/>
      <c r="K161" s="628"/>
      <c r="L161" s="523"/>
      <c r="M161" s="629" t="s">
        <v>2689</v>
      </c>
      <c r="N161" s="630" t="s">
        <v>35</v>
      </c>
      <c r="O161" s="530"/>
      <c r="P161" s="631">
        <v>0</v>
      </c>
      <c r="Q161" s="631">
        <v>0</v>
      </c>
      <c r="R161" s="631">
        <v>0</v>
      </c>
      <c r="S161" s="631">
        <v>0</v>
      </c>
      <c r="T161" s="632">
        <v>0</v>
      </c>
      <c r="U161" s="520"/>
      <c r="V161" s="520"/>
      <c r="W161" s="520"/>
      <c r="X161" s="520"/>
      <c r="Y161" s="520"/>
      <c r="Z161" s="520"/>
      <c r="AA161" s="520"/>
      <c r="AB161" s="520"/>
      <c r="AC161" s="520"/>
      <c r="AD161" s="520"/>
      <c r="AE161" s="520"/>
      <c r="AF161" s="505"/>
      <c r="AG161" s="505"/>
      <c r="AH161" s="505"/>
      <c r="AI161" s="505"/>
      <c r="AJ161" s="505"/>
      <c r="AK161" s="505"/>
      <c r="AL161" s="505"/>
      <c r="AM161" s="505"/>
      <c r="AN161" s="505"/>
      <c r="AO161" s="505"/>
      <c r="AP161" s="505"/>
      <c r="AQ161" s="505"/>
      <c r="AR161" s="633" t="s">
        <v>197</v>
      </c>
      <c r="AS161" s="505"/>
      <c r="AT161" s="633" t="s">
        <v>159</v>
      </c>
      <c r="AU161" s="633" t="s">
        <v>81</v>
      </c>
      <c r="AV161" s="505"/>
      <c r="AW161" s="505"/>
      <c r="AX161" s="505"/>
      <c r="AY161" s="511" t="s">
        <v>157</v>
      </c>
      <c r="AZ161" s="505"/>
      <c r="BA161" s="505"/>
      <c r="BB161" s="505"/>
      <c r="BC161" s="505"/>
      <c r="BD161" s="505"/>
      <c r="BE161" s="634">
        <v>0</v>
      </c>
      <c r="BF161" s="634">
        <v>0</v>
      </c>
      <c r="BG161" s="634">
        <v>0</v>
      </c>
      <c r="BH161" s="634">
        <v>0</v>
      </c>
      <c r="BI161" s="634">
        <v>0</v>
      </c>
      <c r="BJ161" s="511" t="s">
        <v>81</v>
      </c>
      <c r="BK161" s="634">
        <v>0</v>
      </c>
      <c r="BL161" s="511" t="s">
        <v>197</v>
      </c>
      <c r="BM161" s="633" t="s">
        <v>2900</v>
      </c>
    </row>
    <row r="162" spans="1:65" s="17" customFormat="1" ht="24.25" customHeight="1">
      <c r="A162" s="520"/>
      <c r="B162" s="521"/>
      <c r="C162" s="621" t="s">
        <v>230</v>
      </c>
      <c r="D162" s="621" t="s">
        <v>159</v>
      </c>
      <c r="E162" s="622" t="s">
        <v>1992</v>
      </c>
      <c r="F162" s="623" t="s">
        <v>1993</v>
      </c>
      <c r="G162" s="624" t="s">
        <v>912</v>
      </c>
      <c r="H162" s="646"/>
      <c r="I162" s="626"/>
      <c r="J162" s="627"/>
      <c r="K162" s="628"/>
      <c r="L162" s="523"/>
      <c r="M162" s="629" t="s">
        <v>2689</v>
      </c>
      <c r="N162" s="630" t="s">
        <v>35</v>
      </c>
      <c r="O162" s="530"/>
      <c r="P162" s="631">
        <v>0</v>
      </c>
      <c r="Q162" s="631">
        <v>0</v>
      </c>
      <c r="R162" s="631">
        <v>0</v>
      </c>
      <c r="S162" s="631">
        <v>0</v>
      </c>
      <c r="T162" s="632">
        <v>0</v>
      </c>
      <c r="U162" s="520"/>
      <c r="V162" s="520"/>
      <c r="W162" s="520"/>
      <c r="X162" s="520"/>
      <c r="Y162" s="520"/>
      <c r="Z162" s="520"/>
      <c r="AA162" s="520"/>
      <c r="AB162" s="520"/>
      <c r="AC162" s="520"/>
      <c r="AD162" s="520"/>
      <c r="AE162" s="520"/>
      <c r="AF162" s="505"/>
      <c r="AG162" s="505"/>
      <c r="AH162" s="505"/>
      <c r="AI162" s="505"/>
      <c r="AJ162" s="505"/>
      <c r="AK162" s="505"/>
      <c r="AL162" s="505"/>
      <c r="AM162" s="505"/>
      <c r="AN162" s="505"/>
      <c r="AO162" s="505"/>
      <c r="AP162" s="505"/>
      <c r="AQ162" s="505"/>
      <c r="AR162" s="633" t="s">
        <v>197</v>
      </c>
      <c r="AS162" s="505"/>
      <c r="AT162" s="633" t="s">
        <v>159</v>
      </c>
      <c r="AU162" s="633" t="s">
        <v>81</v>
      </c>
      <c r="AV162" s="505"/>
      <c r="AW162" s="505"/>
      <c r="AX162" s="505"/>
      <c r="AY162" s="511" t="s">
        <v>157</v>
      </c>
      <c r="AZ162" s="505"/>
      <c r="BA162" s="505"/>
      <c r="BB162" s="505"/>
      <c r="BC162" s="505"/>
      <c r="BD162" s="505"/>
      <c r="BE162" s="634">
        <v>0</v>
      </c>
      <c r="BF162" s="634">
        <v>0</v>
      </c>
      <c r="BG162" s="634">
        <v>0</v>
      </c>
      <c r="BH162" s="634">
        <v>0</v>
      </c>
      <c r="BI162" s="634">
        <v>0</v>
      </c>
      <c r="BJ162" s="511" t="s">
        <v>81</v>
      </c>
      <c r="BK162" s="634">
        <v>0</v>
      </c>
      <c r="BL162" s="511" t="s">
        <v>197</v>
      </c>
      <c r="BM162" s="633" t="s">
        <v>2901</v>
      </c>
    </row>
    <row r="163" spans="1:65" s="17" customFormat="1" ht="24.25" customHeight="1">
      <c r="A163" s="510"/>
      <c r="B163" s="605"/>
      <c r="C163" s="606"/>
      <c r="D163" s="607" t="s">
        <v>68</v>
      </c>
      <c r="E163" s="619" t="s">
        <v>1994</v>
      </c>
      <c r="F163" s="619" t="s">
        <v>1995</v>
      </c>
      <c r="G163" s="606"/>
      <c r="H163" s="606"/>
      <c r="I163" s="609"/>
      <c r="J163" s="620"/>
      <c r="K163" s="606"/>
      <c r="L163" s="611"/>
      <c r="M163" s="612"/>
      <c r="N163" s="613"/>
      <c r="O163" s="613"/>
      <c r="P163" s="614">
        <v>0</v>
      </c>
      <c r="Q163" s="613"/>
      <c r="R163" s="614">
        <v>4.5240000000000002E-2</v>
      </c>
      <c r="S163" s="613"/>
      <c r="T163" s="615">
        <v>2.5999999999999999E-3</v>
      </c>
      <c r="U163" s="510"/>
      <c r="V163" s="510"/>
      <c r="W163" s="510"/>
      <c r="X163" s="510"/>
      <c r="Y163" s="510"/>
      <c r="Z163" s="510"/>
      <c r="AA163" s="510"/>
      <c r="AB163" s="510"/>
      <c r="AC163" s="510"/>
      <c r="AD163" s="510"/>
      <c r="AE163" s="510"/>
      <c r="AF163" s="510"/>
      <c r="AG163" s="510"/>
      <c r="AH163" s="510"/>
      <c r="AI163" s="510"/>
      <c r="AJ163" s="510"/>
      <c r="AK163" s="510"/>
      <c r="AL163" s="510"/>
      <c r="AM163" s="510"/>
      <c r="AN163" s="510"/>
      <c r="AO163" s="510"/>
      <c r="AP163" s="510"/>
      <c r="AQ163" s="510"/>
      <c r="AR163" s="616" t="s">
        <v>81</v>
      </c>
      <c r="AS163" s="510"/>
      <c r="AT163" s="617" t="s">
        <v>68</v>
      </c>
      <c r="AU163" s="617" t="s">
        <v>75</v>
      </c>
      <c r="AV163" s="510"/>
      <c r="AW163" s="510"/>
      <c r="AX163" s="510"/>
      <c r="AY163" s="616" t="s">
        <v>157</v>
      </c>
      <c r="AZ163" s="510"/>
      <c r="BA163" s="510"/>
      <c r="BB163" s="510"/>
      <c r="BC163" s="510"/>
      <c r="BD163" s="510"/>
      <c r="BE163" s="510"/>
      <c r="BF163" s="510"/>
      <c r="BG163" s="510"/>
      <c r="BH163" s="510"/>
      <c r="BI163" s="510"/>
      <c r="BJ163" s="510"/>
      <c r="BK163" s="618">
        <v>0</v>
      </c>
      <c r="BL163" s="510"/>
      <c r="BM163" s="510"/>
    </row>
    <row r="164" spans="1:65" s="17" customFormat="1" ht="33.75" customHeight="1">
      <c r="A164" s="520"/>
      <c r="B164" s="521"/>
      <c r="C164" s="621" t="s">
        <v>323</v>
      </c>
      <c r="D164" s="621" t="s">
        <v>159</v>
      </c>
      <c r="E164" s="622" t="s">
        <v>2001</v>
      </c>
      <c r="F164" s="623" t="s">
        <v>2002</v>
      </c>
      <c r="G164" s="624" t="s">
        <v>1619</v>
      </c>
      <c r="H164" s="625">
        <v>1</v>
      </c>
      <c r="I164" s="626"/>
      <c r="J164" s="627"/>
      <c r="K164" s="628"/>
      <c r="L164" s="523"/>
      <c r="M164" s="629" t="s">
        <v>2689</v>
      </c>
      <c r="N164" s="630" t="s">
        <v>35</v>
      </c>
      <c r="O164" s="530"/>
      <c r="P164" s="631">
        <v>0</v>
      </c>
      <c r="Q164" s="631">
        <v>0</v>
      </c>
      <c r="R164" s="631">
        <v>0</v>
      </c>
      <c r="S164" s="631">
        <v>0</v>
      </c>
      <c r="T164" s="632">
        <v>0</v>
      </c>
      <c r="U164" s="520"/>
      <c r="V164" s="520"/>
      <c r="W164" s="520"/>
      <c r="X164" s="520"/>
      <c r="Y164" s="520"/>
      <c r="Z164" s="520"/>
      <c r="AA164" s="520"/>
      <c r="AB164" s="520"/>
      <c r="AC164" s="520"/>
      <c r="AD164" s="520"/>
      <c r="AE164" s="520"/>
      <c r="AF164" s="505"/>
      <c r="AG164" s="505"/>
      <c r="AH164" s="505"/>
      <c r="AI164" s="505"/>
      <c r="AJ164" s="505"/>
      <c r="AK164" s="505"/>
      <c r="AL164" s="505"/>
      <c r="AM164" s="505"/>
      <c r="AN164" s="505"/>
      <c r="AO164" s="505"/>
      <c r="AP164" s="505"/>
      <c r="AQ164" s="505"/>
      <c r="AR164" s="633" t="s">
        <v>197</v>
      </c>
      <c r="AS164" s="505"/>
      <c r="AT164" s="633" t="s">
        <v>159</v>
      </c>
      <c r="AU164" s="633" t="s">
        <v>81</v>
      </c>
      <c r="AV164" s="505"/>
      <c r="AW164" s="505"/>
      <c r="AX164" s="505"/>
      <c r="AY164" s="511" t="s">
        <v>157</v>
      </c>
      <c r="AZ164" s="505"/>
      <c r="BA164" s="505"/>
      <c r="BB164" s="505"/>
      <c r="BC164" s="505"/>
      <c r="BD164" s="505"/>
      <c r="BE164" s="634">
        <v>0</v>
      </c>
      <c r="BF164" s="634">
        <v>0</v>
      </c>
      <c r="BG164" s="634">
        <v>0</v>
      </c>
      <c r="BH164" s="634">
        <v>0</v>
      </c>
      <c r="BI164" s="634">
        <v>0</v>
      </c>
      <c r="BJ164" s="511" t="s">
        <v>81</v>
      </c>
      <c r="BK164" s="634">
        <v>0</v>
      </c>
      <c r="BL164" s="511" t="s">
        <v>197</v>
      </c>
      <c r="BM164" s="633" t="s">
        <v>2902</v>
      </c>
    </row>
    <row r="165" spans="1:65" s="17" customFormat="1" ht="28.5" customHeight="1">
      <c r="A165" s="520"/>
      <c r="B165" s="521"/>
      <c r="C165" s="621" t="s">
        <v>233</v>
      </c>
      <c r="D165" s="621" t="s">
        <v>159</v>
      </c>
      <c r="E165" s="622" t="s">
        <v>2003</v>
      </c>
      <c r="F165" s="623" t="s">
        <v>2004</v>
      </c>
      <c r="G165" s="624" t="s">
        <v>222</v>
      </c>
      <c r="H165" s="625">
        <v>1</v>
      </c>
      <c r="I165" s="626"/>
      <c r="J165" s="627"/>
      <c r="K165" s="628"/>
      <c r="L165" s="523"/>
      <c r="M165" s="629" t="s">
        <v>2689</v>
      </c>
      <c r="N165" s="630" t="s">
        <v>35</v>
      </c>
      <c r="O165" s="530"/>
      <c r="P165" s="631">
        <v>0</v>
      </c>
      <c r="Q165" s="631">
        <v>2.7999999999999998E-4</v>
      </c>
      <c r="R165" s="631">
        <v>2.7999999999999998E-4</v>
      </c>
      <c r="S165" s="631">
        <v>0</v>
      </c>
      <c r="T165" s="632">
        <v>0</v>
      </c>
      <c r="U165" s="520"/>
      <c r="V165" s="520"/>
      <c r="W165" s="520"/>
      <c r="X165" s="520"/>
      <c r="Y165" s="520"/>
      <c r="Z165" s="520"/>
      <c r="AA165" s="520"/>
      <c r="AB165" s="520"/>
      <c r="AC165" s="520"/>
      <c r="AD165" s="520"/>
      <c r="AE165" s="520"/>
      <c r="AF165" s="505"/>
      <c r="AG165" s="505"/>
      <c r="AH165" s="505"/>
      <c r="AI165" s="505"/>
      <c r="AJ165" s="505"/>
      <c r="AK165" s="505"/>
      <c r="AL165" s="505"/>
      <c r="AM165" s="505"/>
      <c r="AN165" s="505"/>
      <c r="AO165" s="505"/>
      <c r="AP165" s="505"/>
      <c r="AQ165" s="505"/>
      <c r="AR165" s="633" t="s">
        <v>197</v>
      </c>
      <c r="AS165" s="505"/>
      <c r="AT165" s="633" t="s">
        <v>159</v>
      </c>
      <c r="AU165" s="633" t="s">
        <v>81</v>
      </c>
      <c r="AV165" s="505"/>
      <c r="AW165" s="505"/>
      <c r="AX165" s="505"/>
      <c r="AY165" s="511" t="s">
        <v>157</v>
      </c>
      <c r="AZ165" s="505"/>
      <c r="BA165" s="505"/>
      <c r="BB165" s="505"/>
      <c r="BC165" s="505"/>
      <c r="BD165" s="505"/>
      <c r="BE165" s="634">
        <v>0</v>
      </c>
      <c r="BF165" s="634">
        <v>0</v>
      </c>
      <c r="BG165" s="634">
        <v>0</v>
      </c>
      <c r="BH165" s="634">
        <v>0</v>
      </c>
      <c r="BI165" s="634">
        <v>0</v>
      </c>
      <c r="BJ165" s="511" t="s">
        <v>81</v>
      </c>
      <c r="BK165" s="634">
        <v>0</v>
      </c>
      <c r="BL165" s="511" t="s">
        <v>197</v>
      </c>
      <c r="BM165" s="633" t="s">
        <v>2903</v>
      </c>
    </row>
    <row r="166" spans="1:65" s="17" customFormat="1" ht="24.25" customHeight="1">
      <c r="A166" s="520"/>
      <c r="B166" s="521"/>
      <c r="C166" s="635" t="s">
        <v>330</v>
      </c>
      <c r="D166" s="635" t="s">
        <v>236</v>
      </c>
      <c r="E166" s="636" t="s">
        <v>2005</v>
      </c>
      <c r="F166" s="637" t="s">
        <v>2006</v>
      </c>
      <c r="G166" s="638" t="s">
        <v>222</v>
      </c>
      <c r="H166" s="639">
        <v>1</v>
      </c>
      <c r="I166" s="640"/>
      <c r="J166" s="641"/>
      <c r="K166" s="642"/>
      <c r="L166" s="643"/>
      <c r="M166" s="644" t="s">
        <v>2689</v>
      </c>
      <c r="N166" s="645" t="s">
        <v>35</v>
      </c>
      <c r="O166" s="530"/>
      <c r="P166" s="631">
        <v>0</v>
      </c>
      <c r="Q166" s="631">
        <v>2.5499999999999998E-2</v>
      </c>
      <c r="R166" s="631">
        <v>2.5499999999999998E-2</v>
      </c>
      <c r="S166" s="631">
        <v>0</v>
      </c>
      <c r="T166" s="632">
        <v>0</v>
      </c>
      <c r="U166" s="520"/>
      <c r="V166" s="520"/>
      <c r="W166" s="520"/>
      <c r="X166" s="520"/>
      <c r="Y166" s="520"/>
      <c r="Z166" s="520"/>
      <c r="AA166" s="520"/>
      <c r="AB166" s="520"/>
      <c r="AC166" s="520"/>
      <c r="AD166" s="520"/>
      <c r="AE166" s="520"/>
      <c r="AF166" s="505"/>
      <c r="AG166" s="505"/>
      <c r="AH166" s="505"/>
      <c r="AI166" s="505"/>
      <c r="AJ166" s="505"/>
      <c r="AK166" s="505"/>
      <c r="AL166" s="505"/>
      <c r="AM166" s="505"/>
      <c r="AN166" s="505"/>
      <c r="AO166" s="505"/>
      <c r="AP166" s="505"/>
      <c r="AQ166" s="505"/>
      <c r="AR166" s="633" t="s">
        <v>233</v>
      </c>
      <c r="AS166" s="505"/>
      <c r="AT166" s="633" t="s">
        <v>236</v>
      </c>
      <c r="AU166" s="633" t="s">
        <v>81</v>
      </c>
      <c r="AV166" s="505"/>
      <c r="AW166" s="505"/>
      <c r="AX166" s="505"/>
      <c r="AY166" s="511" t="s">
        <v>157</v>
      </c>
      <c r="AZ166" s="505"/>
      <c r="BA166" s="505"/>
      <c r="BB166" s="505"/>
      <c r="BC166" s="505"/>
      <c r="BD166" s="505"/>
      <c r="BE166" s="634">
        <v>0</v>
      </c>
      <c r="BF166" s="634">
        <v>0</v>
      </c>
      <c r="BG166" s="634">
        <v>0</v>
      </c>
      <c r="BH166" s="634">
        <v>0</v>
      </c>
      <c r="BI166" s="634">
        <v>0</v>
      </c>
      <c r="BJ166" s="511" t="s">
        <v>81</v>
      </c>
      <c r="BK166" s="634">
        <v>0</v>
      </c>
      <c r="BL166" s="511" t="s">
        <v>197</v>
      </c>
      <c r="BM166" s="633" t="s">
        <v>2904</v>
      </c>
    </row>
    <row r="167" spans="1:65" s="17" customFormat="1" ht="25.5" customHeight="1">
      <c r="A167" s="520"/>
      <c r="B167" s="521"/>
      <c r="C167" s="635" t="s">
        <v>240</v>
      </c>
      <c r="D167" s="635" t="s">
        <v>236</v>
      </c>
      <c r="E167" s="636" t="s">
        <v>2007</v>
      </c>
      <c r="F167" s="637" t="s">
        <v>2008</v>
      </c>
      <c r="G167" s="638" t="s">
        <v>222</v>
      </c>
      <c r="H167" s="639">
        <v>1</v>
      </c>
      <c r="I167" s="640"/>
      <c r="J167" s="641"/>
      <c r="K167" s="642"/>
      <c r="L167" s="643"/>
      <c r="M167" s="644" t="s">
        <v>2689</v>
      </c>
      <c r="N167" s="645" t="s">
        <v>35</v>
      </c>
      <c r="O167" s="530"/>
      <c r="P167" s="631">
        <v>0</v>
      </c>
      <c r="Q167" s="631">
        <v>2.5000000000000001E-3</v>
      </c>
      <c r="R167" s="631">
        <v>2.5000000000000001E-3</v>
      </c>
      <c r="S167" s="631">
        <v>0</v>
      </c>
      <c r="T167" s="632">
        <v>0</v>
      </c>
      <c r="U167" s="520"/>
      <c r="V167" s="520"/>
      <c r="W167" s="520"/>
      <c r="X167" s="520"/>
      <c r="Y167" s="520"/>
      <c r="Z167" s="520"/>
      <c r="AA167" s="520"/>
      <c r="AB167" s="520"/>
      <c r="AC167" s="520"/>
      <c r="AD167" s="520"/>
      <c r="AE167" s="520"/>
      <c r="AF167" s="505"/>
      <c r="AG167" s="505"/>
      <c r="AH167" s="505"/>
      <c r="AI167" s="505"/>
      <c r="AJ167" s="505"/>
      <c r="AK167" s="505"/>
      <c r="AL167" s="505"/>
      <c r="AM167" s="505"/>
      <c r="AN167" s="505"/>
      <c r="AO167" s="505"/>
      <c r="AP167" s="505"/>
      <c r="AQ167" s="505"/>
      <c r="AR167" s="633" t="s">
        <v>233</v>
      </c>
      <c r="AS167" s="505"/>
      <c r="AT167" s="633" t="s">
        <v>236</v>
      </c>
      <c r="AU167" s="633" t="s">
        <v>81</v>
      </c>
      <c r="AV167" s="505"/>
      <c r="AW167" s="505"/>
      <c r="AX167" s="505"/>
      <c r="AY167" s="511" t="s">
        <v>157</v>
      </c>
      <c r="AZ167" s="505"/>
      <c r="BA167" s="505"/>
      <c r="BB167" s="505"/>
      <c r="BC167" s="505"/>
      <c r="BD167" s="505"/>
      <c r="BE167" s="634">
        <v>0</v>
      </c>
      <c r="BF167" s="634">
        <v>0</v>
      </c>
      <c r="BG167" s="634">
        <v>0</v>
      </c>
      <c r="BH167" s="634">
        <v>0</v>
      </c>
      <c r="BI167" s="634">
        <v>0</v>
      </c>
      <c r="BJ167" s="511" t="s">
        <v>81</v>
      </c>
      <c r="BK167" s="634">
        <v>0</v>
      </c>
      <c r="BL167" s="511" t="s">
        <v>197</v>
      </c>
      <c r="BM167" s="633" t="s">
        <v>2905</v>
      </c>
    </row>
    <row r="168" spans="1:65" s="17" customFormat="1" ht="24.25" customHeight="1">
      <c r="A168" s="520"/>
      <c r="B168" s="521"/>
      <c r="C168" s="621" t="s">
        <v>340</v>
      </c>
      <c r="D168" s="621" t="s">
        <v>159</v>
      </c>
      <c r="E168" s="622" t="s">
        <v>2035</v>
      </c>
      <c r="F168" s="623" t="s">
        <v>2678</v>
      </c>
      <c r="G168" s="624" t="s">
        <v>222</v>
      </c>
      <c r="H168" s="625">
        <v>1</v>
      </c>
      <c r="I168" s="626"/>
      <c r="J168" s="627"/>
      <c r="K168" s="628"/>
      <c r="L168" s="523"/>
      <c r="M168" s="629" t="s">
        <v>2689</v>
      </c>
      <c r="N168" s="630" t="s">
        <v>35</v>
      </c>
      <c r="O168" s="530"/>
      <c r="P168" s="631">
        <v>0</v>
      </c>
      <c r="Q168" s="631">
        <v>0</v>
      </c>
      <c r="R168" s="631">
        <v>0</v>
      </c>
      <c r="S168" s="631">
        <v>2.5999999999999999E-3</v>
      </c>
      <c r="T168" s="632">
        <v>2.5999999999999999E-3</v>
      </c>
      <c r="U168" s="520"/>
      <c r="V168" s="520"/>
      <c r="W168" s="520"/>
      <c r="X168" s="520"/>
      <c r="Y168" s="520"/>
      <c r="Z168" s="520"/>
      <c r="AA168" s="520"/>
      <c r="AB168" s="520"/>
      <c r="AC168" s="520"/>
      <c r="AD168" s="520"/>
      <c r="AE168" s="520"/>
      <c r="AF168" s="505"/>
      <c r="AG168" s="505"/>
      <c r="AH168" s="505"/>
      <c r="AI168" s="505"/>
      <c r="AJ168" s="505"/>
      <c r="AK168" s="505"/>
      <c r="AL168" s="505"/>
      <c r="AM168" s="505"/>
      <c r="AN168" s="505"/>
      <c r="AO168" s="505"/>
      <c r="AP168" s="505"/>
      <c r="AQ168" s="505"/>
      <c r="AR168" s="633" t="s">
        <v>197</v>
      </c>
      <c r="AS168" s="505"/>
      <c r="AT168" s="633" t="s">
        <v>159</v>
      </c>
      <c r="AU168" s="633" t="s">
        <v>81</v>
      </c>
      <c r="AV168" s="505"/>
      <c r="AW168" s="505"/>
      <c r="AX168" s="505"/>
      <c r="AY168" s="511" t="s">
        <v>157</v>
      </c>
      <c r="AZ168" s="505"/>
      <c r="BA168" s="505"/>
      <c r="BB168" s="505"/>
      <c r="BC168" s="505"/>
      <c r="BD168" s="505"/>
      <c r="BE168" s="634">
        <v>0</v>
      </c>
      <c r="BF168" s="634">
        <v>0</v>
      </c>
      <c r="BG168" s="634">
        <v>0</v>
      </c>
      <c r="BH168" s="634">
        <v>0</v>
      </c>
      <c r="BI168" s="634">
        <v>0</v>
      </c>
      <c r="BJ168" s="511" t="s">
        <v>81</v>
      </c>
      <c r="BK168" s="634">
        <v>0</v>
      </c>
      <c r="BL168" s="511" t="s">
        <v>197</v>
      </c>
      <c r="BM168" s="633" t="s">
        <v>2906</v>
      </c>
    </row>
    <row r="169" spans="1:65" s="17" customFormat="1" ht="21.75" customHeight="1">
      <c r="A169" s="520"/>
      <c r="B169" s="521"/>
      <c r="C169" s="621" t="s">
        <v>244</v>
      </c>
      <c r="D169" s="621" t="s">
        <v>159</v>
      </c>
      <c r="E169" s="622" t="s">
        <v>2021</v>
      </c>
      <c r="F169" s="623" t="s">
        <v>2022</v>
      </c>
      <c r="G169" s="624" t="s">
        <v>222</v>
      </c>
      <c r="H169" s="625">
        <v>2</v>
      </c>
      <c r="I169" s="626"/>
      <c r="J169" s="627"/>
      <c r="K169" s="628"/>
      <c r="L169" s="523"/>
      <c r="M169" s="629" t="s">
        <v>2689</v>
      </c>
      <c r="N169" s="630" t="s">
        <v>35</v>
      </c>
      <c r="O169" s="530"/>
      <c r="P169" s="631">
        <v>0</v>
      </c>
      <c r="Q169" s="631">
        <v>2.7999999999999998E-4</v>
      </c>
      <c r="R169" s="631">
        <v>5.5999999999999995E-4</v>
      </c>
      <c r="S169" s="631">
        <v>0</v>
      </c>
      <c r="T169" s="632">
        <v>0</v>
      </c>
      <c r="U169" s="520"/>
      <c r="V169" s="520"/>
      <c r="W169" s="520"/>
      <c r="X169" s="520"/>
      <c r="Y169" s="520"/>
      <c r="Z169" s="520"/>
      <c r="AA169" s="520"/>
      <c r="AB169" s="520"/>
      <c r="AC169" s="520"/>
      <c r="AD169" s="520"/>
      <c r="AE169" s="520"/>
      <c r="AF169" s="505"/>
      <c r="AG169" s="505"/>
      <c r="AH169" s="505"/>
      <c r="AI169" s="505"/>
      <c r="AJ169" s="505"/>
      <c r="AK169" s="505"/>
      <c r="AL169" s="505"/>
      <c r="AM169" s="505"/>
      <c r="AN169" s="505"/>
      <c r="AO169" s="505"/>
      <c r="AP169" s="505"/>
      <c r="AQ169" s="505"/>
      <c r="AR169" s="633" t="s">
        <v>197</v>
      </c>
      <c r="AS169" s="505"/>
      <c r="AT169" s="633" t="s">
        <v>159</v>
      </c>
      <c r="AU169" s="633" t="s">
        <v>81</v>
      </c>
      <c r="AV169" s="505"/>
      <c r="AW169" s="505"/>
      <c r="AX169" s="505"/>
      <c r="AY169" s="511" t="s">
        <v>157</v>
      </c>
      <c r="AZ169" s="505"/>
      <c r="BA169" s="505"/>
      <c r="BB169" s="505"/>
      <c r="BC169" s="505"/>
      <c r="BD169" s="505"/>
      <c r="BE169" s="634">
        <v>0</v>
      </c>
      <c r="BF169" s="634">
        <v>0</v>
      </c>
      <c r="BG169" s="634">
        <v>0</v>
      </c>
      <c r="BH169" s="634">
        <v>0</v>
      </c>
      <c r="BI169" s="634">
        <v>0</v>
      </c>
      <c r="BJ169" s="511" t="s">
        <v>81</v>
      </c>
      <c r="BK169" s="634">
        <v>0</v>
      </c>
      <c r="BL169" s="511" t="s">
        <v>197</v>
      </c>
      <c r="BM169" s="633" t="s">
        <v>2907</v>
      </c>
    </row>
    <row r="170" spans="1:65" s="17" customFormat="1" ht="24.25" customHeight="1">
      <c r="A170" s="520"/>
      <c r="B170" s="521"/>
      <c r="C170" s="635" t="s">
        <v>354</v>
      </c>
      <c r="D170" s="635" t="s">
        <v>236</v>
      </c>
      <c r="E170" s="636" t="s">
        <v>2023</v>
      </c>
      <c r="F170" s="637" t="s">
        <v>2024</v>
      </c>
      <c r="G170" s="638" t="s">
        <v>222</v>
      </c>
      <c r="H170" s="639">
        <v>2</v>
      </c>
      <c r="I170" s="640"/>
      <c r="J170" s="641"/>
      <c r="K170" s="642"/>
      <c r="L170" s="643"/>
      <c r="M170" s="644" t="s">
        <v>2689</v>
      </c>
      <c r="N170" s="645" t="s">
        <v>35</v>
      </c>
      <c r="O170" s="530"/>
      <c r="P170" s="631">
        <v>0</v>
      </c>
      <c r="Q170" s="631">
        <v>6.1999999999999998E-3</v>
      </c>
      <c r="R170" s="631">
        <v>1.24E-2</v>
      </c>
      <c r="S170" s="631">
        <v>0</v>
      </c>
      <c r="T170" s="632">
        <v>0</v>
      </c>
      <c r="U170" s="520"/>
      <c r="V170" s="520"/>
      <c r="W170" s="520"/>
      <c r="X170" s="520"/>
      <c r="Y170" s="520"/>
      <c r="Z170" s="520"/>
      <c r="AA170" s="520"/>
      <c r="AB170" s="520"/>
      <c r="AC170" s="520"/>
      <c r="AD170" s="520"/>
      <c r="AE170" s="520"/>
      <c r="AF170" s="505"/>
      <c r="AG170" s="505"/>
      <c r="AH170" s="505"/>
      <c r="AI170" s="505"/>
      <c r="AJ170" s="505"/>
      <c r="AK170" s="505"/>
      <c r="AL170" s="505"/>
      <c r="AM170" s="505"/>
      <c r="AN170" s="505"/>
      <c r="AO170" s="505"/>
      <c r="AP170" s="505"/>
      <c r="AQ170" s="505"/>
      <c r="AR170" s="633" t="s">
        <v>233</v>
      </c>
      <c r="AS170" s="505"/>
      <c r="AT170" s="633" t="s">
        <v>236</v>
      </c>
      <c r="AU170" s="633" t="s">
        <v>81</v>
      </c>
      <c r="AV170" s="505"/>
      <c r="AW170" s="505"/>
      <c r="AX170" s="505"/>
      <c r="AY170" s="511" t="s">
        <v>157</v>
      </c>
      <c r="AZ170" s="505"/>
      <c r="BA170" s="505"/>
      <c r="BB170" s="505"/>
      <c r="BC170" s="505"/>
      <c r="BD170" s="505"/>
      <c r="BE170" s="634">
        <v>0</v>
      </c>
      <c r="BF170" s="634">
        <v>0</v>
      </c>
      <c r="BG170" s="634">
        <v>0</v>
      </c>
      <c r="BH170" s="634">
        <v>0</v>
      </c>
      <c r="BI170" s="634">
        <v>0</v>
      </c>
      <c r="BJ170" s="511" t="s">
        <v>81</v>
      </c>
      <c r="BK170" s="634">
        <v>0</v>
      </c>
      <c r="BL170" s="511" t="s">
        <v>197</v>
      </c>
      <c r="BM170" s="633" t="s">
        <v>2908</v>
      </c>
    </row>
    <row r="171" spans="1:65" s="17" customFormat="1" ht="33" customHeight="1">
      <c r="A171" s="520"/>
      <c r="B171" s="521"/>
      <c r="C171" s="621" t="s">
        <v>248</v>
      </c>
      <c r="D171" s="621" t="s">
        <v>159</v>
      </c>
      <c r="E171" s="622" t="s">
        <v>2036</v>
      </c>
      <c r="F171" s="623" t="s">
        <v>2037</v>
      </c>
      <c r="G171" s="624" t="s">
        <v>222</v>
      </c>
      <c r="H171" s="625">
        <v>2</v>
      </c>
      <c r="I171" s="626"/>
      <c r="J171" s="627"/>
      <c r="K171" s="628"/>
      <c r="L171" s="523"/>
      <c r="M171" s="629" t="s">
        <v>2689</v>
      </c>
      <c r="N171" s="630" t="s">
        <v>35</v>
      </c>
      <c r="O171" s="530"/>
      <c r="P171" s="631">
        <v>0</v>
      </c>
      <c r="Q171" s="631">
        <v>0</v>
      </c>
      <c r="R171" s="631">
        <v>0</v>
      </c>
      <c r="S171" s="631">
        <v>0</v>
      </c>
      <c r="T171" s="632">
        <v>0</v>
      </c>
      <c r="U171" s="520"/>
      <c r="V171" s="520"/>
      <c r="W171" s="520"/>
      <c r="X171" s="520"/>
      <c r="Y171" s="520"/>
      <c r="Z171" s="520"/>
      <c r="AA171" s="520"/>
      <c r="AB171" s="520"/>
      <c r="AC171" s="520"/>
      <c r="AD171" s="520"/>
      <c r="AE171" s="520"/>
      <c r="AF171" s="505"/>
      <c r="AG171" s="505"/>
      <c r="AH171" s="505"/>
      <c r="AI171" s="505"/>
      <c r="AJ171" s="505"/>
      <c r="AK171" s="505"/>
      <c r="AL171" s="505"/>
      <c r="AM171" s="505"/>
      <c r="AN171" s="505"/>
      <c r="AO171" s="505"/>
      <c r="AP171" s="505"/>
      <c r="AQ171" s="505"/>
      <c r="AR171" s="633" t="s">
        <v>197</v>
      </c>
      <c r="AS171" s="505"/>
      <c r="AT171" s="633" t="s">
        <v>159</v>
      </c>
      <c r="AU171" s="633" t="s">
        <v>81</v>
      </c>
      <c r="AV171" s="505"/>
      <c r="AW171" s="505"/>
      <c r="AX171" s="505"/>
      <c r="AY171" s="511" t="s">
        <v>157</v>
      </c>
      <c r="AZ171" s="505"/>
      <c r="BA171" s="505"/>
      <c r="BB171" s="505"/>
      <c r="BC171" s="505"/>
      <c r="BD171" s="505"/>
      <c r="BE171" s="634">
        <v>0</v>
      </c>
      <c r="BF171" s="634">
        <v>0</v>
      </c>
      <c r="BG171" s="634">
        <v>0</v>
      </c>
      <c r="BH171" s="634">
        <v>0</v>
      </c>
      <c r="BI171" s="634">
        <v>0</v>
      </c>
      <c r="BJ171" s="511" t="s">
        <v>81</v>
      </c>
      <c r="BK171" s="634">
        <v>0</v>
      </c>
      <c r="BL171" s="511" t="s">
        <v>197</v>
      </c>
      <c r="BM171" s="633" t="s">
        <v>2909</v>
      </c>
    </row>
    <row r="172" spans="1:65" s="17" customFormat="1" ht="24.25" customHeight="1">
      <c r="A172" s="520"/>
      <c r="B172" s="521"/>
      <c r="C172" s="635" t="s">
        <v>365</v>
      </c>
      <c r="D172" s="635" t="s">
        <v>236</v>
      </c>
      <c r="E172" s="636" t="s">
        <v>2038</v>
      </c>
      <c r="F172" s="637" t="s">
        <v>2679</v>
      </c>
      <c r="G172" s="638" t="s">
        <v>222</v>
      </c>
      <c r="H172" s="639">
        <v>2</v>
      </c>
      <c r="I172" s="640"/>
      <c r="J172" s="641"/>
      <c r="K172" s="642"/>
      <c r="L172" s="643"/>
      <c r="M172" s="644" t="s">
        <v>2689</v>
      </c>
      <c r="N172" s="645" t="s">
        <v>35</v>
      </c>
      <c r="O172" s="530"/>
      <c r="P172" s="631">
        <v>0</v>
      </c>
      <c r="Q172" s="631">
        <v>2E-3</v>
      </c>
      <c r="R172" s="631">
        <v>4.0000000000000001E-3</v>
      </c>
      <c r="S172" s="631">
        <v>0</v>
      </c>
      <c r="T172" s="632">
        <v>0</v>
      </c>
      <c r="U172" s="520"/>
      <c r="V172" s="520"/>
      <c r="W172" s="520"/>
      <c r="X172" s="520"/>
      <c r="Y172" s="520"/>
      <c r="Z172" s="520"/>
      <c r="AA172" s="520"/>
      <c r="AB172" s="520"/>
      <c r="AC172" s="520"/>
      <c r="AD172" s="520"/>
      <c r="AE172" s="520"/>
      <c r="AF172" s="505"/>
      <c r="AG172" s="505"/>
      <c r="AH172" s="505"/>
      <c r="AI172" s="505"/>
      <c r="AJ172" s="505"/>
      <c r="AK172" s="505"/>
      <c r="AL172" s="505"/>
      <c r="AM172" s="505"/>
      <c r="AN172" s="505"/>
      <c r="AO172" s="505"/>
      <c r="AP172" s="505"/>
      <c r="AQ172" s="505"/>
      <c r="AR172" s="633" t="s">
        <v>233</v>
      </c>
      <c r="AS172" s="505"/>
      <c r="AT172" s="633" t="s">
        <v>236</v>
      </c>
      <c r="AU172" s="633" t="s">
        <v>81</v>
      </c>
      <c r="AV172" s="505"/>
      <c r="AW172" s="505"/>
      <c r="AX172" s="505"/>
      <c r="AY172" s="511" t="s">
        <v>157</v>
      </c>
      <c r="AZ172" s="505"/>
      <c r="BA172" s="505"/>
      <c r="BB172" s="505"/>
      <c r="BC172" s="505"/>
      <c r="BD172" s="505"/>
      <c r="BE172" s="634">
        <v>0</v>
      </c>
      <c r="BF172" s="634">
        <v>0</v>
      </c>
      <c r="BG172" s="634">
        <v>0</v>
      </c>
      <c r="BH172" s="634">
        <v>0</v>
      </c>
      <c r="BI172" s="634">
        <v>0</v>
      </c>
      <c r="BJ172" s="511" t="s">
        <v>81</v>
      </c>
      <c r="BK172" s="634">
        <v>0</v>
      </c>
      <c r="BL172" s="511" t="s">
        <v>197</v>
      </c>
      <c r="BM172" s="633" t="s">
        <v>2910</v>
      </c>
    </row>
    <row r="173" spans="1:65" s="129" customFormat="1" ht="25.9" customHeight="1">
      <c r="A173" s="520"/>
      <c r="B173" s="521"/>
      <c r="C173" s="621" t="s">
        <v>251</v>
      </c>
      <c r="D173" s="621" t="s">
        <v>159</v>
      </c>
      <c r="E173" s="622" t="s">
        <v>2060</v>
      </c>
      <c r="F173" s="623" t="s">
        <v>2061</v>
      </c>
      <c r="G173" s="624" t="s">
        <v>912</v>
      </c>
      <c r="H173" s="646"/>
      <c r="I173" s="626"/>
      <c r="J173" s="627"/>
      <c r="K173" s="628"/>
      <c r="L173" s="523"/>
      <c r="M173" s="629" t="s">
        <v>2689</v>
      </c>
      <c r="N173" s="630" t="s">
        <v>35</v>
      </c>
      <c r="O173" s="530"/>
      <c r="P173" s="631">
        <v>0</v>
      </c>
      <c r="Q173" s="631">
        <v>0</v>
      </c>
      <c r="R173" s="631">
        <v>0</v>
      </c>
      <c r="S173" s="631">
        <v>0</v>
      </c>
      <c r="T173" s="632">
        <v>0</v>
      </c>
      <c r="U173" s="520"/>
      <c r="V173" s="520"/>
      <c r="W173" s="520"/>
      <c r="X173" s="520"/>
      <c r="Y173" s="520"/>
      <c r="Z173" s="520"/>
      <c r="AA173" s="520"/>
      <c r="AB173" s="520"/>
      <c r="AC173" s="520"/>
      <c r="AD173" s="520"/>
      <c r="AE173" s="520"/>
      <c r="AF173" s="505"/>
      <c r="AG173" s="505"/>
      <c r="AH173" s="505"/>
      <c r="AI173" s="505"/>
      <c r="AJ173" s="505"/>
      <c r="AK173" s="505"/>
      <c r="AL173" s="505"/>
      <c r="AM173" s="505"/>
      <c r="AN173" s="505"/>
      <c r="AO173" s="505"/>
      <c r="AP173" s="505"/>
      <c r="AQ173" s="505"/>
      <c r="AR173" s="633" t="s">
        <v>197</v>
      </c>
      <c r="AS173" s="505"/>
      <c r="AT173" s="633" t="s">
        <v>159</v>
      </c>
      <c r="AU173" s="633" t="s">
        <v>81</v>
      </c>
      <c r="AV173" s="505"/>
      <c r="AW173" s="505"/>
      <c r="AX173" s="505"/>
      <c r="AY173" s="511" t="s">
        <v>157</v>
      </c>
      <c r="AZ173" s="505"/>
      <c r="BA173" s="505"/>
      <c r="BB173" s="505"/>
      <c r="BC173" s="505"/>
      <c r="BD173" s="505"/>
      <c r="BE173" s="634">
        <v>0</v>
      </c>
      <c r="BF173" s="634">
        <v>0</v>
      </c>
      <c r="BG173" s="634">
        <v>0</v>
      </c>
      <c r="BH173" s="634">
        <v>0</v>
      </c>
      <c r="BI173" s="634">
        <v>0</v>
      </c>
      <c r="BJ173" s="511" t="s">
        <v>81</v>
      </c>
      <c r="BK173" s="634">
        <v>0</v>
      </c>
      <c r="BL173" s="511" t="s">
        <v>197</v>
      </c>
      <c r="BM173" s="633" t="s">
        <v>2911</v>
      </c>
    </row>
    <row r="174" spans="1:65" s="17" customFormat="1" ht="30.75" customHeight="1">
      <c r="A174" s="520"/>
      <c r="B174" s="521"/>
      <c r="C174" s="621" t="s">
        <v>387</v>
      </c>
      <c r="D174" s="621" t="s">
        <v>159</v>
      </c>
      <c r="E174" s="622" t="s">
        <v>2062</v>
      </c>
      <c r="F174" s="623" t="s">
        <v>2063</v>
      </c>
      <c r="G174" s="624" t="s">
        <v>912</v>
      </c>
      <c r="H174" s="646"/>
      <c r="I174" s="626"/>
      <c r="J174" s="627"/>
      <c r="K174" s="628"/>
      <c r="L174" s="523"/>
      <c r="M174" s="629" t="s">
        <v>2689</v>
      </c>
      <c r="N174" s="630" t="s">
        <v>35</v>
      </c>
      <c r="O174" s="530"/>
      <c r="P174" s="631">
        <v>0</v>
      </c>
      <c r="Q174" s="631">
        <v>0</v>
      </c>
      <c r="R174" s="631">
        <v>0</v>
      </c>
      <c r="S174" s="631">
        <v>0</v>
      </c>
      <c r="T174" s="632">
        <v>0</v>
      </c>
      <c r="U174" s="520"/>
      <c r="V174" s="520"/>
      <c r="W174" s="520"/>
      <c r="X174" s="520"/>
      <c r="Y174" s="520"/>
      <c r="Z174" s="520"/>
      <c r="AA174" s="520"/>
      <c r="AB174" s="520"/>
      <c r="AC174" s="520"/>
      <c r="AD174" s="520"/>
      <c r="AE174" s="520"/>
      <c r="AF174" s="505"/>
      <c r="AG174" s="505"/>
      <c r="AH174" s="505"/>
      <c r="AI174" s="505"/>
      <c r="AJ174" s="505"/>
      <c r="AK174" s="505"/>
      <c r="AL174" s="505"/>
      <c r="AM174" s="505"/>
      <c r="AN174" s="505"/>
      <c r="AO174" s="505"/>
      <c r="AP174" s="505"/>
      <c r="AQ174" s="505"/>
      <c r="AR174" s="633" t="s">
        <v>197</v>
      </c>
      <c r="AS174" s="505"/>
      <c r="AT174" s="633" t="s">
        <v>159</v>
      </c>
      <c r="AU174" s="633" t="s">
        <v>81</v>
      </c>
      <c r="AV174" s="505"/>
      <c r="AW174" s="505"/>
      <c r="AX174" s="505"/>
      <c r="AY174" s="511" t="s">
        <v>157</v>
      </c>
      <c r="AZ174" s="505"/>
      <c r="BA174" s="505"/>
      <c r="BB174" s="505"/>
      <c r="BC174" s="505"/>
      <c r="BD174" s="505"/>
      <c r="BE174" s="634">
        <v>0</v>
      </c>
      <c r="BF174" s="634">
        <v>0</v>
      </c>
      <c r="BG174" s="634">
        <v>0</v>
      </c>
      <c r="BH174" s="634">
        <v>0</v>
      </c>
      <c r="BI174" s="634">
        <v>0</v>
      </c>
      <c r="BJ174" s="511" t="s">
        <v>81</v>
      </c>
      <c r="BK174" s="634">
        <v>0</v>
      </c>
      <c r="BL174" s="511" t="s">
        <v>197</v>
      </c>
      <c r="BM174" s="633" t="s">
        <v>2912</v>
      </c>
    </row>
    <row r="175" spans="1:65" s="17" customFormat="1" ht="24.75" customHeight="1">
      <c r="A175" s="520"/>
      <c r="B175" s="521"/>
      <c r="C175" s="621" t="s">
        <v>255</v>
      </c>
      <c r="D175" s="621" t="s">
        <v>159</v>
      </c>
      <c r="E175" s="622" t="s">
        <v>2064</v>
      </c>
      <c r="F175" s="623" t="s">
        <v>2065</v>
      </c>
      <c r="G175" s="624" t="s">
        <v>912</v>
      </c>
      <c r="H175" s="646"/>
      <c r="I175" s="626"/>
      <c r="J175" s="627"/>
      <c r="K175" s="628"/>
      <c r="L175" s="523"/>
      <c r="M175" s="629" t="s">
        <v>2689</v>
      </c>
      <c r="N175" s="630" t="s">
        <v>35</v>
      </c>
      <c r="O175" s="530"/>
      <c r="P175" s="631">
        <v>0</v>
      </c>
      <c r="Q175" s="631">
        <v>0</v>
      </c>
      <c r="R175" s="631">
        <v>0</v>
      </c>
      <c r="S175" s="631">
        <v>0</v>
      </c>
      <c r="T175" s="632">
        <v>0</v>
      </c>
      <c r="U175" s="520"/>
      <c r="V175" s="520"/>
      <c r="W175" s="520"/>
      <c r="X175" s="520"/>
      <c r="Y175" s="520"/>
      <c r="Z175" s="520"/>
      <c r="AA175" s="520"/>
      <c r="AB175" s="520"/>
      <c r="AC175" s="520"/>
      <c r="AD175" s="520"/>
      <c r="AE175" s="520"/>
      <c r="AF175" s="505"/>
      <c r="AG175" s="505"/>
      <c r="AH175" s="505"/>
      <c r="AI175" s="505"/>
      <c r="AJ175" s="505"/>
      <c r="AK175" s="505"/>
      <c r="AL175" s="505"/>
      <c r="AM175" s="505"/>
      <c r="AN175" s="505"/>
      <c r="AO175" s="505"/>
      <c r="AP175" s="505"/>
      <c r="AQ175" s="505"/>
      <c r="AR175" s="633" t="s">
        <v>197</v>
      </c>
      <c r="AS175" s="505"/>
      <c r="AT175" s="633" t="s">
        <v>159</v>
      </c>
      <c r="AU175" s="633" t="s">
        <v>81</v>
      </c>
      <c r="AV175" s="505"/>
      <c r="AW175" s="505"/>
      <c r="AX175" s="505"/>
      <c r="AY175" s="511" t="s">
        <v>157</v>
      </c>
      <c r="AZ175" s="505"/>
      <c r="BA175" s="505"/>
      <c r="BB175" s="505"/>
      <c r="BC175" s="505"/>
      <c r="BD175" s="505"/>
      <c r="BE175" s="634">
        <v>0</v>
      </c>
      <c r="BF175" s="634">
        <v>0</v>
      </c>
      <c r="BG175" s="634">
        <v>0</v>
      </c>
      <c r="BH175" s="634">
        <v>0</v>
      </c>
      <c r="BI175" s="634">
        <v>0</v>
      </c>
      <c r="BJ175" s="511" t="s">
        <v>81</v>
      </c>
      <c r="BK175" s="634">
        <v>0</v>
      </c>
      <c r="BL175" s="511" t="s">
        <v>197</v>
      </c>
      <c r="BM175" s="633" t="s">
        <v>2913</v>
      </c>
    </row>
    <row r="176" spans="1:65" s="17" customFormat="1" ht="24.25" customHeight="1">
      <c r="A176" s="510"/>
      <c r="B176" s="605"/>
      <c r="C176" s="606"/>
      <c r="D176" s="607" t="s">
        <v>68</v>
      </c>
      <c r="E176" s="619" t="s">
        <v>1550</v>
      </c>
      <c r="F176" s="619" t="s">
        <v>2066</v>
      </c>
      <c r="G176" s="606"/>
      <c r="H176" s="606"/>
      <c r="I176" s="609"/>
      <c r="J176" s="620"/>
      <c r="K176" s="606"/>
      <c r="L176" s="611"/>
      <c r="M176" s="612"/>
      <c r="N176" s="613"/>
      <c r="O176" s="613"/>
      <c r="P176" s="614">
        <v>0</v>
      </c>
      <c r="Q176" s="613"/>
      <c r="R176" s="614">
        <v>0.13</v>
      </c>
      <c r="S176" s="613"/>
      <c r="T176" s="615">
        <v>0</v>
      </c>
      <c r="U176" s="510"/>
      <c r="V176" s="510"/>
      <c r="W176" s="510"/>
      <c r="X176" s="510"/>
      <c r="Y176" s="510"/>
      <c r="Z176" s="510"/>
      <c r="AA176" s="510"/>
      <c r="AB176" s="510"/>
      <c r="AC176" s="510"/>
      <c r="AD176" s="510"/>
      <c r="AE176" s="510"/>
      <c r="AF176" s="510"/>
      <c r="AG176" s="510"/>
      <c r="AH176" s="510"/>
      <c r="AI176" s="510"/>
      <c r="AJ176" s="510"/>
      <c r="AK176" s="510"/>
      <c r="AL176" s="510"/>
      <c r="AM176" s="510"/>
      <c r="AN176" s="510"/>
      <c r="AO176" s="510"/>
      <c r="AP176" s="510"/>
      <c r="AQ176" s="510"/>
      <c r="AR176" s="616" t="s">
        <v>81</v>
      </c>
      <c r="AS176" s="510"/>
      <c r="AT176" s="617" t="s">
        <v>68</v>
      </c>
      <c r="AU176" s="617" t="s">
        <v>75</v>
      </c>
      <c r="AV176" s="510"/>
      <c r="AW176" s="510"/>
      <c r="AX176" s="510"/>
      <c r="AY176" s="616" t="s">
        <v>157</v>
      </c>
      <c r="AZ176" s="510"/>
      <c r="BA176" s="510"/>
      <c r="BB176" s="510"/>
      <c r="BC176" s="510"/>
      <c r="BD176" s="510"/>
      <c r="BE176" s="510"/>
      <c r="BF176" s="510"/>
      <c r="BG176" s="510"/>
      <c r="BH176" s="510"/>
      <c r="BI176" s="510"/>
      <c r="BJ176" s="510"/>
      <c r="BK176" s="618">
        <v>0</v>
      </c>
      <c r="BL176" s="510"/>
      <c r="BM176" s="510"/>
    </row>
    <row r="177" spans="1:65" s="17" customFormat="1" ht="24.25" customHeight="1">
      <c r="A177" s="520"/>
      <c r="B177" s="521"/>
      <c r="C177" s="621" t="s">
        <v>400</v>
      </c>
      <c r="D177" s="621" t="s">
        <v>159</v>
      </c>
      <c r="E177" s="622" t="s">
        <v>2067</v>
      </c>
      <c r="F177" s="623" t="s">
        <v>2914</v>
      </c>
      <c r="G177" s="624" t="s">
        <v>222</v>
      </c>
      <c r="H177" s="625">
        <v>2</v>
      </c>
      <c r="I177" s="626"/>
      <c r="J177" s="627"/>
      <c r="K177" s="628"/>
      <c r="L177" s="523"/>
      <c r="M177" s="629" t="s">
        <v>2689</v>
      </c>
      <c r="N177" s="630" t="s">
        <v>35</v>
      </c>
      <c r="O177" s="530"/>
      <c r="P177" s="631">
        <v>0</v>
      </c>
      <c r="Q177" s="631">
        <v>0</v>
      </c>
      <c r="R177" s="631">
        <v>0</v>
      </c>
      <c r="S177" s="631">
        <v>0</v>
      </c>
      <c r="T177" s="632">
        <v>0</v>
      </c>
      <c r="U177" s="520"/>
      <c r="V177" s="520"/>
      <c r="W177" s="520"/>
      <c r="X177" s="520"/>
      <c r="Y177" s="520"/>
      <c r="Z177" s="520"/>
      <c r="AA177" s="520"/>
      <c r="AB177" s="520"/>
      <c r="AC177" s="520"/>
      <c r="AD177" s="520"/>
      <c r="AE177" s="520"/>
      <c r="AF177" s="505"/>
      <c r="AG177" s="505"/>
      <c r="AH177" s="505"/>
      <c r="AI177" s="505"/>
      <c r="AJ177" s="505"/>
      <c r="AK177" s="505"/>
      <c r="AL177" s="505"/>
      <c r="AM177" s="505"/>
      <c r="AN177" s="505"/>
      <c r="AO177" s="505"/>
      <c r="AP177" s="505"/>
      <c r="AQ177" s="505"/>
      <c r="AR177" s="633" t="s">
        <v>197</v>
      </c>
      <c r="AS177" s="505"/>
      <c r="AT177" s="633" t="s">
        <v>159</v>
      </c>
      <c r="AU177" s="633" t="s">
        <v>81</v>
      </c>
      <c r="AV177" s="505"/>
      <c r="AW177" s="505"/>
      <c r="AX177" s="505"/>
      <c r="AY177" s="511" t="s">
        <v>157</v>
      </c>
      <c r="AZ177" s="505"/>
      <c r="BA177" s="505"/>
      <c r="BB177" s="505"/>
      <c r="BC177" s="505"/>
      <c r="BD177" s="505"/>
      <c r="BE177" s="634">
        <v>0</v>
      </c>
      <c r="BF177" s="634">
        <v>0</v>
      </c>
      <c r="BG177" s="634">
        <v>0</v>
      </c>
      <c r="BH177" s="634">
        <v>0</v>
      </c>
      <c r="BI177" s="634">
        <v>0</v>
      </c>
      <c r="BJ177" s="511" t="s">
        <v>81</v>
      </c>
      <c r="BK177" s="634">
        <v>0</v>
      </c>
      <c r="BL177" s="511" t="s">
        <v>197</v>
      </c>
      <c r="BM177" s="633" t="s">
        <v>2915</v>
      </c>
    </row>
    <row r="178" spans="1:65" s="17" customFormat="1" ht="24.25" customHeight="1">
      <c r="A178" s="520"/>
      <c r="B178" s="521"/>
      <c r="C178" s="635" t="s">
        <v>258</v>
      </c>
      <c r="D178" s="635" t="s">
        <v>236</v>
      </c>
      <c r="E178" s="636" t="s">
        <v>2069</v>
      </c>
      <c r="F178" s="664" t="s">
        <v>2932</v>
      </c>
      <c r="G178" s="638" t="s">
        <v>222</v>
      </c>
      <c r="H178" s="639">
        <v>2</v>
      </c>
      <c r="I178" s="640"/>
      <c r="J178" s="641"/>
      <c r="K178" s="642"/>
      <c r="L178" s="643"/>
      <c r="M178" s="644" t="s">
        <v>2689</v>
      </c>
      <c r="N178" s="645" t="s">
        <v>35</v>
      </c>
      <c r="O178" s="530"/>
      <c r="P178" s="631">
        <v>0</v>
      </c>
      <c r="Q178" s="631">
        <v>6.5000000000000002E-2</v>
      </c>
      <c r="R178" s="631">
        <v>0.13</v>
      </c>
      <c r="S178" s="631">
        <v>0</v>
      </c>
      <c r="T178" s="632">
        <v>0</v>
      </c>
      <c r="U178" s="520"/>
      <c r="V178" s="520"/>
      <c r="W178" s="520"/>
      <c r="X178" s="520"/>
      <c r="Y178" s="520"/>
      <c r="Z178" s="520"/>
      <c r="AA178" s="520"/>
      <c r="AB178" s="520"/>
      <c r="AC178" s="520"/>
      <c r="AD178" s="520"/>
      <c r="AE178" s="520"/>
      <c r="AF178" s="505"/>
      <c r="AG178" s="505"/>
      <c r="AH178" s="505"/>
      <c r="AI178" s="505"/>
      <c r="AJ178" s="505"/>
      <c r="AK178" s="505"/>
      <c r="AL178" s="505"/>
      <c r="AM178" s="505"/>
      <c r="AN178" s="505"/>
      <c r="AO178" s="505"/>
      <c r="AP178" s="505"/>
      <c r="AQ178" s="505"/>
      <c r="AR178" s="633" t="s">
        <v>233</v>
      </c>
      <c r="AS178" s="505"/>
      <c r="AT178" s="633" t="s">
        <v>236</v>
      </c>
      <c r="AU178" s="633" t="s">
        <v>81</v>
      </c>
      <c r="AV178" s="505"/>
      <c r="AW178" s="505"/>
      <c r="AX178" s="505"/>
      <c r="AY178" s="511" t="s">
        <v>157</v>
      </c>
      <c r="AZ178" s="505"/>
      <c r="BA178" s="505"/>
      <c r="BB178" s="505"/>
      <c r="BC178" s="505"/>
      <c r="BD178" s="505"/>
      <c r="BE178" s="634">
        <v>0</v>
      </c>
      <c r="BF178" s="634">
        <v>0</v>
      </c>
      <c r="BG178" s="634">
        <v>0</v>
      </c>
      <c r="BH178" s="634">
        <v>0</v>
      </c>
      <c r="BI178" s="634">
        <v>0</v>
      </c>
      <c r="BJ178" s="511" t="s">
        <v>81</v>
      </c>
      <c r="BK178" s="634">
        <v>0</v>
      </c>
      <c r="BL178" s="511" t="s">
        <v>197</v>
      </c>
      <c r="BM178" s="633" t="s">
        <v>2916</v>
      </c>
    </row>
    <row r="179" spans="1:65" s="129" customFormat="1" ht="25.9" customHeight="1">
      <c r="A179" s="520"/>
      <c r="B179" s="521"/>
      <c r="C179" s="621" t="s">
        <v>415</v>
      </c>
      <c r="D179" s="621" t="s">
        <v>159</v>
      </c>
      <c r="E179" s="622" t="s">
        <v>2070</v>
      </c>
      <c r="F179" s="623" t="s">
        <v>2071</v>
      </c>
      <c r="G179" s="624" t="s">
        <v>912</v>
      </c>
      <c r="H179" s="646"/>
      <c r="I179" s="626"/>
      <c r="J179" s="627"/>
      <c r="K179" s="628"/>
      <c r="L179" s="523"/>
      <c r="M179" s="629" t="s">
        <v>2689</v>
      </c>
      <c r="N179" s="630" t="s">
        <v>35</v>
      </c>
      <c r="O179" s="530"/>
      <c r="P179" s="631">
        <v>0</v>
      </c>
      <c r="Q179" s="631">
        <v>0</v>
      </c>
      <c r="R179" s="631">
        <v>0</v>
      </c>
      <c r="S179" s="631">
        <v>0</v>
      </c>
      <c r="T179" s="632">
        <v>0</v>
      </c>
      <c r="U179" s="520"/>
      <c r="V179" s="520"/>
      <c r="W179" s="520"/>
      <c r="X179" s="520"/>
      <c r="Y179" s="520"/>
      <c r="Z179" s="520"/>
      <c r="AA179" s="520"/>
      <c r="AB179" s="520"/>
      <c r="AC179" s="520"/>
      <c r="AD179" s="520"/>
      <c r="AE179" s="520"/>
      <c r="AF179" s="505"/>
      <c r="AG179" s="505"/>
      <c r="AH179" s="505"/>
      <c r="AI179" s="505"/>
      <c r="AJ179" s="505"/>
      <c r="AK179" s="505"/>
      <c r="AL179" s="505"/>
      <c r="AM179" s="505"/>
      <c r="AN179" s="505"/>
      <c r="AO179" s="505"/>
      <c r="AP179" s="505"/>
      <c r="AQ179" s="505"/>
      <c r="AR179" s="633" t="s">
        <v>197</v>
      </c>
      <c r="AS179" s="505"/>
      <c r="AT179" s="633" t="s">
        <v>159</v>
      </c>
      <c r="AU179" s="633" t="s">
        <v>81</v>
      </c>
      <c r="AV179" s="505"/>
      <c r="AW179" s="505"/>
      <c r="AX179" s="505"/>
      <c r="AY179" s="511" t="s">
        <v>157</v>
      </c>
      <c r="AZ179" s="505"/>
      <c r="BA179" s="505"/>
      <c r="BB179" s="505"/>
      <c r="BC179" s="505"/>
      <c r="BD179" s="505"/>
      <c r="BE179" s="634">
        <v>0</v>
      </c>
      <c r="BF179" s="634">
        <v>0</v>
      </c>
      <c r="BG179" s="634">
        <v>0</v>
      </c>
      <c r="BH179" s="634">
        <v>0</v>
      </c>
      <c r="BI179" s="634">
        <v>0</v>
      </c>
      <c r="BJ179" s="511" t="s">
        <v>81</v>
      </c>
      <c r="BK179" s="634">
        <v>0</v>
      </c>
      <c r="BL179" s="511" t="s">
        <v>197</v>
      </c>
      <c r="BM179" s="633" t="s">
        <v>2917</v>
      </c>
    </row>
    <row r="180" spans="1:65" s="17" customFormat="1" ht="33" customHeight="1">
      <c r="A180" s="520"/>
      <c r="B180" s="521"/>
      <c r="C180" s="621" t="s">
        <v>263</v>
      </c>
      <c r="D180" s="621" t="s">
        <v>159</v>
      </c>
      <c r="E180" s="622" t="s">
        <v>2072</v>
      </c>
      <c r="F180" s="623" t="s">
        <v>2073</v>
      </c>
      <c r="G180" s="624" t="s">
        <v>912</v>
      </c>
      <c r="H180" s="646"/>
      <c r="I180" s="626"/>
      <c r="J180" s="627"/>
      <c r="K180" s="628"/>
      <c r="L180" s="523"/>
      <c r="M180" s="629" t="s">
        <v>2689</v>
      </c>
      <c r="N180" s="630" t="s">
        <v>35</v>
      </c>
      <c r="O180" s="530"/>
      <c r="P180" s="631">
        <v>0</v>
      </c>
      <c r="Q180" s="631">
        <v>0</v>
      </c>
      <c r="R180" s="631">
        <v>0</v>
      </c>
      <c r="S180" s="631">
        <v>0</v>
      </c>
      <c r="T180" s="632">
        <v>0</v>
      </c>
      <c r="U180" s="520"/>
      <c r="V180" s="520"/>
      <c r="W180" s="520"/>
      <c r="X180" s="520"/>
      <c r="Y180" s="520"/>
      <c r="Z180" s="520"/>
      <c r="AA180" s="520"/>
      <c r="AB180" s="520"/>
      <c r="AC180" s="520"/>
      <c r="AD180" s="520"/>
      <c r="AE180" s="520"/>
      <c r="AF180" s="505"/>
      <c r="AG180" s="505"/>
      <c r="AH180" s="505"/>
      <c r="AI180" s="505"/>
      <c r="AJ180" s="505"/>
      <c r="AK180" s="505"/>
      <c r="AL180" s="505"/>
      <c r="AM180" s="505"/>
      <c r="AN180" s="505"/>
      <c r="AO180" s="505"/>
      <c r="AP180" s="505"/>
      <c r="AQ180" s="505"/>
      <c r="AR180" s="633" t="s">
        <v>197</v>
      </c>
      <c r="AS180" s="505"/>
      <c r="AT180" s="633" t="s">
        <v>159</v>
      </c>
      <c r="AU180" s="633" t="s">
        <v>81</v>
      </c>
      <c r="AV180" s="505"/>
      <c r="AW180" s="505"/>
      <c r="AX180" s="505"/>
      <c r="AY180" s="511" t="s">
        <v>157</v>
      </c>
      <c r="AZ180" s="505"/>
      <c r="BA180" s="505"/>
      <c r="BB180" s="505"/>
      <c r="BC180" s="505"/>
      <c r="BD180" s="505"/>
      <c r="BE180" s="634">
        <v>0</v>
      </c>
      <c r="BF180" s="634">
        <v>0</v>
      </c>
      <c r="BG180" s="634">
        <v>0</v>
      </c>
      <c r="BH180" s="634">
        <v>0</v>
      </c>
      <c r="BI180" s="634">
        <v>0</v>
      </c>
      <c r="BJ180" s="511" t="s">
        <v>81</v>
      </c>
      <c r="BK180" s="634">
        <v>0</v>
      </c>
      <c r="BL180" s="511" t="s">
        <v>197</v>
      </c>
      <c r="BM180" s="633" t="s">
        <v>2918</v>
      </c>
    </row>
    <row r="181" spans="1:65" s="17" customFormat="1" ht="37.9" customHeight="1">
      <c r="A181" s="520"/>
      <c r="B181" s="521"/>
      <c r="C181" s="621" t="s">
        <v>427</v>
      </c>
      <c r="D181" s="621" t="s">
        <v>159</v>
      </c>
      <c r="E181" s="622" t="s">
        <v>2074</v>
      </c>
      <c r="F181" s="623" t="s">
        <v>2075</v>
      </c>
      <c r="G181" s="624" t="s">
        <v>912</v>
      </c>
      <c r="H181" s="646"/>
      <c r="I181" s="626"/>
      <c r="J181" s="627"/>
      <c r="K181" s="628"/>
      <c r="L181" s="523"/>
      <c r="M181" s="629" t="s">
        <v>2689</v>
      </c>
      <c r="N181" s="630" t="s">
        <v>35</v>
      </c>
      <c r="O181" s="530"/>
      <c r="P181" s="631">
        <v>0</v>
      </c>
      <c r="Q181" s="631">
        <v>0</v>
      </c>
      <c r="R181" s="631">
        <v>0</v>
      </c>
      <c r="S181" s="631">
        <v>0</v>
      </c>
      <c r="T181" s="632">
        <v>0</v>
      </c>
      <c r="U181" s="520"/>
      <c r="V181" s="520"/>
      <c r="W181" s="520"/>
      <c r="X181" s="520"/>
      <c r="Y181" s="520"/>
      <c r="Z181" s="520"/>
      <c r="AA181" s="520"/>
      <c r="AB181" s="520"/>
      <c r="AC181" s="520"/>
      <c r="AD181" s="520"/>
      <c r="AE181" s="520"/>
      <c r="AF181" s="505"/>
      <c r="AG181" s="505"/>
      <c r="AH181" s="505"/>
      <c r="AI181" s="505"/>
      <c r="AJ181" s="505"/>
      <c r="AK181" s="505"/>
      <c r="AL181" s="505"/>
      <c r="AM181" s="505"/>
      <c r="AN181" s="505"/>
      <c r="AO181" s="505"/>
      <c r="AP181" s="505"/>
      <c r="AQ181" s="505"/>
      <c r="AR181" s="633" t="s">
        <v>197</v>
      </c>
      <c r="AS181" s="505"/>
      <c r="AT181" s="633" t="s">
        <v>159</v>
      </c>
      <c r="AU181" s="633" t="s">
        <v>81</v>
      </c>
      <c r="AV181" s="505"/>
      <c r="AW181" s="505"/>
      <c r="AX181" s="505"/>
      <c r="AY181" s="511" t="s">
        <v>157</v>
      </c>
      <c r="AZ181" s="505"/>
      <c r="BA181" s="505"/>
      <c r="BB181" s="505"/>
      <c r="BC181" s="505"/>
      <c r="BD181" s="505"/>
      <c r="BE181" s="634">
        <v>0</v>
      </c>
      <c r="BF181" s="634">
        <v>0</v>
      </c>
      <c r="BG181" s="634">
        <v>0</v>
      </c>
      <c r="BH181" s="634">
        <v>0</v>
      </c>
      <c r="BI181" s="634">
        <v>0</v>
      </c>
      <c r="BJ181" s="511" t="s">
        <v>81</v>
      </c>
      <c r="BK181" s="634">
        <v>0</v>
      </c>
      <c r="BL181" s="511" t="s">
        <v>197</v>
      </c>
      <c r="BM181" s="633" t="s">
        <v>2919</v>
      </c>
    </row>
    <row r="182" spans="1:65" s="17" customFormat="1" ht="37.9" customHeight="1">
      <c r="A182" s="510"/>
      <c r="B182" s="605"/>
      <c r="C182" s="606"/>
      <c r="D182" s="607" t="s">
        <v>68</v>
      </c>
      <c r="E182" s="608" t="s">
        <v>1721</v>
      </c>
      <c r="F182" s="608" t="s">
        <v>1722</v>
      </c>
      <c r="G182" s="606"/>
      <c r="H182" s="606"/>
      <c r="I182" s="609"/>
      <c r="J182" s="610"/>
      <c r="K182" s="606"/>
      <c r="L182" s="611"/>
      <c r="M182" s="612"/>
      <c r="N182" s="613"/>
      <c r="O182" s="613"/>
      <c r="P182" s="614">
        <v>0</v>
      </c>
      <c r="Q182" s="613"/>
      <c r="R182" s="614">
        <v>0</v>
      </c>
      <c r="S182" s="613"/>
      <c r="T182" s="615">
        <v>0</v>
      </c>
      <c r="U182" s="510"/>
      <c r="V182" s="510"/>
      <c r="W182" s="510"/>
      <c r="X182" s="510"/>
      <c r="Y182" s="510"/>
      <c r="Z182" s="510"/>
      <c r="AA182" s="510"/>
      <c r="AB182" s="510"/>
      <c r="AC182" s="510"/>
      <c r="AD182" s="510"/>
      <c r="AE182" s="510"/>
      <c r="AF182" s="510"/>
      <c r="AG182" s="510"/>
      <c r="AH182" s="510"/>
      <c r="AI182" s="510"/>
      <c r="AJ182" s="510"/>
      <c r="AK182" s="510"/>
      <c r="AL182" s="510"/>
      <c r="AM182" s="510"/>
      <c r="AN182" s="510"/>
      <c r="AO182" s="510"/>
      <c r="AP182" s="510"/>
      <c r="AQ182" s="510"/>
      <c r="AR182" s="616" t="s">
        <v>163</v>
      </c>
      <c r="AS182" s="510"/>
      <c r="AT182" s="617" t="s">
        <v>68</v>
      </c>
      <c r="AU182" s="617" t="s">
        <v>69</v>
      </c>
      <c r="AV182" s="510"/>
      <c r="AW182" s="510"/>
      <c r="AX182" s="510"/>
      <c r="AY182" s="616" t="s">
        <v>157</v>
      </c>
      <c r="AZ182" s="510"/>
      <c r="BA182" s="510"/>
      <c r="BB182" s="510"/>
      <c r="BC182" s="510"/>
      <c r="BD182" s="510"/>
      <c r="BE182" s="510"/>
      <c r="BF182" s="510"/>
      <c r="BG182" s="510"/>
      <c r="BH182" s="510"/>
      <c r="BI182" s="510"/>
      <c r="BJ182" s="510"/>
      <c r="BK182" s="618">
        <v>0</v>
      </c>
      <c r="BL182" s="510"/>
      <c r="BM182" s="510"/>
    </row>
    <row r="183" spans="1:65" s="129" customFormat="1" ht="38.25" customHeight="1">
      <c r="A183" s="520"/>
      <c r="B183" s="521"/>
      <c r="C183" s="621" t="s">
        <v>266</v>
      </c>
      <c r="D183" s="621" t="s">
        <v>159</v>
      </c>
      <c r="E183" s="622" t="s">
        <v>2132</v>
      </c>
      <c r="F183" s="623" t="s">
        <v>2133</v>
      </c>
      <c r="G183" s="624" t="s">
        <v>1725</v>
      </c>
      <c r="H183" s="625">
        <v>5</v>
      </c>
      <c r="I183" s="626"/>
      <c r="J183" s="627"/>
      <c r="K183" s="628"/>
      <c r="L183" s="523"/>
      <c r="M183" s="629" t="s">
        <v>2689</v>
      </c>
      <c r="N183" s="630" t="s">
        <v>35</v>
      </c>
      <c r="O183" s="530"/>
      <c r="P183" s="631">
        <v>0</v>
      </c>
      <c r="Q183" s="631">
        <v>0</v>
      </c>
      <c r="R183" s="631">
        <v>0</v>
      </c>
      <c r="S183" s="631">
        <v>0</v>
      </c>
      <c r="T183" s="632">
        <v>0</v>
      </c>
      <c r="U183" s="520"/>
      <c r="V183" s="520"/>
      <c r="W183" s="520"/>
      <c r="X183" s="520"/>
      <c r="Y183" s="520"/>
      <c r="Z183" s="520"/>
      <c r="AA183" s="520"/>
      <c r="AB183" s="520"/>
      <c r="AC183" s="520"/>
      <c r="AD183" s="520"/>
      <c r="AE183" s="520"/>
      <c r="AF183" s="505"/>
      <c r="AG183" s="505"/>
      <c r="AH183" s="505"/>
      <c r="AI183" s="505"/>
      <c r="AJ183" s="505"/>
      <c r="AK183" s="505"/>
      <c r="AL183" s="505"/>
      <c r="AM183" s="505"/>
      <c r="AN183" s="505"/>
      <c r="AO183" s="505"/>
      <c r="AP183" s="505"/>
      <c r="AQ183" s="505"/>
      <c r="AR183" s="633" t="s">
        <v>1402</v>
      </c>
      <c r="AS183" s="505"/>
      <c r="AT183" s="633" t="s">
        <v>159</v>
      </c>
      <c r="AU183" s="633" t="s">
        <v>75</v>
      </c>
      <c r="AV183" s="505"/>
      <c r="AW183" s="505"/>
      <c r="AX183" s="505"/>
      <c r="AY183" s="511" t="s">
        <v>157</v>
      </c>
      <c r="AZ183" s="505"/>
      <c r="BA183" s="505"/>
      <c r="BB183" s="505"/>
      <c r="BC183" s="505"/>
      <c r="BD183" s="505"/>
      <c r="BE183" s="634">
        <v>0</v>
      </c>
      <c r="BF183" s="634">
        <v>0</v>
      </c>
      <c r="BG183" s="634">
        <v>0</v>
      </c>
      <c r="BH183" s="634">
        <v>0</v>
      </c>
      <c r="BI183" s="634">
        <v>0</v>
      </c>
      <c r="BJ183" s="511" t="s">
        <v>81</v>
      </c>
      <c r="BK183" s="634">
        <v>0</v>
      </c>
      <c r="BL183" s="511" t="s">
        <v>1402</v>
      </c>
      <c r="BM183" s="633" t="s">
        <v>2882</v>
      </c>
    </row>
    <row r="184" spans="1:65" s="17" customFormat="1" ht="39.75" customHeight="1">
      <c r="A184" s="520"/>
      <c r="B184" s="521"/>
      <c r="C184" s="621" t="s">
        <v>451</v>
      </c>
      <c r="D184" s="621" t="s">
        <v>159</v>
      </c>
      <c r="E184" s="622" t="s">
        <v>2135</v>
      </c>
      <c r="F184" s="623" t="s">
        <v>2136</v>
      </c>
      <c r="G184" s="624" t="s">
        <v>1725</v>
      </c>
      <c r="H184" s="625">
        <v>5</v>
      </c>
      <c r="I184" s="626"/>
      <c r="J184" s="627"/>
      <c r="K184" s="628"/>
      <c r="L184" s="523"/>
      <c r="M184" s="629" t="s">
        <v>2689</v>
      </c>
      <c r="N184" s="630" t="s">
        <v>35</v>
      </c>
      <c r="O184" s="530"/>
      <c r="P184" s="631">
        <v>0</v>
      </c>
      <c r="Q184" s="631">
        <v>0</v>
      </c>
      <c r="R184" s="631">
        <v>0</v>
      </c>
      <c r="S184" s="631">
        <v>0</v>
      </c>
      <c r="T184" s="632">
        <v>0</v>
      </c>
      <c r="U184" s="520"/>
      <c r="V184" s="520"/>
      <c r="W184" s="520"/>
      <c r="X184" s="520"/>
      <c r="Y184" s="520"/>
      <c r="Z184" s="520"/>
      <c r="AA184" s="520"/>
      <c r="AB184" s="520"/>
      <c r="AC184" s="520"/>
      <c r="AD184" s="520"/>
      <c r="AE184" s="520"/>
      <c r="AF184" s="505"/>
      <c r="AG184" s="505"/>
      <c r="AH184" s="505"/>
      <c r="AI184" s="505"/>
      <c r="AJ184" s="505"/>
      <c r="AK184" s="505"/>
      <c r="AL184" s="505"/>
      <c r="AM184" s="505"/>
      <c r="AN184" s="505"/>
      <c r="AO184" s="505"/>
      <c r="AP184" s="505"/>
      <c r="AQ184" s="505"/>
      <c r="AR184" s="633" t="s">
        <v>1726</v>
      </c>
      <c r="AS184" s="505"/>
      <c r="AT184" s="633" t="s">
        <v>159</v>
      </c>
      <c r="AU184" s="633" t="s">
        <v>75</v>
      </c>
      <c r="AV184" s="505"/>
      <c r="AW184" s="505"/>
      <c r="AX184" s="505"/>
      <c r="AY184" s="511" t="s">
        <v>157</v>
      </c>
      <c r="AZ184" s="505"/>
      <c r="BA184" s="505"/>
      <c r="BB184" s="505"/>
      <c r="BC184" s="505"/>
      <c r="BD184" s="505"/>
      <c r="BE184" s="634">
        <v>0</v>
      </c>
      <c r="BF184" s="634">
        <v>0</v>
      </c>
      <c r="BG184" s="634">
        <v>0</v>
      </c>
      <c r="BH184" s="634">
        <v>0</v>
      </c>
      <c r="BI184" s="634">
        <v>0</v>
      </c>
      <c r="BJ184" s="511" t="s">
        <v>81</v>
      </c>
      <c r="BK184" s="634">
        <v>0</v>
      </c>
      <c r="BL184" s="511" t="s">
        <v>1726</v>
      </c>
      <c r="BM184" s="633" t="s">
        <v>2920</v>
      </c>
    </row>
    <row r="185" spans="1:65" s="17" customFormat="1" ht="26.25" customHeight="1">
      <c r="A185" s="520"/>
      <c r="B185" s="521"/>
      <c r="C185" s="621" t="s">
        <v>270</v>
      </c>
      <c r="D185" s="621" t="s">
        <v>159</v>
      </c>
      <c r="E185" s="622" t="s">
        <v>1728</v>
      </c>
      <c r="F185" s="623" t="s">
        <v>1729</v>
      </c>
      <c r="G185" s="624" t="s">
        <v>1725</v>
      </c>
      <c r="H185" s="625">
        <v>8</v>
      </c>
      <c r="I185" s="626"/>
      <c r="J185" s="627"/>
      <c r="K185" s="628"/>
      <c r="L185" s="523"/>
      <c r="M185" s="629" t="s">
        <v>2689</v>
      </c>
      <c r="N185" s="630" t="s">
        <v>35</v>
      </c>
      <c r="O185" s="530"/>
      <c r="P185" s="631">
        <v>0</v>
      </c>
      <c r="Q185" s="631">
        <v>0</v>
      </c>
      <c r="R185" s="631">
        <v>0</v>
      </c>
      <c r="S185" s="631">
        <v>0</v>
      </c>
      <c r="T185" s="632">
        <v>0</v>
      </c>
      <c r="U185" s="520"/>
      <c r="V185" s="520"/>
      <c r="W185" s="520"/>
      <c r="X185" s="520"/>
      <c r="Y185" s="520"/>
      <c r="Z185" s="520"/>
      <c r="AA185" s="520"/>
      <c r="AB185" s="520"/>
      <c r="AC185" s="520"/>
      <c r="AD185" s="520"/>
      <c r="AE185" s="520"/>
      <c r="AF185" s="505"/>
      <c r="AG185" s="505"/>
      <c r="AH185" s="505"/>
      <c r="AI185" s="505"/>
      <c r="AJ185" s="505"/>
      <c r="AK185" s="505"/>
      <c r="AL185" s="505"/>
      <c r="AM185" s="505"/>
      <c r="AN185" s="505"/>
      <c r="AO185" s="505"/>
      <c r="AP185" s="505"/>
      <c r="AQ185" s="505"/>
      <c r="AR185" s="633" t="s">
        <v>1726</v>
      </c>
      <c r="AS185" s="505"/>
      <c r="AT185" s="633" t="s">
        <v>159</v>
      </c>
      <c r="AU185" s="633" t="s">
        <v>75</v>
      </c>
      <c r="AV185" s="505"/>
      <c r="AW185" s="505"/>
      <c r="AX185" s="505"/>
      <c r="AY185" s="511" t="s">
        <v>157</v>
      </c>
      <c r="AZ185" s="505"/>
      <c r="BA185" s="505"/>
      <c r="BB185" s="505"/>
      <c r="BC185" s="505"/>
      <c r="BD185" s="505"/>
      <c r="BE185" s="634">
        <v>0</v>
      </c>
      <c r="BF185" s="634">
        <v>0</v>
      </c>
      <c r="BG185" s="634">
        <v>0</v>
      </c>
      <c r="BH185" s="634">
        <v>0</v>
      </c>
      <c r="BI185" s="634">
        <v>0</v>
      </c>
      <c r="BJ185" s="511" t="s">
        <v>81</v>
      </c>
      <c r="BK185" s="634">
        <v>0</v>
      </c>
      <c r="BL185" s="511" t="s">
        <v>1726</v>
      </c>
      <c r="BM185" s="633" t="s">
        <v>2921</v>
      </c>
    </row>
    <row r="186" spans="1:65" ht="15.5">
      <c r="A186" s="510"/>
      <c r="B186" s="605"/>
      <c r="C186" s="606"/>
      <c r="D186" s="607" t="s">
        <v>68</v>
      </c>
      <c r="E186" s="608" t="s">
        <v>1398</v>
      </c>
      <c r="F186" s="608" t="s">
        <v>1399</v>
      </c>
      <c r="G186" s="606"/>
      <c r="H186" s="606"/>
      <c r="I186" s="609"/>
      <c r="J186" s="610"/>
      <c r="K186" s="606"/>
      <c r="L186" s="611"/>
      <c r="M186" s="612"/>
      <c r="N186" s="613"/>
      <c r="O186" s="613"/>
      <c r="P186" s="614">
        <v>0</v>
      </c>
      <c r="Q186" s="613"/>
      <c r="R186" s="614">
        <v>0</v>
      </c>
      <c r="S186" s="613"/>
      <c r="T186" s="615">
        <v>0</v>
      </c>
      <c r="U186" s="510"/>
      <c r="V186" s="510"/>
      <c r="W186" s="510"/>
      <c r="X186" s="510"/>
      <c r="Y186" s="510"/>
      <c r="Z186" s="510"/>
      <c r="AA186" s="510"/>
      <c r="AB186" s="510"/>
      <c r="AC186" s="510"/>
      <c r="AD186" s="510"/>
      <c r="AE186" s="510"/>
      <c r="AF186" s="510"/>
      <c r="AG186" s="510"/>
      <c r="AH186" s="510"/>
      <c r="AI186" s="510"/>
      <c r="AJ186" s="510"/>
      <c r="AK186" s="510"/>
      <c r="AL186" s="510"/>
      <c r="AM186" s="510"/>
      <c r="AN186" s="510"/>
      <c r="AO186" s="510"/>
      <c r="AP186" s="510"/>
      <c r="AQ186" s="510"/>
      <c r="AR186" s="616" t="s">
        <v>163</v>
      </c>
      <c r="AS186" s="510"/>
      <c r="AT186" s="617" t="s">
        <v>68</v>
      </c>
      <c r="AU186" s="617" t="s">
        <v>69</v>
      </c>
      <c r="AV186" s="510"/>
      <c r="AW186" s="510"/>
      <c r="AX186" s="510"/>
      <c r="AY186" s="616" t="s">
        <v>157</v>
      </c>
      <c r="AZ186" s="510"/>
      <c r="BA186" s="510"/>
      <c r="BB186" s="510"/>
      <c r="BC186" s="510"/>
      <c r="BD186" s="510"/>
      <c r="BE186" s="510"/>
      <c r="BF186" s="510"/>
      <c r="BG186" s="510"/>
      <c r="BH186" s="510"/>
      <c r="BI186" s="510"/>
      <c r="BJ186" s="510"/>
      <c r="BK186" s="618">
        <v>0</v>
      </c>
      <c r="BL186" s="510"/>
      <c r="BM186" s="510"/>
    </row>
    <row r="187" spans="1:65" ht="11.5">
      <c r="A187" s="520"/>
      <c r="B187" s="521"/>
      <c r="C187" s="621" t="s">
        <v>469</v>
      </c>
      <c r="D187" s="621" t="s">
        <v>159</v>
      </c>
      <c r="E187" s="622" t="s">
        <v>2082</v>
      </c>
      <c r="F187" s="623" t="s">
        <v>2083</v>
      </c>
      <c r="G187" s="624" t="s">
        <v>222</v>
      </c>
      <c r="H187" s="625">
        <v>2</v>
      </c>
      <c r="I187" s="626"/>
      <c r="J187" s="627"/>
      <c r="K187" s="628"/>
      <c r="L187" s="523"/>
      <c r="M187" s="647" t="s">
        <v>2689</v>
      </c>
      <c r="N187" s="648" t="s">
        <v>35</v>
      </c>
      <c r="O187" s="649"/>
      <c r="P187" s="650">
        <v>0</v>
      </c>
      <c r="Q187" s="650">
        <v>0</v>
      </c>
      <c r="R187" s="650">
        <v>0</v>
      </c>
      <c r="S187" s="650">
        <v>0</v>
      </c>
      <c r="T187" s="651">
        <v>0</v>
      </c>
      <c r="U187" s="520"/>
      <c r="V187" s="520"/>
      <c r="W187" s="520"/>
      <c r="X187" s="520"/>
      <c r="Y187" s="520"/>
      <c r="Z187" s="520"/>
      <c r="AA187" s="520"/>
      <c r="AB187" s="520"/>
      <c r="AC187" s="520"/>
      <c r="AD187" s="520"/>
      <c r="AE187" s="520"/>
      <c r="AF187" s="505"/>
      <c r="AG187" s="505"/>
      <c r="AH187" s="505"/>
      <c r="AI187" s="505"/>
      <c r="AJ187" s="505"/>
      <c r="AK187" s="505"/>
      <c r="AL187" s="505"/>
      <c r="AM187" s="505"/>
      <c r="AN187" s="505"/>
      <c r="AO187" s="505"/>
      <c r="AP187" s="505"/>
      <c r="AQ187" s="505"/>
      <c r="AR187" s="633" t="s">
        <v>1402</v>
      </c>
      <c r="AS187" s="505"/>
      <c r="AT187" s="633" t="s">
        <v>159</v>
      </c>
      <c r="AU187" s="633" t="s">
        <v>75</v>
      </c>
      <c r="AV187" s="505"/>
      <c r="AW187" s="505"/>
      <c r="AX187" s="505"/>
      <c r="AY187" s="511" t="s">
        <v>157</v>
      </c>
      <c r="AZ187" s="505"/>
      <c r="BA187" s="505"/>
      <c r="BB187" s="505"/>
      <c r="BC187" s="505"/>
      <c r="BD187" s="505"/>
      <c r="BE187" s="634">
        <v>0</v>
      </c>
      <c r="BF187" s="634">
        <v>0</v>
      </c>
      <c r="BG187" s="634">
        <v>0</v>
      </c>
      <c r="BH187" s="634">
        <v>0</v>
      </c>
      <c r="BI187" s="634">
        <v>0</v>
      </c>
      <c r="BJ187" s="511" t="s">
        <v>81</v>
      </c>
      <c r="BK187" s="634">
        <v>0</v>
      </c>
      <c r="BL187" s="511" t="s">
        <v>1402</v>
      </c>
      <c r="BM187" s="633" t="s">
        <v>2922</v>
      </c>
    </row>
    <row r="188" spans="1:65">
      <c r="A188" s="520"/>
      <c r="B188" s="525"/>
      <c r="C188" s="526"/>
      <c r="D188" s="526"/>
      <c r="E188" s="526"/>
      <c r="F188" s="526"/>
      <c r="G188" s="526"/>
      <c r="H188" s="526"/>
      <c r="I188" s="526"/>
      <c r="J188" s="526"/>
      <c r="K188" s="526"/>
      <c r="L188" s="523"/>
      <c r="M188" s="520"/>
      <c r="N188" s="505"/>
      <c r="O188" s="520"/>
      <c r="P188" s="520"/>
      <c r="Q188" s="520"/>
      <c r="R188" s="520"/>
      <c r="S188" s="520"/>
      <c r="T188" s="520"/>
      <c r="U188" s="520"/>
      <c r="V188" s="520"/>
      <c r="W188" s="520"/>
      <c r="X188" s="520"/>
      <c r="Y188" s="520"/>
      <c r="Z188" s="520"/>
      <c r="AA188" s="520"/>
      <c r="AB188" s="520"/>
      <c r="AC188" s="520"/>
      <c r="AD188" s="520"/>
      <c r="AE188" s="520"/>
      <c r="AF188" s="505"/>
      <c r="AG188" s="505"/>
      <c r="AH188" s="505"/>
      <c r="AI188" s="505"/>
      <c r="AJ188" s="505"/>
      <c r="AK188" s="505"/>
      <c r="AL188" s="505"/>
      <c r="AM188" s="505"/>
      <c r="AN188" s="505"/>
      <c r="AO188" s="505"/>
      <c r="AP188" s="505"/>
      <c r="AQ188" s="505"/>
      <c r="AR188" s="505"/>
      <c r="AS188" s="505"/>
      <c r="AT188" s="505"/>
      <c r="AU188" s="505"/>
      <c r="AV188" s="505"/>
      <c r="AW188" s="505"/>
      <c r="AX188" s="505"/>
      <c r="AY188" s="505"/>
      <c r="AZ188" s="505"/>
      <c r="BA188" s="505"/>
      <c r="BB188" s="505"/>
      <c r="BC188" s="505"/>
      <c r="BD188" s="505"/>
      <c r="BE188" s="505"/>
      <c r="BF188" s="505"/>
      <c r="BG188" s="505"/>
      <c r="BH188" s="505"/>
      <c r="BI188" s="505"/>
      <c r="BJ188" s="505"/>
      <c r="BK188" s="505"/>
      <c r="BL188" s="505"/>
      <c r="BM188" s="505"/>
    </row>
  </sheetData>
  <autoFilter ref="C123:K184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.51180555555555496" footer="0"/>
  <pageSetup paperSize="9" scale="89" firstPageNumber="0" fitToHeight="100" orientation="portrait" horizontalDpi="300" verticalDpi="300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AMJ959"/>
  <sheetViews>
    <sheetView showGridLines="0" topLeftCell="A113" zoomScaleSheetLayoutView="100" workbookViewId="0">
      <selection activeCell="J95" sqref="J95:J119"/>
    </sheetView>
  </sheetViews>
  <sheetFormatPr defaultColWidth="8.44140625" defaultRowHeight="10"/>
  <cols>
    <col min="1" max="1" width="8.33203125" style="1" customWidth="1"/>
    <col min="2" max="2" width="1.109375" style="1" customWidth="1"/>
    <col min="3" max="3" width="4.109375" style="1" customWidth="1"/>
    <col min="4" max="4" width="4.33203125" style="1" customWidth="1"/>
    <col min="5" max="5" width="17.109375" style="1" customWidth="1"/>
    <col min="6" max="6" width="50.77734375" style="1" customWidth="1"/>
    <col min="7" max="7" width="7.44140625" style="1" customWidth="1"/>
    <col min="8" max="8" width="14" style="1" customWidth="1"/>
    <col min="9" max="9" width="15.7773437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77734375" style="1" hidden="1" customWidth="1"/>
    <col min="14" max="14" width="9.33203125" style="1" hidden="1" customWidth="1"/>
    <col min="15" max="20" width="14.10937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32" max="43" width="8.44140625" style="1"/>
    <col min="44" max="65" width="9.33203125" style="1" hidden="1" customWidth="1"/>
    <col min="66" max="1024" width="8.44140625" style="1"/>
  </cols>
  <sheetData>
    <row r="2" spans="2:46" ht="37" customHeight="1">
      <c r="L2" s="689" t="s">
        <v>4</v>
      </c>
      <c r="M2" s="689"/>
      <c r="N2" s="689"/>
      <c r="O2" s="689"/>
      <c r="P2" s="689"/>
      <c r="Q2" s="689"/>
      <c r="R2" s="689"/>
      <c r="S2" s="689"/>
      <c r="T2" s="689"/>
      <c r="U2" s="689"/>
      <c r="V2" s="689"/>
      <c r="AT2" s="3" t="s">
        <v>82</v>
      </c>
    </row>
    <row r="3" spans="2:46" ht="7" customHeight="1">
      <c r="B3" s="4"/>
      <c r="C3" s="5"/>
      <c r="D3" s="5"/>
      <c r="E3" s="5"/>
      <c r="F3" s="5"/>
      <c r="G3" s="5"/>
      <c r="H3" s="5"/>
      <c r="I3" s="5"/>
      <c r="J3" s="5"/>
      <c r="K3" s="5"/>
      <c r="L3" s="6"/>
      <c r="AT3" s="3" t="s">
        <v>69</v>
      </c>
    </row>
    <row r="4" spans="2:46" ht="25" customHeight="1">
      <c r="B4" s="6"/>
      <c r="D4" s="7" t="s">
        <v>110</v>
      </c>
      <c r="L4" s="6"/>
      <c r="M4" s="85" t="s">
        <v>8</v>
      </c>
      <c r="AT4" s="3" t="s">
        <v>2</v>
      </c>
    </row>
    <row r="5" spans="2:46" ht="7" customHeight="1">
      <c r="B5" s="6"/>
      <c r="L5" s="6"/>
    </row>
    <row r="6" spans="2:46" ht="12" customHeight="1">
      <c r="B6" s="6"/>
      <c r="D6" s="12" t="s">
        <v>14</v>
      </c>
      <c r="L6" s="6"/>
    </row>
    <row r="7" spans="2:46" ht="16.5" customHeight="1">
      <c r="B7" s="6"/>
      <c r="E7" s="718" t="str">
        <f>'Rekapitulácia stavby'!K6</f>
        <v>Nitra, pracovisko ÚKT, Vodná 23 - rekonštrukcia priestorov</v>
      </c>
      <c r="F7" s="718"/>
      <c r="G7" s="718"/>
      <c r="H7" s="718"/>
      <c r="L7" s="6"/>
    </row>
    <row r="8" spans="2:46" ht="12" customHeight="1">
      <c r="B8" s="6"/>
      <c r="D8" s="12" t="s">
        <v>111</v>
      </c>
      <c r="L8" s="6"/>
    </row>
    <row r="9" spans="2:46" s="17" customFormat="1" ht="16.5" customHeight="1">
      <c r="B9" s="18"/>
      <c r="E9" s="718" t="s">
        <v>2993</v>
      </c>
      <c r="F9" s="718"/>
      <c r="G9" s="718"/>
      <c r="H9" s="718"/>
      <c r="L9" s="18"/>
    </row>
    <row r="10" spans="2:46" s="17" customFormat="1" ht="12" customHeight="1">
      <c r="B10" s="18"/>
      <c r="D10" s="12" t="s">
        <v>112</v>
      </c>
      <c r="L10" s="18"/>
    </row>
    <row r="11" spans="2:46" s="17" customFormat="1" ht="16.5" customHeight="1">
      <c r="B11" s="18"/>
      <c r="E11" s="703" t="s">
        <v>113</v>
      </c>
      <c r="F11" s="703"/>
      <c r="G11" s="703"/>
      <c r="H11" s="703"/>
      <c r="L11" s="18"/>
    </row>
    <row r="12" spans="2:46" s="17" customFormat="1">
      <c r="B12" s="18"/>
      <c r="L12" s="18"/>
    </row>
    <row r="13" spans="2:46" s="17" customFormat="1" ht="12" customHeight="1">
      <c r="B13" s="18"/>
      <c r="D13" s="12" t="s">
        <v>15</v>
      </c>
      <c r="F13" s="13"/>
      <c r="I13" s="12" t="s">
        <v>16</v>
      </c>
      <c r="J13" s="13"/>
      <c r="L13" s="18"/>
    </row>
    <row r="14" spans="2:46" s="17" customFormat="1" ht="12" customHeight="1">
      <c r="B14" s="18"/>
      <c r="D14" s="12" t="s">
        <v>17</v>
      </c>
      <c r="F14" s="13" t="s">
        <v>18</v>
      </c>
      <c r="I14" s="12" t="s">
        <v>19</v>
      </c>
      <c r="J14" s="86">
        <f>'Rekapitulácia stavby'!AN8</f>
        <v>45048</v>
      </c>
      <c r="L14" s="18"/>
    </row>
    <row r="15" spans="2:46" s="17" customFormat="1" ht="10.9" customHeight="1">
      <c r="B15" s="18"/>
      <c r="L15" s="18"/>
    </row>
    <row r="16" spans="2:46" s="17" customFormat="1" ht="12" customHeight="1">
      <c r="B16" s="18"/>
      <c r="D16" s="12" t="s">
        <v>20</v>
      </c>
      <c r="I16" s="12" t="s">
        <v>21</v>
      </c>
      <c r="J16" s="13" t="str">
        <f>IF('Rekapitulácia stavby'!AN10="","",'Rekapitulácia stavby'!AN10)</f>
        <v/>
      </c>
      <c r="L16" s="18"/>
    </row>
    <row r="17" spans="2:12" s="17" customFormat="1" ht="18" customHeight="1">
      <c r="B17" s="18"/>
      <c r="E17" s="13" t="str">
        <f>IF('Rekapitulácia stavby'!E11="","",'Rekapitulácia stavby'!E11)</f>
        <v xml:space="preserve"> </v>
      </c>
      <c r="I17" s="12" t="s">
        <v>22</v>
      </c>
      <c r="J17" s="13" t="str">
        <f>IF('Rekapitulácia stavby'!AN11="","",'Rekapitulácia stavby'!AN11)</f>
        <v/>
      </c>
      <c r="L17" s="18"/>
    </row>
    <row r="18" spans="2:12" s="17" customFormat="1" ht="7" customHeight="1">
      <c r="B18" s="18"/>
      <c r="L18" s="18"/>
    </row>
    <row r="19" spans="2:12" s="17" customFormat="1" ht="12" customHeight="1">
      <c r="B19" s="18"/>
      <c r="D19" s="12" t="s">
        <v>23</v>
      </c>
      <c r="I19" s="12" t="s">
        <v>21</v>
      </c>
      <c r="J19" s="14" t="str">
        <f>'Rekapitulácia stavby'!AN13</f>
        <v>Vyplň údaj</v>
      </c>
      <c r="L19" s="18"/>
    </row>
    <row r="20" spans="2:12" s="17" customFormat="1" ht="18" customHeight="1">
      <c r="B20" s="18"/>
      <c r="E20" s="719" t="str">
        <f>'Rekapitulácia stavby'!E14</f>
        <v>Vyplň údaj</v>
      </c>
      <c r="F20" s="719"/>
      <c r="G20" s="719"/>
      <c r="H20" s="719"/>
      <c r="I20" s="12" t="s">
        <v>22</v>
      </c>
      <c r="J20" s="14" t="str">
        <f>'Rekapitulácia stavby'!AN14</f>
        <v>Vyplň údaj</v>
      </c>
      <c r="L20" s="18"/>
    </row>
    <row r="21" spans="2:12" s="17" customFormat="1" ht="7" customHeight="1">
      <c r="B21" s="18"/>
      <c r="L21" s="18"/>
    </row>
    <row r="22" spans="2:12" s="17" customFormat="1" ht="12" customHeight="1">
      <c r="B22" s="18"/>
      <c r="D22" s="12" t="s">
        <v>25</v>
      </c>
      <c r="I22" s="12" t="s">
        <v>21</v>
      </c>
      <c r="J22" s="13" t="str">
        <f>IF('Rekapitulácia stavby'!AN16="","",'Rekapitulácia stavby'!AN16)</f>
        <v/>
      </c>
      <c r="L22" s="18"/>
    </row>
    <row r="23" spans="2:12" s="17" customFormat="1" ht="18" customHeight="1">
      <c r="B23" s="18"/>
      <c r="E23" s="13" t="str">
        <f>IF('Rekapitulácia stavby'!E17="","",'Rekapitulácia stavby'!E17)</f>
        <v xml:space="preserve"> </v>
      </c>
      <c r="I23" s="12" t="s">
        <v>22</v>
      </c>
      <c r="J23" s="13" t="str">
        <f>IF('Rekapitulácia stavby'!AN17="","",'Rekapitulácia stavby'!AN17)</f>
        <v/>
      </c>
      <c r="L23" s="18"/>
    </row>
    <row r="24" spans="2:12" s="17" customFormat="1" ht="7" customHeight="1">
      <c r="B24" s="18"/>
      <c r="L24" s="18"/>
    </row>
    <row r="25" spans="2:12" s="17" customFormat="1" ht="12" customHeight="1">
      <c r="B25" s="18"/>
      <c r="D25" s="12" t="s">
        <v>27</v>
      </c>
      <c r="I25" s="12" t="s">
        <v>21</v>
      </c>
      <c r="J25" s="13" t="str">
        <f>IF('Rekapitulácia stavby'!AN19="","",'Rekapitulácia stavby'!AN19)</f>
        <v/>
      </c>
      <c r="L25" s="18"/>
    </row>
    <row r="26" spans="2:12" s="17" customFormat="1" ht="18" customHeight="1">
      <c r="B26" s="18"/>
      <c r="E26" s="13" t="str">
        <f>IF('Rekapitulácia stavby'!E20="","",'Rekapitulácia stavby'!E20)</f>
        <v xml:space="preserve"> </v>
      </c>
      <c r="I26" s="12" t="s">
        <v>22</v>
      </c>
      <c r="J26" s="13" t="str">
        <f>IF('Rekapitulácia stavby'!AN20="","",'Rekapitulácia stavby'!AN20)</f>
        <v/>
      </c>
      <c r="L26" s="18"/>
    </row>
    <row r="27" spans="2:12" s="17" customFormat="1" ht="7" customHeight="1">
      <c r="B27" s="18"/>
      <c r="L27" s="18"/>
    </row>
    <row r="28" spans="2:12" s="17" customFormat="1" ht="12" customHeight="1">
      <c r="B28" s="18"/>
      <c r="D28" s="12" t="s">
        <v>28</v>
      </c>
      <c r="L28" s="18"/>
    </row>
    <row r="29" spans="2:12" s="87" customFormat="1" ht="16.5" customHeight="1">
      <c r="B29" s="88"/>
      <c r="E29" s="694"/>
      <c r="F29" s="694"/>
      <c r="G29" s="694"/>
      <c r="H29" s="694"/>
      <c r="L29" s="88"/>
    </row>
    <row r="30" spans="2:12" s="17" customFormat="1" ht="7" customHeight="1">
      <c r="B30" s="18"/>
      <c r="L30" s="18"/>
    </row>
    <row r="31" spans="2:12" s="17" customFormat="1" ht="7" customHeight="1">
      <c r="B31" s="18"/>
      <c r="D31" s="43"/>
      <c r="E31" s="43"/>
      <c r="F31" s="43"/>
      <c r="G31" s="43"/>
      <c r="H31" s="43"/>
      <c r="I31" s="43"/>
      <c r="J31" s="43"/>
      <c r="K31" s="43"/>
      <c r="L31" s="18"/>
    </row>
    <row r="32" spans="2:12" s="17" customFormat="1" ht="25.5" customHeight="1">
      <c r="B32" s="18"/>
      <c r="D32" s="89" t="s">
        <v>29</v>
      </c>
      <c r="J32" s="90">
        <f>ROUND(J141, 2)</f>
        <v>0</v>
      </c>
      <c r="L32" s="18"/>
    </row>
    <row r="33" spans="2:12" s="17" customFormat="1" ht="7" customHeight="1">
      <c r="B33" s="18"/>
      <c r="D33" s="43"/>
      <c r="E33" s="43"/>
      <c r="F33" s="43"/>
      <c r="G33" s="43"/>
      <c r="H33" s="43"/>
      <c r="I33" s="43"/>
      <c r="J33" s="43"/>
      <c r="K33" s="43"/>
      <c r="L33" s="18"/>
    </row>
    <row r="34" spans="2:12" s="17" customFormat="1" ht="14.5" customHeight="1">
      <c r="B34" s="18"/>
      <c r="F34" s="91" t="s">
        <v>31</v>
      </c>
      <c r="I34" s="91" t="s">
        <v>30</v>
      </c>
      <c r="J34" s="91" t="s">
        <v>32</v>
      </c>
      <c r="L34" s="18"/>
    </row>
    <row r="35" spans="2:12" s="17" customFormat="1" ht="14.5" customHeight="1">
      <c r="B35" s="18"/>
      <c r="D35" s="92" t="s">
        <v>33</v>
      </c>
      <c r="E35" s="23" t="s">
        <v>34</v>
      </c>
      <c r="F35" s="93">
        <f>ROUND((SUM(BE141:BE958)),  2)</f>
        <v>0</v>
      </c>
      <c r="G35" s="94"/>
      <c r="H35" s="94"/>
      <c r="I35" s="95">
        <v>0.2</v>
      </c>
      <c r="J35" s="93">
        <f>ROUND(((SUM(BE141:BE958))*I35),  2)</f>
        <v>0</v>
      </c>
      <c r="L35" s="18"/>
    </row>
    <row r="36" spans="2:12" s="17" customFormat="1" ht="14.5" customHeight="1">
      <c r="B36" s="18"/>
      <c r="E36" s="23" t="s">
        <v>35</v>
      </c>
      <c r="F36" s="93">
        <f>ROUND((SUM(BF141:BF958)),  2)</f>
        <v>0</v>
      </c>
      <c r="G36" s="94"/>
      <c r="H36" s="94"/>
      <c r="I36" s="95">
        <v>0.2</v>
      </c>
      <c r="J36" s="93">
        <f>ROUND(((SUM(BF141:BF958))*I36),  2)</f>
        <v>0</v>
      </c>
      <c r="L36" s="18"/>
    </row>
    <row r="37" spans="2:12" s="17" customFormat="1" ht="14.5" hidden="1" customHeight="1">
      <c r="B37" s="18"/>
      <c r="E37" s="12" t="s">
        <v>36</v>
      </c>
      <c r="F37" s="96">
        <f>ROUND((SUM(BG141:BG958)),  2)</f>
        <v>0</v>
      </c>
      <c r="I37" s="97">
        <v>0.2</v>
      </c>
      <c r="J37" s="96">
        <f>0</f>
        <v>0</v>
      </c>
      <c r="L37" s="18"/>
    </row>
    <row r="38" spans="2:12" s="17" customFormat="1" ht="14.5" hidden="1" customHeight="1">
      <c r="B38" s="18"/>
      <c r="E38" s="12" t="s">
        <v>37</v>
      </c>
      <c r="F38" s="96">
        <f>ROUND((SUM(BH141:BH958)),  2)</f>
        <v>0</v>
      </c>
      <c r="I38" s="97">
        <v>0.2</v>
      </c>
      <c r="J38" s="96">
        <f>0</f>
        <v>0</v>
      </c>
      <c r="L38" s="18"/>
    </row>
    <row r="39" spans="2:12" s="17" customFormat="1" ht="14.5" hidden="1" customHeight="1">
      <c r="B39" s="18"/>
      <c r="E39" s="23" t="s">
        <v>38</v>
      </c>
      <c r="F39" s="93">
        <f>ROUND((SUM(BI141:BI958)),  2)</f>
        <v>0</v>
      </c>
      <c r="G39" s="94"/>
      <c r="H39" s="94"/>
      <c r="I39" s="95">
        <v>0</v>
      </c>
      <c r="J39" s="93">
        <f>0</f>
        <v>0</v>
      </c>
      <c r="L39" s="18"/>
    </row>
    <row r="40" spans="2:12" s="17" customFormat="1" ht="7" customHeight="1">
      <c r="B40" s="18"/>
      <c r="L40" s="18"/>
    </row>
    <row r="41" spans="2:12" s="17" customFormat="1" ht="25.5" customHeight="1">
      <c r="B41" s="18"/>
      <c r="C41" s="98"/>
      <c r="D41" s="99" t="s">
        <v>39</v>
      </c>
      <c r="E41" s="47"/>
      <c r="F41" s="47"/>
      <c r="G41" s="100" t="s">
        <v>40</v>
      </c>
      <c r="H41" s="101" t="s">
        <v>41</v>
      </c>
      <c r="I41" s="47"/>
      <c r="J41" s="102">
        <f>SUM(J32:J39)</f>
        <v>0</v>
      </c>
      <c r="K41" s="103"/>
      <c r="L41" s="18"/>
    </row>
    <row r="42" spans="2:12" ht="14.5" customHeight="1">
      <c r="B42" s="6"/>
      <c r="L42" s="6"/>
    </row>
    <row r="43" spans="2:12" ht="14.5" customHeight="1">
      <c r="B43" s="6"/>
      <c r="L43" s="6"/>
    </row>
    <row r="44" spans="2:12" ht="14.5" customHeight="1">
      <c r="B44" s="6"/>
      <c r="L44" s="6"/>
    </row>
    <row r="45" spans="2:12" ht="14.5" customHeight="1">
      <c r="B45" s="6"/>
      <c r="L45" s="6"/>
    </row>
    <row r="46" spans="2:12" ht="14.5" customHeight="1">
      <c r="B46" s="6"/>
      <c r="L46" s="6"/>
    </row>
    <row r="47" spans="2:12" s="17" customFormat="1" ht="14.5" customHeight="1">
      <c r="B47" s="18"/>
      <c r="D47" s="30" t="s">
        <v>42</v>
      </c>
      <c r="E47" s="31"/>
      <c r="F47" s="31"/>
      <c r="G47" s="30" t="s">
        <v>43</v>
      </c>
      <c r="H47" s="31"/>
      <c r="I47" s="31"/>
      <c r="J47" s="31"/>
      <c r="K47" s="31"/>
      <c r="L47" s="18"/>
    </row>
    <row r="48" spans="2:12">
      <c r="B48" s="6"/>
      <c r="L48" s="6"/>
    </row>
    <row r="49" spans="2:12">
      <c r="B49" s="6"/>
      <c r="L49" s="6"/>
    </row>
    <row r="50" spans="2:12">
      <c r="B50" s="6"/>
      <c r="L50" s="6"/>
    </row>
    <row r="51" spans="2:12">
      <c r="B51" s="6"/>
      <c r="L51" s="6"/>
    </row>
    <row r="52" spans="2:12">
      <c r="B52" s="6"/>
      <c r="L52" s="6"/>
    </row>
    <row r="53" spans="2:12">
      <c r="B53" s="6"/>
      <c r="L53" s="6"/>
    </row>
    <row r="54" spans="2:12">
      <c r="B54" s="6"/>
      <c r="L54" s="6"/>
    </row>
    <row r="55" spans="2:12">
      <c r="B55" s="6"/>
      <c r="L55" s="6"/>
    </row>
    <row r="56" spans="2:12">
      <c r="B56" s="6"/>
      <c r="L56" s="6"/>
    </row>
    <row r="57" spans="2:12">
      <c r="B57" s="6"/>
      <c r="L57" s="6"/>
    </row>
    <row r="58" spans="2:12" s="17" customFormat="1" ht="12.5">
      <c r="B58" s="18"/>
      <c r="D58" s="32" t="s">
        <v>44</v>
      </c>
      <c r="E58" s="20"/>
      <c r="F58" s="104" t="s">
        <v>45</v>
      </c>
      <c r="G58" s="32" t="s">
        <v>44</v>
      </c>
      <c r="H58" s="20"/>
      <c r="I58" s="20"/>
      <c r="J58" s="105" t="s">
        <v>45</v>
      </c>
      <c r="K58" s="20"/>
      <c r="L58" s="18"/>
    </row>
    <row r="59" spans="2:12">
      <c r="B59" s="6"/>
      <c r="L59" s="6"/>
    </row>
    <row r="60" spans="2:12">
      <c r="B60" s="6"/>
      <c r="L60" s="6"/>
    </row>
    <row r="61" spans="2:12">
      <c r="B61" s="6"/>
      <c r="L61" s="6"/>
    </row>
    <row r="62" spans="2:12" s="17" customFormat="1" ht="13">
      <c r="B62" s="18"/>
      <c r="D62" s="30" t="s">
        <v>46</v>
      </c>
      <c r="E62" s="31"/>
      <c r="F62" s="31"/>
      <c r="G62" s="30" t="s">
        <v>47</v>
      </c>
      <c r="H62" s="31"/>
      <c r="I62" s="31"/>
      <c r="J62" s="31"/>
      <c r="K62" s="31"/>
      <c r="L62" s="18"/>
    </row>
    <row r="63" spans="2:12">
      <c r="B63" s="6"/>
      <c r="L63" s="6"/>
    </row>
    <row r="64" spans="2:12">
      <c r="B64" s="6"/>
      <c r="L64" s="6"/>
    </row>
    <row r="65" spans="2:12">
      <c r="B65" s="6"/>
      <c r="L65" s="6"/>
    </row>
    <row r="66" spans="2:12">
      <c r="B66" s="6"/>
      <c r="L66" s="6"/>
    </row>
    <row r="67" spans="2:12">
      <c r="B67" s="6"/>
      <c r="L67" s="6"/>
    </row>
    <row r="68" spans="2:12">
      <c r="B68" s="6"/>
      <c r="L68" s="6"/>
    </row>
    <row r="69" spans="2:12">
      <c r="B69" s="6"/>
      <c r="L69" s="6"/>
    </row>
    <row r="70" spans="2:12">
      <c r="B70" s="6"/>
      <c r="L70" s="6"/>
    </row>
    <row r="71" spans="2:12">
      <c r="B71" s="6"/>
      <c r="L71" s="6"/>
    </row>
    <row r="72" spans="2:12">
      <c r="B72" s="6"/>
      <c r="L72" s="6"/>
    </row>
    <row r="73" spans="2:12" s="17" customFormat="1" ht="12.5">
      <c r="B73" s="18"/>
      <c r="D73" s="32" t="s">
        <v>44</v>
      </c>
      <c r="E73" s="20"/>
      <c r="F73" s="104" t="s">
        <v>45</v>
      </c>
      <c r="G73" s="32" t="s">
        <v>44</v>
      </c>
      <c r="H73" s="20"/>
      <c r="I73" s="20"/>
      <c r="J73" s="105" t="s">
        <v>45</v>
      </c>
      <c r="K73" s="20"/>
      <c r="L73" s="18"/>
    </row>
    <row r="74" spans="2:12" s="17" customFormat="1" ht="14.5" customHeight="1">
      <c r="B74" s="33"/>
      <c r="C74" s="34"/>
      <c r="D74" s="34"/>
      <c r="E74" s="34"/>
      <c r="F74" s="34"/>
      <c r="G74" s="34"/>
      <c r="H74" s="34"/>
      <c r="I74" s="34"/>
      <c r="J74" s="34"/>
      <c r="K74" s="34"/>
      <c r="L74" s="18"/>
    </row>
    <row r="78" spans="2:12" s="17" customFormat="1" ht="7" customHeight="1">
      <c r="B78" s="35"/>
      <c r="C78" s="36"/>
      <c r="D78" s="36"/>
      <c r="E78" s="36"/>
      <c r="F78" s="36"/>
      <c r="G78" s="36"/>
      <c r="H78" s="36"/>
      <c r="I78" s="36"/>
      <c r="J78" s="36"/>
      <c r="K78" s="36"/>
      <c r="L78" s="18"/>
    </row>
    <row r="79" spans="2:12" s="17" customFormat="1" ht="25" customHeight="1">
      <c r="B79" s="18"/>
      <c r="C79" s="7" t="s">
        <v>114</v>
      </c>
      <c r="L79" s="18"/>
    </row>
    <row r="80" spans="2:12" s="17" customFormat="1" ht="7" customHeight="1">
      <c r="B80" s="18"/>
      <c r="L80" s="18"/>
    </row>
    <row r="81" spans="2:47" s="17" customFormat="1" ht="12" customHeight="1">
      <c r="B81" s="18"/>
      <c r="C81" s="12" t="s">
        <v>14</v>
      </c>
      <c r="L81" s="18"/>
    </row>
    <row r="82" spans="2:47" s="17" customFormat="1" ht="16.5" customHeight="1">
      <c r="B82" s="18"/>
      <c r="E82" s="718" t="str">
        <f>E7</f>
        <v>Nitra, pracovisko ÚKT, Vodná 23 - rekonštrukcia priestorov</v>
      </c>
      <c r="F82" s="718"/>
      <c r="G82" s="718"/>
      <c r="H82" s="718"/>
      <c r="L82" s="18"/>
    </row>
    <row r="83" spans="2:47" ht="12" customHeight="1">
      <c r="B83" s="6"/>
      <c r="C83" s="12" t="s">
        <v>111</v>
      </c>
      <c r="L83" s="6"/>
    </row>
    <row r="84" spans="2:47" s="17" customFormat="1" ht="16.5" customHeight="1">
      <c r="B84" s="18"/>
      <c r="E84" s="718" t="s">
        <v>2993</v>
      </c>
      <c r="F84" s="718"/>
      <c r="G84" s="718"/>
      <c r="H84" s="718"/>
      <c r="L84" s="18"/>
    </row>
    <row r="85" spans="2:47" s="17" customFormat="1" ht="12" customHeight="1">
      <c r="B85" s="18"/>
      <c r="C85" s="12" t="s">
        <v>112</v>
      </c>
      <c r="L85" s="18"/>
    </row>
    <row r="86" spans="2:47" s="17" customFormat="1" ht="16.5" customHeight="1">
      <c r="B86" s="18"/>
      <c r="E86" s="703" t="str">
        <f>E11</f>
        <v>01 - Architektúra</v>
      </c>
      <c r="F86" s="703"/>
      <c r="G86" s="703"/>
      <c r="H86" s="703"/>
      <c r="L86" s="18"/>
    </row>
    <row r="87" spans="2:47" s="17" customFormat="1" ht="7" customHeight="1">
      <c r="B87" s="18"/>
      <c r="L87" s="18"/>
    </row>
    <row r="88" spans="2:47" s="17" customFormat="1" ht="12" customHeight="1">
      <c r="B88" s="18"/>
      <c r="C88" s="12" t="s">
        <v>17</v>
      </c>
      <c r="F88" s="13" t="str">
        <f>F14</f>
        <v xml:space="preserve"> </v>
      </c>
      <c r="I88" s="12" t="s">
        <v>19</v>
      </c>
      <c r="J88" s="86">
        <f>IF(J14="","",J14)</f>
        <v>45048</v>
      </c>
      <c r="L88" s="18"/>
    </row>
    <row r="89" spans="2:47" s="17" customFormat="1" ht="7" customHeight="1">
      <c r="B89" s="18"/>
      <c r="L89" s="18"/>
    </row>
    <row r="90" spans="2:47" s="17" customFormat="1" ht="15.25" customHeight="1">
      <c r="B90" s="18"/>
      <c r="C90" s="12" t="s">
        <v>20</v>
      </c>
      <c r="F90" s="13" t="str">
        <f>E17</f>
        <v xml:space="preserve"> </v>
      </c>
      <c r="I90" s="12" t="s">
        <v>25</v>
      </c>
      <c r="J90" s="106" t="str">
        <f>E23</f>
        <v xml:space="preserve"> </v>
      </c>
      <c r="L90" s="18"/>
    </row>
    <row r="91" spans="2:47" s="17" customFormat="1" ht="15.25" customHeight="1">
      <c r="B91" s="18"/>
      <c r="C91" s="12" t="s">
        <v>23</v>
      </c>
      <c r="F91" s="13" t="str">
        <f>IF(E20="","",E20)</f>
        <v>Vyplň údaj</v>
      </c>
      <c r="I91" s="12" t="s">
        <v>27</v>
      </c>
      <c r="J91" s="106" t="str">
        <f>E26</f>
        <v xml:space="preserve"> </v>
      </c>
      <c r="L91" s="18"/>
    </row>
    <row r="92" spans="2:47" s="17" customFormat="1" ht="10.4" customHeight="1">
      <c r="B92" s="18"/>
      <c r="L92" s="18"/>
    </row>
    <row r="93" spans="2:47" s="17" customFormat="1" ht="29.25" customHeight="1">
      <c r="B93" s="18"/>
      <c r="C93" s="107" t="s">
        <v>115</v>
      </c>
      <c r="D93" s="98"/>
      <c r="E93" s="98"/>
      <c r="F93" s="98"/>
      <c r="G93" s="98"/>
      <c r="H93" s="98"/>
      <c r="I93" s="98"/>
      <c r="J93" s="108" t="s">
        <v>116</v>
      </c>
      <c r="K93" s="98"/>
      <c r="L93" s="18"/>
    </row>
    <row r="94" spans="2:47" s="17" customFormat="1" ht="10.4" customHeight="1">
      <c r="B94" s="18"/>
      <c r="L94" s="18"/>
    </row>
    <row r="95" spans="2:47" s="17" customFormat="1" ht="22.9" customHeight="1">
      <c r="B95" s="18"/>
      <c r="C95" s="109" t="s">
        <v>117</v>
      </c>
      <c r="J95" s="90"/>
      <c r="L95" s="18"/>
      <c r="AU95" s="3" t="s">
        <v>118</v>
      </c>
    </row>
    <row r="96" spans="2:47" s="110" customFormat="1" ht="25" customHeight="1">
      <c r="B96" s="111"/>
      <c r="D96" s="112" t="s">
        <v>119</v>
      </c>
      <c r="E96" s="113"/>
      <c r="F96" s="113"/>
      <c r="G96" s="113"/>
      <c r="H96" s="113"/>
      <c r="I96" s="113"/>
      <c r="J96" s="114"/>
      <c r="L96" s="111"/>
    </row>
    <row r="97" spans="2:12" s="75" customFormat="1" ht="19.899999999999999" customHeight="1">
      <c r="B97" s="115"/>
      <c r="D97" s="116" t="s">
        <v>120</v>
      </c>
      <c r="E97" s="117"/>
      <c r="F97" s="117"/>
      <c r="G97" s="117"/>
      <c r="H97" s="117"/>
      <c r="I97" s="117"/>
      <c r="J97" s="118"/>
      <c r="L97" s="115"/>
    </row>
    <row r="98" spans="2:12" s="75" customFormat="1" ht="19.899999999999999" customHeight="1">
      <c r="B98" s="115"/>
      <c r="D98" s="116" t="s">
        <v>121</v>
      </c>
      <c r="E98" s="117"/>
      <c r="F98" s="117"/>
      <c r="G98" s="117"/>
      <c r="H98" s="117"/>
      <c r="I98" s="117"/>
      <c r="J98" s="118"/>
      <c r="L98" s="115"/>
    </row>
    <row r="99" spans="2:12" s="75" customFormat="1" ht="19.899999999999999" customHeight="1">
      <c r="B99" s="115"/>
      <c r="D99" s="116" t="s">
        <v>122</v>
      </c>
      <c r="E99" s="117"/>
      <c r="F99" s="117"/>
      <c r="G99" s="117"/>
      <c r="H99" s="117"/>
      <c r="I99" s="117"/>
      <c r="J99" s="118"/>
      <c r="L99" s="115"/>
    </row>
    <row r="100" spans="2:12" s="75" customFormat="1" ht="19.899999999999999" customHeight="1">
      <c r="B100" s="115"/>
      <c r="D100" s="116" t="s">
        <v>123</v>
      </c>
      <c r="E100" s="117"/>
      <c r="F100" s="117"/>
      <c r="G100" s="117"/>
      <c r="H100" s="117"/>
      <c r="I100" s="117"/>
      <c r="J100" s="118"/>
      <c r="L100" s="115"/>
    </row>
    <row r="101" spans="2:12" s="75" customFormat="1" ht="19.899999999999999" customHeight="1">
      <c r="B101" s="115"/>
      <c r="D101" s="116" t="s">
        <v>124</v>
      </c>
      <c r="E101" s="117"/>
      <c r="F101" s="117"/>
      <c r="G101" s="117"/>
      <c r="H101" s="117"/>
      <c r="I101" s="117"/>
      <c r="J101" s="118"/>
      <c r="L101" s="115"/>
    </row>
    <row r="102" spans="2:12" s="75" customFormat="1" ht="19.899999999999999" customHeight="1">
      <c r="B102" s="115"/>
      <c r="D102" s="116" t="s">
        <v>125</v>
      </c>
      <c r="E102" s="117"/>
      <c r="F102" s="117"/>
      <c r="G102" s="117"/>
      <c r="H102" s="117"/>
      <c r="I102" s="117"/>
      <c r="J102" s="118"/>
      <c r="L102" s="115"/>
    </row>
    <row r="103" spans="2:12" s="75" customFormat="1" ht="19.899999999999999" customHeight="1">
      <c r="B103" s="115"/>
      <c r="D103" s="116" t="s">
        <v>126</v>
      </c>
      <c r="E103" s="117"/>
      <c r="F103" s="117"/>
      <c r="G103" s="117"/>
      <c r="H103" s="117"/>
      <c r="I103" s="117"/>
      <c r="J103" s="118"/>
      <c r="L103" s="115"/>
    </row>
    <row r="104" spans="2:12" s="110" customFormat="1" ht="25" customHeight="1">
      <c r="B104" s="111"/>
      <c r="D104" s="112" t="s">
        <v>127</v>
      </c>
      <c r="E104" s="113"/>
      <c r="F104" s="113"/>
      <c r="G104" s="113"/>
      <c r="H104" s="113"/>
      <c r="I104" s="113"/>
      <c r="J104" s="114"/>
      <c r="L104" s="111"/>
    </row>
    <row r="105" spans="2:12" s="75" customFormat="1" ht="19.899999999999999" customHeight="1">
      <c r="B105" s="115"/>
      <c r="D105" s="116" t="s">
        <v>128</v>
      </c>
      <c r="E105" s="117"/>
      <c r="F105" s="117"/>
      <c r="G105" s="117"/>
      <c r="H105" s="117"/>
      <c r="I105" s="117"/>
      <c r="J105" s="118"/>
      <c r="L105" s="115"/>
    </row>
    <row r="106" spans="2:12" s="75" customFormat="1" ht="19.899999999999999" customHeight="1">
      <c r="B106" s="115"/>
      <c r="D106" s="116" t="s">
        <v>129</v>
      </c>
      <c r="E106" s="117"/>
      <c r="F106" s="117"/>
      <c r="G106" s="117"/>
      <c r="H106" s="117"/>
      <c r="I106" s="117"/>
      <c r="J106" s="118"/>
      <c r="L106" s="115"/>
    </row>
    <row r="107" spans="2:12" s="75" customFormat="1" ht="19.899999999999999" customHeight="1">
      <c r="B107" s="115"/>
      <c r="D107" s="116" t="s">
        <v>130</v>
      </c>
      <c r="E107" s="117"/>
      <c r="F107" s="117"/>
      <c r="G107" s="117"/>
      <c r="H107" s="117"/>
      <c r="I107" s="117"/>
      <c r="J107" s="118"/>
      <c r="L107" s="115"/>
    </row>
    <row r="108" spans="2:12" s="75" customFormat="1" ht="19.899999999999999" customHeight="1">
      <c r="B108" s="115"/>
      <c r="D108" s="116" t="s">
        <v>131</v>
      </c>
      <c r="E108" s="117"/>
      <c r="F108" s="117"/>
      <c r="G108" s="117"/>
      <c r="H108" s="117"/>
      <c r="I108" s="117"/>
      <c r="J108" s="118"/>
      <c r="L108" s="115"/>
    </row>
    <row r="109" spans="2:12" s="75" customFormat="1" ht="19.899999999999999" customHeight="1">
      <c r="B109" s="115"/>
      <c r="D109" s="116" t="s">
        <v>132</v>
      </c>
      <c r="E109" s="117"/>
      <c r="F109" s="117"/>
      <c r="G109" s="117"/>
      <c r="H109" s="117"/>
      <c r="I109" s="117"/>
      <c r="J109" s="118"/>
      <c r="L109" s="115"/>
    </row>
    <row r="110" spans="2:12" s="75" customFormat="1" ht="19.899999999999999" customHeight="1">
      <c r="B110" s="115"/>
      <c r="D110" s="116" t="s">
        <v>133</v>
      </c>
      <c r="E110" s="117"/>
      <c r="F110" s="117"/>
      <c r="G110" s="117"/>
      <c r="H110" s="117"/>
      <c r="I110" s="117"/>
      <c r="J110" s="118"/>
      <c r="L110" s="115"/>
    </row>
    <row r="111" spans="2:12" s="75" customFormat="1" ht="19.899999999999999" customHeight="1">
      <c r="B111" s="115"/>
      <c r="D111" s="116" t="s">
        <v>134</v>
      </c>
      <c r="E111" s="117"/>
      <c r="F111" s="117"/>
      <c r="G111" s="117"/>
      <c r="H111" s="117"/>
      <c r="I111" s="117"/>
      <c r="J111" s="118"/>
      <c r="L111" s="115"/>
    </row>
    <row r="112" spans="2:12" s="75" customFormat="1" ht="19.899999999999999" customHeight="1">
      <c r="B112" s="115"/>
      <c r="D112" s="116" t="s">
        <v>135</v>
      </c>
      <c r="E112" s="117"/>
      <c r="F112" s="117"/>
      <c r="G112" s="117"/>
      <c r="H112" s="117"/>
      <c r="I112" s="117"/>
      <c r="J112" s="118"/>
      <c r="L112" s="115"/>
    </row>
    <row r="113" spans="2:12" s="75" customFormat="1" ht="19.899999999999999" customHeight="1">
      <c r="B113" s="115"/>
      <c r="D113" s="116" t="s">
        <v>136</v>
      </c>
      <c r="E113" s="117"/>
      <c r="F113" s="117"/>
      <c r="G113" s="117"/>
      <c r="H113" s="117"/>
      <c r="I113" s="117"/>
      <c r="J113" s="118"/>
      <c r="L113" s="115"/>
    </row>
    <row r="114" spans="2:12" s="75" customFormat="1" ht="19.899999999999999" customHeight="1">
      <c r="B114" s="115"/>
      <c r="D114" s="116" t="s">
        <v>137</v>
      </c>
      <c r="E114" s="117"/>
      <c r="F114" s="117"/>
      <c r="G114" s="117"/>
      <c r="H114" s="117"/>
      <c r="I114" s="117"/>
      <c r="J114" s="118"/>
      <c r="L114" s="115"/>
    </row>
    <row r="115" spans="2:12" s="75" customFormat="1" ht="19.899999999999999" customHeight="1">
      <c r="B115" s="115"/>
      <c r="D115" s="116" t="s">
        <v>138</v>
      </c>
      <c r="E115" s="117"/>
      <c r="F115" s="117"/>
      <c r="G115" s="117"/>
      <c r="H115" s="117"/>
      <c r="I115" s="117"/>
      <c r="J115" s="118"/>
      <c r="L115" s="115"/>
    </row>
    <row r="116" spans="2:12" s="75" customFormat="1" ht="19.899999999999999" customHeight="1">
      <c r="B116" s="115"/>
      <c r="D116" s="116" t="s">
        <v>139</v>
      </c>
      <c r="E116" s="117"/>
      <c r="F116" s="117"/>
      <c r="G116" s="117"/>
      <c r="H116" s="117"/>
      <c r="I116" s="117"/>
      <c r="J116" s="118"/>
      <c r="L116" s="115"/>
    </row>
    <row r="117" spans="2:12" s="75" customFormat="1" ht="19.899999999999999" customHeight="1">
      <c r="B117" s="115"/>
      <c r="D117" s="116" t="s">
        <v>140</v>
      </c>
      <c r="E117" s="117"/>
      <c r="F117" s="117"/>
      <c r="G117" s="117"/>
      <c r="H117" s="117"/>
      <c r="I117" s="117"/>
      <c r="J117" s="118"/>
      <c r="L117" s="115"/>
    </row>
    <row r="118" spans="2:12" s="75" customFormat="1" ht="19.899999999999999" customHeight="1">
      <c r="B118" s="115"/>
      <c r="D118" s="116" t="s">
        <v>141</v>
      </c>
      <c r="E118" s="117"/>
      <c r="F118" s="117"/>
      <c r="G118" s="117"/>
      <c r="H118" s="117"/>
      <c r="I118" s="117"/>
      <c r="J118" s="118"/>
      <c r="L118" s="115"/>
    </row>
    <row r="119" spans="2:12" s="75" customFormat="1" ht="19.899999999999999" customHeight="1">
      <c r="B119" s="115"/>
      <c r="D119" s="116" t="s">
        <v>142</v>
      </c>
      <c r="E119" s="117"/>
      <c r="F119" s="117"/>
      <c r="G119" s="117"/>
      <c r="H119" s="117"/>
      <c r="I119" s="117"/>
      <c r="J119" s="118"/>
      <c r="L119" s="115"/>
    </row>
    <row r="120" spans="2:12" s="17" customFormat="1" ht="22" customHeight="1">
      <c r="B120" s="18"/>
      <c r="L120" s="18"/>
    </row>
    <row r="121" spans="2:12" s="17" customFormat="1" ht="7" customHeight="1">
      <c r="B121" s="33"/>
      <c r="C121" s="34"/>
      <c r="D121" s="34"/>
      <c r="E121" s="34"/>
      <c r="F121" s="34"/>
      <c r="G121" s="34"/>
      <c r="H121" s="34"/>
      <c r="I121" s="34"/>
      <c r="J121" s="34"/>
      <c r="K121" s="34"/>
      <c r="L121" s="18"/>
    </row>
    <row r="125" spans="2:12" s="17" customFormat="1" ht="7" customHeight="1">
      <c r="B125" s="35"/>
      <c r="C125" s="36"/>
      <c r="D125" s="36"/>
      <c r="E125" s="36"/>
      <c r="F125" s="36"/>
      <c r="G125" s="36"/>
      <c r="H125" s="36"/>
      <c r="I125" s="36"/>
      <c r="J125" s="36"/>
      <c r="K125" s="36"/>
      <c r="L125" s="18"/>
    </row>
    <row r="126" spans="2:12" s="17" customFormat="1" ht="25" customHeight="1">
      <c r="B126" s="18"/>
      <c r="C126" s="7" t="s">
        <v>143</v>
      </c>
      <c r="L126" s="18"/>
    </row>
    <row r="127" spans="2:12" s="17" customFormat="1" ht="7" customHeight="1">
      <c r="B127" s="18"/>
      <c r="L127" s="18"/>
    </row>
    <row r="128" spans="2:12" s="17" customFormat="1" ht="12" customHeight="1">
      <c r="B128" s="18"/>
      <c r="C128" s="12" t="s">
        <v>14</v>
      </c>
      <c r="L128" s="18"/>
    </row>
    <row r="129" spans="2:65" s="17" customFormat="1" ht="16.5" customHeight="1">
      <c r="B129" s="18"/>
      <c r="E129" s="718" t="str">
        <f>E7</f>
        <v>Nitra, pracovisko ÚKT, Vodná 23 - rekonštrukcia priestorov</v>
      </c>
      <c r="F129" s="718"/>
      <c r="G129" s="718"/>
      <c r="H129" s="718"/>
      <c r="L129" s="18"/>
    </row>
    <row r="130" spans="2:65" ht="12" customHeight="1">
      <c r="B130" s="6"/>
      <c r="C130" s="12" t="s">
        <v>111</v>
      </c>
      <c r="L130" s="6"/>
    </row>
    <row r="131" spans="2:65" s="17" customFormat="1" ht="16.5" customHeight="1">
      <c r="B131" s="18"/>
      <c r="E131" s="718" t="s">
        <v>2993</v>
      </c>
      <c r="F131" s="718"/>
      <c r="G131" s="718"/>
      <c r="H131" s="718"/>
      <c r="L131" s="18"/>
    </row>
    <row r="132" spans="2:65" s="17" customFormat="1" ht="12" customHeight="1">
      <c r="B132" s="18"/>
      <c r="C132" s="12" t="s">
        <v>112</v>
      </c>
      <c r="L132" s="18"/>
    </row>
    <row r="133" spans="2:65" s="17" customFormat="1" ht="16.5" customHeight="1">
      <c r="B133" s="18"/>
      <c r="E133" s="703" t="str">
        <f>E11</f>
        <v>01 - Architektúra</v>
      </c>
      <c r="F133" s="703"/>
      <c r="G133" s="703"/>
      <c r="H133" s="703"/>
      <c r="L133" s="18"/>
    </row>
    <row r="134" spans="2:65" s="17" customFormat="1" ht="7" customHeight="1">
      <c r="B134" s="18"/>
      <c r="L134" s="18"/>
    </row>
    <row r="135" spans="2:65" s="17" customFormat="1" ht="12" customHeight="1">
      <c r="B135" s="18"/>
      <c r="C135" s="12" t="s">
        <v>17</v>
      </c>
      <c r="F135" s="13" t="str">
        <f>F14</f>
        <v xml:space="preserve"> </v>
      </c>
      <c r="I135" s="12" t="s">
        <v>19</v>
      </c>
      <c r="J135" s="86">
        <f>IF(J14="","",J14)</f>
        <v>45048</v>
      </c>
      <c r="L135" s="18"/>
    </row>
    <row r="136" spans="2:65" s="17" customFormat="1" ht="7" customHeight="1">
      <c r="B136" s="18"/>
      <c r="L136" s="18"/>
    </row>
    <row r="137" spans="2:65" s="17" customFormat="1" ht="15.25" customHeight="1">
      <c r="B137" s="18"/>
      <c r="C137" s="12" t="s">
        <v>20</v>
      </c>
      <c r="F137" s="13" t="str">
        <f>E17</f>
        <v xml:space="preserve"> </v>
      </c>
      <c r="I137" s="12" t="s">
        <v>25</v>
      </c>
      <c r="J137" s="106" t="str">
        <f>E23</f>
        <v xml:space="preserve"> </v>
      </c>
      <c r="L137" s="18"/>
    </row>
    <row r="138" spans="2:65" s="17" customFormat="1" ht="15.25" customHeight="1">
      <c r="B138" s="18"/>
      <c r="C138" s="12" t="s">
        <v>23</v>
      </c>
      <c r="F138" s="13" t="str">
        <f>IF(E20="","",E20)</f>
        <v>Vyplň údaj</v>
      </c>
      <c r="I138" s="12" t="s">
        <v>27</v>
      </c>
      <c r="J138" s="106" t="str">
        <f>E26</f>
        <v xml:space="preserve"> </v>
      </c>
      <c r="L138" s="18"/>
    </row>
    <row r="139" spans="2:65" s="17" customFormat="1" ht="10.4" customHeight="1">
      <c r="B139" s="18"/>
      <c r="L139" s="18"/>
    </row>
    <row r="140" spans="2:65" s="119" customFormat="1" ht="29.25" customHeight="1">
      <c r="B140" s="120"/>
      <c r="C140" s="121" t="s">
        <v>144</v>
      </c>
      <c r="D140" s="122" t="s">
        <v>54</v>
      </c>
      <c r="E140" s="122" t="s">
        <v>50</v>
      </c>
      <c r="F140" s="122" t="s">
        <v>51</v>
      </c>
      <c r="G140" s="122" t="s">
        <v>145</v>
      </c>
      <c r="H140" s="122" t="s">
        <v>146</v>
      </c>
      <c r="I140" s="122" t="s">
        <v>147</v>
      </c>
      <c r="J140" s="123" t="s">
        <v>116</v>
      </c>
      <c r="K140" s="124" t="s">
        <v>148</v>
      </c>
      <c r="L140" s="120"/>
      <c r="M140" s="49"/>
      <c r="N140" s="50" t="s">
        <v>33</v>
      </c>
      <c r="O140" s="50" t="s">
        <v>149</v>
      </c>
      <c r="P140" s="50" t="s">
        <v>150</v>
      </c>
      <c r="Q140" s="50" t="s">
        <v>151</v>
      </c>
      <c r="R140" s="50" t="s">
        <v>152</v>
      </c>
      <c r="S140" s="50" t="s">
        <v>153</v>
      </c>
      <c r="T140" s="51" t="s">
        <v>154</v>
      </c>
    </row>
    <row r="141" spans="2:65" s="17" customFormat="1" ht="22.9" customHeight="1">
      <c r="B141" s="18"/>
      <c r="C141" s="55" t="s">
        <v>117</v>
      </c>
      <c r="J141" s="125"/>
      <c r="L141" s="18"/>
      <c r="M141" s="52"/>
      <c r="N141" s="43"/>
      <c r="O141" s="43"/>
      <c r="P141" s="126">
        <f>P142+P493</f>
        <v>0</v>
      </c>
      <c r="Q141" s="43"/>
      <c r="R141" s="126">
        <f>R142+R493</f>
        <v>0</v>
      </c>
      <c r="S141" s="43"/>
      <c r="T141" s="127">
        <f>T142+T493</f>
        <v>0</v>
      </c>
      <c r="AT141" s="3" t="s">
        <v>68</v>
      </c>
      <c r="AU141" s="3" t="s">
        <v>118</v>
      </c>
      <c r="BK141" s="128">
        <f>BK142+BK493</f>
        <v>0</v>
      </c>
    </row>
    <row r="142" spans="2:65" s="129" customFormat="1" ht="25.9" customHeight="1">
      <c r="B142" s="130"/>
      <c r="D142" s="131" t="s">
        <v>68</v>
      </c>
      <c r="E142" s="132" t="s">
        <v>155</v>
      </c>
      <c r="F142" s="132" t="s">
        <v>156</v>
      </c>
      <c r="I142" s="133"/>
      <c r="J142" s="134"/>
      <c r="L142" s="130"/>
      <c r="M142" s="135"/>
      <c r="N142" s="136"/>
      <c r="O142" s="136"/>
      <c r="P142" s="137">
        <f>P143+P167+P189+P204+P211+P342+P491</f>
        <v>0</v>
      </c>
      <c r="Q142" s="136"/>
      <c r="R142" s="137">
        <f>R143+R167+R189+R204+R211+R342+R491</f>
        <v>0</v>
      </c>
      <c r="S142" s="136"/>
      <c r="T142" s="138">
        <f>T143+T167+T189+T204+T211+T342+T491</f>
        <v>0</v>
      </c>
      <c r="AR142" s="131" t="s">
        <v>75</v>
      </c>
      <c r="AT142" s="139" t="s">
        <v>68</v>
      </c>
      <c r="AU142" s="139" t="s">
        <v>69</v>
      </c>
      <c r="AY142" s="131" t="s">
        <v>157</v>
      </c>
      <c r="BK142" s="140">
        <f>BK143+BK167+BK189+BK204+BK211+BK342+BK491</f>
        <v>0</v>
      </c>
    </row>
    <row r="143" spans="2:65" s="129" customFormat="1" ht="22.9" customHeight="1">
      <c r="B143" s="130"/>
      <c r="D143" s="131" t="s">
        <v>68</v>
      </c>
      <c r="E143" s="141" t="s">
        <v>75</v>
      </c>
      <c r="F143" s="141" t="s">
        <v>158</v>
      </c>
      <c r="I143" s="133"/>
      <c r="J143" s="142"/>
      <c r="L143" s="130"/>
      <c r="M143" s="135"/>
      <c r="N143" s="136"/>
      <c r="O143" s="136"/>
      <c r="P143" s="137">
        <f>SUM(P144:P166)</f>
        <v>0</v>
      </c>
      <c r="Q143" s="136"/>
      <c r="R143" s="137">
        <f>SUM(R144:R166)</f>
        <v>0</v>
      </c>
      <c r="S143" s="136"/>
      <c r="T143" s="138">
        <f>SUM(T144:T166)</f>
        <v>0</v>
      </c>
      <c r="AR143" s="131" t="s">
        <v>75</v>
      </c>
      <c r="AT143" s="139" t="s">
        <v>68</v>
      </c>
      <c r="AU143" s="139" t="s">
        <v>75</v>
      </c>
      <c r="AY143" s="131" t="s">
        <v>157</v>
      </c>
      <c r="BK143" s="140">
        <f>SUM(BK144:BK166)</f>
        <v>0</v>
      </c>
    </row>
    <row r="144" spans="2:65" s="17" customFormat="1" ht="24.25" customHeight="1">
      <c r="B144" s="143"/>
      <c r="C144" s="144" t="s">
        <v>75</v>
      </c>
      <c r="D144" s="144" t="s">
        <v>159</v>
      </c>
      <c r="E144" s="145" t="s">
        <v>160</v>
      </c>
      <c r="F144" s="146" t="s">
        <v>161</v>
      </c>
      <c r="G144" s="147" t="s">
        <v>162</v>
      </c>
      <c r="H144" s="148">
        <v>3.786</v>
      </c>
      <c r="I144" s="149"/>
      <c r="J144" s="150"/>
      <c r="K144" s="151"/>
      <c r="L144" s="18"/>
      <c r="M144" s="152"/>
      <c r="N144" s="153" t="s">
        <v>35</v>
      </c>
      <c r="O144" s="45"/>
      <c r="P144" s="154">
        <f>O144*H144</f>
        <v>0</v>
      </c>
      <c r="Q144" s="154">
        <v>0</v>
      </c>
      <c r="R144" s="154">
        <f>Q144*H144</f>
        <v>0</v>
      </c>
      <c r="S144" s="154">
        <v>0</v>
      </c>
      <c r="T144" s="155">
        <f>S144*H144</f>
        <v>0</v>
      </c>
      <c r="AR144" s="156" t="s">
        <v>163</v>
      </c>
      <c r="AT144" s="156" t="s">
        <v>159</v>
      </c>
      <c r="AU144" s="156" t="s">
        <v>81</v>
      </c>
      <c r="AY144" s="3" t="s">
        <v>157</v>
      </c>
      <c r="BE144" s="157">
        <f>IF(N144="základná",J144,0)</f>
        <v>0</v>
      </c>
      <c r="BF144" s="157">
        <f>IF(N144="znížená",J144,0)</f>
        <v>0</v>
      </c>
      <c r="BG144" s="157">
        <f>IF(N144="zákl. prenesená",J144,0)</f>
        <v>0</v>
      </c>
      <c r="BH144" s="157">
        <f>IF(N144="zníž. prenesená",J144,0)</f>
        <v>0</v>
      </c>
      <c r="BI144" s="157">
        <f>IF(N144="nulová",J144,0)</f>
        <v>0</v>
      </c>
      <c r="BJ144" s="3" t="s">
        <v>81</v>
      </c>
      <c r="BK144" s="157">
        <f>ROUND(I144*H144,2)</f>
        <v>0</v>
      </c>
      <c r="BL144" s="3" t="s">
        <v>163</v>
      </c>
      <c r="BM144" s="156" t="s">
        <v>81</v>
      </c>
    </row>
    <row r="145" spans="2:65" s="158" customFormat="1">
      <c r="B145" s="159"/>
      <c r="D145" s="160" t="s">
        <v>164</v>
      </c>
      <c r="E145" s="161"/>
      <c r="F145" s="162" t="s">
        <v>165</v>
      </c>
      <c r="H145" s="163">
        <v>0.59499999999999997</v>
      </c>
      <c r="I145" s="164"/>
      <c r="L145" s="159"/>
      <c r="M145" s="165"/>
      <c r="N145" s="166"/>
      <c r="O145" s="166"/>
      <c r="P145" s="166"/>
      <c r="Q145" s="166"/>
      <c r="R145" s="166"/>
      <c r="S145" s="166"/>
      <c r="T145" s="167"/>
      <c r="AT145" s="161" t="s">
        <v>164</v>
      </c>
      <c r="AU145" s="161" t="s">
        <v>81</v>
      </c>
      <c r="AV145" s="158" t="s">
        <v>81</v>
      </c>
      <c r="AW145" s="158" t="s">
        <v>26</v>
      </c>
      <c r="AX145" s="158" t="s">
        <v>69</v>
      </c>
      <c r="AY145" s="161" t="s">
        <v>157</v>
      </c>
    </row>
    <row r="146" spans="2:65" s="158" customFormat="1">
      <c r="B146" s="159"/>
      <c r="D146" s="160" t="s">
        <v>164</v>
      </c>
      <c r="E146" s="161"/>
      <c r="F146" s="162" t="s">
        <v>166</v>
      </c>
      <c r="H146" s="163">
        <v>2.3330000000000002</v>
      </c>
      <c r="I146" s="164"/>
      <c r="L146" s="159"/>
      <c r="M146" s="165"/>
      <c r="N146" s="166"/>
      <c r="O146" s="166"/>
      <c r="P146" s="166"/>
      <c r="Q146" s="166"/>
      <c r="R146" s="166"/>
      <c r="S146" s="166"/>
      <c r="T146" s="167"/>
      <c r="AT146" s="161" t="s">
        <v>164</v>
      </c>
      <c r="AU146" s="161" t="s">
        <v>81</v>
      </c>
      <c r="AV146" s="158" t="s">
        <v>81</v>
      </c>
      <c r="AW146" s="158" t="s">
        <v>26</v>
      </c>
      <c r="AX146" s="158" t="s">
        <v>69</v>
      </c>
      <c r="AY146" s="161" t="s">
        <v>157</v>
      </c>
    </row>
    <row r="147" spans="2:65" s="158" customFormat="1">
      <c r="B147" s="159"/>
      <c r="D147" s="160" t="s">
        <v>164</v>
      </c>
      <c r="E147" s="161"/>
      <c r="F147" s="162" t="s">
        <v>167</v>
      </c>
      <c r="H147" s="163">
        <v>0.61</v>
      </c>
      <c r="I147" s="164"/>
      <c r="L147" s="159"/>
      <c r="M147" s="165"/>
      <c r="N147" s="166"/>
      <c r="O147" s="166"/>
      <c r="P147" s="166"/>
      <c r="Q147" s="166"/>
      <c r="R147" s="166"/>
      <c r="S147" s="166"/>
      <c r="T147" s="167"/>
      <c r="AT147" s="161" t="s">
        <v>164</v>
      </c>
      <c r="AU147" s="161" t="s">
        <v>81</v>
      </c>
      <c r="AV147" s="158" t="s">
        <v>81</v>
      </c>
      <c r="AW147" s="158" t="s">
        <v>26</v>
      </c>
      <c r="AX147" s="158" t="s">
        <v>69</v>
      </c>
      <c r="AY147" s="161" t="s">
        <v>157</v>
      </c>
    </row>
    <row r="148" spans="2:65" s="168" customFormat="1">
      <c r="B148" s="169"/>
      <c r="D148" s="160" t="s">
        <v>164</v>
      </c>
      <c r="E148" s="170"/>
      <c r="F148" s="171" t="s">
        <v>168</v>
      </c>
      <c r="H148" s="172">
        <v>3.5379999999999998</v>
      </c>
      <c r="I148" s="173"/>
      <c r="L148" s="169"/>
      <c r="M148" s="174"/>
      <c r="N148" s="175"/>
      <c r="O148" s="175"/>
      <c r="P148" s="175"/>
      <c r="Q148" s="175"/>
      <c r="R148" s="175"/>
      <c r="S148" s="175"/>
      <c r="T148" s="176"/>
      <c r="AT148" s="170" t="s">
        <v>164</v>
      </c>
      <c r="AU148" s="170" t="s">
        <v>81</v>
      </c>
      <c r="AV148" s="168" t="s">
        <v>169</v>
      </c>
      <c r="AW148" s="168" t="s">
        <v>26</v>
      </c>
      <c r="AX148" s="168" t="s">
        <v>69</v>
      </c>
      <c r="AY148" s="170" t="s">
        <v>157</v>
      </c>
    </row>
    <row r="149" spans="2:65" s="177" customFormat="1">
      <c r="B149" s="178"/>
      <c r="D149" s="160" t="s">
        <v>164</v>
      </c>
      <c r="E149" s="179"/>
      <c r="F149" s="180" t="s">
        <v>170</v>
      </c>
      <c r="H149" s="181">
        <v>3.5379999999999998</v>
      </c>
      <c r="I149" s="182"/>
      <c r="L149" s="178"/>
      <c r="M149" s="183"/>
      <c r="N149" s="184"/>
      <c r="O149" s="184"/>
      <c r="P149" s="184"/>
      <c r="Q149" s="184"/>
      <c r="R149" s="184"/>
      <c r="S149" s="184"/>
      <c r="T149" s="185"/>
      <c r="AT149" s="179" t="s">
        <v>164</v>
      </c>
      <c r="AU149" s="179" t="s">
        <v>81</v>
      </c>
      <c r="AV149" s="177" t="s">
        <v>163</v>
      </c>
      <c r="AW149" s="177" t="s">
        <v>26</v>
      </c>
      <c r="AX149" s="177" t="s">
        <v>69</v>
      </c>
      <c r="AY149" s="179" t="s">
        <v>157</v>
      </c>
    </row>
    <row r="150" spans="2:65" s="158" customFormat="1">
      <c r="B150" s="159"/>
      <c r="D150" s="160" t="s">
        <v>164</v>
      </c>
      <c r="E150" s="161"/>
      <c r="F150" s="162" t="s">
        <v>171</v>
      </c>
      <c r="H150" s="163">
        <v>3.786</v>
      </c>
      <c r="I150" s="164"/>
      <c r="L150" s="159"/>
      <c r="M150" s="165"/>
      <c r="N150" s="166"/>
      <c r="O150" s="166"/>
      <c r="P150" s="166"/>
      <c r="Q150" s="166"/>
      <c r="R150" s="166"/>
      <c r="S150" s="166"/>
      <c r="T150" s="167"/>
      <c r="AT150" s="161" t="s">
        <v>164</v>
      </c>
      <c r="AU150" s="161" t="s">
        <v>81</v>
      </c>
      <c r="AV150" s="158" t="s">
        <v>81</v>
      </c>
      <c r="AW150" s="158" t="s">
        <v>26</v>
      </c>
      <c r="AX150" s="158" t="s">
        <v>69</v>
      </c>
      <c r="AY150" s="161" t="s">
        <v>157</v>
      </c>
    </row>
    <row r="151" spans="2:65" s="177" customFormat="1">
      <c r="B151" s="178"/>
      <c r="D151" s="160" t="s">
        <v>164</v>
      </c>
      <c r="E151" s="179"/>
      <c r="F151" s="180" t="s">
        <v>170</v>
      </c>
      <c r="H151" s="181">
        <v>3.786</v>
      </c>
      <c r="I151" s="182"/>
      <c r="L151" s="178"/>
      <c r="M151" s="183"/>
      <c r="N151" s="184"/>
      <c r="O151" s="184"/>
      <c r="P151" s="184"/>
      <c r="Q151" s="184"/>
      <c r="R151" s="184"/>
      <c r="S151" s="184"/>
      <c r="T151" s="185"/>
      <c r="AT151" s="179" t="s">
        <v>164</v>
      </c>
      <c r="AU151" s="179" t="s">
        <v>81</v>
      </c>
      <c r="AV151" s="177" t="s">
        <v>163</v>
      </c>
      <c r="AW151" s="177" t="s">
        <v>26</v>
      </c>
      <c r="AX151" s="177" t="s">
        <v>75</v>
      </c>
      <c r="AY151" s="179" t="s">
        <v>157</v>
      </c>
    </row>
    <row r="152" spans="2:65" s="17" customFormat="1" ht="24.25" customHeight="1">
      <c r="B152" s="143"/>
      <c r="C152" s="144" t="s">
        <v>81</v>
      </c>
      <c r="D152" s="144" t="s">
        <v>159</v>
      </c>
      <c r="E152" s="145" t="s">
        <v>172</v>
      </c>
      <c r="F152" s="146" t="s">
        <v>173</v>
      </c>
      <c r="G152" s="147" t="s">
        <v>162</v>
      </c>
      <c r="H152" s="148">
        <v>3.786</v>
      </c>
      <c r="I152" s="149"/>
      <c r="J152" s="150"/>
      <c r="K152" s="151"/>
      <c r="L152" s="18"/>
      <c r="M152" s="152"/>
      <c r="N152" s="153" t="s">
        <v>35</v>
      </c>
      <c r="O152" s="45"/>
      <c r="P152" s="154">
        <f>O152*H152</f>
        <v>0</v>
      </c>
      <c r="Q152" s="154">
        <v>0</v>
      </c>
      <c r="R152" s="154">
        <f>Q152*H152</f>
        <v>0</v>
      </c>
      <c r="S152" s="154">
        <v>0</v>
      </c>
      <c r="T152" s="155">
        <f>S152*H152</f>
        <v>0</v>
      </c>
      <c r="AR152" s="156" t="s">
        <v>163</v>
      </c>
      <c r="AT152" s="156" t="s">
        <v>159</v>
      </c>
      <c r="AU152" s="156" t="s">
        <v>81</v>
      </c>
      <c r="AY152" s="3" t="s">
        <v>157</v>
      </c>
      <c r="BE152" s="157">
        <f>IF(N152="základná",J152,0)</f>
        <v>0</v>
      </c>
      <c r="BF152" s="157">
        <f>IF(N152="znížená",J152,0)</f>
        <v>0</v>
      </c>
      <c r="BG152" s="157">
        <f>IF(N152="zákl. prenesená",J152,0)</f>
        <v>0</v>
      </c>
      <c r="BH152" s="157">
        <f>IF(N152="zníž. prenesená",J152,0)</f>
        <v>0</v>
      </c>
      <c r="BI152" s="157">
        <f>IF(N152="nulová",J152,0)</f>
        <v>0</v>
      </c>
      <c r="BJ152" s="3" t="s">
        <v>81</v>
      </c>
      <c r="BK152" s="157">
        <f>ROUND(I152*H152,2)</f>
        <v>0</v>
      </c>
      <c r="BL152" s="3" t="s">
        <v>163</v>
      </c>
      <c r="BM152" s="156" t="s">
        <v>163</v>
      </c>
    </row>
    <row r="153" spans="2:65" s="158" customFormat="1">
      <c r="B153" s="159"/>
      <c r="D153" s="160" t="s">
        <v>164</v>
      </c>
      <c r="E153" s="161"/>
      <c r="F153" s="162" t="s">
        <v>171</v>
      </c>
      <c r="H153" s="163">
        <v>3.786</v>
      </c>
      <c r="I153" s="164"/>
      <c r="L153" s="159"/>
      <c r="M153" s="165"/>
      <c r="N153" s="166"/>
      <c r="O153" s="166"/>
      <c r="P153" s="166"/>
      <c r="Q153" s="166"/>
      <c r="R153" s="166"/>
      <c r="S153" s="166"/>
      <c r="T153" s="167"/>
      <c r="AT153" s="161" t="s">
        <v>164</v>
      </c>
      <c r="AU153" s="161" t="s">
        <v>81</v>
      </c>
      <c r="AV153" s="158" t="s">
        <v>81</v>
      </c>
      <c r="AW153" s="158" t="s">
        <v>26</v>
      </c>
      <c r="AX153" s="158" t="s">
        <v>69</v>
      </c>
      <c r="AY153" s="161" t="s">
        <v>157</v>
      </c>
    </row>
    <row r="154" spans="2:65" s="177" customFormat="1">
      <c r="B154" s="178"/>
      <c r="D154" s="160" t="s">
        <v>164</v>
      </c>
      <c r="E154" s="179"/>
      <c r="F154" s="180" t="s">
        <v>170</v>
      </c>
      <c r="H154" s="181">
        <v>3.786</v>
      </c>
      <c r="I154" s="182"/>
      <c r="L154" s="178"/>
      <c r="M154" s="183"/>
      <c r="N154" s="184"/>
      <c r="O154" s="184"/>
      <c r="P154" s="184"/>
      <c r="Q154" s="184"/>
      <c r="R154" s="184"/>
      <c r="S154" s="184"/>
      <c r="T154" s="185"/>
      <c r="AT154" s="179" t="s">
        <v>164</v>
      </c>
      <c r="AU154" s="179" t="s">
        <v>81</v>
      </c>
      <c r="AV154" s="177" t="s">
        <v>163</v>
      </c>
      <c r="AW154" s="177" t="s">
        <v>26</v>
      </c>
      <c r="AX154" s="177" t="s">
        <v>75</v>
      </c>
      <c r="AY154" s="179" t="s">
        <v>157</v>
      </c>
    </row>
    <row r="155" spans="2:65" s="17" customFormat="1" ht="24.25" customHeight="1">
      <c r="B155" s="143"/>
      <c r="C155" s="144" t="s">
        <v>169</v>
      </c>
      <c r="D155" s="144" t="s">
        <v>159</v>
      </c>
      <c r="E155" s="145" t="s">
        <v>174</v>
      </c>
      <c r="F155" s="146" t="s">
        <v>175</v>
      </c>
      <c r="G155" s="147" t="s">
        <v>162</v>
      </c>
      <c r="H155" s="148">
        <v>3.786</v>
      </c>
      <c r="I155" s="149"/>
      <c r="J155" s="150"/>
      <c r="K155" s="151"/>
      <c r="L155" s="18"/>
      <c r="M155" s="152"/>
      <c r="N155" s="153" t="s">
        <v>35</v>
      </c>
      <c r="O155" s="45"/>
      <c r="P155" s="154">
        <f>O155*H155</f>
        <v>0</v>
      </c>
      <c r="Q155" s="154">
        <v>0</v>
      </c>
      <c r="R155" s="154">
        <f>Q155*H155</f>
        <v>0</v>
      </c>
      <c r="S155" s="154">
        <v>0</v>
      </c>
      <c r="T155" s="155">
        <f>S155*H155</f>
        <v>0</v>
      </c>
      <c r="AR155" s="156" t="s">
        <v>163</v>
      </c>
      <c r="AT155" s="156" t="s">
        <v>159</v>
      </c>
      <c r="AU155" s="156" t="s">
        <v>81</v>
      </c>
      <c r="AY155" s="3" t="s">
        <v>157</v>
      </c>
      <c r="BE155" s="157">
        <f>IF(N155="základná",J155,0)</f>
        <v>0</v>
      </c>
      <c r="BF155" s="157">
        <f>IF(N155="znížená",J155,0)</f>
        <v>0</v>
      </c>
      <c r="BG155" s="157">
        <f>IF(N155="zákl. prenesená",J155,0)</f>
        <v>0</v>
      </c>
      <c r="BH155" s="157">
        <f>IF(N155="zníž. prenesená",J155,0)</f>
        <v>0</v>
      </c>
      <c r="BI155" s="157">
        <f>IF(N155="nulová",J155,0)</f>
        <v>0</v>
      </c>
      <c r="BJ155" s="3" t="s">
        <v>81</v>
      </c>
      <c r="BK155" s="157">
        <f>ROUND(I155*H155,2)</f>
        <v>0</v>
      </c>
      <c r="BL155" s="3" t="s">
        <v>163</v>
      </c>
      <c r="BM155" s="156" t="s">
        <v>176</v>
      </c>
    </row>
    <row r="156" spans="2:65" s="158" customFormat="1">
      <c r="B156" s="159"/>
      <c r="D156" s="160" t="s">
        <v>164</v>
      </c>
      <c r="E156" s="161"/>
      <c r="F156" s="162" t="s">
        <v>171</v>
      </c>
      <c r="H156" s="163">
        <v>3.786</v>
      </c>
      <c r="I156" s="164"/>
      <c r="L156" s="159"/>
      <c r="M156" s="165"/>
      <c r="N156" s="166"/>
      <c r="O156" s="166"/>
      <c r="P156" s="166"/>
      <c r="Q156" s="166"/>
      <c r="R156" s="166"/>
      <c r="S156" s="166"/>
      <c r="T156" s="167"/>
      <c r="AT156" s="161" t="s">
        <v>164</v>
      </c>
      <c r="AU156" s="161" t="s">
        <v>81</v>
      </c>
      <c r="AV156" s="158" t="s">
        <v>81</v>
      </c>
      <c r="AW156" s="158" t="s">
        <v>26</v>
      </c>
      <c r="AX156" s="158" t="s">
        <v>69</v>
      </c>
      <c r="AY156" s="161" t="s">
        <v>157</v>
      </c>
    </row>
    <row r="157" spans="2:65" s="177" customFormat="1">
      <c r="B157" s="178"/>
      <c r="D157" s="160" t="s">
        <v>164</v>
      </c>
      <c r="E157" s="179"/>
      <c r="F157" s="180" t="s">
        <v>170</v>
      </c>
      <c r="H157" s="181">
        <v>3.786</v>
      </c>
      <c r="I157" s="182"/>
      <c r="L157" s="178"/>
      <c r="M157" s="183"/>
      <c r="N157" s="184"/>
      <c r="O157" s="184"/>
      <c r="P157" s="184"/>
      <c r="Q157" s="184"/>
      <c r="R157" s="184"/>
      <c r="S157" s="184"/>
      <c r="T157" s="185"/>
      <c r="AT157" s="179" t="s">
        <v>164</v>
      </c>
      <c r="AU157" s="179" t="s">
        <v>81</v>
      </c>
      <c r="AV157" s="177" t="s">
        <v>163</v>
      </c>
      <c r="AW157" s="177" t="s">
        <v>26</v>
      </c>
      <c r="AX157" s="177" t="s">
        <v>75</v>
      </c>
      <c r="AY157" s="179" t="s">
        <v>157</v>
      </c>
    </row>
    <row r="158" spans="2:65" s="17" customFormat="1" ht="33" customHeight="1">
      <c r="B158" s="143"/>
      <c r="C158" s="144" t="s">
        <v>163</v>
      </c>
      <c r="D158" s="144" t="s">
        <v>159</v>
      </c>
      <c r="E158" s="145" t="s">
        <v>177</v>
      </c>
      <c r="F158" s="146" t="s">
        <v>178</v>
      </c>
      <c r="G158" s="147" t="s">
        <v>162</v>
      </c>
      <c r="H158" s="148">
        <v>3.786</v>
      </c>
      <c r="I158" s="149"/>
      <c r="J158" s="150"/>
      <c r="K158" s="151"/>
      <c r="L158" s="18"/>
      <c r="M158" s="152"/>
      <c r="N158" s="153" t="s">
        <v>35</v>
      </c>
      <c r="O158" s="45"/>
      <c r="P158" s="154">
        <f>O158*H158</f>
        <v>0</v>
      </c>
      <c r="Q158" s="154">
        <v>0</v>
      </c>
      <c r="R158" s="154">
        <f>Q158*H158</f>
        <v>0</v>
      </c>
      <c r="S158" s="154">
        <v>0</v>
      </c>
      <c r="T158" s="155">
        <f>S158*H158</f>
        <v>0</v>
      </c>
      <c r="AR158" s="156" t="s">
        <v>163</v>
      </c>
      <c r="AT158" s="156" t="s">
        <v>159</v>
      </c>
      <c r="AU158" s="156" t="s">
        <v>81</v>
      </c>
      <c r="AY158" s="3" t="s">
        <v>157</v>
      </c>
      <c r="BE158" s="157">
        <f>IF(N158="základná",J158,0)</f>
        <v>0</v>
      </c>
      <c r="BF158" s="157">
        <f>IF(N158="znížená",J158,0)</f>
        <v>0</v>
      </c>
      <c r="BG158" s="157">
        <f>IF(N158="zákl. prenesená",J158,0)</f>
        <v>0</v>
      </c>
      <c r="BH158" s="157">
        <f>IF(N158="zníž. prenesená",J158,0)</f>
        <v>0</v>
      </c>
      <c r="BI158" s="157">
        <f>IF(N158="nulová",J158,0)</f>
        <v>0</v>
      </c>
      <c r="BJ158" s="3" t="s">
        <v>81</v>
      </c>
      <c r="BK158" s="157">
        <f>ROUND(I158*H158,2)</f>
        <v>0</v>
      </c>
      <c r="BL158" s="3" t="s">
        <v>163</v>
      </c>
      <c r="BM158" s="156" t="s">
        <v>179</v>
      </c>
    </row>
    <row r="159" spans="2:65" s="158" customFormat="1">
      <c r="B159" s="159"/>
      <c r="D159" s="160" t="s">
        <v>164</v>
      </c>
      <c r="E159" s="161"/>
      <c r="F159" s="162" t="s">
        <v>171</v>
      </c>
      <c r="H159" s="163">
        <v>3.786</v>
      </c>
      <c r="I159" s="164"/>
      <c r="L159" s="159"/>
      <c r="M159" s="165"/>
      <c r="N159" s="166"/>
      <c r="O159" s="166"/>
      <c r="P159" s="166"/>
      <c r="Q159" s="166"/>
      <c r="R159" s="166"/>
      <c r="S159" s="166"/>
      <c r="T159" s="167"/>
      <c r="AT159" s="161" t="s">
        <v>164</v>
      </c>
      <c r="AU159" s="161" t="s">
        <v>81</v>
      </c>
      <c r="AV159" s="158" t="s">
        <v>81</v>
      </c>
      <c r="AW159" s="158" t="s">
        <v>26</v>
      </c>
      <c r="AX159" s="158" t="s">
        <v>69</v>
      </c>
      <c r="AY159" s="161" t="s">
        <v>157</v>
      </c>
    </row>
    <row r="160" spans="2:65" s="177" customFormat="1">
      <c r="B160" s="178"/>
      <c r="D160" s="160" t="s">
        <v>164</v>
      </c>
      <c r="E160" s="179"/>
      <c r="F160" s="180" t="s">
        <v>170</v>
      </c>
      <c r="H160" s="181">
        <v>3.786</v>
      </c>
      <c r="I160" s="182"/>
      <c r="L160" s="178"/>
      <c r="M160" s="183"/>
      <c r="N160" s="184"/>
      <c r="O160" s="184"/>
      <c r="P160" s="184"/>
      <c r="Q160" s="184"/>
      <c r="R160" s="184"/>
      <c r="S160" s="184"/>
      <c r="T160" s="185"/>
      <c r="AT160" s="179" t="s">
        <v>164</v>
      </c>
      <c r="AU160" s="179" t="s">
        <v>81</v>
      </c>
      <c r="AV160" s="177" t="s">
        <v>163</v>
      </c>
      <c r="AW160" s="177" t="s">
        <v>26</v>
      </c>
      <c r="AX160" s="177" t="s">
        <v>75</v>
      </c>
      <c r="AY160" s="179" t="s">
        <v>157</v>
      </c>
    </row>
    <row r="161" spans="2:65" s="17" customFormat="1" ht="37.9" customHeight="1">
      <c r="B161" s="143"/>
      <c r="C161" s="144" t="s">
        <v>180</v>
      </c>
      <c r="D161" s="144" t="s">
        <v>159</v>
      </c>
      <c r="E161" s="145" t="s">
        <v>181</v>
      </c>
      <c r="F161" s="146" t="s">
        <v>182</v>
      </c>
      <c r="G161" s="147" t="s">
        <v>162</v>
      </c>
      <c r="H161" s="148">
        <v>25.013999999999999</v>
      </c>
      <c r="I161" s="149"/>
      <c r="J161" s="150"/>
      <c r="K161" s="151"/>
      <c r="L161" s="18"/>
      <c r="M161" s="152"/>
      <c r="N161" s="153" t="s">
        <v>35</v>
      </c>
      <c r="O161" s="45"/>
      <c r="P161" s="154">
        <f>O161*H161</f>
        <v>0</v>
      </c>
      <c r="Q161" s="154">
        <v>0</v>
      </c>
      <c r="R161" s="154">
        <f>Q161*H161</f>
        <v>0</v>
      </c>
      <c r="S161" s="154">
        <v>0</v>
      </c>
      <c r="T161" s="155">
        <f>S161*H161</f>
        <v>0</v>
      </c>
      <c r="AR161" s="156" t="s">
        <v>163</v>
      </c>
      <c r="AT161" s="156" t="s">
        <v>159</v>
      </c>
      <c r="AU161" s="156" t="s">
        <v>81</v>
      </c>
      <c r="AY161" s="3" t="s">
        <v>157</v>
      </c>
      <c r="BE161" s="157">
        <f>IF(N161="základná",J161,0)</f>
        <v>0</v>
      </c>
      <c r="BF161" s="157">
        <f>IF(N161="znížená",J161,0)</f>
        <v>0</v>
      </c>
      <c r="BG161" s="157">
        <f>IF(N161="zákl. prenesená",J161,0)</f>
        <v>0</v>
      </c>
      <c r="BH161" s="157">
        <f>IF(N161="zníž. prenesená",J161,0)</f>
        <v>0</v>
      </c>
      <c r="BI161" s="157">
        <f>IF(N161="nulová",J161,0)</f>
        <v>0</v>
      </c>
      <c r="BJ161" s="3" t="s">
        <v>81</v>
      </c>
      <c r="BK161" s="157">
        <f>ROUND(I161*H161,2)</f>
        <v>0</v>
      </c>
      <c r="BL161" s="3" t="s">
        <v>163</v>
      </c>
      <c r="BM161" s="156" t="s">
        <v>183</v>
      </c>
    </row>
    <row r="162" spans="2:65" s="158" customFormat="1">
      <c r="B162" s="159"/>
      <c r="D162" s="160" t="s">
        <v>164</v>
      </c>
      <c r="E162" s="161"/>
      <c r="F162" s="162" t="s">
        <v>184</v>
      </c>
      <c r="H162" s="163">
        <v>25.013999999999999</v>
      </c>
      <c r="I162" s="164"/>
      <c r="L162" s="159"/>
      <c r="M162" s="165"/>
      <c r="N162" s="166"/>
      <c r="O162" s="166"/>
      <c r="P162" s="166"/>
      <c r="Q162" s="166"/>
      <c r="R162" s="166"/>
      <c r="S162" s="166"/>
      <c r="T162" s="167"/>
      <c r="AT162" s="161" t="s">
        <v>164</v>
      </c>
      <c r="AU162" s="161" t="s">
        <v>81</v>
      </c>
      <c r="AV162" s="158" t="s">
        <v>81</v>
      </c>
      <c r="AW162" s="158" t="s">
        <v>26</v>
      </c>
      <c r="AX162" s="158" t="s">
        <v>69</v>
      </c>
      <c r="AY162" s="161" t="s">
        <v>157</v>
      </c>
    </row>
    <row r="163" spans="2:65" s="177" customFormat="1">
      <c r="B163" s="178"/>
      <c r="D163" s="160" t="s">
        <v>164</v>
      </c>
      <c r="E163" s="179"/>
      <c r="F163" s="180" t="s">
        <v>170</v>
      </c>
      <c r="H163" s="181">
        <v>25.013999999999999</v>
      </c>
      <c r="I163" s="182"/>
      <c r="L163" s="178"/>
      <c r="M163" s="183"/>
      <c r="N163" s="184"/>
      <c r="O163" s="184"/>
      <c r="P163" s="184"/>
      <c r="Q163" s="184"/>
      <c r="R163" s="184"/>
      <c r="S163" s="184"/>
      <c r="T163" s="185"/>
      <c r="AT163" s="179" t="s">
        <v>164</v>
      </c>
      <c r="AU163" s="179" t="s">
        <v>81</v>
      </c>
      <c r="AV163" s="177" t="s">
        <v>163</v>
      </c>
      <c r="AW163" s="177" t="s">
        <v>26</v>
      </c>
      <c r="AX163" s="177" t="s">
        <v>75</v>
      </c>
      <c r="AY163" s="179" t="s">
        <v>157</v>
      </c>
    </row>
    <row r="164" spans="2:65" s="17" customFormat="1" ht="24.25" customHeight="1">
      <c r="B164" s="143"/>
      <c r="C164" s="144" t="s">
        <v>176</v>
      </c>
      <c r="D164" s="144" t="s">
        <v>159</v>
      </c>
      <c r="E164" s="145" t="s">
        <v>185</v>
      </c>
      <c r="F164" s="146" t="s">
        <v>186</v>
      </c>
      <c r="G164" s="147" t="s">
        <v>187</v>
      </c>
      <c r="H164" s="148">
        <v>5.9080000000000004</v>
      </c>
      <c r="I164" s="149"/>
      <c r="J164" s="150"/>
      <c r="K164" s="151"/>
      <c r="L164" s="18"/>
      <c r="M164" s="152"/>
      <c r="N164" s="153" t="s">
        <v>35</v>
      </c>
      <c r="O164" s="45"/>
      <c r="P164" s="154">
        <f>O164*H164</f>
        <v>0</v>
      </c>
      <c r="Q164" s="154">
        <v>0</v>
      </c>
      <c r="R164" s="154">
        <f>Q164*H164</f>
        <v>0</v>
      </c>
      <c r="S164" s="154">
        <v>0</v>
      </c>
      <c r="T164" s="155">
        <f>S164*H164</f>
        <v>0</v>
      </c>
      <c r="AR164" s="156" t="s">
        <v>163</v>
      </c>
      <c r="AT164" s="156" t="s">
        <v>159</v>
      </c>
      <c r="AU164" s="156" t="s">
        <v>81</v>
      </c>
      <c r="AY164" s="3" t="s">
        <v>157</v>
      </c>
      <c r="BE164" s="157">
        <f>IF(N164="základná",J164,0)</f>
        <v>0</v>
      </c>
      <c r="BF164" s="157">
        <f>IF(N164="znížená",J164,0)</f>
        <v>0</v>
      </c>
      <c r="BG164" s="157">
        <f>IF(N164="zákl. prenesená",J164,0)</f>
        <v>0</v>
      </c>
      <c r="BH164" s="157">
        <f>IF(N164="zníž. prenesená",J164,0)</f>
        <v>0</v>
      </c>
      <c r="BI164" s="157">
        <f>IF(N164="nulová",J164,0)</f>
        <v>0</v>
      </c>
      <c r="BJ164" s="3" t="s">
        <v>81</v>
      </c>
      <c r="BK164" s="157">
        <f>ROUND(I164*H164,2)</f>
        <v>0</v>
      </c>
      <c r="BL164" s="3" t="s">
        <v>163</v>
      </c>
      <c r="BM164" s="156" t="s">
        <v>188</v>
      </c>
    </row>
    <row r="165" spans="2:65" s="158" customFormat="1">
      <c r="B165" s="159"/>
      <c r="D165" s="160" t="s">
        <v>164</v>
      </c>
      <c r="E165" s="161"/>
      <c r="F165" s="162" t="s">
        <v>189</v>
      </c>
      <c r="H165" s="163">
        <v>5.9080000000000004</v>
      </c>
      <c r="I165" s="164"/>
      <c r="L165" s="159"/>
      <c r="M165" s="165"/>
      <c r="N165" s="166"/>
      <c r="O165" s="166"/>
      <c r="P165" s="166"/>
      <c r="Q165" s="166"/>
      <c r="R165" s="166"/>
      <c r="S165" s="166"/>
      <c r="T165" s="167"/>
      <c r="AT165" s="161" t="s">
        <v>164</v>
      </c>
      <c r="AU165" s="161" t="s">
        <v>81</v>
      </c>
      <c r="AV165" s="158" t="s">
        <v>81</v>
      </c>
      <c r="AW165" s="158" t="s">
        <v>26</v>
      </c>
      <c r="AX165" s="158" t="s">
        <v>69</v>
      </c>
      <c r="AY165" s="161" t="s">
        <v>157</v>
      </c>
    </row>
    <row r="166" spans="2:65" s="177" customFormat="1">
      <c r="B166" s="178"/>
      <c r="D166" s="160" t="s">
        <v>164</v>
      </c>
      <c r="E166" s="179"/>
      <c r="F166" s="180" t="s">
        <v>170</v>
      </c>
      <c r="H166" s="181">
        <v>5.9080000000000004</v>
      </c>
      <c r="I166" s="182"/>
      <c r="L166" s="178"/>
      <c r="M166" s="183"/>
      <c r="N166" s="184"/>
      <c r="O166" s="184"/>
      <c r="P166" s="184"/>
      <c r="Q166" s="184"/>
      <c r="R166" s="184"/>
      <c r="S166" s="184"/>
      <c r="T166" s="185"/>
      <c r="AT166" s="179" t="s">
        <v>164</v>
      </c>
      <c r="AU166" s="179" t="s">
        <v>81</v>
      </c>
      <c r="AV166" s="177" t="s">
        <v>163</v>
      </c>
      <c r="AW166" s="177" t="s">
        <v>26</v>
      </c>
      <c r="AX166" s="177" t="s">
        <v>75</v>
      </c>
      <c r="AY166" s="179" t="s">
        <v>157</v>
      </c>
    </row>
    <row r="167" spans="2:65" s="129" customFormat="1" ht="22.9" customHeight="1">
      <c r="B167" s="130"/>
      <c r="D167" s="131" t="s">
        <v>68</v>
      </c>
      <c r="E167" s="141" t="s">
        <v>81</v>
      </c>
      <c r="F167" s="141" t="s">
        <v>190</v>
      </c>
      <c r="I167" s="133"/>
      <c r="J167" s="142"/>
      <c r="L167" s="130"/>
      <c r="M167" s="135"/>
      <c r="N167" s="136"/>
      <c r="O167" s="136"/>
      <c r="P167" s="137">
        <f>SUM(P168:P188)</f>
        <v>0</v>
      </c>
      <c r="Q167" s="136"/>
      <c r="R167" s="137">
        <f>SUM(R168:R188)</f>
        <v>0</v>
      </c>
      <c r="S167" s="136"/>
      <c r="T167" s="138">
        <f>SUM(T168:T188)</f>
        <v>0</v>
      </c>
      <c r="AR167" s="131" t="s">
        <v>75</v>
      </c>
      <c r="AT167" s="139" t="s">
        <v>68</v>
      </c>
      <c r="AU167" s="139" t="s">
        <v>75</v>
      </c>
      <c r="AY167" s="131" t="s">
        <v>157</v>
      </c>
      <c r="BK167" s="140">
        <f>SUM(BK168:BK188)</f>
        <v>0</v>
      </c>
    </row>
    <row r="168" spans="2:65" s="17" customFormat="1" ht="16.5" customHeight="1">
      <c r="B168" s="143"/>
      <c r="C168" s="144" t="s">
        <v>191</v>
      </c>
      <c r="D168" s="144" t="s">
        <v>159</v>
      </c>
      <c r="E168" s="145" t="s">
        <v>192</v>
      </c>
      <c r="F168" s="146" t="s">
        <v>193</v>
      </c>
      <c r="G168" s="147" t="s">
        <v>162</v>
      </c>
      <c r="H168" s="148">
        <v>2.294</v>
      </c>
      <c r="I168" s="149"/>
      <c r="J168" s="150"/>
      <c r="K168" s="151"/>
      <c r="L168" s="18"/>
      <c r="M168" s="152"/>
      <c r="N168" s="153" t="s">
        <v>35</v>
      </c>
      <c r="O168" s="45"/>
      <c r="P168" s="154">
        <f>O168*H168</f>
        <v>0</v>
      </c>
      <c r="Q168" s="154">
        <v>0</v>
      </c>
      <c r="R168" s="154">
        <f>Q168*H168</f>
        <v>0</v>
      </c>
      <c r="S168" s="154">
        <v>0</v>
      </c>
      <c r="T168" s="155">
        <f>S168*H168</f>
        <v>0</v>
      </c>
      <c r="AR168" s="156" t="s">
        <v>163</v>
      </c>
      <c r="AT168" s="156" t="s">
        <v>159</v>
      </c>
      <c r="AU168" s="156" t="s">
        <v>81</v>
      </c>
      <c r="AY168" s="3" t="s">
        <v>157</v>
      </c>
      <c r="BE168" s="157">
        <f>IF(N168="základná",J168,0)</f>
        <v>0</v>
      </c>
      <c r="BF168" s="157">
        <f>IF(N168="znížená",J168,0)</f>
        <v>0</v>
      </c>
      <c r="BG168" s="157">
        <f>IF(N168="zákl. prenesená",J168,0)</f>
        <v>0</v>
      </c>
      <c r="BH168" s="157">
        <f>IF(N168="zníž. prenesená",J168,0)</f>
        <v>0</v>
      </c>
      <c r="BI168" s="157">
        <f>IF(N168="nulová",J168,0)</f>
        <v>0</v>
      </c>
      <c r="BJ168" s="3" t="s">
        <v>81</v>
      </c>
      <c r="BK168" s="157">
        <f>ROUND(I168*H168,2)</f>
        <v>0</v>
      </c>
      <c r="BL168" s="3" t="s">
        <v>163</v>
      </c>
      <c r="BM168" s="156" t="s">
        <v>194</v>
      </c>
    </row>
    <row r="169" spans="2:65" s="17" customFormat="1" ht="24.25" customHeight="1">
      <c r="B169" s="143"/>
      <c r="C169" s="144" t="s">
        <v>179</v>
      </c>
      <c r="D169" s="144" t="s">
        <v>159</v>
      </c>
      <c r="E169" s="145" t="s">
        <v>195</v>
      </c>
      <c r="F169" s="146" t="s">
        <v>196</v>
      </c>
      <c r="G169" s="147" t="s">
        <v>162</v>
      </c>
      <c r="H169" s="148">
        <v>6.8819999999999997</v>
      </c>
      <c r="I169" s="149"/>
      <c r="J169" s="150"/>
      <c r="K169" s="151"/>
      <c r="L169" s="18"/>
      <c r="M169" s="152"/>
      <c r="N169" s="153" t="s">
        <v>35</v>
      </c>
      <c r="O169" s="45"/>
      <c r="P169" s="154">
        <f>O169*H169</f>
        <v>0</v>
      </c>
      <c r="Q169" s="154">
        <v>0</v>
      </c>
      <c r="R169" s="154">
        <f>Q169*H169</f>
        <v>0</v>
      </c>
      <c r="S169" s="154">
        <v>0</v>
      </c>
      <c r="T169" s="155">
        <f>S169*H169</f>
        <v>0</v>
      </c>
      <c r="AR169" s="156" t="s">
        <v>163</v>
      </c>
      <c r="AT169" s="156" t="s">
        <v>159</v>
      </c>
      <c r="AU169" s="156" t="s">
        <v>81</v>
      </c>
      <c r="AY169" s="3" t="s">
        <v>157</v>
      </c>
      <c r="BE169" s="157">
        <f>IF(N169="základná",J169,0)</f>
        <v>0</v>
      </c>
      <c r="BF169" s="157">
        <f>IF(N169="znížená",J169,0)</f>
        <v>0</v>
      </c>
      <c r="BG169" s="157">
        <f>IF(N169="zákl. prenesená",J169,0)</f>
        <v>0</v>
      </c>
      <c r="BH169" s="157">
        <f>IF(N169="zníž. prenesená",J169,0)</f>
        <v>0</v>
      </c>
      <c r="BI169" s="157">
        <f>IF(N169="nulová",J169,0)</f>
        <v>0</v>
      </c>
      <c r="BJ169" s="3" t="s">
        <v>81</v>
      </c>
      <c r="BK169" s="157">
        <f>ROUND(I169*H169,2)</f>
        <v>0</v>
      </c>
      <c r="BL169" s="3" t="s">
        <v>163</v>
      </c>
      <c r="BM169" s="156" t="s">
        <v>197</v>
      </c>
    </row>
    <row r="170" spans="2:65" s="17" customFormat="1" ht="21.75" customHeight="1">
      <c r="B170" s="143"/>
      <c r="C170" s="144" t="s">
        <v>198</v>
      </c>
      <c r="D170" s="144" t="s">
        <v>159</v>
      </c>
      <c r="E170" s="145" t="s">
        <v>199</v>
      </c>
      <c r="F170" s="146" t="s">
        <v>200</v>
      </c>
      <c r="G170" s="147" t="s">
        <v>187</v>
      </c>
      <c r="H170" s="148">
        <v>0.51800000000000002</v>
      </c>
      <c r="I170" s="149"/>
      <c r="J170" s="150"/>
      <c r="K170" s="151"/>
      <c r="L170" s="18"/>
      <c r="M170" s="152"/>
      <c r="N170" s="153" t="s">
        <v>35</v>
      </c>
      <c r="O170" s="45"/>
      <c r="P170" s="154">
        <f>O170*H170</f>
        <v>0</v>
      </c>
      <c r="Q170" s="154">
        <v>0</v>
      </c>
      <c r="R170" s="154">
        <f>Q170*H170</f>
        <v>0</v>
      </c>
      <c r="S170" s="154">
        <v>0</v>
      </c>
      <c r="T170" s="155">
        <f>S170*H170</f>
        <v>0</v>
      </c>
      <c r="AR170" s="156" t="s">
        <v>163</v>
      </c>
      <c r="AT170" s="156" t="s">
        <v>159</v>
      </c>
      <c r="AU170" s="156" t="s">
        <v>81</v>
      </c>
      <c r="AY170" s="3" t="s">
        <v>157</v>
      </c>
      <c r="BE170" s="157">
        <f>IF(N170="základná",J170,0)</f>
        <v>0</v>
      </c>
      <c r="BF170" s="157">
        <f>IF(N170="znížená",J170,0)</f>
        <v>0</v>
      </c>
      <c r="BG170" s="157">
        <f>IF(N170="zákl. prenesená",J170,0)</f>
        <v>0</v>
      </c>
      <c r="BH170" s="157">
        <f>IF(N170="zníž. prenesená",J170,0)</f>
        <v>0</v>
      </c>
      <c r="BI170" s="157">
        <f>IF(N170="nulová",J170,0)</f>
        <v>0</v>
      </c>
      <c r="BJ170" s="3" t="s">
        <v>81</v>
      </c>
      <c r="BK170" s="157">
        <f>ROUND(I170*H170,2)</f>
        <v>0</v>
      </c>
      <c r="BL170" s="3" t="s">
        <v>163</v>
      </c>
      <c r="BM170" s="156" t="s">
        <v>201</v>
      </c>
    </row>
    <row r="171" spans="2:65" s="158" customFormat="1">
      <c r="B171" s="159"/>
      <c r="D171" s="160" t="s">
        <v>164</v>
      </c>
      <c r="E171" s="161"/>
      <c r="F171" s="162" t="s">
        <v>202</v>
      </c>
      <c r="H171" s="163">
        <v>0.51800000000000002</v>
      </c>
      <c r="I171" s="164"/>
      <c r="L171" s="159"/>
      <c r="M171" s="165"/>
      <c r="N171" s="166"/>
      <c r="O171" s="166"/>
      <c r="P171" s="166"/>
      <c r="Q171" s="166"/>
      <c r="R171" s="166"/>
      <c r="S171" s="166"/>
      <c r="T171" s="167"/>
      <c r="AT171" s="161" t="s">
        <v>164</v>
      </c>
      <c r="AU171" s="161" t="s">
        <v>81</v>
      </c>
      <c r="AV171" s="158" t="s">
        <v>81</v>
      </c>
      <c r="AW171" s="158" t="s">
        <v>26</v>
      </c>
      <c r="AX171" s="158" t="s">
        <v>69</v>
      </c>
      <c r="AY171" s="161" t="s">
        <v>157</v>
      </c>
    </row>
    <row r="172" spans="2:65" s="177" customFormat="1">
      <c r="B172" s="178"/>
      <c r="D172" s="160" t="s">
        <v>164</v>
      </c>
      <c r="E172" s="179"/>
      <c r="F172" s="180" t="s">
        <v>170</v>
      </c>
      <c r="H172" s="181">
        <v>0.51800000000000002</v>
      </c>
      <c r="I172" s="182"/>
      <c r="L172" s="178"/>
      <c r="M172" s="183"/>
      <c r="N172" s="184"/>
      <c r="O172" s="184"/>
      <c r="P172" s="184"/>
      <c r="Q172" s="184"/>
      <c r="R172" s="184"/>
      <c r="S172" s="184"/>
      <c r="T172" s="185"/>
      <c r="AT172" s="179" t="s">
        <v>164</v>
      </c>
      <c r="AU172" s="179" t="s">
        <v>81</v>
      </c>
      <c r="AV172" s="177" t="s">
        <v>163</v>
      </c>
      <c r="AW172" s="177" t="s">
        <v>26</v>
      </c>
      <c r="AX172" s="177" t="s">
        <v>75</v>
      </c>
      <c r="AY172" s="179" t="s">
        <v>157</v>
      </c>
    </row>
    <row r="173" spans="2:65" s="17" customFormat="1" ht="16.5" customHeight="1">
      <c r="B173" s="143"/>
      <c r="C173" s="144" t="s">
        <v>183</v>
      </c>
      <c r="D173" s="144" t="s">
        <v>159</v>
      </c>
      <c r="E173" s="145" t="s">
        <v>203</v>
      </c>
      <c r="F173" s="146" t="s">
        <v>204</v>
      </c>
      <c r="G173" s="147" t="s">
        <v>162</v>
      </c>
      <c r="H173" s="148">
        <v>3.786</v>
      </c>
      <c r="I173" s="149"/>
      <c r="J173" s="150"/>
      <c r="K173" s="151"/>
      <c r="L173" s="18"/>
      <c r="M173" s="152"/>
      <c r="N173" s="153" t="s">
        <v>35</v>
      </c>
      <c r="O173" s="45"/>
      <c r="P173" s="154">
        <f>O173*H173</f>
        <v>0</v>
      </c>
      <c r="Q173" s="154">
        <v>0</v>
      </c>
      <c r="R173" s="154">
        <f>Q173*H173</f>
        <v>0</v>
      </c>
      <c r="S173" s="154">
        <v>0</v>
      </c>
      <c r="T173" s="155">
        <f>S173*H173</f>
        <v>0</v>
      </c>
      <c r="AR173" s="156" t="s">
        <v>163</v>
      </c>
      <c r="AT173" s="156" t="s">
        <v>159</v>
      </c>
      <c r="AU173" s="156" t="s">
        <v>81</v>
      </c>
      <c r="AY173" s="3" t="s">
        <v>157</v>
      </c>
      <c r="BE173" s="157">
        <f>IF(N173="základná",J173,0)</f>
        <v>0</v>
      </c>
      <c r="BF173" s="157">
        <f>IF(N173="znížená",J173,0)</f>
        <v>0</v>
      </c>
      <c r="BG173" s="157">
        <f>IF(N173="zákl. prenesená",J173,0)</f>
        <v>0</v>
      </c>
      <c r="BH173" s="157">
        <f>IF(N173="zníž. prenesená",J173,0)</f>
        <v>0</v>
      </c>
      <c r="BI173" s="157">
        <f>IF(N173="nulová",J173,0)</f>
        <v>0</v>
      </c>
      <c r="BJ173" s="3" t="s">
        <v>81</v>
      </c>
      <c r="BK173" s="157">
        <f>ROUND(I173*H173,2)</f>
        <v>0</v>
      </c>
      <c r="BL173" s="3" t="s">
        <v>163</v>
      </c>
      <c r="BM173" s="156" t="s">
        <v>6</v>
      </c>
    </row>
    <row r="174" spans="2:65" s="158" customFormat="1">
      <c r="B174" s="159"/>
      <c r="D174" s="160" t="s">
        <v>164</v>
      </c>
      <c r="E174" s="161"/>
      <c r="F174" s="162" t="s">
        <v>165</v>
      </c>
      <c r="H174" s="163">
        <v>0.59499999999999997</v>
      </c>
      <c r="I174" s="164"/>
      <c r="L174" s="159"/>
      <c r="M174" s="165"/>
      <c r="N174" s="166"/>
      <c r="O174" s="166"/>
      <c r="P174" s="166"/>
      <c r="Q174" s="166"/>
      <c r="R174" s="166"/>
      <c r="S174" s="166"/>
      <c r="T174" s="167"/>
      <c r="AT174" s="161" t="s">
        <v>164</v>
      </c>
      <c r="AU174" s="161" t="s">
        <v>81</v>
      </c>
      <c r="AV174" s="158" t="s">
        <v>81</v>
      </c>
      <c r="AW174" s="158" t="s">
        <v>26</v>
      </c>
      <c r="AX174" s="158" t="s">
        <v>69</v>
      </c>
      <c r="AY174" s="161" t="s">
        <v>157</v>
      </c>
    </row>
    <row r="175" spans="2:65" s="158" customFormat="1">
      <c r="B175" s="159"/>
      <c r="D175" s="160" t="s">
        <v>164</v>
      </c>
      <c r="E175" s="161"/>
      <c r="F175" s="162" t="s">
        <v>166</v>
      </c>
      <c r="H175" s="163">
        <v>2.3330000000000002</v>
      </c>
      <c r="I175" s="164"/>
      <c r="L175" s="159"/>
      <c r="M175" s="165"/>
      <c r="N175" s="166"/>
      <c r="O175" s="166"/>
      <c r="P175" s="166"/>
      <c r="Q175" s="166"/>
      <c r="R175" s="166"/>
      <c r="S175" s="166"/>
      <c r="T175" s="167"/>
      <c r="AT175" s="161" t="s">
        <v>164</v>
      </c>
      <c r="AU175" s="161" t="s">
        <v>81</v>
      </c>
      <c r="AV175" s="158" t="s">
        <v>81</v>
      </c>
      <c r="AW175" s="158" t="s">
        <v>26</v>
      </c>
      <c r="AX175" s="158" t="s">
        <v>69</v>
      </c>
      <c r="AY175" s="161" t="s">
        <v>157</v>
      </c>
    </row>
    <row r="176" spans="2:65" s="158" customFormat="1">
      <c r="B176" s="159"/>
      <c r="D176" s="160" t="s">
        <v>164</v>
      </c>
      <c r="E176" s="161"/>
      <c r="F176" s="162" t="s">
        <v>167</v>
      </c>
      <c r="H176" s="163">
        <v>0.61</v>
      </c>
      <c r="I176" s="164"/>
      <c r="L176" s="159"/>
      <c r="M176" s="165"/>
      <c r="N176" s="166"/>
      <c r="O176" s="166"/>
      <c r="P176" s="166"/>
      <c r="Q176" s="166"/>
      <c r="R176" s="166"/>
      <c r="S176" s="166"/>
      <c r="T176" s="167"/>
      <c r="AT176" s="161" t="s">
        <v>164</v>
      </c>
      <c r="AU176" s="161" t="s">
        <v>81</v>
      </c>
      <c r="AV176" s="158" t="s">
        <v>81</v>
      </c>
      <c r="AW176" s="158" t="s">
        <v>26</v>
      </c>
      <c r="AX176" s="158" t="s">
        <v>69</v>
      </c>
      <c r="AY176" s="161" t="s">
        <v>157</v>
      </c>
    </row>
    <row r="177" spans="2:65" s="177" customFormat="1">
      <c r="B177" s="178"/>
      <c r="D177" s="160" t="s">
        <v>164</v>
      </c>
      <c r="E177" s="179"/>
      <c r="F177" s="180" t="s">
        <v>170</v>
      </c>
      <c r="H177" s="181">
        <v>3.5379999999999998</v>
      </c>
      <c r="I177" s="182"/>
      <c r="L177" s="178"/>
      <c r="M177" s="183"/>
      <c r="N177" s="184"/>
      <c r="O177" s="184"/>
      <c r="P177" s="184"/>
      <c r="Q177" s="184"/>
      <c r="R177" s="184"/>
      <c r="S177" s="184"/>
      <c r="T177" s="185"/>
      <c r="AT177" s="179" t="s">
        <v>164</v>
      </c>
      <c r="AU177" s="179" t="s">
        <v>81</v>
      </c>
      <c r="AV177" s="177" t="s">
        <v>163</v>
      </c>
      <c r="AW177" s="177" t="s">
        <v>26</v>
      </c>
      <c r="AX177" s="177" t="s">
        <v>69</v>
      </c>
      <c r="AY177" s="179" t="s">
        <v>157</v>
      </c>
    </row>
    <row r="178" spans="2:65" s="158" customFormat="1">
      <c r="B178" s="159"/>
      <c r="D178" s="160" t="s">
        <v>164</v>
      </c>
      <c r="E178" s="161"/>
      <c r="F178" s="162" t="s">
        <v>171</v>
      </c>
      <c r="H178" s="163">
        <v>3.786</v>
      </c>
      <c r="I178" s="164"/>
      <c r="L178" s="159"/>
      <c r="M178" s="165"/>
      <c r="N178" s="166"/>
      <c r="O178" s="166"/>
      <c r="P178" s="166"/>
      <c r="Q178" s="166"/>
      <c r="R178" s="166"/>
      <c r="S178" s="166"/>
      <c r="T178" s="167"/>
      <c r="AT178" s="161" t="s">
        <v>164</v>
      </c>
      <c r="AU178" s="161" t="s">
        <v>81</v>
      </c>
      <c r="AV178" s="158" t="s">
        <v>81</v>
      </c>
      <c r="AW178" s="158" t="s">
        <v>26</v>
      </c>
      <c r="AX178" s="158" t="s">
        <v>69</v>
      </c>
      <c r="AY178" s="161" t="s">
        <v>157</v>
      </c>
    </row>
    <row r="179" spans="2:65" s="177" customFormat="1">
      <c r="B179" s="178"/>
      <c r="D179" s="160" t="s">
        <v>164</v>
      </c>
      <c r="E179" s="179"/>
      <c r="F179" s="180" t="s">
        <v>170</v>
      </c>
      <c r="H179" s="181">
        <v>3.786</v>
      </c>
      <c r="I179" s="182"/>
      <c r="L179" s="178"/>
      <c r="M179" s="183"/>
      <c r="N179" s="184"/>
      <c r="O179" s="184"/>
      <c r="P179" s="184"/>
      <c r="Q179" s="184"/>
      <c r="R179" s="184"/>
      <c r="S179" s="184"/>
      <c r="T179" s="185"/>
      <c r="AT179" s="179" t="s">
        <v>164</v>
      </c>
      <c r="AU179" s="179" t="s">
        <v>81</v>
      </c>
      <c r="AV179" s="177" t="s">
        <v>163</v>
      </c>
      <c r="AW179" s="177" t="s">
        <v>26</v>
      </c>
      <c r="AX179" s="177" t="s">
        <v>75</v>
      </c>
      <c r="AY179" s="179" t="s">
        <v>157</v>
      </c>
    </row>
    <row r="180" spans="2:65" s="17" customFormat="1" ht="21.75" customHeight="1">
      <c r="B180" s="143"/>
      <c r="C180" s="144" t="s">
        <v>205</v>
      </c>
      <c r="D180" s="144" t="s">
        <v>159</v>
      </c>
      <c r="E180" s="145" t="s">
        <v>206</v>
      </c>
      <c r="F180" s="146" t="s">
        <v>207</v>
      </c>
      <c r="G180" s="147" t="s">
        <v>208</v>
      </c>
      <c r="H180" s="148">
        <v>6.8369999999999997</v>
      </c>
      <c r="I180" s="149"/>
      <c r="J180" s="150"/>
      <c r="K180" s="151"/>
      <c r="L180" s="18"/>
      <c r="M180" s="152"/>
      <c r="N180" s="153" t="s">
        <v>35</v>
      </c>
      <c r="O180" s="45"/>
      <c r="P180" s="154">
        <f>O180*H180</f>
        <v>0</v>
      </c>
      <c r="Q180" s="154">
        <v>0</v>
      </c>
      <c r="R180" s="154">
        <f>Q180*H180</f>
        <v>0</v>
      </c>
      <c r="S180" s="154">
        <v>0</v>
      </c>
      <c r="T180" s="155">
        <f>S180*H180</f>
        <v>0</v>
      </c>
      <c r="AR180" s="156" t="s">
        <v>163</v>
      </c>
      <c r="AT180" s="156" t="s">
        <v>159</v>
      </c>
      <c r="AU180" s="156" t="s">
        <v>81</v>
      </c>
      <c r="AY180" s="3" t="s">
        <v>157</v>
      </c>
      <c r="BE180" s="157">
        <f>IF(N180="základná",J180,0)</f>
        <v>0</v>
      </c>
      <c r="BF180" s="157">
        <f>IF(N180="znížená",J180,0)</f>
        <v>0</v>
      </c>
      <c r="BG180" s="157">
        <f>IF(N180="zákl. prenesená",J180,0)</f>
        <v>0</v>
      </c>
      <c r="BH180" s="157">
        <f>IF(N180="zníž. prenesená",J180,0)</f>
        <v>0</v>
      </c>
      <c r="BI180" s="157">
        <f>IF(N180="nulová",J180,0)</f>
        <v>0</v>
      </c>
      <c r="BJ180" s="3" t="s">
        <v>81</v>
      </c>
      <c r="BK180" s="157">
        <f>ROUND(I180*H180,2)</f>
        <v>0</v>
      </c>
      <c r="BL180" s="3" t="s">
        <v>163</v>
      </c>
      <c r="BM180" s="156" t="s">
        <v>209</v>
      </c>
    </row>
    <row r="181" spans="2:65" s="158" customFormat="1">
      <c r="B181" s="159"/>
      <c r="D181" s="160" t="s">
        <v>164</v>
      </c>
      <c r="E181" s="161"/>
      <c r="F181" s="162" t="s">
        <v>210</v>
      </c>
      <c r="H181" s="163">
        <v>1.2829999999999999</v>
      </c>
      <c r="I181" s="164"/>
      <c r="L181" s="159"/>
      <c r="M181" s="165"/>
      <c r="N181" s="166"/>
      <c r="O181" s="166"/>
      <c r="P181" s="166"/>
      <c r="Q181" s="166"/>
      <c r="R181" s="166"/>
      <c r="S181" s="166"/>
      <c r="T181" s="167"/>
      <c r="AT181" s="161" t="s">
        <v>164</v>
      </c>
      <c r="AU181" s="161" t="s">
        <v>81</v>
      </c>
      <c r="AV181" s="158" t="s">
        <v>81</v>
      </c>
      <c r="AW181" s="158" t="s">
        <v>26</v>
      </c>
      <c r="AX181" s="158" t="s">
        <v>69</v>
      </c>
      <c r="AY181" s="161" t="s">
        <v>157</v>
      </c>
    </row>
    <row r="182" spans="2:65" s="158" customFormat="1">
      <c r="B182" s="159"/>
      <c r="D182" s="160" t="s">
        <v>164</v>
      </c>
      <c r="E182" s="161"/>
      <c r="F182" s="162" t="s">
        <v>211</v>
      </c>
      <c r="H182" s="163">
        <v>1.92</v>
      </c>
      <c r="I182" s="164"/>
      <c r="L182" s="159"/>
      <c r="M182" s="165"/>
      <c r="N182" s="166"/>
      <c r="O182" s="166"/>
      <c r="P182" s="166"/>
      <c r="Q182" s="166"/>
      <c r="R182" s="166"/>
      <c r="S182" s="166"/>
      <c r="T182" s="167"/>
      <c r="AT182" s="161" t="s">
        <v>164</v>
      </c>
      <c r="AU182" s="161" t="s">
        <v>81</v>
      </c>
      <c r="AV182" s="158" t="s">
        <v>81</v>
      </c>
      <c r="AW182" s="158" t="s">
        <v>26</v>
      </c>
      <c r="AX182" s="158" t="s">
        <v>69</v>
      </c>
      <c r="AY182" s="161" t="s">
        <v>157</v>
      </c>
    </row>
    <row r="183" spans="2:65" s="158" customFormat="1">
      <c r="B183" s="159"/>
      <c r="D183" s="160" t="s">
        <v>164</v>
      </c>
      <c r="E183" s="161"/>
      <c r="F183" s="162" t="s">
        <v>212</v>
      </c>
      <c r="H183" s="163">
        <v>1.919</v>
      </c>
      <c r="I183" s="164"/>
      <c r="L183" s="159"/>
      <c r="M183" s="165"/>
      <c r="N183" s="166"/>
      <c r="O183" s="166"/>
      <c r="P183" s="166"/>
      <c r="Q183" s="166"/>
      <c r="R183" s="166"/>
      <c r="S183" s="166"/>
      <c r="T183" s="167"/>
      <c r="AT183" s="161" t="s">
        <v>164</v>
      </c>
      <c r="AU183" s="161" t="s">
        <v>81</v>
      </c>
      <c r="AV183" s="158" t="s">
        <v>81</v>
      </c>
      <c r="AW183" s="158" t="s">
        <v>26</v>
      </c>
      <c r="AX183" s="158" t="s">
        <v>69</v>
      </c>
      <c r="AY183" s="161" t="s">
        <v>157</v>
      </c>
    </row>
    <row r="184" spans="2:65" s="158" customFormat="1">
      <c r="B184" s="159"/>
      <c r="D184" s="160" t="s">
        <v>164</v>
      </c>
      <c r="E184" s="161"/>
      <c r="F184" s="162" t="s">
        <v>213</v>
      </c>
      <c r="H184" s="163">
        <v>1.268</v>
      </c>
      <c r="I184" s="164"/>
      <c r="L184" s="159"/>
      <c r="M184" s="165"/>
      <c r="N184" s="166"/>
      <c r="O184" s="166"/>
      <c r="P184" s="166"/>
      <c r="Q184" s="166"/>
      <c r="R184" s="166"/>
      <c r="S184" s="166"/>
      <c r="T184" s="167"/>
      <c r="AT184" s="161" t="s">
        <v>164</v>
      </c>
      <c r="AU184" s="161" t="s">
        <v>81</v>
      </c>
      <c r="AV184" s="158" t="s">
        <v>81</v>
      </c>
      <c r="AW184" s="158" t="s">
        <v>26</v>
      </c>
      <c r="AX184" s="158" t="s">
        <v>69</v>
      </c>
      <c r="AY184" s="161" t="s">
        <v>157</v>
      </c>
    </row>
    <row r="185" spans="2:65" s="177" customFormat="1">
      <c r="B185" s="178"/>
      <c r="D185" s="160" t="s">
        <v>164</v>
      </c>
      <c r="E185" s="179"/>
      <c r="F185" s="180" t="s">
        <v>170</v>
      </c>
      <c r="H185" s="181">
        <v>6.39</v>
      </c>
      <c r="I185" s="182"/>
      <c r="L185" s="178"/>
      <c r="M185" s="183"/>
      <c r="N185" s="184"/>
      <c r="O185" s="184"/>
      <c r="P185" s="184"/>
      <c r="Q185" s="184"/>
      <c r="R185" s="184"/>
      <c r="S185" s="184"/>
      <c r="T185" s="185"/>
      <c r="AT185" s="179" t="s">
        <v>164</v>
      </c>
      <c r="AU185" s="179" t="s">
        <v>81</v>
      </c>
      <c r="AV185" s="177" t="s">
        <v>163</v>
      </c>
      <c r="AW185" s="177" t="s">
        <v>26</v>
      </c>
      <c r="AX185" s="177" t="s">
        <v>69</v>
      </c>
      <c r="AY185" s="179" t="s">
        <v>157</v>
      </c>
    </row>
    <row r="186" spans="2:65" s="158" customFormat="1">
      <c r="B186" s="159"/>
      <c r="D186" s="160" t="s">
        <v>164</v>
      </c>
      <c r="E186" s="161"/>
      <c r="F186" s="162" t="s">
        <v>214</v>
      </c>
      <c r="H186" s="163">
        <v>6.8369999999999997</v>
      </c>
      <c r="I186" s="164"/>
      <c r="L186" s="159"/>
      <c r="M186" s="165"/>
      <c r="N186" s="166"/>
      <c r="O186" s="166"/>
      <c r="P186" s="166"/>
      <c r="Q186" s="166"/>
      <c r="R186" s="166"/>
      <c r="S186" s="166"/>
      <c r="T186" s="167"/>
      <c r="AT186" s="161" t="s">
        <v>164</v>
      </c>
      <c r="AU186" s="161" t="s">
        <v>81</v>
      </c>
      <c r="AV186" s="158" t="s">
        <v>81</v>
      </c>
      <c r="AW186" s="158" t="s">
        <v>26</v>
      </c>
      <c r="AX186" s="158" t="s">
        <v>69</v>
      </c>
      <c r="AY186" s="161" t="s">
        <v>157</v>
      </c>
    </row>
    <row r="187" spans="2:65" s="177" customFormat="1">
      <c r="B187" s="178"/>
      <c r="D187" s="160" t="s">
        <v>164</v>
      </c>
      <c r="E187" s="179"/>
      <c r="F187" s="180" t="s">
        <v>170</v>
      </c>
      <c r="H187" s="181">
        <v>6.8369999999999997</v>
      </c>
      <c r="I187" s="182"/>
      <c r="L187" s="178"/>
      <c r="M187" s="183"/>
      <c r="N187" s="184"/>
      <c r="O187" s="184"/>
      <c r="P187" s="184"/>
      <c r="Q187" s="184"/>
      <c r="R187" s="184"/>
      <c r="S187" s="184"/>
      <c r="T187" s="185"/>
      <c r="AT187" s="179" t="s">
        <v>164</v>
      </c>
      <c r="AU187" s="179" t="s">
        <v>81</v>
      </c>
      <c r="AV187" s="177" t="s">
        <v>163</v>
      </c>
      <c r="AW187" s="177" t="s">
        <v>26</v>
      </c>
      <c r="AX187" s="177" t="s">
        <v>75</v>
      </c>
      <c r="AY187" s="179" t="s">
        <v>157</v>
      </c>
    </row>
    <row r="188" spans="2:65" s="17" customFormat="1" ht="24.25" customHeight="1">
      <c r="B188" s="143"/>
      <c r="C188" s="144" t="s">
        <v>188</v>
      </c>
      <c r="D188" s="144" t="s">
        <v>159</v>
      </c>
      <c r="E188" s="145" t="s">
        <v>215</v>
      </c>
      <c r="F188" s="146" t="s">
        <v>216</v>
      </c>
      <c r="G188" s="147" t="s">
        <v>208</v>
      </c>
      <c r="H188" s="148">
        <v>6.8369999999999997</v>
      </c>
      <c r="I188" s="149"/>
      <c r="J188" s="150"/>
      <c r="K188" s="151"/>
      <c r="L188" s="18"/>
      <c r="M188" s="152"/>
      <c r="N188" s="153" t="s">
        <v>35</v>
      </c>
      <c r="O188" s="45"/>
      <c r="P188" s="154">
        <f>O188*H188</f>
        <v>0</v>
      </c>
      <c r="Q188" s="154">
        <v>0</v>
      </c>
      <c r="R188" s="154">
        <f>Q188*H188</f>
        <v>0</v>
      </c>
      <c r="S188" s="154">
        <v>0</v>
      </c>
      <c r="T188" s="155">
        <f>S188*H188</f>
        <v>0</v>
      </c>
      <c r="AR188" s="156" t="s">
        <v>163</v>
      </c>
      <c r="AT188" s="156" t="s">
        <v>159</v>
      </c>
      <c r="AU188" s="156" t="s">
        <v>81</v>
      </c>
      <c r="AY188" s="3" t="s">
        <v>157</v>
      </c>
      <c r="BE188" s="157">
        <f>IF(N188="základná",J188,0)</f>
        <v>0</v>
      </c>
      <c r="BF188" s="157">
        <f>IF(N188="znížená",J188,0)</f>
        <v>0</v>
      </c>
      <c r="BG188" s="157">
        <f>IF(N188="zákl. prenesená",J188,0)</f>
        <v>0</v>
      </c>
      <c r="BH188" s="157">
        <f>IF(N188="zníž. prenesená",J188,0)</f>
        <v>0</v>
      </c>
      <c r="BI188" s="157">
        <f>IF(N188="nulová",J188,0)</f>
        <v>0</v>
      </c>
      <c r="BJ188" s="3" t="s">
        <v>81</v>
      </c>
      <c r="BK188" s="157">
        <f>ROUND(I188*H188,2)</f>
        <v>0</v>
      </c>
      <c r="BL188" s="3" t="s">
        <v>163</v>
      </c>
      <c r="BM188" s="156" t="s">
        <v>217</v>
      </c>
    </row>
    <row r="189" spans="2:65" s="129" customFormat="1" ht="22.9" customHeight="1">
      <c r="B189" s="130"/>
      <c r="D189" s="131" t="s">
        <v>68</v>
      </c>
      <c r="E189" s="141" t="s">
        <v>169</v>
      </c>
      <c r="F189" s="141" t="s">
        <v>218</v>
      </c>
      <c r="I189" s="133"/>
      <c r="J189" s="142"/>
      <c r="L189" s="130"/>
      <c r="M189" s="135"/>
      <c r="N189" s="136"/>
      <c r="O189" s="136"/>
      <c r="P189" s="137">
        <f>SUM(P190:P203)</f>
        <v>0</v>
      </c>
      <c r="Q189" s="136"/>
      <c r="R189" s="137">
        <f>SUM(R190:R203)</f>
        <v>0</v>
      </c>
      <c r="S189" s="136"/>
      <c r="T189" s="138">
        <f>SUM(T190:T203)</f>
        <v>0</v>
      </c>
      <c r="AR189" s="131" t="s">
        <v>75</v>
      </c>
      <c r="AT189" s="139" t="s">
        <v>68</v>
      </c>
      <c r="AU189" s="139" t="s">
        <v>75</v>
      </c>
      <c r="AY189" s="131" t="s">
        <v>157</v>
      </c>
      <c r="BK189" s="140">
        <f>SUM(BK190:BK203)</f>
        <v>0</v>
      </c>
    </row>
    <row r="190" spans="2:65" s="17" customFormat="1" ht="37.9" customHeight="1">
      <c r="B190" s="143"/>
      <c r="C190" s="144" t="s">
        <v>219</v>
      </c>
      <c r="D190" s="144" t="s">
        <v>159</v>
      </c>
      <c r="E190" s="145" t="s">
        <v>220</v>
      </c>
      <c r="F190" s="146" t="s">
        <v>221</v>
      </c>
      <c r="G190" s="147" t="s">
        <v>222</v>
      </c>
      <c r="H190" s="148">
        <v>1</v>
      </c>
      <c r="I190" s="149"/>
      <c r="J190" s="150"/>
      <c r="K190" s="151"/>
      <c r="L190" s="18"/>
      <c r="M190" s="152"/>
      <c r="N190" s="153" t="s">
        <v>35</v>
      </c>
      <c r="O190" s="45"/>
      <c r="P190" s="154">
        <f>O190*H190</f>
        <v>0</v>
      </c>
      <c r="Q190" s="154">
        <v>0</v>
      </c>
      <c r="R190" s="154">
        <f>Q190*H190</f>
        <v>0</v>
      </c>
      <c r="S190" s="154">
        <v>0</v>
      </c>
      <c r="T190" s="155">
        <f>S190*H190</f>
        <v>0</v>
      </c>
      <c r="AR190" s="156" t="s">
        <v>163</v>
      </c>
      <c r="AT190" s="156" t="s">
        <v>159</v>
      </c>
      <c r="AU190" s="156" t="s">
        <v>81</v>
      </c>
      <c r="AY190" s="3" t="s">
        <v>157</v>
      </c>
      <c r="BE190" s="157">
        <f>IF(N190="základná",J190,0)</f>
        <v>0</v>
      </c>
      <c r="BF190" s="157">
        <f>IF(N190="znížená",J190,0)</f>
        <v>0</v>
      </c>
      <c r="BG190" s="157">
        <f>IF(N190="zákl. prenesená",J190,0)</f>
        <v>0</v>
      </c>
      <c r="BH190" s="157">
        <f>IF(N190="zníž. prenesená",J190,0)</f>
        <v>0</v>
      </c>
      <c r="BI190" s="157">
        <f>IF(N190="nulová",J190,0)</f>
        <v>0</v>
      </c>
      <c r="BJ190" s="3" t="s">
        <v>81</v>
      </c>
      <c r="BK190" s="157">
        <f>ROUND(I190*H190,2)</f>
        <v>0</v>
      </c>
      <c r="BL190" s="3" t="s">
        <v>163</v>
      </c>
      <c r="BM190" s="156" t="s">
        <v>223</v>
      </c>
    </row>
    <row r="191" spans="2:65" s="17" customFormat="1" ht="33" customHeight="1">
      <c r="B191" s="143"/>
      <c r="C191" s="144" t="s">
        <v>194</v>
      </c>
      <c r="D191" s="144" t="s">
        <v>159</v>
      </c>
      <c r="E191" s="145" t="s">
        <v>224</v>
      </c>
      <c r="F191" s="655" t="s">
        <v>225</v>
      </c>
      <c r="G191" s="147" t="s">
        <v>222</v>
      </c>
      <c r="H191" s="148">
        <v>6</v>
      </c>
      <c r="I191" s="149"/>
      <c r="J191" s="150"/>
      <c r="K191" s="151"/>
      <c r="L191" s="18"/>
      <c r="M191" s="152"/>
      <c r="N191" s="153" t="s">
        <v>35</v>
      </c>
      <c r="O191" s="45"/>
      <c r="P191" s="154">
        <f>O191*H191</f>
        <v>0</v>
      </c>
      <c r="Q191" s="154">
        <v>0</v>
      </c>
      <c r="R191" s="154">
        <f>Q191*H191</f>
        <v>0</v>
      </c>
      <c r="S191" s="154">
        <v>0</v>
      </c>
      <c r="T191" s="155">
        <f>S191*H191</f>
        <v>0</v>
      </c>
      <c r="AR191" s="156" t="s">
        <v>163</v>
      </c>
      <c r="AT191" s="156" t="s">
        <v>159</v>
      </c>
      <c r="AU191" s="156" t="s">
        <v>81</v>
      </c>
      <c r="AY191" s="3" t="s">
        <v>157</v>
      </c>
      <c r="BE191" s="157">
        <f>IF(N191="základná",J191,0)</f>
        <v>0</v>
      </c>
      <c r="BF191" s="157">
        <f>IF(N191="znížená",J191,0)</f>
        <v>0</v>
      </c>
      <c r="BG191" s="157">
        <f>IF(N191="zákl. prenesená",J191,0)</f>
        <v>0</v>
      </c>
      <c r="BH191" s="157">
        <f>IF(N191="zníž. prenesená",J191,0)</f>
        <v>0</v>
      </c>
      <c r="BI191" s="157">
        <f>IF(N191="nulová",J191,0)</f>
        <v>0</v>
      </c>
      <c r="BJ191" s="3" t="s">
        <v>81</v>
      </c>
      <c r="BK191" s="157">
        <f>ROUND(I191*H191,2)</f>
        <v>0</v>
      </c>
      <c r="BL191" s="3" t="s">
        <v>163</v>
      </c>
      <c r="BM191" s="156" t="s">
        <v>226</v>
      </c>
    </row>
    <row r="192" spans="2:65" s="17" customFormat="1" ht="37.9" customHeight="1">
      <c r="B192" s="143"/>
      <c r="C192" s="144" t="s">
        <v>227</v>
      </c>
      <c r="D192" s="144" t="s">
        <v>159</v>
      </c>
      <c r="E192" s="145" t="s">
        <v>228</v>
      </c>
      <c r="F192" s="655" t="s">
        <v>229</v>
      </c>
      <c r="G192" s="147" t="s">
        <v>222</v>
      </c>
      <c r="H192" s="148">
        <v>6</v>
      </c>
      <c r="I192" s="149"/>
      <c r="J192" s="150"/>
      <c r="K192" s="151"/>
      <c r="L192" s="18"/>
      <c r="M192" s="152"/>
      <c r="N192" s="153" t="s">
        <v>35</v>
      </c>
      <c r="O192" s="45"/>
      <c r="P192" s="154">
        <f>O192*H192</f>
        <v>0</v>
      </c>
      <c r="Q192" s="154">
        <v>0</v>
      </c>
      <c r="R192" s="154">
        <f>Q192*H192</f>
        <v>0</v>
      </c>
      <c r="S192" s="154">
        <v>0</v>
      </c>
      <c r="T192" s="155">
        <f>S192*H192</f>
        <v>0</v>
      </c>
      <c r="AR192" s="156" t="s">
        <v>163</v>
      </c>
      <c r="AT192" s="156" t="s">
        <v>159</v>
      </c>
      <c r="AU192" s="156" t="s">
        <v>81</v>
      </c>
      <c r="AY192" s="3" t="s">
        <v>157</v>
      </c>
      <c r="BE192" s="157">
        <f>IF(N192="základná",J192,0)</f>
        <v>0</v>
      </c>
      <c r="BF192" s="157">
        <f>IF(N192="znížená",J192,0)</f>
        <v>0</v>
      </c>
      <c r="BG192" s="157">
        <f>IF(N192="zákl. prenesená",J192,0)</f>
        <v>0</v>
      </c>
      <c r="BH192" s="157">
        <f>IF(N192="zníž. prenesená",J192,0)</f>
        <v>0</v>
      </c>
      <c r="BI192" s="157">
        <f>IF(N192="nulová",J192,0)</f>
        <v>0</v>
      </c>
      <c r="BJ192" s="3" t="s">
        <v>81</v>
      </c>
      <c r="BK192" s="157">
        <f>ROUND(I192*H192,2)</f>
        <v>0</v>
      </c>
      <c r="BL192" s="3" t="s">
        <v>163</v>
      </c>
      <c r="BM192" s="156" t="s">
        <v>230</v>
      </c>
    </row>
    <row r="193" spans="2:65" s="17" customFormat="1" ht="21.75" customHeight="1">
      <c r="B193" s="143"/>
      <c r="C193" s="144" t="s">
        <v>197</v>
      </c>
      <c r="D193" s="144" t="s">
        <v>159</v>
      </c>
      <c r="E193" s="145" t="s">
        <v>231</v>
      </c>
      <c r="F193" s="146" t="s">
        <v>232</v>
      </c>
      <c r="G193" s="147" t="s">
        <v>187</v>
      </c>
      <c r="H193" s="148">
        <v>0.17799999999999999</v>
      </c>
      <c r="I193" s="149"/>
      <c r="J193" s="150"/>
      <c r="K193" s="151"/>
      <c r="L193" s="18"/>
      <c r="M193" s="152"/>
      <c r="N193" s="153" t="s">
        <v>35</v>
      </c>
      <c r="O193" s="45"/>
      <c r="P193" s="154">
        <f>O193*H193</f>
        <v>0</v>
      </c>
      <c r="Q193" s="154">
        <v>0</v>
      </c>
      <c r="R193" s="154">
        <f>Q193*H193</f>
        <v>0</v>
      </c>
      <c r="S193" s="154">
        <v>0</v>
      </c>
      <c r="T193" s="155">
        <f>S193*H193</f>
        <v>0</v>
      </c>
      <c r="AR193" s="156" t="s">
        <v>163</v>
      </c>
      <c r="AT193" s="156" t="s">
        <v>159</v>
      </c>
      <c r="AU193" s="156" t="s">
        <v>81</v>
      </c>
      <c r="AY193" s="3" t="s">
        <v>157</v>
      </c>
      <c r="BE193" s="157">
        <f>IF(N193="základná",J193,0)</f>
        <v>0</v>
      </c>
      <c r="BF193" s="157">
        <f>IF(N193="znížená",J193,0)</f>
        <v>0</v>
      </c>
      <c r="BG193" s="157">
        <f>IF(N193="zákl. prenesená",J193,0)</f>
        <v>0</v>
      </c>
      <c r="BH193" s="157">
        <f>IF(N193="zníž. prenesená",J193,0)</f>
        <v>0</v>
      </c>
      <c r="BI193" s="157">
        <f>IF(N193="nulová",J193,0)</f>
        <v>0</v>
      </c>
      <c r="BJ193" s="3" t="s">
        <v>81</v>
      </c>
      <c r="BK193" s="157">
        <f>ROUND(I193*H193,2)</f>
        <v>0</v>
      </c>
      <c r="BL193" s="3" t="s">
        <v>163</v>
      </c>
      <c r="BM193" s="156" t="s">
        <v>233</v>
      </c>
    </row>
    <row r="194" spans="2:65" s="158" customFormat="1">
      <c r="B194" s="159"/>
      <c r="D194" s="160" t="s">
        <v>164</v>
      </c>
      <c r="E194" s="161"/>
      <c r="F194" s="162" t="s">
        <v>234</v>
      </c>
      <c r="H194" s="163">
        <v>0.17799999999999999</v>
      </c>
      <c r="I194" s="164"/>
      <c r="L194" s="159"/>
      <c r="M194" s="165"/>
      <c r="N194" s="166"/>
      <c r="O194" s="166"/>
      <c r="P194" s="166"/>
      <c r="Q194" s="166"/>
      <c r="R194" s="166"/>
      <c r="S194" s="166"/>
      <c r="T194" s="167"/>
      <c r="AT194" s="161" t="s">
        <v>164</v>
      </c>
      <c r="AU194" s="161" t="s">
        <v>81</v>
      </c>
      <c r="AV194" s="158" t="s">
        <v>81</v>
      </c>
      <c r="AW194" s="158" t="s">
        <v>26</v>
      </c>
      <c r="AX194" s="158" t="s">
        <v>69</v>
      </c>
      <c r="AY194" s="161" t="s">
        <v>157</v>
      </c>
    </row>
    <row r="195" spans="2:65" s="177" customFormat="1">
      <c r="B195" s="178"/>
      <c r="D195" s="160" t="s">
        <v>164</v>
      </c>
      <c r="E195" s="179"/>
      <c r="F195" s="180" t="s">
        <v>170</v>
      </c>
      <c r="H195" s="181">
        <v>0.17799999999999999</v>
      </c>
      <c r="I195" s="182"/>
      <c r="L195" s="178"/>
      <c r="M195" s="183"/>
      <c r="N195" s="184"/>
      <c r="O195" s="184"/>
      <c r="P195" s="184"/>
      <c r="Q195" s="184"/>
      <c r="R195" s="184"/>
      <c r="S195" s="184"/>
      <c r="T195" s="185"/>
      <c r="AT195" s="179" t="s">
        <v>164</v>
      </c>
      <c r="AU195" s="179" t="s">
        <v>81</v>
      </c>
      <c r="AV195" s="177" t="s">
        <v>163</v>
      </c>
      <c r="AW195" s="177" t="s">
        <v>26</v>
      </c>
      <c r="AX195" s="177" t="s">
        <v>75</v>
      </c>
      <c r="AY195" s="179" t="s">
        <v>157</v>
      </c>
    </row>
    <row r="196" spans="2:65" s="17" customFormat="1" ht="16.5" customHeight="1">
      <c r="B196" s="143"/>
      <c r="C196" s="186" t="s">
        <v>235</v>
      </c>
      <c r="D196" s="186" t="s">
        <v>236</v>
      </c>
      <c r="E196" s="187" t="s">
        <v>237</v>
      </c>
      <c r="F196" s="188" t="s">
        <v>238</v>
      </c>
      <c r="G196" s="189" t="s">
        <v>239</v>
      </c>
      <c r="H196" s="190">
        <v>12.625999999999999</v>
      </c>
      <c r="I196" s="191"/>
      <c r="J196" s="192"/>
      <c r="K196" s="193"/>
      <c r="L196" s="194"/>
      <c r="M196" s="195"/>
      <c r="N196" s="196" t="s">
        <v>35</v>
      </c>
      <c r="O196" s="45"/>
      <c r="P196" s="154">
        <f>O196*H196</f>
        <v>0</v>
      </c>
      <c r="Q196" s="154">
        <v>0</v>
      </c>
      <c r="R196" s="154">
        <f>Q196*H196</f>
        <v>0</v>
      </c>
      <c r="S196" s="154">
        <v>0</v>
      </c>
      <c r="T196" s="155">
        <f>S196*H196</f>
        <v>0</v>
      </c>
      <c r="AR196" s="156" t="s">
        <v>179</v>
      </c>
      <c r="AT196" s="156" t="s">
        <v>236</v>
      </c>
      <c r="AU196" s="156" t="s">
        <v>81</v>
      </c>
      <c r="AY196" s="3" t="s">
        <v>157</v>
      </c>
      <c r="BE196" s="157">
        <f>IF(N196="základná",J196,0)</f>
        <v>0</v>
      </c>
      <c r="BF196" s="157">
        <f>IF(N196="znížená",J196,0)</f>
        <v>0</v>
      </c>
      <c r="BG196" s="157">
        <f>IF(N196="zákl. prenesená",J196,0)</f>
        <v>0</v>
      </c>
      <c r="BH196" s="157">
        <f>IF(N196="zníž. prenesená",J196,0)</f>
        <v>0</v>
      </c>
      <c r="BI196" s="157">
        <f>IF(N196="nulová",J196,0)</f>
        <v>0</v>
      </c>
      <c r="BJ196" s="3" t="s">
        <v>81</v>
      </c>
      <c r="BK196" s="157">
        <f>ROUND(I196*H196,2)</f>
        <v>0</v>
      </c>
      <c r="BL196" s="3" t="s">
        <v>163</v>
      </c>
      <c r="BM196" s="156" t="s">
        <v>240</v>
      </c>
    </row>
    <row r="197" spans="2:65" s="158" customFormat="1">
      <c r="B197" s="159"/>
      <c r="D197" s="160" t="s">
        <v>164</v>
      </c>
      <c r="E197" s="161"/>
      <c r="F197" s="162" t="s">
        <v>241</v>
      </c>
      <c r="H197" s="163">
        <v>12.625999999999999</v>
      </c>
      <c r="I197" s="164"/>
      <c r="L197" s="159"/>
      <c r="M197" s="165"/>
      <c r="N197" s="166"/>
      <c r="O197" s="166"/>
      <c r="P197" s="166"/>
      <c r="Q197" s="166"/>
      <c r="R197" s="166"/>
      <c r="S197" s="166"/>
      <c r="T197" s="167"/>
      <c r="AT197" s="161" t="s">
        <v>164</v>
      </c>
      <c r="AU197" s="161" t="s">
        <v>81</v>
      </c>
      <c r="AV197" s="158" t="s">
        <v>81</v>
      </c>
      <c r="AW197" s="158" t="s">
        <v>26</v>
      </c>
      <c r="AX197" s="158" t="s">
        <v>69</v>
      </c>
      <c r="AY197" s="161" t="s">
        <v>157</v>
      </c>
    </row>
    <row r="198" spans="2:65" s="177" customFormat="1">
      <c r="B198" s="178"/>
      <c r="D198" s="160" t="s">
        <v>164</v>
      </c>
      <c r="E198" s="179"/>
      <c r="F198" s="180" t="s">
        <v>170</v>
      </c>
      <c r="H198" s="181">
        <v>12.625999999999999</v>
      </c>
      <c r="I198" s="182"/>
      <c r="L198" s="178"/>
      <c r="M198" s="183"/>
      <c r="N198" s="184"/>
      <c r="O198" s="184"/>
      <c r="P198" s="184"/>
      <c r="Q198" s="184"/>
      <c r="R198" s="184"/>
      <c r="S198" s="184"/>
      <c r="T198" s="185"/>
      <c r="AT198" s="179" t="s">
        <v>164</v>
      </c>
      <c r="AU198" s="179" t="s">
        <v>81</v>
      </c>
      <c r="AV198" s="177" t="s">
        <v>163</v>
      </c>
      <c r="AW198" s="177" t="s">
        <v>26</v>
      </c>
      <c r="AX198" s="177" t="s">
        <v>75</v>
      </c>
      <c r="AY198" s="179" t="s">
        <v>157</v>
      </c>
    </row>
    <row r="199" spans="2:65" s="17" customFormat="1" ht="24.25" customHeight="1">
      <c r="B199" s="143"/>
      <c r="C199" s="144" t="s">
        <v>201</v>
      </c>
      <c r="D199" s="144" t="s">
        <v>159</v>
      </c>
      <c r="E199" s="145" t="s">
        <v>242</v>
      </c>
      <c r="F199" s="146" t="s">
        <v>243</v>
      </c>
      <c r="G199" s="147" t="s">
        <v>208</v>
      </c>
      <c r="H199" s="148">
        <v>1.5189999999999999</v>
      </c>
      <c r="I199" s="149"/>
      <c r="J199" s="150"/>
      <c r="K199" s="151"/>
      <c r="L199" s="18"/>
      <c r="M199" s="152"/>
      <c r="N199" s="153" t="s">
        <v>35</v>
      </c>
      <c r="O199" s="45"/>
      <c r="P199" s="154">
        <f>O199*H199</f>
        <v>0</v>
      </c>
      <c r="Q199" s="154">
        <v>0</v>
      </c>
      <c r="R199" s="154">
        <f>Q199*H199</f>
        <v>0</v>
      </c>
      <c r="S199" s="154">
        <v>0</v>
      </c>
      <c r="T199" s="155">
        <f>S199*H199</f>
        <v>0</v>
      </c>
      <c r="AR199" s="156" t="s">
        <v>163</v>
      </c>
      <c r="AT199" s="156" t="s">
        <v>159</v>
      </c>
      <c r="AU199" s="156" t="s">
        <v>81</v>
      </c>
      <c r="AY199" s="3" t="s">
        <v>157</v>
      </c>
      <c r="BE199" s="157">
        <f>IF(N199="základná",J199,0)</f>
        <v>0</v>
      </c>
      <c r="BF199" s="157">
        <f>IF(N199="znížená",J199,0)</f>
        <v>0</v>
      </c>
      <c r="BG199" s="157">
        <f>IF(N199="zákl. prenesená",J199,0)</f>
        <v>0</v>
      </c>
      <c r="BH199" s="157">
        <f>IF(N199="zníž. prenesená",J199,0)</f>
        <v>0</v>
      </c>
      <c r="BI199" s="157">
        <f>IF(N199="nulová",J199,0)</f>
        <v>0</v>
      </c>
      <c r="BJ199" s="3" t="s">
        <v>81</v>
      </c>
      <c r="BK199" s="157">
        <f>ROUND(I199*H199,2)</f>
        <v>0</v>
      </c>
      <c r="BL199" s="3" t="s">
        <v>163</v>
      </c>
      <c r="BM199" s="156" t="s">
        <v>244</v>
      </c>
    </row>
    <row r="200" spans="2:65" s="17" customFormat="1" ht="24.25" customHeight="1">
      <c r="B200" s="143"/>
      <c r="C200" s="144" t="s">
        <v>245</v>
      </c>
      <c r="D200" s="144" t="s">
        <v>159</v>
      </c>
      <c r="E200" s="145" t="s">
        <v>246</v>
      </c>
      <c r="F200" s="146" t="s">
        <v>247</v>
      </c>
      <c r="G200" s="147" t="s">
        <v>208</v>
      </c>
      <c r="H200" s="148">
        <v>2.3109999999999999</v>
      </c>
      <c r="I200" s="149"/>
      <c r="J200" s="150"/>
      <c r="K200" s="151"/>
      <c r="L200" s="18"/>
      <c r="M200" s="152"/>
      <c r="N200" s="153" t="s">
        <v>35</v>
      </c>
      <c r="O200" s="45"/>
      <c r="P200" s="154">
        <f>O200*H200</f>
        <v>0</v>
      </c>
      <c r="Q200" s="154">
        <v>0</v>
      </c>
      <c r="R200" s="154">
        <f>Q200*H200</f>
        <v>0</v>
      </c>
      <c r="S200" s="154">
        <v>0</v>
      </c>
      <c r="T200" s="155">
        <f>S200*H200</f>
        <v>0</v>
      </c>
      <c r="AR200" s="156" t="s">
        <v>163</v>
      </c>
      <c r="AT200" s="156" t="s">
        <v>159</v>
      </c>
      <c r="AU200" s="156" t="s">
        <v>81</v>
      </c>
      <c r="AY200" s="3" t="s">
        <v>157</v>
      </c>
      <c r="BE200" s="157">
        <f>IF(N200="základná",J200,0)</f>
        <v>0</v>
      </c>
      <c r="BF200" s="157">
        <f>IF(N200="znížená",J200,0)</f>
        <v>0</v>
      </c>
      <c r="BG200" s="157">
        <f>IF(N200="zákl. prenesená",J200,0)</f>
        <v>0</v>
      </c>
      <c r="BH200" s="157">
        <f>IF(N200="zníž. prenesená",J200,0)</f>
        <v>0</v>
      </c>
      <c r="BI200" s="157">
        <f>IF(N200="nulová",J200,0)</f>
        <v>0</v>
      </c>
      <c r="BJ200" s="3" t="s">
        <v>81</v>
      </c>
      <c r="BK200" s="157">
        <f>ROUND(I200*H200,2)</f>
        <v>0</v>
      </c>
      <c r="BL200" s="3" t="s">
        <v>163</v>
      </c>
      <c r="BM200" s="156" t="s">
        <v>248</v>
      </c>
    </row>
    <row r="201" spans="2:65" s="17" customFormat="1" ht="37.9" customHeight="1">
      <c r="B201" s="143"/>
      <c r="C201" s="144" t="s">
        <v>6</v>
      </c>
      <c r="D201" s="144" t="s">
        <v>159</v>
      </c>
      <c r="E201" s="145" t="s">
        <v>249</v>
      </c>
      <c r="F201" s="146" t="s">
        <v>250</v>
      </c>
      <c r="G201" s="147" t="s">
        <v>208</v>
      </c>
      <c r="H201" s="148">
        <v>14.058</v>
      </c>
      <c r="I201" s="149"/>
      <c r="J201" s="150"/>
      <c r="K201" s="151"/>
      <c r="L201" s="18"/>
      <c r="M201" s="152"/>
      <c r="N201" s="153" t="s">
        <v>35</v>
      </c>
      <c r="O201" s="45"/>
      <c r="P201" s="154">
        <f>O201*H201</f>
        <v>0</v>
      </c>
      <c r="Q201" s="154">
        <v>0</v>
      </c>
      <c r="R201" s="154">
        <f>Q201*H201</f>
        <v>0</v>
      </c>
      <c r="S201" s="154">
        <v>0</v>
      </c>
      <c r="T201" s="155">
        <f>S201*H201</f>
        <v>0</v>
      </c>
      <c r="AR201" s="156" t="s">
        <v>163</v>
      </c>
      <c r="AT201" s="156" t="s">
        <v>159</v>
      </c>
      <c r="AU201" s="156" t="s">
        <v>81</v>
      </c>
      <c r="AY201" s="3" t="s">
        <v>157</v>
      </c>
      <c r="BE201" s="157">
        <f>IF(N201="základná",J201,0)</f>
        <v>0</v>
      </c>
      <c r="BF201" s="157">
        <f>IF(N201="znížená",J201,0)</f>
        <v>0</v>
      </c>
      <c r="BG201" s="157">
        <f>IF(N201="zákl. prenesená",J201,0)</f>
        <v>0</v>
      </c>
      <c r="BH201" s="157">
        <f>IF(N201="zníž. prenesená",J201,0)</f>
        <v>0</v>
      </c>
      <c r="BI201" s="157">
        <f>IF(N201="nulová",J201,0)</f>
        <v>0</v>
      </c>
      <c r="BJ201" s="3" t="s">
        <v>81</v>
      </c>
      <c r="BK201" s="157">
        <f>ROUND(I201*H201,2)</f>
        <v>0</v>
      </c>
      <c r="BL201" s="3" t="s">
        <v>163</v>
      </c>
      <c r="BM201" s="156" t="s">
        <v>251</v>
      </c>
    </row>
    <row r="202" spans="2:65" s="17" customFormat="1" ht="37.9" customHeight="1">
      <c r="B202" s="143"/>
      <c r="C202" s="144" t="s">
        <v>252</v>
      </c>
      <c r="D202" s="144" t="s">
        <v>159</v>
      </c>
      <c r="E202" s="145" t="s">
        <v>253</v>
      </c>
      <c r="F202" s="146" t="s">
        <v>254</v>
      </c>
      <c r="G202" s="147" t="s">
        <v>208</v>
      </c>
      <c r="H202" s="148">
        <v>91.753</v>
      </c>
      <c r="I202" s="149"/>
      <c r="J202" s="150"/>
      <c r="K202" s="151"/>
      <c r="L202" s="18"/>
      <c r="M202" s="152"/>
      <c r="N202" s="153" t="s">
        <v>35</v>
      </c>
      <c r="O202" s="45"/>
      <c r="P202" s="154">
        <f>O202*H202</f>
        <v>0</v>
      </c>
      <c r="Q202" s="154">
        <v>0</v>
      </c>
      <c r="R202" s="154">
        <f>Q202*H202</f>
        <v>0</v>
      </c>
      <c r="S202" s="154">
        <v>0</v>
      </c>
      <c r="T202" s="155">
        <f>S202*H202</f>
        <v>0</v>
      </c>
      <c r="AR202" s="156" t="s">
        <v>163</v>
      </c>
      <c r="AT202" s="156" t="s">
        <v>159</v>
      </c>
      <c r="AU202" s="156" t="s">
        <v>81</v>
      </c>
      <c r="AY202" s="3" t="s">
        <v>157</v>
      </c>
      <c r="BE202" s="157">
        <f>IF(N202="základná",J202,0)</f>
        <v>0</v>
      </c>
      <c r="BF202" s="157">
        <f>IF(N202="znížená",J202,0)</f>
        <v>0</v>
      </c>
      <c r="BG202" s="157">
        <f>IF(N202="zákl. prenesená",J202,0)</f>
        <v>0</v>
      </c>
      <c r="BH202" s="157">
        <f>IF(N202="zníž. prenesená",J202,0)</f>
        <v>0</v>
      </c>
      <c r="BI202" s="157">
        <f>IF(N202="nulová",J202,0)</f>
        <v>0</v>
      </c>
      <c r="BJ202" s="3" t="s">
        <v>81</v>
      </c>
      <c r="BK202" s="157">
        <f>ROUND(I202*H202,2)</f>
        <v>0</v>
      </c>
      <c r="BL202" s="3" t="s">
        <v>163</v>
      </c>
      <c r="BM202" s="156" t="s">
        <v>255</v>
      </c>
    </row>
    <row r="203" spans="2:65" s="17" customFormat="1" ht="33" customHeight="1">
      <c r="B203" s="143"/>
      <c r="C203" s="144" t="s">
        <v>209</v>
      </c>
      <c r="D203" s="144" t="s">
        <v>159</v>
      </c>
      <c r="E203" s="145" t="s">
        <v>256</v>
      </c>
      <c r="F203" s="146" t="s">
        <v>257</v>
      </c>
      <c r="G203" s="147" t="s">
        <v>208</v>
      </c>
      <c r="H203" s="148">
        <v>92.221000000000004</v>
      </c>
      <c r="I203" s="149"/>
      <c r="J203" s="150"/>
      <c r="K203" s="151"/>
      <c r="L203" s="18"/>
      <c r="M203" s="152"/>
      <c r="N203" s="153" t="s">
        <v>35</v>
      </c>
      <c r="O203" s="45"/>
      <c r="P203" s="154">
        <f>O203*H203</f>
        <v>0</v>
      </c>
      <c r="Q203" s="154">
        <v>0</v>
      </c>
      <c r="R203" s="154">
        <f>Q203*H203</f>
        <v>0</v>
      </c>
      <c r="S203" s="154">
        <v>0</v>
      </c>
      <c r="T203" s="155">
        <f>S203*H203</f>
        <v>0</v>
      </c>
      <c r="AR203" s="156" t="s">
        <v>163</v>
      </c>
      <c r="AT203" s="156" t="s">
        <v>159</v>
      </c>
      <c r="AU203" s="156" t="s">
        <v>81</v>
      </c>
      <c r="AY203" s="3" t="s">
        <v>157</v>
      </c>
      <c r="BE203" s="157">
        <f>IF(N203="základná",J203,0)</f>
        <v>0</v>
      </c>
      <c r="BF203" s="157">
        <f>IF(N203="znížená",J203,0)</f>
        <v>0</v>
      </c>
      <c r="BG203" s="157">
        <f>IF(N203="zákl. prenesená",J203,0)</f>
        <v>0</v>
      </c>
      <c r="BH203" s="157">
        <f>IF(N203="zníž. prenesená",J203,0)</f>
        <v>0</v>
      </c>
      <c r="BI203" s="157">
        <f>IF(N203="nulová",J203,0)</f>
        <v>0</v>
      </c>
      <c r="BJ203" s="3" t="s">
        <v>81</v>
      </c>
      <c r="BK203" s="157">
        <f>ROUND(I203*H203,2)</f>
        <v>0</v>
      </c>
      <c r="BL203" s="3" t="s">
        <v>163</v>
      </c>
      <c r="BM203" s="156" t="s">
        <v>258</v>
      </c>
    </row>
    <row r="204" spans="2:65" s="129" customFormat="1" ht="22.9" customHeight="1">
      <c r="B204" s="130"/>
      <c r="D204" s="131" t="s">
        <v>68</v>
      </c>
      <c r="E204" s="141" t="s">
        <v>163</v>
      </c>
      <c r="F204" s="141" t="s">
        <v>259</v>
      </c>
      <c r="I204" s="133"/>
      <c r="J204" s="142"/>
      <c r="L204" s="130"/>
      <c r="M204" s="135"/>
      <c r="N204" s="136"/>
      <c r="O204" s="136"/>
      <c r="P204" s="137">
        <f>SUM(P205:P210)</f>
        <v>0</v>
      </c>
      <c r="Q204" s="136"/>
      <c r="R204" s="137">
        <f>SUM(R205:R210)</f>
        <v>0</v>
      </c>
      <c r="S204" s="136"/>
      <c r="T204" s="138">
        <f>SUM(T205:T210)</f>
        <v>0</v>
      </c>
      <c r="AR204" s="131" t="s">
        <v>75</v>
      </c>
      <c r="AT204" s="139" t="s">
        <v>68</v>
      </c>
      <c r="AU204" s="139" t="s">
        <v>75</v>
      </c>
      <c r="AY204" s="131" t="s">
        <v>157</v>
      </c>
      <c r="BK204" s="140">
        <f>SUM(BK205:BK210)</f>
        <v>0</v>
      </c>
    </row>
    <row r="205" spans="2:65" s="17" customFormat="1" ht="21.75" customHeight="1">
      <c r="B205" s="143"/>
      <c r="C205" s="144" t="s">
        <v>260</v>
      </c>
      <c r="D205" s="144" t="s">
        <v>159</v>
      </c>
      <c r="E205" s="145" t="s">
        <v>261</v>
      </c>
      <c r="F205" s="146" t="s">
        <v>262</v>
      </c>
      <c r="G205" s="147" t="s">
        <v>162</v>
      </c>
      <c r="H205" s="148">
        <v>1.486</v>
      </c>
      <c r="I205" s="149"/>
      <c r="J205" s="150"/>
      <c r="K205" s="151"/>
      <c r="L205" s="18"/>
      <c r="M205" s="152"/>
      <c r="N205" s="153" t="s">
        <v>35</v>
      </c>
      <c r="O205" s="45"/>
      <c r="P205" s="154">
        <f>O205*H205</f>
        <v>0</v>
      </c>
      <c r="Q205" s="154">
        <v>0</v>
      </c>
      <c r="R205" s="154">
        <f>Q205*H205</f>
        <v>0</v>
      </c>
      <c r="S205" s="154">
        <v>0</v>
      </c>
      <c r="T205" s="155">
        <f>S205*H205</f>
        <v>0</v>
      </c>
      <c r="AR205" s="156" t="s">
        <v>163</v>
      </c>
      <c r="AT205" s="156" t="s">
        <v>159</v>
      </c>
      <c r="AU205" s="156" t="s">
        <v>81</v>
      </c>
      <c r="AY205" s="3" t="s">
        <v>157</v>
      </c>
      <c r="BE205" s="157">
        <f>IF(N205="základná",J205,0)</f>
        <v>0</v>
      </c>
      <c r="BF205" s="157">
        <f>IF(N205="znížená",J205,0)</f>
        <v>0</v>
      </c>
      <c r="BG205" s="157">
        <f>IF(N205="zákl. prenesená",J205,0)</f>
        <v>0</v>
      </c>
      <c r="BH205" s="157">
        <f>IF(N205="zníž. prenesená",J205,0)</f>
        <v>0</v>
      </c>
      <c r="BI205" s="157">
        <f>IF(N205="nulová",J205,0)</f>
        <v>0</v>
      </c>
      <c r="BJ205" s="3" t="s">
        <v>81</v>
      </c>
      <c r="BK205" s="157">
        <f>ROUND(I205*H205,2)</f>
        <v>0</v>
      </c>
      <c r="BL205" s="3" t="s">
        <v>163</v>
      </c>
      <c r="BM205" s="156" t="s">
        <v>263</v>
      </c>
    </row>
    <row r="206" spans="2:65" s="17" customFormat="1" ht="24.25" customHeight="1">
      <c r="B206" s="143"/>
      <c r="C206" s="144" t="s">
        <v>217</v>
      </c>
      <c r="D206" s="144" t="s">
        <v>159</v>
      </c>
      <c r="E206" s="145" t="s">
        <v>264</v>
      </c>
      <c r="F206" s="146" t="s">
        <v>265</v>
      </c>
      <c r="G206" s="147" t="s">
        <v>208</v>
      </c>
      <c r="H206" s="148">
        <v>14.856999999999999</v>
      </c>
      <c r="I206" s="149"/>
      <c r="J206" s="150"/>
      <c r="K206" s="151"/>
      <c r="L206" s="18"/>
      <c r="M206" s="152"/>
      <c r="N206" s="153" t="s">
        <v>35</v>
      </c>
      <c r="O206" s="45"/>
      <c r="P206" s="154">
        <f>O206*H206</f>
        <v>0</v>
      </c>
      <c r="Q206" s="154">
        <v>0</v>
      </c>
      <c r="R206" s="154">
        <f>Q206*H206</f>
        <v>0</v>
      </c>
      <c r="S206" s="154">
        <v>0</v>
      </c>
      <c r="T206" s="155">
        <f>S206*H206</f>
        <v>0</v>
      </c>
      <c r="AR206" s="156" t="s">
        <v>163</v>
      </c>
      <c r="AT206" s="156" t="s">
        <v>159</v>
      </c>
      <c r="AU206" s="156" t="s">
        <v>81</v>
      </c>
      <c r="AY206" s="3" t="s">
        <v>157</v>
      </c>
      <c r="BE206" s="157">
        <f>IF(N206="základná",J206,0)</f>
        <v>0</v>
      </c>
      <c r="BF206" s="157">
        <f>IF(N206="znížená",J206,0)</f>
        <v>0</v>
      </c>
      <c r="BG206" s="157">
        <f>IF(N206="zákl. prenesená",J206,0)</f>
        <v>0</v>
      </c>
      <c r="BH206" s="157">
        <f>IF(N206="zníž. prenesená",J206,0)</f>
        <v>0</v>
      </c>
      <c r="BI206" s="157">
        <f>IF(N206="nulová",J206,0)</f>
        <v>0</v>
      </c>
      <c r="BJ206" s="3" t="s">
        <v>81</v>
      </c>
      <c r="BK206" s="157">
        <f>ROUND(I206*H206,2)</f>
        <v>0</v>
      </c>
      <c r="BL206" s="3" t="s">
        <v>163</v>
      </c>
      <c r="BM206" s="156" t="s">
        <v>266</v>
      </c>
    </row>
    <row r="207" spans="2:65" s="17" customFormat="1" ht="24.25" customHeight="1">
      <c r="B207" s="143"/>
      <c r="C207" s="144" t="s">
        <v>267</v>
      </c>
      <c r="D207" s="144" t="s">
        <v>159</v>
      </c>
      <c r="E207" s="145" t="s">
        <v>268</v>
      </c>
      <c r="F207" s="146" t="s">
        <v>269</v>
      </c>
      <c r="G207" s="147" t="s">
        <v>208</v>
      </c>
      <c r="H207" s="148">
        <v>14.856999999999999</v>
      </c>
      <c r="I207" s="149"/>
      <c r="J207" s="150"/>
      <c r="K207" s="151"/>
      <c r="L207" s="18"/>
      <c r="M207" s="152"/>
      <c r="N207" s="153" t="s">
        <v>35</v>
      </c>
      <c r="O207" s="45"/>
      <c r="P207" s="154">
        <f>O207*H207</f>
        <v>0</v>
      </c>
      <c r="Q207" s="154">
        <v>0</v>
      </c>
      <c r="R207" s="154">
        <f>Q207*H207</f>
        <v>0</v>
      </c>
      <c r="S207" s="154">
        <v>0</v>
      </c>
      <c r="T207" s="155">
        <f>S207*H207</f>
        <v>0</v>
      </c>
      <c r="AR207" s="156" t="s">
        <v>163</v>
      </c>
      <c r="AT207" s="156" t="s">
        <v>159</v>
      </c>
      <c r="AU207" s="156" t="s">
        <v>81</v>
      </c>
      <c r="AY207" s="3" t="s">
        <v>157</v>
      </c>
      <c r="BE207" s="157">
        <f>IF(N207="základná",J207,0)</f>
        <v>0</v>
      </c>
      <c r="BF207" s="157">
        <f>IF(N207="znížená",J207,0)</f>
        <v>0</v>
      </c>
      <c r="BG207" s="157">
        <f>IF(N207="zákl. prenesená",J207,0)</f>
        <v>0</v>
      </c>
      <c r="BH207" s="157">
        <f>IF(N207="zníž. prenesená",J207,0)</f>
        <v>0</v>
      </c>
      <c r="BI207" s="157">
        <f>IF(N207="nulová",J207,0)</f>
        <v>0</v>
      </c>
      <c r="BJ207" s="3" t="s">
        <v>81</v>
      </c>
      <c r="BK207" s="157">
        <f>ROUND(I207*H207,2)</f>
        <v>0</v>
      </c>
      <c r="BL207" s="3" t="s">
        <v>163</v>
      </c>
      <c r="BM207" s="156" t="s">
        <v>270</v>
      </c>
    </row>
    <row r="208" spans="2:65" s="17" customFormat="1" ht="24.25" customHeight="1">
      <c r="B208" s="143"/>
      <c r="C208" s="144" t="s">
        <v>223</v>
      </c>
      <c r="D208" s="144" t="s">
        <v>159</v>
      </c>
      <c r="E208" s="145" t="s">
        <v>271</v>
      </c>
      <c r="F208" s="146" t="s">
        <v>272</v>
      </c>
      <c r="G208" s="147" t="s">
        <v>187</v>
      </c>
      <c r="H208" s="148">
        <v>0.09</v>
      </c>
      <c r="I208" s="149"/>
      <c r="J208" s="150"/>
      <c r="K208" s="151"/>
      <c r="L208" s="18"/>
      <c r="M208" s="152"/>
      <c r="N208" s="153" t="s">
        <v>35</v>
      </c>
      <c r="O208" s="45"/>
      <c r="P208" s="154">
        <f>O208*H208</f>
        <v>0</v>
      </c>
      <c r="Q208" s="154">
        <v>0</v>
      </c>
      <c r="R208" s="154">
        <f>Q208*H208</f>
        <v>0</v>
      </c>
      <c r="S208" s="154">
        <v>0</v>
      </c>
      <c r="T208" s="155">
        <f>S208*H208</f>
        <v>0</v>
      </c>
      <c r="AR208" s="156" t="s">
        <v>163</v>
      </c>
      <c r="AT208" s="156" t="s">
        <v>159</v>
      </c>
      <c r="AU208" s="156" t="s">
        <v>81</v>
      </c>
      <c r="AY208" s="3" t="s">
        <v>157</v>
      </c>
      <c r="BE208" s="157">
        <f>IF(N208="základná",J208,0)</f>
        <v>0</v>
      </c>
      <c r="BF208" s="157">
        <f>IF(N208="znížená",J208,0)</f>
        <v>0</v>
      </c>
      <c r="BG208" s="157">
        <f>IF(N208="zákl. prenesená",J208,0)</f>
        <v>0</v>
      </c>
      <c r="BH208" s="157">
        <f>IF(N208="zníž. prenesená",J208,0)</f>
        <v>0</v>
      </c>
      <c r="BI208" s="157">
        <f>IF(N208="nulová",J208,0)</f>
        <v>0</v>
      </c>
      <c r="BJ208" s="3" t="s">
        <v>81</v>
      </c>
      <c r="BK208" s="157">
        <f>ROUND(I208*H208,2)</f>
        <v>0</v>
      </c>
      <c r="BL208" s="3" t="s">
        <v>163</v>
      </c>
      <c r="BM208" s="156" t="s">
        <v>273</v>
      </c>
    </row>
    <row r="209" spans="2:65" s="158" customFormat="1">
      <c r="B209" s="159"/>
      <c r="D209" s="160" t="s">
        <v>164</v>
      </c>
      <c r="E209" s="161"/>
      <c r="F209" s="162" t="s">
        <v>274</v>
      </c>
      <c r="H209" s="163">
        <v>0.09</v>
      </c>
      <c r="I209" s="164"/>
      <c r="L209" s="159"/>
      <c r="M209" s="165"/>
      <c r="N209" s="166"/>
      <c r="O209" s="166"/>
      <c r="P209" s="166"/>
      <c r="Q209" s="166"/>
      <c r="R209" s="166"/>
      <c r="S209" s="166"/>
      <c r="T209" s="167"/>
      <c r="AT209" s="161" t="s">
        <v>164</v>
      </c>
      <c r="AU209" s="161" t="s">
        <v>81</v>
      </c>
      <c r="AV209" s="158" t="s">
        <v>81</v>
      </c>
      <c r="AW209" s="158" t="s">
        <v>26</v>
      </c>
      <c r="AX209" s="158" t="s">
        <v>69</v>
      </c>
      <c r="AY209" s="161" t="s">
        <v>157</v>
      </c>
    </row>
    <row r="210" spans="2:65" s="177" customFormat="1">
      <c r="B210" s="178"/>
      <c r="D210" s="160" t="s">
        <v>164</v>
      </c>
      <c r="E210" s="179"/>
      <c r="F210" s="180" t="s">
        <v>170</v>
      </c>
      <c r="H210" s="181">
        <v>0.09</v>
      </c>
      <c r="I210" s="182"/>
      <c r="L210" s="178"/>
      <c r="M210" s="183"/>
      <c r="N210" s="184"/>
      <c r="O210" s="184"/>
      <c r="P210" s="184"/>
      <c r="Q210" s="184"/>
      <c r="R210" s="184"/>
      <c r="S210" s="184"/>
      <c r="T210" s="185"/>
      <c r="AT210" s="179" t="s">
        <v>164</v>
      </c>
      <c r="AU210" s="179" t="s">
        <v>81</v>
      </c>
      <c r="AV210" s="177" t="s">
        <v>163</v>
      </c>
      <c r="AW210" s="177" t="s">
        <v>26</v>
      </c>
      <c r="AX210" s="177" t="s">
        <v>75</v>
      </c>
      <c r="AY210" s="179" t="s">
        <v>157</v>
      </c>
    </row>
    <row r="211" spans="2:65" s="129" customFormat="1" ht="22.9" customHeight="1">
      <c r="B211" s="130"/>
      <c r="D211" s="131" t="s">
        <v>68</v>
      </c>
      <c r="E211" s="141" t="s">
        <v>176</v>
      </c>
      <c r="F211" s="141" t="s">
        <v>275</v>
      </c>
      <c r="I211" s="133"/>
      <c r="J211" s="142"/>
      <c r="L211" s="130"/>
      <c r="M211" s="135"/>
      <c r="N211" s="136"/>
      <c r="O211" s="136"/>
      <c r="P211" s="137">
        <f>SUM(P212:P341)</f>
        <v>0</v>
      </c>
      <c r="Q211" s="136"/>
      <c r="R211" s="137">
        <f>SUM(R212:R341)</f>
        <v>0</v>
      </c>
      <c r="S211" s="136"/>
      <c r="T211" s="138">
        <f>SUM(T212:T341)</f>
        <v>0</v>
      </c>
      <c r="AR211" s="131" t="s">
        <v>75</v>
      </c>
      <c r="AT211" s="139" t="s">
        <v>68</v>
      </c>
      <c r="AU211" s="139" t="s">
        <v>75</v>
      </c>
      <c r="AY211" s="131" t="s">
        <v>157</v>
      </c>
      <c r="BK211" s="140">
        <f>SUM(BK212:BK341)</f>
        <v>0</v>
      </c>
    </row>
    <row r="212" spans="2:65" s="17" customFormat="1" ht="24.25" customHeight="1">
      <c r="B212" s="143"/>
      <c r="C212" s="144" t="s">
        <v>276</v>
      </c>
      <c r="D212" s="144" t="s">
        <v>159</v>
      </c>
      <c r="E212" s="145" t="s">
        <v>277</v>
      </c>
      <c r="F212" s="146" t="s">
        <v>278</v>
      </c>
      <c r="G212" s="147" t="s">
        <v>208</v>
      </c>
      <c r="H212" s="148">
        <v>47.402000000000001</v>
      </c>
      <c r="I212" s="149"/>
      <c r="J212" s="150"/>
      <c r="K212" s="151"/>
      <c r="L212" s="18"/>
      <c r="M212" s="152"/>
      <c r="N212" s="153" t="s">
        <v>35</v>
      </c>
      <c r="O212" s="45"/>
      <c r="P212" s="154">
        <f>O212*H212</f>
        <v>0</v>
      </c>
      <c r="Q212" s="154">
        <v>0</v>
      </c>
      <c r="R212" s="154">
        <f>Q212*H212</f>
        <v>0</v>
      </c>
      <c r="S212" s="154">
        <v>0</v>
      </c>
      <c r="T212" s="155">
        <f>S212*H212</f>
        <v>0</v>
      </c>
      <c r="AR212" s="156" t="s">
        <v>163</v>
      </c>
      <c r="AT212" s="156" t="s">
        <v>159</v>
      </c>
      <c r="AU212" s="156" t="s">
        <v>81</v>
      </c>
      <c r="AY212" s="3" t="s">
        <v>157</v>
      </c>
      <c r="BE212" s="157">
        <f>IF(N212="základná",J212,0)</f>
        <v>0</v>
      </c>
      <c r="BF212" s="157">
        <f>IF(N212="znížená",J212,0)</f>
        <v>0</v>
      </c>
      <c r="BG212" s="157">
        <f>IF(N212="zákl. prenesená",J212,0)</f>
        <v>0</v>
      </c>
      <c r="BH212" s="157">
        <f>IF(N212="zníž. prenesená",J212,0)</f>
        <v>0</v>
      </c>
      <c r="BI212" s="157">
        <f>IF(N212="nulová",J212,0)</f>
        <v>0</v>
      </c>
      <c r="BJ212" s="3" t="s">
        <v>81</v>
      </c>
      <c r="BK212" s="157">
        <f>ROUND(I212*H212,2)</f>
        <v>0</v>
      </c>
      <c r="BL212" s="3" t="s">
        <v>163</v>
      </c>
      <c r="BM212" s="156" t="s">
        <v>279</v>
      </c>
    </row>
    <row r="213" spans="2:65" s="158" customFormat="1">
      <c r="B213" s="159"/>
      <c r="D213" s="160" t="s">
        <v>164</v>
      </c>
      <c r="E213" s="161"/>
      <c r="F213" s="162" t="s">
        <v>280</v>
      </c>
      <c r="H213" s="163">
        <v>35.106000000000002</v>
      </c>
      <c r="I213" s="164"/>
      <c r="L213" s="159"/>
      <c r="M213" s="165"/>
      <c r="N213" s="166"/>
      <c r="O213" s="166"/>
      <c r="P213" s="166"/>
      <c r="Q213" s="166"/>
      <c r="R213" s="166"/>
      <c r="S213" s="166"/>
      <c r="T213" s="167"/>
      <c r="AT213" s="161" t="s">
        <v>164</v>
      </c>
      <c r="AU213" s="161" t="s">
        <v>81</v>
      </c>
      <c r="AV213" s="158" t="s">
        <v>81</v>
      </c>
      <c r="AW213" s="158" t="s">
        <v>26</v>
      </c>
      <c r="AX213" s="158" t="s">
        <v>69</v>
      </c>
      <c r="AY213" s="161" t="s">
        <v>157</v>
      </c>
    </row>
    <row r="214" spans="2:65" s="158" customFormat="1">
      <c r="B214" s="159"/>
      <c r="D214" s="160" t="s">
        <v>164</v>
      </c>
      <c r="E214" s="161"/>
      <c r="F214" s="162" t="s">
        <v>281</v>
      </c>
      <c r="H214" s="163">
        <v>9.1950000000000003</v>
      </c>
      <c r="I214" s="164"/>
      <c r="L214" s="159"/>
      <c r="M214" s="165"/>
      <c r="N214" s="166"/>
      <c r="O214" s="166"/>
      <c r="P214" s="166"/>
      <c r="Q214" s="166"/>
      <c r="R214" s="166"/>
      <c r="S214" s="166"/>
      <c r="T214" s="167"/>
      <c r="AT214" s="161" t="s">
        <v>164</v>
      </c>
      <c r="AU214" s="161" t="s">
        <v>81</v>
      </c>
      <c r="AV214" s="158" t="s">
        <v>81</v>
      </c>
      <c r="AW214" s="158" t="s">
        <v>26</v>
      </c>
      <c r="AX214" s="158" t="s">
        <v>69</v>
      </c>
      <c r="AY214" s="161" t="s">
        <v>157</v>
      </c>
    </row>
    <row r="215" spans="2:65" s="177" customFormat="1">
      <c r="B215" s="178"/>
      <c r="D215" s="160" t="s">
        <v>164</v>
      </c>
      <c r="E215" s="179"/>
      <c r="F215" s="180" t="s">
        <v>170</v>
      </c>
      <c r="H215" s="181">
        <v>44.301000000000002</v>
      </c>
      <c r="I215" s="182"/>
      <c r="L215" s="178"/>
      <c r="M215" s="183"/>
      <c r="N215" s="184"/>
      <c r="O215" s="184"/>
      <c r="P215" s="184"/>
      <c r="Q215" s="184"/>
      <c r="R215" s="184"/>
      <c r="S215" s="184"/>
      <c r="T215" s="185"/>
      <c r="AT215" s="179" t="s">
        <v>164</v>
      </c>
      <c r="AU215" s="179" t="s">
        <v>81</v>
      </c>
      <c r="AV215" s="177" t="s">
        <v>163</v>
      </c>
      <c r="AW215" s="177" t="s">
        <v>26</v>
      </c>
      <c r="AX215" s="177" t="s">
        <v>69</v>
      </c>
      <c r="AY215" s="179" t="s">
        <v>157</v>
      </c>
    </row>
    <row r="216" spans="2:65" s="158" customFormat="1">
      <c r="B216" s="159"/>
      <c r="D216" s="160" t="s">
        <v>164</v>
      </c>
      <c r="E216" s="161"/>
      <c r="F216" s="162" t="s">
        <v>282</v>
      </c>
      <c r="H216" s="163">
        <v>47.402000000000001</v>
      </c>
      <c r="I216" s="164"/>
      <c r="L216" s="159"/>
      <c r="M216" s="165"/>
      <c r="N216" s="166"/>
      <c r="O216" s="166"/>
      <c r="P216" s="166"/>
      <c r="Q216" s="166"/>
      <c r="R216" s="166"/>
      <c r="S216" s="166"/>
      <c r="T216" s="167"/>
      <c r="AT216" s="161" t="s">
        <v>164</v>
      </c>
      <c r="AU216" s="161" t="s">
        <v>81</v>
      </c>
      <c r="AV216" s="158" t="s">
        <v>81</v>
      </c>
      <c r="AW216" s="158" t="s">
        <v>26</v>
      </c>
      <c r="AX216" s="158" t="s">
        <v>69</v>
      </c>
      <c r="AY216" s="161" t="s">
        <v>157</v>
      </c>
    </row>
    <row r="217" spans="2:65" s="177" customFormat="1">
      <c r="B217" s="178"/>
      <c r="D217" s="160" t="s">
        <v>164</v>
      </c>
      <c r="E217" s="179"/>
      <c r="F217" s="180" t="s">
        <v>170</v>
      </c>
      <c r="H217" s="181">
        <v>47.402000000000001</v>
      </c>
      <c r="I217" s="182"/>
      <c r="L217" s="178"/>
      <c r="M217" s="183"/>
      <c r="N217" s="184"/>
      <c r="O217" s="184"/>
      <c r="P217" s="184"/>
      <c r="Q217" s="184"/>
      <c r="R217" s="184"/>
      <c r="S217" s="184"/>
      <c r="T217" s="185"/>
      <c r="AT217" s="179" t="s">
        <v>164</v>
      </c>
      <c r="AU217" s="179" t="s">
        <v>81</v>
      </c>
      <c r="AV217" s="177" t="s">
        <v>163</v>
      </c>
      <c r="AW217" s="177" t="s">
        <v>26</v>
      </c>
      <c r="AX217" s="177" t="s">
        <v>75</v>
      </c>
      <c r="AY217" s="179" t="s">
        <v>157</v>
      </c>
    </row>
    <row r="218" spans="2:65" s="17" customFormat="1" ht="24.25" customHeight="1">
      <c r="B218" s="143"/>
      <c r="C218" s="144" t="s">
        <v>226</v>
      </c>
      <c r="D218" s="144" t="s">
        <v>159</v>
      </c>
      <c r="E218" s="145" t="s">
        <v>283</v>
      </c>
      <c r="F218" s="146" t="s">
        <v>284</v>
      </c>
      <c r="G218" s="147" t="s">
        <v>208</v>
      </c>
      <c r="H218" s="148">
        <v>43</v>
      </c>
      <c r="I218" s="149"/>
      <c r="J218" s="150"/>
      <c r="K218" s="151"/>
      <c r="L218" s="18"/>
      <c r="M218" s="152"/>
      <c r="N218" s="153" t="s">
        <v>35</v>
      </c>
      <c r="O218" s="45"/>
      <c r="P218" s="154">
        <f>O218*H218</f>
        <v>0</v>
      </c>
      <c r="Q218" s="154">
        <v>0</v>
      </c>
      <c r="R218" s="154">
        <f>Q218*H218</f>
        <v>0</v>
      </c>
      <c r="S218" s="154">
        <v>0</v>
      </c>
      <c r="T218" s="155">
        <f>S218*H218</f>
        <v>0</v>
      </c>
      <c r="AR218" s="156" t="s">
        <v>163</v>
      </c>
      <c r="AT218" s="156" t="s">
        <v>159</v>
      </c>
      <c r="AU218" s="156" t="s">
        <v>81</v>
      </c>
      <c r="AY218" s="3" t="s">
        <v>157</v>
      </c>
      <c r="BE218" s="157">
        <f>IF(N218="základná",J218,0)</f>
        <v>0</v>
      </c>
      <c r="BF218" s="157">
        <f>IF(N218="znížená",J218,0)</f>
        <v>0</v>
      </c>
      <c r="BG218" s="157">
        <f>IF(N218="zákl. prenesená",J218,0)</f>
        <v>0</v>
      </c>
      <c r="BH218" s="157">
        <f>IF(N218="zníž. prenesená",J218,0)</f>
        <v>0</v>
      </c>
      <c r="BI218" s="157">
        <f>IF(N218="nulová",J218,0)</f>
        <v>0</v>
      </c>
      <c r="BJ218" s="3" t="s">
        <v>81</v>
      </c>
      <c r="BK218" s="157">
        <f>ROUND(I218*H218,2)</f>
        <v>0</v>
      </c>
      <c r="BL218" s="3" t="s">
        <v>163</v>
      </c>
      <c r="BM218" s="156" t="s">
        <v>285</v>
      </c>
    </row>
    <row r="219" spans="2:65" s="158" customFormat="1">
      <c r="B219" s="159"/>
      <c r="D219" s="160" t="s">
        <v>164</v>
      </c>
      <c r="E219" s="161"/>
      <c r="F219" s="162" t="s">
        <v>286</v>
      </c>
      <c r="H219" s="163">
        <v>5.2249999999999996</v>
      </c>
      <c r="I219" s="164"/>
      <c r="L219" s="159"/>
      <c r="M219" s="165"/>
      <c r="N219" s="166"/>
      <c r="O219" s="166"/>
      <c r="P219" s="166"/>
      <c r="Q219" s="166"/>
      <c r="R219" s="166"/>
      <c r="S219" s="166"/>
      <c r="T219" s="167"/>
      <c r="AT219" s="161" t="s">
        <v>164</v>
      </c>
      <c r="AU219" s="161" t="s">
        <v>81</v>
      </c>
      <c r="AV219" s="158" t="s">
        <v>81</v>
      </c>
      <c r="AW219" s="158" t="s">
        <v>26</v>
      </c>
      <c r="AX219" s="158" t="s">
        <v>69</v>
      </c>
      <c r="AY219" s="161" t="s">
        <v>157</v>
      </c>
    </row>
    <row r="220" spans="2:65" s="158" customFormat="1">
      <c r="B220" s="159"/>
      <c r="D220" s="160" t="s">
        <v>164</v>
      </c>
      <c r="E220" s="161"/>
      <c r="F220" s="162" t="s">
        <v>287</v>
      </c>
      <c r="H220" s="163">
        <v>5.32</v>
      </c>
      <c r="I220" s="164"/>
      <c r="L220" s="159"/>
      <c r="M220" s="165"/>
      <c r="N220" s="166"/>
      <c r="O220" s="166"/>
      <c r="P220" s="166"/>
      <c r="Q220" s="166"/>
      <c r="R220" s="166"/>
      <c r="S220" s="166"/>
      <c r="T220" s="167"/>
      <c r="AT220" s="161" t="s">
        <v>164</v>
      </c>
      <c r="AU220" s="161" t="s">
        <v>81</v>
      </c>
      <c r="AV220" s="158" t="s">
        <v>81</v>
      </c>
      <c r="AW220" s="158" t="s">
        <v>26</v>
      </c>
      <c r="AX220" s="158" t="s">
        <v>69</v>
      </c>
      <c r="AY220" s="161" t="s">
        <v>157</v>
      </c>
    </row>
    <row r="221" spans="2:65" s="158" customFormat="1">
      <c r="B221" s="159"/>
      <c r="D221" s="160" t="s">
        <v>164</v>
      </c>
      <c r="E221" s="161"/>
      <c r="F221" s="162" t="s">
        <v>288</v>
      </c>
      <c r="H221" s="163">
        <v>4.3230000000000004</v>
      </c>
      <c r="I221" s="164"/>
      <c r="L221" s="159"/>
      <c r="M221" s="165"/>
      <c r="N221" s="166"/>
      <c r="O221" s="166"/>
      <c r="P221" s="166"/>
      <c r="Q221" s="166"/>
      <c r="R221" s="166"/>
      <c r="S221" s="166"/>
      <c r="T221" s="167"/>
      <c r="AT221" s="161" t="s">
        <v>164</v>
      </c>
      <c r="AU221" s="161" t="s">
        <v>81</v>
      </c>
      <c r="AV221" s="158" t="s">
        <v>81</v>
      </c>
      <c r="AW221" s="158" t="s">
        <v>26</v>
      </c>
      <c r="AX221" s="158" t="s">
        <v>69</v>
      </c>
      <c r="AY221" s="161" t="s">
        <v>157</v>
      </c>
    </row>
    <row r="222" spans="2:65" s="158" customFormat="1">
      <c r="B222" s="159"/>
      <c r="D222" s="160" t="s">
        <v>164</v>
      </c>
      <c r="E222" s="161"/>
      <c r="F222" s="162" t="s">
        <v>289</v>
      </c>
      <c r="H222" s="163">
        <v>4.75</v>
      </c>
      <c r="I222" s="164"/>
      <c r="L222" s="159"/>
      <c r="M222" s="165"/>
      <c r="N222" s="166"/>
      <c r="O222" s="166"/>
      <c r="P222" s="166"/>
      <c r="Q222" s="166"/>
      <c r="R222" s="166"/>
      <c r="S222" s="166"/>
      <c r="T222" s="167"/>
      <c r="AT222" s="161" t="s">
        <v>164</v>
      </c>
      <c r="AU222" s="161" t="s">
        <v>81</v>
      </c>
      <c r="AV222" s="158" t="s">
        <v>81</v>
      </c>
      <c r="AW222" s="158" t="s">
        <v>26</v>
      </c>
      <c r="AX222" s="158" t="s">
        <v>69</v>
      </c>
      <c r="AY222" s="161" t="s">
        <v>157</v>
      </c>
    </row>
    <row r="223" spans="2:65" s="158" customFormat="1">
      <c r="B223" s="159"/>
      <c r="D223" s="160" t="s">
        <v>164</v>
      </c>
      <c r="E223" s="161"/>
      <c r="F223" s="162" t="s">
        <v>290</v>
      </c>
      <c r="H223" s="163">
        <v>4.3230000000000004</v>
      </c>
      <c r="I223" s="164"/>
      <c r="L223" s="159"/>
      <c r="M223" s="165"/>
      <c r="N223" s="166"/>
      <c r="O223" s="166"/>
      <c r="P223" s="166"/>
      <c r="Q223" s="166"/>
      <c r="R223" s="166"/>
      <c r="S223" s="166"/>
      <c r="T223" s="167"/>
      <c r="AT223" s="161" t="s">
        <v>164</v>
      </c>
      <c r="AU223" s="161" t="s">
        <v>81</v>
      </c>
      <c r="AV223" s="158" t="s">
        <v>81</v>
      </c>
      <c r="AW223" s="158" t="s">
        <v>26</v>
      </c>
      <c r="AX223" s="158" t="s">
        <v>69</v>
      </c>
      <c r="AY223" s="161" t="s">
        <v>157</v>
      </c>
    </row>
    <row r="224" spans="2:65" s="158" customFormat="1">
      <c r="B224" s="159"/>
      <c r="D224" s="160" t="s">
        <v>164</v>
      </c>
      <c r="E224" s="161"/>
      <c r="F224" s="162" t="s">
        <v>291</v>
      </c>
      <c r="H224" s="163">
        <v>5.0830000000000002</v>
      </c>
      <c r="I224" s="164"/>
      <c r="L224" s="159"/>
      <c r="M224" s="165"/>
      <c r="N224" s="166"/>
      <c r="O224" s="166"/>
      <c r="P224" s="166"/>
      <c r="Q224" s="166"/>
      <c r="R224" s="166"/>
      <c r="S224" s="166"/>
      <c r="T224" s="167"/>
      <c r="AT224" s="161" t="s">
        <v>164</v>
      </c>
      <c r="AU224" s="161" t="s">
        <v>81</v>
      </c>
      <c r="AV224" s="158" t="s">
        <v>81</v>
      </c>
      <c r="AW224" s="158" t="s">
        <v>26</v>
      </c>
      <c r="AX224" s="158" t="s">
        <v>69</v>
      </c>
      <c r="AY224" s="161" t="s">
        <v>157</v>
      </c>
    </row>
    <row r="225" spans="2:65" s="158" customFormat="1">
      <c r="B225" s="159"/>
      <c r="D225" s="160" t="s">
        <v>164</v>
      </c>
      <c r="E225" s="161"/>
      <c r="F225" s="162" t="s">
        <v>292</v>
      </c>
      <c r="H225" s="163">
        <v>7.2679999999999998</v>
      </c>
      <c r="I225" s="164"/>
      <c r="L225" s="159"/>
      <c r="M225" s="165"/>
      <c r="N225" s="166"/>
      <c r="O225" s="166"/>
      <c r="P225" s="166"/>
      <c r="Q225" s="166"/>
      <c r="R225" s="166"/>
      <c r="S225" s="166"/>
      <c r="T225" s="167"/>
      <c r="AT225" s="161" t="s">
        <v>164</v>
      </c>
      <c r="AU225" s="161" t="s">
        <v>81</v>
      </c>
      <c r="AV225" s="158" t="s">
        <v>81</v>
      </c>
      <c r="AW225" s="158" t="s">
        <v>26</v>
      </c>
      <c r="AX225" s="158" t="s">
        <v>69</v>
      </c>
      <c r="AY225" s="161" t="s">
        <v>157</v>
      </c>
    </row>
    <row r="226" spans="2:65" s="158" customFormat="1">
      <c r="B226" s="159"/>
      <c r="D226" s="160" t="s">
        <v>164</v>
      </c>
      <c r="E226" s="161"/>
      <c r="F226" s="162" t="s">
        <v>293</v>
      </c>
      <c r="H226" s="163">
        <v>3.895</v>
      </c>
      <c r="I226" s="164"/>
      <c r="L226" s="159"/>
      <c r="M226" s="165"/>
      <c r="N226" s="166"/>
      <c r="O226" s="166"/>
      <c r="P226" s="166"/>
      <c r="Q226" s="166"/>
      <c r="R226" s="166"/>
      <c r="S226" s="166"/>
      <c r="T226" s="167"/>
      <c r="AT226" s="161" t="s">
        <v>164</v>
      </c>
      <c r="AU226" s="161" t="s">
        <v>81</v>
      </c>
      <c r="AV226" s="158" t="s">
        <v>81</v>
      </c>
      <c r="AW226" s="158" t="s">
        <v>26</v>
      </c>
      <c r="AX226" s="158" t="s">
        <v>69</v>
      </c>
      <c r="AY226" s="161" t="s">
        <v>157</v>
      </c>
    </row>
    <row r="227" spans="2:65" s="177" customFormat="1">
      <c r="B227" s="178"/>
      <c r="D227" s="160" t="s">
        <v>164</v>
      </c>
      <c r="E227" s="179"/>
      <c r="F227" s="180" t="s">
        <v>170</v>
      </c>
      <c r="H227" s="181">
        <v>40.186999999999998</v>
      </c>
      <c r="I227" s="182"/>
      <c r="L227" s="178"/>
      <c r="M227" s="183"/>
      <c r="N227" s="184"/>
      <c r="O227" s="184"/>
      <c r="P227" s="184"/>
      <c r="Q227" s="184"/>
      <c r="R227" s="184"/>
      <c r="S227" s="184"/>
      <c r="T227" s="185"/>
      <c r="AT227" s="179" t="s">
        <v>164</v>
      </c>
      <c r="AU227" s="179" t="s">
        <v>81</v>
      </c>
      <c r="AV227" s="177" t="s">
        <v>163</v>
      </c>
      <c r="AW227" s="177" t="s">
        <v>26</v>
      </c>
      <c r="AX227" s="177" t="s">
        <v>69</v>
      </c>
      <c r="AY227" s="179" t="s">
        <v>157</v>
      </c>
    </row>
    <row r="228" spans="2:65" s="158" customFormat="1">
      <c r="B228" s="159"/>
      <c r="D228" s="160" t="s">
        <v>164</v>
      </c>
      <c r="E228" s="161"/>
      <c r="F228" s="162" t="s">
        <v>294</v>
      </c>
      <c r="H228" s="163">
        <v>43</v>
      </c>
      <c r="I228" s="164"/>
      <c r="L228" s="159"/>
      <c r="M228" s="165"/>
      <c r="N228" s="166"/>
      <c r="O228" s="166"/>
      <c r="P228" s="166"/>
      <c r="Q228" s="166"/>
      <c r="R228" s="166"/>
      <c r="S228" s="166"/>
      <c r="T228" s="167"/>
      <c r="AT228" s="161" t="s">
        <v>164</v>
      </c>
      <c r="AU228" s="161" t="s">
        <v>81</v>
      </c>
      <c r="AV228" s="158" t="s">
        <v>81</v>
      </c>
      <c r="AW228" s="158" t="s">
        <v>26</v>
      </c>
      <c r="AX228" s="158" t="s">
        <v>69</v>
      </c>
      <c r="AY228" s="161" t="s">
        <v>157</v>
      </c>
    </row>
    <row r="229" spans="2:65" s="177" customFormat="1">
      <c r="B229" s="178"/>
      <c r="D229" s="160" t="s">
        <v>164</v>
      </c>
      <c r="E229" s="179"/>
      <c r="F229" s="180" t="s">
        <v>170</v>
      </c>
      <c r="H229" s="181">
        <v>43</v>
      </c>
      <c r="I229" s="182"/>
      <c r="L229" s="178"/>
      <c r="M229" s="183"/>
      <c r="N229" s="184"/>
      <c r="O229" s="184"/>
      <c r="P229" s="184"/>
      <c r="Q229" s="184"/>
      <c r="R229" s="184"/>
      <c r="S229" s="184"/>
      <c r="T229" s="185"/>
      <c r="AT229" s="179" t="s">
        <v>164</v>
      </c>
      <c r="AU229" s="179" t="s">
        <v>81</v>
      </c>
      <c r="AV229" s="177" t="s">
        <v>163</v>
      </c>
      <c r="AW229" s="177" t="s">
        <v>26</v>
      </c>
      <c r="AX229" s="177" t="s">
        <v>75</v>
      </c>
      <c r="AY229" s="179" t="s">
        <v>157</v>
      </c>
    </row>
    <row r="230" spans="2:65" s="17" customFormat="1" ht="24.25" customHeight="1">
      <c r="B230" s="143"/>
      <c r="C230" s="144" t="s">
        <v>295</v>
      </c>
      <c r="D230" s="144" t="s">
        <v>159</v>
      </c>
      <c r="E230" s="145" t="s">
        <v>296</v>
      </c>
      <c r="F230" s="146" t="s">
        <v>297</v>
      </c>
      <c r="G230" s="147" t="s">
        <v>239</v>
      </c>
      <c r="H230" s="148">
        <v>12.145</v>
      </c>
      <c r="I230" s="149"/>
      <c r="J230" s="150"/>
      <c r="K230" s="151"/>
      <c r="L230" s="18"/>
      <c r="M230" s="152"/>
      <c r="N230" s="153" t="s">
        <v>35</v>
      </c>
      <c r="O230" s="45"/>
      <c r="P230" s="154">
        <f>O230*H230</f>
        <v>0</v>
      </c>
      <c r="Q230" s="154">
        <v>0</v>
      </c>
      <c r="R230" s="154">
        <f>Q230*H230</f>
        <v>0</v>
      </c>
      <c r="S230" s="154">
        <v>0</v>
      </c>
      <c r="T230" s="155">
        <f>S230*H230</f>
        <v>0</v>
      </c>
      <c r="AR230" s="156" t="s">
        <v>163</v>
      </c>
      <c r="AT230" s="156" t="s">
        <v>159</v>
      </c>
      <c r="AU230" s="156" t="s">
        <v>81</v>
      </c>
      <c r="AY230" s="3" t="s">
        <v>157</v>
      </c>
      <c r="BE230" s="157">
        <f>IF(N230="základná",J230,0)</f>
        <v>0</v>
      </c>
      <c r="BF230" s="157">
        <f>IF(N230="znížená",J230,0)</f>
        <v>0</v>
      </c>
      <c r="BG230" s="157">
        <f>IF(N230="zákl. prenesená",J230,0)</f>
        <v>0</v>
      </c>
      <c r="BH230" s="157">
        <f>IF(N230="zníž. prenesená",J230,0)</f>
        <v>0</v>
      </c>
      <c r="BI230" s="157">
        <f>IF(N230="nulová",J230,0)</f>
        <v>0</v>
      </c>
      <c r="BJ230" s="3" t="s">
        <v>81</v>
      </c>
      <c r="BK230" s="157">
        <f>ROUND(I230*H230,2)</f>
        <v>0</v>
      </c>
      <c r="BL230" s="3" t="s">
        <v>163</v>
      </c>
      <c r="BM230" s="156" t="s">
        <v>298</v>
      </c>
    </row>
    <row r="231" spans="2:65" s="158" customFormat="1">
      <c r="B231" s="159"/>
      <c r="D231" s="160" t="s">
        <v>164</v>
      </c>
      <c r="E231" s="161"/>
      <c r="F231" s="162" t="s">
        <v>299</v>
      </c>
      <c r="H231" s="163">
        <v>4.2</v>
      </c>
      <c r="I231" s="164"/>
      <c r="L231" s="159"/>
      <c r="M231" s="165"/>
      <c r="N231" s="166"/>
      <c r="O231" s="166"/>
      <c r="P231" s="166"/>
      <c r="Q231" s="166"/>
      <c r="R231" s="166"/>
      <c r="S231" s="166"/>
      <c r="T231" s="167"/>
      <c r="AT231" s="161" t="s">
        <v>164</v>
      </c>
      <c r="AU231" s="161" t="s">
        <v>81</v>
      </c>
      <c r="AV231" s="158" t="s">
        <v>81</v>
      </c>
      <c r="AW231" s="158" t="s">
        <v>26</v>
      </c>
      <c r="AX231" s="158" t="s">
        <v>69</v>
      </c>
      <c r="AY231" s="161" t="s">
        <v>157</v>
      </c>
    </row>
    <row r="232" spans="2:65" s="158" customFormat="1">
      <c r="B232" s="159"/>
      <c r="D232" s="160" t="s">
        <v>164</v>
      </c>
      <c r="E232" s="161"/>
      <c r="F232" s="162" t="s">
        <v>300</v>
      </c>
      <c r="H232" s="163">
        <v>7.15</v>
      </c>
      <c r="I232" s="164"/>
      <c r="L232" s="159"/>
      <c r="M232" s="165"/>
      <c r="N232" s="166"/>
      <c r="O232" s="166"/>
      <c r="P232" s="166"/>
      <c r="Q232" s="166"/>
      <c r="R232" s="166"/>
      <c r="S232" s="166"/>
      <c r="T232" s="167"/>
      <c r="AT232" s="161" t="s">
        <v>164</v>
      </c>
      <c r="AU232" s="161" t="s">
        <v>81</v>
      </c>
      <c r="AV232" s="158" t="s">
        <v>81</v>
      </c>
      <c r="AW232" s="158" t="s">
        <v>26</v>
      </c>
      <c r="AX232" s="158" t="s">
        <v>69</v>
      </c>
      <c r="AY232" s="161" t="s">
        <v>157</v>
      </c>
    </row>
    <row r="233" spans="2:65" s="177" customFormat="1">
      <c r="B233" s="178"/>
      <c r="D233" s="160" t="s">
        <v>164</v>
      </c>
      <c r="E233" s="179"/>
      <c r="F233" s="180" t="s">
        <v>170</v>
      </c>
      <c r="H233" s="181">
        <v>11.35</v>
      </c>
      <c r="I233" s="182"/>
      <c r="L233" s="178"/>
      <c r="M233" s="183"/>
      <c r="N233" s="184"/>
      <c r="O233" s="184"/>
      <c r="P233" s="184"/>
      <c r="Q233" s="184"/>
      <c r="R233" s="184"/>
      <c r="S233" s="184"/>
      <c r="T233" s="185"/>
      <c r="AT233" s="179" t="s">
        <v>164</v>
      </c>
      <c r="AU233" s="179" t="s">
        <v>81</v>
      </c>
      <c r="AV233" s="177" t="s">
        <v>163</v>
      </c>
      <c r="AW233" s="177" t="s">
        <v>26</v>
      </c>
      <c r="AX233" s="177" t="s">
        <v>69</v>
      </c>
      <c r="AY233" s="179" t="s">
        <v>157</v>
      </c>
    </row>
    <row r="234" spans="2:65" s="158" customFormat="1">
      <c r="B234" s="159"/>
      <c r="D234" s="160" t="s">
        <v>164</v>
      </c>
      <c r="E234" s="161"/>
      <c r="F234" s="162" t="s">
        <v>301</v>
      </c>
      <c r="H234" s="163">
        <v>12.145</v>
      </c>
      <c r="I234" s="164"/>
      <c r="L234" s="159"/>
      <c r="M234" s="165"/>
      <c r="N234" s="166"/>
      <c r="O234" s="166"/>
      <c r="P234" s="166"/>
      <c r="Q234" s="166"/>
      <c r="R234" s="166"/>
      <c r="S234" s="166"/>
      <c r="T234" s="167"/>
      <c r="AT234" s="161" t="s">
        <v>164</v>
      </c>
      <c r="AU234" s="161" t="s">
        <v>81</v>
      </c>
      <c r="AV234" s="158" t="s">
        <v>81</v>
      </c>
      <c r="AW234" s="158" t="s">
        <v>26</v>
      </c>
      <c r="AX234" s="158" t="s">
        <v>69</v>
      </c>
      <c r="AY234" s="161" t="s">
        <v>157</v>
      </c>
    </row>
    <row r="235" spans="2:65" s="177" customFormat="1">
      <c r="B235" s="178"/>
      <c r="D235" s="160" t="s">
        <v>164</v>
      </c>
      <c r="E235" s="179"/>
      <c r="F235" s="180" t="s">
        <v>170</v>
      </c>
      <c r="H235" s="181">
        <v>12.145</v>
      </c>
      <c r="I235" s="182"/>
      <c r="L235" s="178"/>
      <c r="M235" s="183"/>
      <c r="N235" s="184"/>
      <c r="O235" s="184"/>
      <c r="P235" s="184"/>
      <c r="Q235" s="184"/>
      <c r="R235" s="184"/>
      <c r="S235" s="184"/>
      <c r="T235" s="185"/>
      <c r="AT235" s="179" t="s">
        <v>164</v>
      </c>
      <c r="AU235" s="179" t="s">
        <v>81</v>
      </c>
      <c r="AV235" s="177" t="s">
        <v>163</v>
      </c>
      <c r="AW235" s="177" t="s">
        <v>26</v>
      </c>
      <c r="AX235" s="177" t="s">
        <v>75</v>
      </c>
      <c r="AY235" s="179" t="s">
        <v>157</v>
      </c>
    </row>
    <row r="236" spans="2:65" s="17" customFormat="1" ht="24.25" customHeight="1">
      <c r="B236" s="143"/>
      <c r="C236" s="144" t="s">
        <v>230</v>
      </c>
      <c r="D236" s="144" t="s">
        <v>159</v>
      </c>
      <c r="E236" s="145" t="s">
        <v>302</v>
      </c>
      <c r="F236" s="146" t="s">
        <v>303</v>
      </c>
      <c r="G236" s="147" t="s">
        <v>208</v>
      </c>
      <c r="H236" s="148">
        <v>488.41300000000001</v>
      </c>
      <c r="I236" s="149"/>
      <c r="J236" s="150"/>
      <c r="K236" s="151"/>
      <c r="L236" s="18"/>
      <c r="M236" s="152"/>
      <c r="N236" s="153" t="s">
        <v>35</v>
      </c>
      <c r="O236" s="45"/>
      <c r="P236" s="154">
        <f>O236*H236</f>
        <v>0</v>
      </c>
      <c r="Q236" s="154">
        <v>0</v>
      </c>
      <c r="R236" s="154">
        <f>Q236*H236</f>
        <v>0</v>
      </c>
      <c r="S236" s="154">
        <v>0</v>
      </c>
      <c r="T236" s="155">
        <f>S236*H236</f>
        <v>0</v>
      </c>
      <c r="AR236" s="156" t="s">
        <v>163</v>
      </c>
      <c r="AT236" s="156" t="s">
        <v>159</v>
      </c>
      <c r="AU236" s="156" t="s">
        <v>81</v>
      </c>
      <c r="AY236" s="3" t="s">
        <v>157</v>
      </c>
      <c r="BE236" s="157">
        <f>IF(N236="základná",J236,0)</f>
        <v>0</v>
      </c>
      <c r="BF236" s="157">
        <f>IF(N236="znížená",J236,0)</f>
        <v>0</v>
      </c>
      <c r="BG236" s="157">
        <f>IF(N236="zákl. prenesená",J236,0)</f>
        <v>0</v>
      </c>
      <c r="BH236" s="157">
        <f>IF(N236="zníž. prenesená",J236,0)</f>
        <v>0</v>
      </c>
      <c r="BI236" s="157">
        <f>IF(N236="nulová",J236,0)</f>
        <v>0</v>
      </c>
      <c r="BJ236" s="3" t="s">
        <v>81</v>
      </c>
      <c r="BK236" s="157">
        <f>ROUND(I236*H236,2)</f>
        <v>0</v>
      </c>
      <c r="BL236" s="3" t="s">
        <v>163</v>
      </c>
      <c r="BM236" s="156" t="s">
        <v>304</v>
      </c>
    </row>
    <row r="237" spans="2:65" s="197" customFormat="1">
      <c r="B237" s="198"/>
      <c r="D237" s="160" t="s">
        <v>164</v>
      </c>
      <c r="E237" s="199"/>
      <c r="F237" s="200" t="s">
        <v>305</v>
      </c>
      <c r="H237" s="199"/>
      <c r="I237" s="201"/>
      <c r="L237" s="198"/>
      <c r="M237" s="202"/>
      <c r="N237" s="203"/>
      <c r="O237" s="203"/>
      <c r="P237" s="203"/>
      <c r="Q237" s="203"/>
      <c r="R237" s="203"/>
      <c r="S237" s="203"/>
      <c r="T237" s="204"/>
      <c r="AT237" s="199" t="s">
        <v>164</v>
      </c>
      <c r="AU237" s="199" t="s">
        <v>81</v>
      </c>
      <c r="AV237" s="197" t="s">
        <v>75</v>
      </c>
      <c r="AW237" s="197" t="s">
        <v>26</v>
      </c>
      <c r="AX237" s="197" t="s">
        <v>69</v>
      </c>
      <c r="AY237" s="199" t="s">
        <v>157</v>
      </c>
    </row>
    <row r="238" spans="2:65" s="158" customFormat="1" ht="20">
      <c r="B238" s="159"/>
      <c r="D238" s="160" t="s">
        <v>164</v>
      </c>
      <c r="E238" s="161"/>
      <c r="F238" s="162" t="s">
        <v>306</v>
      </c>
      <c r="H238" s="163">
        <v>45.161000000000001</v>
      </c>
      <c r="I238" s="164"/>
      <c r="L238" s="159"/>
      <c r="M238" s="165"/>
      <c r="N238" s="166"/>
      <c r="O238" s="166"/>
      <c r="P238" s="166"/>
      <c r="Q238" s="166"/>
      <c r="R238" s="166"/>
      <c r="S238" s="166"/>
      <c r="T238" s="167"/>
      <c r="AT238" s="161" t="s">
        <v>164</v>
      </c>
      <c r="AU238" s="161" t="s">
        <v>81</v>
      </c>
      <c r="AV238" s="158" t="s">
        <v>81</v>
      </c>
      <c r="AW238" s="158" t="s">
        <v>26</v>
      </c>
      <c r="AX238" s="158" t="s">
        <v>69</v>
      </c>
      <c r="AY238" s="161" t="s">
        <v>157</v>
      </c>
    </row>
    <row r="239" spans="2:65" s="158" customFormat="1" ht="20">
      <c r="B239" s="159"/>
      <c r="D239" s="160" t="s">
        <v>164</v>
      </c>
      <c r="E239" s="161"/>
      <c r="F239" s="162" t="s">
        <v>307</v>
      </c>
      <c r="H239" s="163">
        <v>28.734000000000002</v>
      </c>
      <c r="I239" s="164"/>
      <c r="L239" s="159"/>
      <c r="M239" s="165"/>
      <c r="N239" s="166"/>
      <c r="O239" s="166"/>
      <c r="P239" s="166"/>
      <c r="Q239" s="166"/>
      <c r="R239" s="166"/>
      <c r="S239" s="166"/>
      <c r="T239" s="167"/>
      <c r="AT239" s="161" t="s">
        <v>164</v>
      </c>
      <c r="AU239" s="161" t="s">
        <v>81</v>
      </c>
      <c r="AV239" s="158" t="s">
        <v>81</v>
      </c>
      <c r="AW239" s="158" t="s">
        <v>26</v>
      </c>
      <c r="AX239" s="158" t="s">
        <v>69</v>
      </c>
      <c r="AY239" s="161" t="s">
        <v>157</v>
      </c>
    </row>
    <row r="240" spans="2:65" s="158" customFormat="1" ht="20">
      <c r="B240" s="159"/>
      <c r="D240" s="160" t="s">
        <v>164</v>
      </c>
      <c r="E240" s="161"/>
      <c r="F240" s="162" t="s">
        <v>308</v>
      </c>
      <c r="H240" s="163">
        <v>68.718000000000004</v>
      </c>
      <c r="I240" s="164"/>
      <c r="L240" s="159"/>
      <c r="M240" s="165"/>
      <c r="N240" s="166"/>
      <c r="O240" s="166"/>
      <c r="P240" s="166"/>
      <c r="Q240" s="166"/>
      <c r="R240" s="166"/>
      <c r="S240" s="166"/>
      <c r="T240" s="167"/>
      <c r="AT240" s="161" t="s">
        <v>164</v>
      </c>
      <c r="AU240" s="161" t="s">
        <v>81</v>
      </c>
      <c r="AV240" s="158" t="s">
        <v>81</v>
      </c>
      <c r="AW240" s="158" t="s">
        <v>26</v>
      </c>
      <c r="AX240" s="158" t="s">
        <v>69</v>
      </c>
      <c r="AY240" s="161" t="s">
        <v>157</v>
      </c>
    </row>
    <row r="241" spans="2:51" s="158" customFormat="1" ht="20">
      <c r="B241" s="159"/>
      <c r="D241" s="160" t="s">
        <v>164</v>
      </c>
      <c r="E241" s="161"/>
      <c r="F241" s="162" t="s">
        <v>309</v>
      </c>
      <c r="H241" s="163">
        <v>28.329000000000001</v>
      </c>
      <c r="I241" s="164"/>
      <c r="L241" s="159"/>
      <c r="M241" s="165"/>
      <c r="N241" s="166"/>
      <c r="O241" s="166"/>
      <c r="P241" s="166"/>
      <c r="Q241" s="166"/>
      <c r="R241" s="166"/>
      <c r="S241" s="166"/>
      <c r="T241" s="167"/>
      <c r="AT241" s="161" t="s">
        <v>164</v>
      </c>
      <c r="AU241" s="161" t="s">
        <v>81</v>
      </c>
      <c r="AV241" s="158" t="s">
        <v>81</v>
      </c>
      <c r="AW241" s="158" t="s">
        <v>26</v>
      </c>
      <c r="AX241" s="158" t="s">
        <v>69</v>
      </c>
      <c r="AY241" s="161" t="s">
        <v>157</v>
      </c>
    </row>
    <row r="242" spans="2:51" s="158" customFormat="1">
      <c r="B242" s="159"/>
      <c r="D242" s="160" t="s">
        <v>164</v>
      </c>
      <c r="E242" s="161"/>
      <c r="F242" s="162" t="s">
        <v>310</v>
      </c>
      <c r="H242" s="163">
        <v>33.344000000000001</v>
      </c>
      <c r="I242" s="164"/>
      <c r="L242" s="159"/>
      <c r="M242" s="165"/>
      <c r="N242" s="166"/>
      <c r="O242" s="166"/>
      <c r="P242" s="166"/>
      <c r="Q242" s="166"/>
      <c r="R242" s="166"/>
      <c r="S242" s="166"/>
      <c r="T242" s="167"/>
      <c r="AT242" s="161" t="s">
        <v>164</v>
      </c>
      <c r="AU242" s="161" t="s">
        <v>81</v>
      </c>
      <c r="AV242" s="158" t="s">
        <v>81</v>
      </c>
      <c r="AW242" s="158" t="s">
        <v>26</v>
      </c>
      <c r="AX242" s="158" t="s">
        <v>69</v>
      </c>
      <c r="AY242" s="161" t="s">
        <v>157</v>
      </c>
    </row>
    <row r="243" spans="2:51" s="158" customFormat="1" ht="20">
      <c r="B243" s="159"/>
      <c r="D243" s="160" t="s">
        <v>164</v>
      </c>
      <c r="E243" s="161"/>
      <c r="F243" s="162" t="s">
        <v>311</v>
      </c>
      <c r="H243" s="163">
        <v>25.71</v>
      </c>
      <c r="I243" s="164"/>
      <c r="L243" s="159"/>
      <c r="M243" s="165"/>
      <c r="N243" s="166"/>
      <c r="O243" s="166"/>
      <c r="P243" s="166"/>
      <c r="Q243" s="166"/>
      <c r="R243" s="166"/>
      <c r="S243" s="166"/>
      <c r="T243" s="167"/>
      <c r="AT243" s="161" t="s">
        <v>164</v>
      </c>
      <c r="AU243" s="161" t="s">
        <v>81</v>
      </c>
      <c r="AV243" s="158" t="s">
        <v>81</v>
      </c>
      <c r="AW243" s="158" t="s">
        <v>26</v>
      </c>
      <c r="AX243" s="158" t="s">
        <v>69</v>
      </c>
      <c r="AY243" s="161" t="s">
        <v>157</v>
      </c>
    </row>
    <row r="244" spans="2:51" s="158" customFormat="1" ht="20">
      <c r="B244" s="159"/>
      <c r="D244" s="160" t="s">
        <v>164</v>
      </c>
      <c r="E244" s="161"/>
      <c r="F244" s="162" t="s">
        <v>312</v>
      </c>
      <c r="H244" s="163">
        <v>34.003999999999998</v>
      </c>
      <c r="I244" s="164"/>
      <c r="L244" s="159"/>
      <c r="M244" s="165"/>
      <c r="N244" s="166"/>
      <c r="O244" s="166"/>
      <c r="P244" s="166"/>
      <c r="Q244" s="166"/>
      <c r="R244" s="166"/>
      <c r="S244" s="166"/>
      <c r="T244" s="167"/>
      <c r="AT244" s="161" t="s">
        <v>164</v>
      </c>
      <c r="AU244" s="161" t="s">
        <v>81</v>
      </c>
      <c r="AV244" s="158" t="s">
        <v>81</v>
      </c>
      <c r="AW244" s="158" t="s">
        <v>26</v>
      </c>
      <c r="AX244" s="158" t="s">
        <v>69</v>
      </c>
      <c r="AY244" s="161" t="s">
        <v>157</v>
      </c>
    </row>
    <row r="245" spans="2:51" s="168" customFormat="1">
      <c r="B245" s="169"/>
      <c r="D245" s="160" t="s">
        <v>164</v>
      </c>
      <c r="E245" s="170"/>
      <c r="F245" s="171" t="s">
        <v>168</v>
      </c>
      <c r="H245" s="172">
        <v>264</v>
      </c>
      <c r="I245" s="173"/>
      <c r="L245" s="169"/>
      <c r="M245" s="174"/>
      <c r="N245" s="175"/>
      <c r="O245" s="175"/>
      <c r="P245" s="175"/>
      <c r="Q245" s="175"/>
      <c r="R245" s="175"/>
      <c r="S245" s="175"/>
      <c r="T245" s="176"/>
      <c r="AT245" s="170" t="s">
        <v>164</v>
      </c>
      <c r="AU245" s="170" t="s">
        <v>81</v>
      </c>
      <c r="AV245" s="168" t="s">
        <v>169</v>
      </c>
      <c r="AW245" s="168" t="s">
        <v>26</v>
      </c>
      <c r="AX245" s="168" t="s">
        <v>69</v>
      </c>
      <c r="AY245" s="170" t="s">
        <v>157</v>
      </c>
    </row>
    <row r="246" spans="2:51" s="197" customFormat="1">
      <c r="B246" s="198"/>
      <c r="D246" s="160" t="s">
        <v>164</v>
      </c>
      <c r="E246" s="199"/>
      <c r="F246" s="200" t="s">
        <v>313</v>
      </c>
      <c r="H246" s="199"/>
      <c r="I246" s="201"/>
      <c r="L246" s="198"/>
      <c r="M246" s="202"/>
      <c r="N246" s="203"/>
      <c r="O246" s="203"/>
      <c r="P246" s="203"/>
      <c r="Q246" s="203"/>
      <c r="R246" s="203"/>
      <c r="S246" s="203"/>
      <c r="T246" s="204"/>
      <c r="AT246" s="199" t="s">
        <v>164</v>
      </c>
      <c r="AU246" s="199" t="s">
        <v>81</v>
      </c>
      <c r="AV246" s="197" t="s">
        <v>75</v>
      </c>
      <c r="AW246" s="197" t="s">
        <v>26</v>
      </c>
      <c r="AX246" s="197" t="s">
        <v>69</v>
      </c>
      <c r="AY246" s="199" t="s">
        <v>157</v>
      </c>
    </row>
    <row r="247" spans="2:51" s="158" customFormat="1" ht="20">
      <c r="B247" s="159"/>
      <c r="D247" s="160" t="s">
        <v>164</v>
      </c>
      <c r="E247" s="161"/>
      <c r="F247" s="162" t="s">
        <v>314</v>
      </c>
      <c r="H247" s="163">
        <v>50.006</v>
      </c>
      <c r="I247" s="164"/>
      <c r="L247" s="159"/>
      <c r="M247" s="165"/>
      <c r="N247" s="166"/>
      <c r="O247" s="166"/>
      <c r="P247" s="166"/>
      <c r="Q247" s="166"/>
      <c r="R247" s="166"/>
      <c r="S247" s="166"/>
      <c r="T247" s="167"/>
      <c r="AT247" s="161" t="s">
        <v>164</v>
      </c>
      <c r="AU247" s="161" t="s">
        <v>81</v>
      </c>
      <c r="AV247" s="158" t="s">
        <v>81</v>
      </c>
      <c r="AW247" s="158" t="s">
        <v>26</v>
      </c>
      <c r="AX247" s="158" t="s">
        <v>69</v>
      </c>
      <c r="AY247" s="161" t="s">
        <v>157</v>
      </c>
    </row>
    <row r="248" spans="2:51" s="158" customFormat="1" ht="20">
      <c r="B248" s="159"/>
      <c r="D248" s="160" t="s">
        <v>164</v>
      </c>
      <c r="E248" s="161"/>
      <c r="F248" s="162" t="s">
        <v>315</v>
      </c>
      <c r="H248" s="163">
        <v>17.338000000000001</v>
      </c>
      <c r="I248" s="164"/>
      <c r="L248" s="159"/>
      <c r="M248" s="165"/>
      <c r="N248" s="166"/>
      <c r="O248" s="166"/>
      <c r="P248" s="166"/>
      <c r="Q248" s="166"/>
      <c r="R248" s="166"/>
      <c r="S248" s="166"/>
      <c r="T248" s="167"/>
      <c r="AT248" s="161" t="s">
        <v>164</v>
      </c>
      <c r="AU248" s="161" t="s">
        <v>81</v>
      </c>
      <c r="AV248" s="158" t="s">
        <v>81</v>
      </c>
      <c r="AW248" s="158" t="s">
        <v>26</v>
      </c>
      <c r="AX248" s="158" t="s">
        <v>69</v>
      </c>
      <c r="AY248" s="161" t="s">
        <v>157</v>
      </c>
    </row>
    <row r="249" spans="2:51" s="168" customFormat="1">
      <c r="B249" s="169"/>
      <c r="D249" s="160" t="s">
        <v>164</v>
      </c>
      <c r="E249" s="170"/>
      <c r="F249" s="171" t="s">
        <v>168</v>
      </c>
      <c r="H249" s="172">
        <v>67.343999999999994</v>
      </c>
      <c r="I249" s="173"/>
      <c r="L249" s="169"/>
      <c r="M249" s="174"/>
      <c r="N249" s="175"/>
      <c r="O249" s="175"/>
      <c r="P249" s="175"/>
      <c r="Q249" s="175"/>
      <c r="R249" s="175"/>
      <c r="S249" s="175"/>
      <c r="T249" s="176"/>
      <c r="AT249" s="170" t="s">
        <v>164</v>
      </c>
      <c r="AU249" s="170" t="s">
        <v>81</v>
      </c>
      <c r="AV249" s="168" t="s">
        <v>169</v>
      </c>
      <c r="AW249" s="168" t="s">
        <v>26</v>
      </c>
      <c r="AX249" s="168" t="s">
        <v>69</v>
      </c>
      <c r="AY249" s="170" t="s">
        <v>157</v>
      </c>
    </row>
    <row r="250" spans="2:51" s="197" customFormat="1">
      <c r="B250" s="198"/>
      <c r="D250" s="160" t="s">
        <v>164</v>
      </c>
      <c r="E250" s="199"/>
      <c r="F250" s="200" t="s">
        <v>316</v>
      </c>
      <c r="H250" s="199"/>
      <c r="I250" s="201"/>
      <c r="L250" s="198"/>
      <c r="M250" s="202"/>
      <c r="N250" s="203"/>
      <c r="O250" s="203"/>
      <c r="P250" s="203"/>
      <c r="Q250" s="203"/>
      <c r="R250" s="203"/>
      <c r="S250" s="203"/>
      <c r="T250" s="204"/>
      <c r="AT250" s="199" t="s">
        <v>164</v>
      </c>
      <c r="AU250" s="199" t="s">
        <v>81</v>
      </c>
      <c r="AV250" s="197" t="s">
        <v>75</v>
      </c>
      <c r="AW250" s="197" t="s">
        <v>26</v>
      </c>
      <c r="AX250" s="197" t="s">
        <v>69</v>
      </c>
      <c r="AY250" s="199" t="s">
        <v>157</v>
      </c>
    </row>
    <row r="251" spans="2:51" s="158" customFormat="1" ht="20">
      <c r="B251" s="159"/>
      <c r="D251" s="160" t="s">
        <v>164</v>
      </c>
      <c r="E251" s="161"/>
      <c r="F251" s="162" t="s">
        <v>317</v>
      </c>
      <c r="H251" s="163">
        <v>28.47</v>
      </c>
      <c r="I251" s="164"/>
      <c r="L251" s="159"/>
      <c r="M251" s="165"/>
      <c r="N251" s="166"/>
      <c r="O251" s="166"/>
      <c r="P251" s="166"/>
      <c r="Q251" s="166"/>
      <c r="R251" s="166"/>
      <c r="S251" s="166"/>
      <c r="T251" s="167"/>
      <c r="AT251" s="161" t="s">
        <v>164</v>
      </c>
      <c r="AU251" s="161" t="s">
        <v>81</v>
      </c>
      <c r="AV251" s="158" t="s">
        <v>81</v>
      </c>
      <c r="AW251" s="158" t="s">
        <v>26</v>
      </c>
      <c r="AX251" s="158" t="s">
        <v>69</v>
      </c>
      <c r="AY251" s="161" t="s">
        <v>157</v>
      </c>
    </row>
    <row r="252" spans="2:51" s="158" customFormat="1">
      <c r="B252" s="159"/>
      <c r="D252" s="160" t="s">
        <v>164</v>
      </c>
      <c r="E252" s="161"/>
      <c r="F252" s="162" t="s">
        <v>318</v>
      </c>
      <c r="H252" s="163">
        <v>13.61</v>
      </c>
      <c r="I252" s="164"/>
      <c r="L252" s="159"/>
      <c r="M252" s="165"/>
      <c r="N252" s="166"/>
      <c r="O252" s="166"/>
      <c r="P252" s="166"/>
      <c r="Q252" s="166"/>
      <c r="R252" s="166"/>
      <c r="S252" s="166"/>
      <c r="T252" s="167"/>
      <c r="AT252" s="161" t="s">
        <v>164</v>
      </c>
      <c r="AU252" s="161" t="s">
        <v>81</v>
      </c>
      <c r="AV252" s="158" t="s">
        <v>81</v>
      </c>
      <c r="AW252" s="158" t="s">
        <v>26</v>
      </c>
      <c r="AX252" s="158" t="s">
        <v>69</v>
      </c>
      <c r="AY252" s="161" t="s">
        <v>157</v>
      </c>
    </row>
    <row r="253" spans="2:51" s="158" customFormat="1">
      <c r="B253" s="159"/>
      <c r="D253" s="160" t="s">
        <v>164</v>
      </c>
      <c r="E253" s="161"/>
      <c r="F253" s="162" t="s">
        <v>319</v>
      </c>
      <c r="H253" s="163">
        <v>14.65</v>
      </c>
      <c r="I253" s="164"/>
      <c r="L253" s="159"/>
      <c r="M253" s="165"/>
      <c r="N253" s="166"/>
      <c r="O253" s="166"/>
      <c r="P253" s="166"/>
      <c r="Q253" s="166"/>
      <c r="R253" s="166"/>
      <c r="S253" s="166"/>
      <c r="T253" s="167"/>
      <c r="AT253" s="161" t="s">
        <v>164</v>
      </c>
      <c r="AU253" s="161" t="s">
        <v>81</v>
      </c>
      <c r="AV253" s="158" t="s">
        <v>81</v>
      </c>
      <c r="AW253" s="158" t="s">
        <v>26</v>
      </c>
      <c r="AX253" s="158" t="s">
        <v>69</v>
      </c>
      <c r="AY253" s="161" t="s">
        <v>157</v>
      </c>
    </row>
    <row r="254" spans="2:51" s="168" customFormat="1">
      <c r="B254" s="169"/>
      <c r="D254" s="160" t="s">
        <v>164</v>
      </c>
      <c r="E254" s="170"/>
      <c r="F254" s="171" t="s">
        <v>168</v>
      </c>
      <c r="H254" s="172">
        <v>56.73</v>
      </c>
      <c r="I254" s="173"/>
      <c r="L254" s="169"/>
      <c r="M254" s="174"/>
      <c r="N254" s="175"/>
      <c r="O254" s="175"/>
      <c r="P254" s="175"/>
      <c r="Q254" s="175"/>
      <c r="R254" s="175"/>
      <c r="S254" s="175"/>
      <c r="T254" s="176"/>
      <c r="AT254" s="170" t="s">
        <v>164</v>
      </c>
      <c r="AU254" s="170" t="s">
        <v>81</v>
      </c>
      <c r="AV254" s="168" t="s">
        <v>169</v>
      </c>
      <c r="AW254" s="168" t="s">
        <v>26</v>
      </c>
      <c r="AX254" s="168" t="s">
        <v>69</v>
      </c>
      <c r="AY254" s="170" t="s">
        <v>157</v>
      </c>
    </row>
    <row r="255" spans="2:51" s="197" customFormat="1">
      <c r="B255" s="198"/>
      <c r="D255" s="160" t="s">
        <v>164</v>
      </c>
      <c r="E255" s="199"/>
      <c r="F255" s="200" t="s">
        <v>320</v>
      </c>
      <c r="H255" s="199"/>
      <c r="I255" s="201"/>
      <c r="L255" s="198"/>
      <c r="M255" s="202"/>
      <c r="N255" s="203"/>
      <c r="O255" s="203"/>
      <c r="P255" s="203"/>
      <c r="Q255" s="203"/>
      <c r="R255" s="203"/>
      <c r="S255" s="203"/>
      <c r="T255" s="204"/>
      <c r="AT255" s="199" t="s">
        <v>164</v>
      </c>
      <c r="AU255" s="199" t="s">
        <v>81</v>
      </c>
      <c r="AV255" s="197" t="s">
        <v>75</v>
      </c>
      <c r="AW255" s="197" t="s">
        <v>26</v>
      </c>
      <c r="AX255" s="197" t="s">
        <v>69</v>
      </c>
      <c r="AY255" s="199" t="s">
        <v>157</v>
      </c>
    </row>
    <row r="256" spans="2:51" s="158" customFormat="1" ht="20">
      <c r="B256" s="159"/>
      <c r="D256" s="160" t="s">
        <v>164</v>
      </c>
      <c r="E256" s="161"/>
      <c r="F256" s="162" t="s">
        <v>321</v>
      </c>
      <c r="H256" s="163">
        <v>68.387</v>
      </c>
      <c r="I256" s="164"/>
      <c r="L256" s="159"/>
      <c r="M256" s="165"/>
      <c r="N256" s="166"/>
      <c r="O256" s="166"/>
      <c r="P256" s="166"/>
      <c r="Q256" s="166"/>
      <c r="R256" s="166"/>
      <c r="S256" s="166"/>
      <c r="T256" s="167"/>
      <c r="AT256" s="161" t="s">
        <v>164</v>
      </c>
      <c r="AU256" s="161" t="s">
        <v>81</v>
      </c>
      <c r="AV256" s="158" t="s">
        <v>81</v>
      </c>
      <c r="AW256" s="158" t="s">
        <v>26</v>
      </c>
      <c r="AX256" s="158" t="s">
        <v>69</v>
      </c>
      <c r="AY256" s="161" t="s">
        <v>157</v>
      </c>
    </row>
    <row r="257" spans="2:65" s="168" customFormat="1">
      <c r="B257" s="169"/>
      <c r="D257" s="160" t="s">
        <v>164</v>
      </c>
      <c r="E257" s="170"/>
      <c r="F257" s="171" t="s">
        <v>168</v>
      </c>
      <c r="H257" s="172">
        <v>68.387</v>
      </c>
      <c r="I257" s="173"/>
      <c r="L257" s="169"/>
      <c r="M257" s="174"/>
      <c r="N257" s="175"/>
      <c r="O257" s="175"/>
      <c r="P257" s="175"/>
      <c r="Q257" s="175"/>
      <c r="R257" s="175"/>
      <c r="S257" s="175"/>
      <c r="T257" s="176"/>
      <c r="AT257" s="170" t="s">
        <v>164</v>
      </c>
      <c r="AU257" s="170" t="s">
        <v>81</v>
      </c>
      <c r="AV257" s="168" t="s">
        <v>169</v>
      </c>
      <c r="AW257" s="168" t="s">
        <v>26</v>
      </c>
      <c r="AX257" s="168" t="s">
        <v>69</v>
      </c>
      <c r="AY257" s="170" t="s">
        <v>157</v>
      </c>
    </row>
    <row r="258" spans="2:65" s="177" customFormat="1">
      <c r="B258" s="178"/>
      <c r="D258" s="160" t="s">
        <v>164</v>
      </c>
      <c r="E258" s="179"/>
      <c r="F258" s="180" t="s">
        <v>170</v>
      </c>
      <c r="H258" s="181">
        <v>456.46100000000001</v>
      </c>
      <c r="I258" s="182"/>
      <c r="L258" s="178"/>
      <c r="M258" s="183"/>
      <c r="N258" s="184"/>
      <c r="O258" s="184"/>
      <c r="P258" s="184"/>
      <c r="Q258" s="184"/>
      <c r="R258" s="184"/>
      <c r="S258" s="184"/>
      <c r="T258" s="185"/>
      <c r="AT258" s="179" t="s">
        <v>164</v>
      </c>
      <c r="AU258" s="179" t="s">
        <v>81</v>
      </c>
      <c r="AV258" s="177" t="s">
        <v>163</v>
      </c>
      <c r="AW258" s="177" t="s">
        <v>26</v>
      </c>
      <c r="AX258" s="177" t="s">
        <v>69</v>
      </c>
      <c r="AY258" s="179" t="s">
        <v>157</v>
      </c>
    </row>
    <row r="259" spans="2:65" s="158" customFormat="1">
      <c r="B259" s="159"/>
      <c r="D259" s="160" t="s">
        <v>164</v>
      </c>
      <c r="E259" s="161"/>
      <c r="F259" s="162" t="s">
        <v>322</v>
      </c>
      <c r="H259" s="163">
        <v>488.41300000000001</v>
      </c>
      <c r="I259" s="164"/>
      <c r="L259" s="159"/>
      <c r="M259" s="165"/>
      <c r="N259" s="166"/>
      <c r="O259" s="166"/>
      <c r="P259" s="166"/>
      <c r="Q259" s="166"/>
      <c r="R259" s="166"/>
      <c r="S259" s="166"/>
      <c r="T259" s="167"/>
      <c r="AT259" s="161" t="s">
        <v>164</v>
      </c>
      <c r="AU259" s="161" t="s">
        <v>81</v>
      </c>
      <c r="AV259" s="158" t="s">
        <v>81</v>
      </c>
      <c r="AW259" s="158" t="s">
        <v>26</v>
      </c>
      <c r="AX259" s="158" t="s">
        <v>69</v>
      </c>
      <c r="AY259" s="161" t="s">
        <v>157</v>
      </c>
    </row>
    <row r="260" spans="2:65" s="177" customFormat="1">
      <c r="B260" s="178"/>
      <c r="D260" s="160" t="s">
        <v>164</v>
      </c>
      <c r="E260" s="179"/>
      <c r="F260" s="180" t="s">
        <v>170</v>
      </c>
      <c r="H260" s="181">
        <v>488.41300000000001</v>
      </c>
      <c r="I260" s="182"/>
      <c r="L260" s="178"/>
      <c r="M260" s="183"/>
      <c r="N260" s="184"/>
      <c r="O260" s="184"/>
      <c r="P260" s="184"/>
      <c r="Q260" s="184"/>
      <c r="R260" s="184"/>
      <c r="S260" s="184"/>
      <c r="T260" s="185"/>
      <c r="AT260" s="179" t="s">
        <v>164</v>
      </c>
      <c r="AU260" s="179" t="s">
        <v>81</v>
      </c>
      <c r="AV260" s="177" t="s">
        <v>163</v>
      </c>
      <c r="AW260" s="177" t="s">
        <v>26</v>
      </c>
      <c r="AX260" s="177" t="s">
        <v>75</v>
      </c>
      <c r="AY260" s="179" t="s">
        <v>157</v>
      </c>
    </row>
    <row r="261" spans="2:65" s="17" customFormat="1" ht="16.5" customHeight="1">
      <c r="B261" s="143"/>
      <c r="C261" s="144" t="s">
        <v>323</v>
      </c>
      <c r="D261" s="144" t="s">
        <v>159</v>
      </c>
      <c r="E261" s="145" t="s">
        <v>324</v>
      </c>
      <c r="F261" s="146" t="s">
        <v>325</v>
      </c>
      <c r="G261" s="147" t="s">
        <v>208</v>
      </c>
      <c r="H261" s="148">
        <v>488.41300000000001</v>
      </c>
      <c r="I261" s="149"/>
      <c r="J261" s="150"/>
      <c r="K261" s="151"/>
      <c r="L261" s="18"/>
      <c r="M261" s="152"/>
      <c r="N261" s="153" t="s">
        <v>35</v>
      </c>
      <c r="O261" s="45"/>
      <c r="P261" s="154">
        <f>O261*H261</f>
        <v>0</v>
      </c>
      <c r="Q261" s="154">
        <v>0</v>
      </c>
      <c r="R261" s="154">
        <f>Q261*H261</f>
        <v>0</v>
      </c>
      <c r="S261" s="154">
        <v>0</v>
      </c>
      <c r="T261" s="155">
        <f>S261*H261</f>
        <v>0</v>
      </c>
      <c r="AR261" s="156" t="s">
        <v>163</v>
      </c>
      <c r="AT261" s="156" t="s">
        <v>159</v>
      </c>
      <c r="AU261" s="156" t="s">
        <v>81</v>
      </c>
      <c r="AY261" s="3" t="s">
        <v>157</v>
      </c>
      <c r="BE261" s="157">
        <f>IF(N261="základná",J261,0)</f>
        <v>0</v>
      </c>
      <c r="BF261" s="157">
        <f>IF(N261="znížená",J261,0)</f>
        <v>0</v>
      </c>
      <c r="BG261" s="157">
        <f>IF(N261="zákl. prenesená",J261,0)</f>
        <v>0</v>
      </c>
      <c r="BH261" s="157">
        <f>IF(N261="zníž. prenesená",J261,0)</f>
        <v>0</v>
      </c>
      <c r="BI261" s="157">
        <f>IF(N261="nulová",J261,0)</f>
        <v>0</v>
      </c>
      <c r="BJ261" s="3" t="s">
        <v>81</v>
      </c>
      <c r="BK261" s="157">
        <f>ROUND(I261*H261,2)</f>
        <v>0</v>
      </c>
      <c r="BL261" s="3" t="s">
        <v>163</v>
      </c>
      <c r="BM261" s="156" t="s">
        <v>326</v>
      </c>
    </row>
    <row r="262" spans="2:65" s="197" customFormat="1">
      <c r="B262" s="198"/>
      <c r="D262" s="160" t="s">
        <v>164</v>
      </c>
      <c r="E262" s="199"/>
      <c r="F262" s="200" t="s">
        <v>305</v>
      </c>
      <c r="H262" s="199"/>
      <c r="I262" s="201"/>
      <c r="L262" s="198"/>
      <c r="M262" s="202"/>
      <c r="N262" s="203"/>
      <c r="O262" s="203"/>
      <c r="P262" s="203"/>
      <c r="Q262" s="203"/>
      <c r="R262" s="203"/>
      <c r="S262" s="203"/>
      <c r="T262" s="204"/>
      <c r="AT262" s="199" t="s">
        <v>164</v>
      </c>
      <c r="AU262" s="199" t="s">
        <v>81</v>
      </c>
      <c r="AV262" s="197" t="s">
        <v>75</v>
      </c>
      <c r="AW262" s="197" t="s">
        <v>26</v>
      </c>
      <c r="AX262" s="197" t="s">
        <v>69</v>
      </c>
      <c r="AY262" s="199" t="s">
        <v>157</v>
      </c>
    </row>
    <row r="263" spans="2:65" s="158" customFormat="1" ht="20">
      <c r="B263" s="159"/>
      <c r="D263" s="160" t="s">
        <v>164</v>
      </c>
      <c r="E263" s="161"/>
      <c r="F263" s="162" t="s">
        <v>306</v>
      </c>
      <c r="H263" s="163">
        <v>45.161000000000001</v>
      </c>
      <c r="I263" s="164"/>
      <c r="L263" s="159"/>
      <c r="M263" s="165"/>
      <c r="N263" s="166"/>
      <c r="O263" s="166"/>
      <c r="P263" s="166"/>
      <c r="Q263" s="166"/>
      <c r="R263" s="166"/>
      <c r="S263" s="166"/>
      <c r="T263" s="167"/>
      <c r="AT263" s="161" t="s">
        <v>164</v>
      </c>
      <c r="AU263" s="161" t="s">
        <v>81</v>
      </c>
      <c r="AV263" s="158" t="s">
        <v>81</v>
      </c>
      <c r="AW263" s="158" t="s">
        <v>26</v>
      </c>
      <c r="AX263" s="158" t="s">
        <v>69</v>
      </c>
      <c r="AY263" s="161" t="s">
        <v>157</v>
      </c>
    </row>
    <row r="264" spans="2:65" s="158" customFormat="1" ht="20">
      <c r="B264" s="159"/>
      <c r="D264" s="160" t="s">
        <v>164</v>
      </c>
      <c r="E264" s="161"/>
      <c r="F264" s="162" t="s">
        <v>307</v>
      </c>
      <c r="H264" s="163">
        <v>28.734000000000002</v>
      </c>
      <c r="I264" s="164"/>
      <c r="L264" s="159"/>
      <c r="M264" s="165"/>
      <c r="N264" s="166"/>
      <c r="O264" s="166"/>
      <c r="P264" s="166"/>
      <c r="Q264" s="166"/>
      <c r="R264" s="166"/>
      <c r="S264" s="166"/>
      <c r="T264" s="167"/>
      <c r="AT264" s="161" t="s">
        <v>164</v>
      </c>
      <c r="AU264" s="161" t="s">
        <v>81</v>
      </c>
      <c r="AV264" s="158" t="s">
        <v>81</v>
      </c>
      <c r="AW264" s="158" t="s">
        <v>26</v>
      </c>
      <c r="AX264" s="158" t="s">
        <v>69</v>
      </c>
      <c r="AY264" s="161" t="s">
        <v>157</v>
      </c>
    </row>
    <row r="265" spans="2:65" s="158" customFormat="1" ht="20">
      <c r="B265" s="159"/>
      <c r="D265" s="160" t="s">
        <v>164</v>
      </c>
      <c r="E265" s="161"/>
      <c r="F265" s="162" t="s">
        <v>308</v>
      </c>
      <c r="H265" s="163">
        <v>68.718000000000004</v>
      </c>
      <c r="I265" s="164"/>
      <c r="L265" s="159"/>
      <c r="M265" s="165"/>
      <c r="N265" s="166"/>
      <c r="O265" s="166"/>
      <c r="P265" s="166"/>
      <c r="Q265" s="166"/>
      <c r="R265" s="166"/>
      <c r="S265" s="166"/>
      <c r="T265" s="167"/>
      <c r="AT265" s="161" t="s">
        <v>164</v>
      </c>
      <c r="AU265" s="161" t="s">
        <v>81</v>
      </c>
      <c r="AV265" s="158" t="s">
        <v>81</v>
      </c>
      <c r="AW265" s="158" t="s">
        <v>26</v>
      </c>
      <c r="AX265" s="158" t="s">
        <v>69</v>
      </c>
      <c r="AY265" s="161" t="s">
        <v>157</v>
      </c>
    </row>
    <row r="266" spans="2:65" s="158" customFormat="1" ht="20">
      <c r="B266" s="159"/>
      <c r="D266" s="160" t="s">
        <v>164</v>
      </c>
      <c r="E266" s="161"/>
      <c r="F266" s="162" t="s">
        <v>309</v>
      </c>
      <c r="H266" s="163">
        <v>28.329000000000001</v>
      </c>
      <c r="I266" s="164"/>
      <c r="L266" s="159"/>
      <c r="M266" s="165"/>
      <c r="N266" s="166"/>
      <c r="O266" s="166"/>
      <c r="P266" s="166"/>
      <c r="Q266" s="166"/>
      <c r="R266" s="166"/>
      <c r="S266" s="166"/>
      <c r="T266" s="167"/>
      <c r="AT266" s="161" t="s">
        <v>164</v>
      </c>
      <c r="AU266" s="161" t="s">
        <v>81</v>
      </c>
      <c r="AV266" s="158" t="s">
        <v>81</v>
      </c>
      <c r="AW266" s="158" t="s">
        <v>26</v>
      </c>
      <c r="AX266" s="158" t="s">
        <v>69</v>
      </c>
      <c r="AY266" s="161" t="s">
        <v>157</v>
      </c>
    </row>
    <row r="267" spans="2:65" s="158" customFormat="1">
      <c r="B267" s="159"/>
      <c r="D267" s="160" t="s">
        <v>164</v>
      </c>
      <c r="E267" s="161"/>
      <c r="F267" s="162" t="s">
        <v>310</v>
      </c>
      <c r="H267" s="163">
        <v>33.344000000000001</v>
      </c>
      <c r="I267" s="164"/>
      <c r="L267" s="159"/>
      <c r="M267" s="165"/>
      <c r="N267" s="166"/>
      <c r="O267" s="166"/>
      <c r="P267" s="166"/>
      <c r="Q267" s="166"/>
      <c r="R267" s="166"/>
      <c r="S267" s="166"/>
      <c r="T267" s="167"/>
      <c r="AT267" s="161" t="s">
        <v>164</v>
      </c>
      <c r="AU267" s="161" t="s">
        <v>81</v>
      </c>
      <c r="AV267" s="158" t="s">
        <v>81</v>
      </c>
      <c r="AW267" s="158" t="s">
        <v>26</v>
      </c>
      <c r="AX267" s="158" t="s">
        <v>69</v>
      </c>
      <c r="AY267" s="161" t="s">
        <v>157</v>
      </c>
    </row>
    <row r="268" spans="2:65" s="158" customFormat="1" ht="20">
      <c r="B268" s="159"/>
      <c r="D268" s="160" t="s">
        <v>164</v>
      </c>
      <c r="E268" s="161"/>
      <c r="F268" s="162" t="s">
        <v>311</v>
      </c>
      <c r="H268" s="163">
        <v>25.71</v>
      </c>
      <c r="I268" s="164"/>
      <c r="L268" s="159"/>
      <c r="M268" s="165"/>
      <c r="N268" s="166"/>
      <c r="O268" s="166"/>
      <c r="P268" s="166"/>
      <c r="Q268" s="166"/>
      <c r="R268" s="166"/>
      <c r="S268" s="166"/>
      <c r="T268" s="167"/>
      <c r="AT268" s="161" t="s">
        <v>164</v>
      </c>
      <c r="AU268" s="161" t="s">
        <v>81</v>
      </c>
      <c r="AV268" s="158" t="s">
        <v>81</v>
      </c>
      <c r="AW268" s="158" t="s">
        <v>26</v>
      </c>
      <c r="AX268" s="158" t="s">
        <v>69</v>
      </c>
      <c r="AY268" s="161" t="s">
        <v>157</v>
      </c>
    </row>
    <row r="269" spans="2:65" s="158" customFormat="1" ht="20">
      <c r="B269" s="159"/>
      <c r="D269" s="160" t="s">
        <v>164</v>
      </c>
      <c r="E269" s="161"/>
      <c r="F269" s="162" t="s">
        <v>312</v>
      </c>
      <c r="H269" s="163">
        <v>34.003999999999998</v>
      </c>
      <c r="I269" s="164"/>
      <c r="L269" s="159"/>
      <c r="M269" s="165"/>
      <c r="N269" s="166"/>
      <c r="O269" s="166"/>
      <c r="P269" s="166"/>
      <c r="Q269" s="166"/>
      <c r="R269" s="166"/>
      <c r="S269" s="166"/>
      <c r="T269" s="167"/>
      <c r="AT269" s="161" t="s">
        <v>164</v>
      </c>
      <c r="AU269" s="161" t="s">
        <v>81</v>
      </c>
      <c r="AV269" s="158" t="s">
        <v>81</v>
      </c>
      <c r="AW269" s="158" t="s">
        <v>26</v>
      </c>
      <c r="AX269" s="158" t="s">
        <v>69</v>
      </c>
      <c r="AY269" s="161" t="s">
        <v>157</v>
      </c>
    </row>
    <row r="270" spans="2:65" s="168" customFormat="1">
      <c r="B270" s="169"/>
      <c r="D270" s="160" t="s">
        <v>164</v>
      </c>
      <c r="E270" s="170"/>
      <c r="F270" s="171" t="s">
        <v>168</v>
      </c>
      <c r="H270" s="172">
        <v>264</v>
      </c>
      <c r="I270" s="173"/>
      <c r="L270" s="169"/>
      <c r="M270" s="174"/>
      <c r="N270" s="175"/>
      <c r="O270" s="175"/>
      <c r="P270" s="175"/>
      <c r="Q270" s="175"/>
      <c r="R270" s="175"/>
      <c r="S270" s="175"/>
      <c r="T270" s="176"/>
      <c r="AT270" s="170" t="s">
        <v>164</v>
      </c>
      <c r="AU270" s="170" t="s">
        <v>81</v>
      </c>
      <c r="AV270" s="168" t="s">
        <v>169</v>
      </c>
      <c r="AW270" s="168" t="s">
        <v>26</v>
      </c>
      <c r="AX270" s="168" t="s">
        <v>69</v>
      </c>
      <c r="AY270" s="170" t="s">
        <v>157</v>
      </c>
    </row>
    <row r="271" spans="2:65" s="197" customFormat="1">
      <c r="B271" s="198"/>
      <c r="D271" s="160" t="s">
        <v>164</v>
      </c>
      <c r="E271" s="199"/>
      <c r="F271" s="200" t="s">
        <v>313</v>
      </c>
      <c r="H271" s="199"/>
      <c r="I271" s="201"/>
      <c r="L271" s="198"/>
      <c r="M271" s="202"/>
      <c r="N271" s="203"/>
      <c r="O271" s="203"/>
      <c r="P271" s="203"/>
      <c r="Q271" s="203"/>
      <c r="R271" s="203"/>
      <c r="S271" s="203"/>
      <c r="T271" s="204"/>
      <c r="AT271" s="199" t="s">
        <v>164</v>
      </c>
      <c r="AU271" s="199" t="s">
        <v>81</v>
      </c>
      <c r="AV271" s="197" t="s">
        <v>75</v>
      </c>
      <c r="AW271" s="197" t="s">
        <v>26</v>
      </c>
      <c r="AX271" s="197" t="s">
        <v>69</v>
      </c>
      <c r="AY271" s="199" t="s">
        <v>157</v>
      </c>
    </row>
    <row r="272" spans="2:65" s="158" customFormat="1" ht="20">
      <c r="B272" s="159"/>
      <c r="D272" s="160" t="s">
        <v>164</v>
      </c>
      <c r="E272" s="161"/>
      <c r="F272" s="162" t="s">
        <v>314</v>
      </c>
      <c r="H272" s="163">
        <v>50.006</v>
      </c>
      <c r="I272" s="164"/>
      <c r="L272" s="159"/>
      <c r="M272" s="165"/>
      <c r="N272" s="166"/>
      <c r="O272" s="166"/>
      <c r="P272" s="166"/>
      <c r="Q272" s="166"/>
      <c r="R272" s="166"/>
      <c r="S272" s="166"/>
      <c r="T272" s="167"/>
      <c r="AT272" s="161" t="s">
        <v>164</v>
      </c>
      <c r="AU272" s="161" t="s">
        <v>81</v>
      </c>
      <c r="AV272" s="158" t="s">
        <v>81</v>
      </c>
      <c r="AW272" s="158" t="s">
        <v>26</v>
      </c>
      <c r="AX272" s="158" t="s">
        <v>69</v>
      </c>
      <c r="AY272" s="161" t="s">
        <v>157</v>
      </c>
    </row>
    <row r="273" spans="2:65" s="158" customFormat="1" ht="20">
      <c r="B273" s="159"/>
      <c r="D273" s="160" t="s">
        <v>164</v>
      </c>
      <c r="E273" s="161"/>
      <c r="F273" s="162" t="s">
        <v>315</v>
      </c>
      <c r="H273" s="163">
        <v>17.338000000000001</v>
      </c>
      <c r="I273" s="164"/>
      <c r="L273" s="159"/>
      <c r="M273" s="165"/>
      <c r="N273" s="166"/>
      <c r="O273" s="166"/>
      <c r="P273" s="166"/>
      <c r="Q273" s="166"/>
      <c r="R273" s="166"/>
      <c r="S273" s="166"/>
      <c r="T273" s="167"/>
      <c r="AT273" s="161" t="s">
        <v>164</v>
      </c>
      <c r="AU273" s="161" t="s">
        <v>81</v>
      </c>
      <c r="AV273" s="158" t="s">
        <v>81</v>
      </c>
      <c r="AW273" s="158" t="s">
        <v>26</v>
      </c>
      <c r="AX273" s="158" t="s">
        <v>69</v>
      </c>
      <c r="AY273" s="161" t="s">
        <v>157</v>
      </c>
    </row>
    <row r="274" spans="2:65" s="168" customFormat="1">
      <c r="B274" s="169"/>
      <c r="D274" s="160" t="s">
        <v>164</v>
      </c>
      <c r="E274" s="170"/>
      <c r="F274" s="171" t="s">
        <v>168</v>
      </c>
      <c r="H274" s="172">
        <v>67.343999999999994</v>
      </c>
      <c r="I274" s="173"/>
      <c r="L274" s="169"/>
      <c r="M274" s="174"/>
      <c r="N274" s="175"/>
      <c r="O274" s="175"/>
      <c r="P274" s="175"/>
      <c r="Q274" s="175"/>
      <c r="R274" s="175"/>
      <c r="S274" s="175"/>
      <c r="T274" s="176"/>
      <c r="AT274" s="170" t="s">
        <v>164</v>
      </c>
      <c r="AU274" s="170" t="s">
        <v>81</v>
      </c>
      <c r="AV274" s="168" t="s">
        <v>169</v>
      </c>
      <c r="AW274" s="168" t="s">
        <v>26</v>
      </c>
      <c r="AX274" s="168" t="s">
        <v>69</v>
      </c>
      <c r="AY274" s="170" t="s">
        <v>157</v>
      </c>
    </row>
    <row r="275" spans="2:65" s="197" customFormat="1">
      <c r="B275" s="198"/>
      <c r="D275" s="160" t="s">
        <v>164</v>
      </c>
      <c r="E275" s="199"/>
      <c r="F275" s="200" t="s">
        <v>316</v>
      </c>
      <c r="H275" s="199"/>
      <c r="I275" s="201"/>
      <c r="L275" s="198"/>
      <c r="M275" s="202"/>
      <c r="N275" s="203"/>
      <c r="O275" s="203"/>
      <c r="P275" s="203"/>
      <c r="Q275" s="203"/>
      <c r="R275" s="203"/>
      <c r="S275" s="203"/>
      <c r="T275" s="204"/>
      <c r="AT275" s="199" t="s">
        <v>164</v>
      </c>
      <c r="AU275" s="199" t="s">
        <v>81</v>
      </c>
      <c r="AV275" s="197" t="s">
        <v>75</v>
      </c>
      <c r="AW275" s="197" t="s">
        <v>26</v>
      </c>
      <c r="AX275" s="197" t="s">
        <v>69</v>
      </c>
      <c r="AY275" s="199" t="s">
        <v>157</v>
      </c>
    </row>
    <row r="276" spans="2:65" s="158" customFormat="1" ht="20">
      <c r="B276" s="159"/>
      <c r="D276" s="160" t="s">
        <v>164</v>
      </c>
      <c r="E276" s="161"/>
      <c r="F276" s="162" t="s">
        <v>317</v>
      </c>
      <c r="H276" s="163">
        <v>28.47</v>
      </c>
      <c r="I276" s="164"/>
      <c r="L276" s="159"/>
      <c r="M276" s="165"/>
      <c r="N276" s="166"/>
      <c r="O276" s="166"/>
      <c r="P276" s="166"/>
      <c r="Q276" s="166"/>
      <c r="R276" s="166"/>
      <c r="S276" s="166"/>
      <c r="T276" s="167"/>
      <c r="AT276" s="161" t="s">
        <v>164</v>
      </c>
      <c r="AU276" s="161" t="s">
        <v>81</v>
      </c>
      <c r="AV276" s="158" t="s">
        <v>81</v>
      </c>
      <c r="AW276" s="158" t="s">
        <v>26</v>
      </c>
      <c r="AX276" s="158" t="s">
        <v>69</v>
      </c>
      <c r="AY276" s="161" t="s">
        <v>157</v>
      </c>
    </row>
    <row r="277" spans="2:65" s="158" customFormat="1">
      <c r="B277" s="159"/>
      <c r="D277" s="160" t="s">
        <v>164</v>
      </c>
      <c r="E277" s="161"/>
      <c r="F277" s="162" t="s">
        <v>318</v>
      </c>
      <c r="H277" s="163">
        <v>13.61</v>
      </c>
      <c r="I277" s="164"/>
      <c r="L277" s="159"/>
      <c r="M277" s="165"/>
      <c r="N277" s="166"/>
      <c r="O277" s="166"/>
      <c r="P277" s="166"/>
      <c r="Q277" s="166"/>
      <c r="R277" s="166"/>
      <c r="S277" s="166"/>
      <c r="T277" s="167"/>
      <c r="AT277" s="161" t="s">
        <v>164</v>
      </c>
      <c r="AU277" s="161" t="s">
        <v>81</v>
      </c>
      <c r="AV277" s="158" t="s">
        <v>81</v>
      </c>
      <c r="AW277" s="158" t="s">
        <v>26</v>
      </c>
      <c r="AX277" s="158" t="s">
        <v>69</v>
      </c>
      <c r="AY277" s="161" t="s">
        <v>157</v>
      </c>
    </row>
    <row r="278" spans="2:65" s="158" customFormat="1">
      <c r="B278" s="159"/>
      <c r="D278" s="160" t="s">
        <v>164</v>
      </c>
      <c r="E278" s="161"/>
      <c r="F278" s="162" t="s">
        <v>319</v>
      </c>
      <c r="H278" s="163">
        <v>14.65</v>
      </c>
      <c r="I278" s="164"/>
      <c r="L278" s="159"/>
      <c r="M278" s="165"/>
      <c r="N278" s="166"/>
      <c r="O278" s="166"/>
      <c r="P278" s="166"/>
      <c r="Q278" s="166"/>
      <c r="R278" s="166"/>
      <c r="S278" s="166"/>
      <c r="T278" s="167"/>
      <c r="AT278" s="161" t="s">
        <v>164</v>
      </c>
      <c r="AU278" s="161" t="s">
        <v>81</v>
      </c>
      <c r="AV278" s="158" t="s">
        <v>81</v>
      </c>
      <c r="AW278" s="158" t="s">
        <v>26</v>
      </c>
      <c r="AX278" s="158" t="s">
        <v>69</v>
      </c>
      <c r="AY278" s="161" t="s">
        <v>157</v>
      </c>
    </row>
    <row r="279" spans="2:65" s="168" customFormat="1">
      <c r="B279" s="169"/>
      <c r="D279" s="160" t="s">
        <v>164</v>
      </c>
      <c r="E279" s="170"/>
      <c r="F279" s="171" t="s">
        <v>168</v>
      </c>
      <c r="H279" s="172">
        <v>56.73</v>
      </c>
      <c r="I279" s="173"/>
      <c r="L279" s="169"/>
      <c r="M279" s="174"/>
      <c r="N279" s="175"/>
      <c r="O279" s="175"/>
      <c r="P279" s="175"/>
      <c r="Q279" s="175"/>
      <c r="R279" s="175"/>
      <c r="S279" s="175"/>
      <c r="T279" s="176"/>
      <c r="AT279" s="170" t="s">
        <v>164</v>
      </c>
      <c r="AU279" s="170" t="s">
        <v>81</v>
      </c>
      <c r="AV279" s="168" t="s">
        <v>169</v>
      </c>
      <c r="AW279" s="168" t="s">
        <v>26</v>
      </c>
      <c r="AX279" s="168" t="s">
        <v>69</v>
      </c>
      <c r="AY279" s="170" t="s">
        <v>157</v>
      </c>
    </row>
    <row r="280" spans="2:65" s="197" customFormat="1">
      <c r="B280" s="198"/>
      <c r="D280" s="160" t="s">
        <v>164</v>
      </c>
      <c r="E280" s="199"/>
      <c r="F280" s="200" t="s">
        <v>320</v>
      </c>
      <c r="H280" s="199"/>
      <c r="I280" s="201"/>
      <c r="L280" s="198"/>
      <c r="M280" s="202"/>
      <c r="N280" s="203"/>
      <c r="O280" s="203"/>
      <c r="P280" s="203"/>
      <c r="Q280" s="203"/>
      <c r="R280" s="203"/>
      <c r="S280" s="203"/>
      <c r="T280" s="204"/>
      <c r="AT280" s="199" t="s">
        <v>164</v>
      </c>
      <c r="AU280" s="199" t="s">
        <v>81</v>
      </c>
      <c r="AV280" s="197" t="s">
        <v>75</v>
      </c>
      <c r="AW280" s="197" t="s">
        <v>26</v>
      </c>
      <c r="AX280" s="197" t="s">
        <v>69</v>
      </c>
      <c r="AY280" s="199" t="s">
        <v>157</v>
      </c>
    </row>
    <row r="281" spans="2:65" s="158" customFormat="1" ht="20">
      <c r="B281" s="159"/>
      <c r="D281" s="160" t="s">
        <v>164</v>
      </c>
      <c r="E281" s="161"/>
      <c r="F281" s="162" t="s">
        <v>321</v>
      </c>
      <c r="H281" s="163">
        <v>68.387</v>
      </c>
      <c r="I281" s="164"/>
      <c r="L281" s="159"/>
      <c r="M281" s="165"/>
      <c r="N281" s="166"/>
      <c r="O281" s="166"/>
      <c r="P281" s="166"/>
      <c r="Q281" s="166"/>
      <c r="R281" s="166"/>
      <c r="S281" s="166"/>
      <c r="T281" s="167"/>
      <c r="AT281" s="161" t="s">
        <v>164</v>
      </c>
      <c r="AU281" s="161" t="s">
        <v>81</v>
      </c>
      <c r="AV281" s="158" t="s">
        <v>81</v>
      </c>
      <c r="AW281" s="158" t="s">
        <v>26</v>
      </c>
      <c r="AX281" s="158" t="s">
        <v>69</v>
      </c>
      <c r="AY281" s="161" t="s">
        <v>157</v>
      </c>
    </row>
    <row r="282" spans="2:65" s="168" customFormat="1">
      <c r="B282" s="169"/>
      <c r="D282" s="160" t="s">
        <v>164</v>
      </c>
      <c r="E282" s="170"/>
      <c r="F282" s="171" t="s">
        <v>168</v>
      </c>
      <c r="H282" s="172">
        <v>68.387</v>
      </c>
      <c r="I282" s="173"/>
      <c r="L282" s="169"/>
      <c r="M282" s="174"/>
      <c r="N282" s="175"/>
      <c r="O282" s="175"/>
      <c r="P282" s="175"/>
      <c r="Q282" s="175"/>
      <c r="R282" s="175"/>
      <c r="S282" s="175"/>
      <c r="T282" s="176"/>
      <c r="AT282" s="170" t="s">
        <v>164</v>
      </c>
      <c r="AU282" s="170" t="s">
        <v>81</v>
      </c>
      <c r="AV282" s="168" t="s">
        <v>169</v>
      </c>
      <c r="AW282" s="168" t="s">
        <v>26</v>
      </c>
      <c r="AX282" s="168" t="s">
        <v>69</v>
      </c>
      <c r="AY282" s="170" t="s">
        <v>157</v>
      </c>
    </row>
    <row r="283" spans="2:65" s="177" customFormat="1">
      <c r="B283" s="178"/>
      <c r="D283" s="160" t="s">
        <v>164</v>
      </c>
      <c r="E283" s="179"/>
      <c r="F283" s="180" t="s">
        <v>170</v>
      </c>
      <c r="H283" s="181">
        <v>456.46100000000001</v>
      </c>
      <c r="I283" s="182"/>
      <c r="L283" s="178"/>
      <c r="M283" s="183"/>
      <c r="N283" s="184"/>
      <c r="O283" s="184"/>
      <c r="P283" s="184"/>
      <c r="Q283" s="184"/>
      <c r="R283" s="184"/>
      <c r="S283" s="184"/>
      <c r="T283" s="185"/>
      <c r="AT283" s="179" t="s">
        <v>164</v>
      </c>
      <c r="AU283" s="179" t="s">
        <v>81</v>
      </c>
      <c r="AV283" s="177" t="s">
        <v>163</v>
      </c>
      <c r="AW283" s="177" t="s">
        <v>26</v>
      </c>
      <c r="AX283" s="177" t="s">
        <v>69</v>
      </c>
      <c r="AY283" s="179" t="s">
        <v>157</v>
      </c>
    </row>
    <row r="284" spans="2:65" s="158" customFormat="1">
      <c r="B284" s="159"/>
      <c r="D284" s="160" t="s">
        <v>164</v>
      </c>
      <c r="E284" s="161"/>
      <c r="F284" s="162" t="s">
        <v>322</v>
      </c>
      <c r="H284" s="163">
        <v>488.41300000000001</v>
      </c>
      <c r="I284" s="164"/>
      <c r="L284" s="159"/>
      <c r="M284" s="165"/>
      <c r="N284" s="166"/>
      <c r="O284" s="166"/>
      <c r="P284" s="166"/>
      <c r="Q284" s="166"/>
      <c r="R284" s="166"/>
      <c r="S284" s="166"/>
      <c r="T284" s="167"/>
      <c r="AT284" s="161" t="s">
        <v>164</v>
      </c>
      <c r="AU284" s="161" t="s">
        <v>81</v>
      </c>
      <c r="AV284" s="158" t="s">
        <v>81</v>
      </c>
      <c r="AW284" s="158" t="s">
        <v>26</v>
      </c>
      <c r="AX284" s="158" t="s">
        <v>69</v>
      </c>
      <c r="AY284" s="161" t="s">
        <v>157</v>
      </c>
    </row>
    <row r="285" spans="2:65" s="177" customFormat="1">
      <c r="B285" s="178"/>
      <c r="D285" s="160" t="s">
        <v>164</v>
      </c>
      <c r="E285" s="179"/>
      <c r="F285" s="180" t="s">
        <v>170</v>
      </c>
      <c r="H285" s="181">
        <v>488.41300000000001</v>
      </c>
      <c r="I285" s="182"/>
      <c r="L285" s="178"/>
      <c r="M285" s="183"/>
      <c r="N285" s="184"/>
      <c r="O285" s="184"/>
      <c r="P285" s="184"/>
      <c r="Q285" s="184"/>
      <c r="R285" s="184"/>
      <c r="S285" s="184"/>
      <c r="T285" s="185"/>
      <c r="AT285" s="179" t="s">
        <v>164</v>
      </c>
      <c r="AU285" s="179" t="s">
        <v>81</v>
      </c>
      <c r="AV285" s="177" t="s">
        <v>163</v>
      </c>
      <c r="AW285" s="177" t="s">
        <v>26</v>
      </c>
      <c r="AX285" s="177" t="s">
        <v>75</v>
      </c>
      <c r="AY285" s="179" t="s">
        <v>157</v>
      </c>
    </row>
    <row r="286" spans="2:65" s="17" customFormat="1" ht="24.25" customHeight="1">
      <c r="B286" s="143"/>
      <c r="C286" s="144" t="s">
        <v>233</v>
      </c>
      <c r="D286" s="144" t="s">
        <v>159</v>
      </c>
      <c r="E286" s="145" t="s">
        <v>327</v>
      </c>
      <c r="F286" s="146" t="s">
        <v>328</v>
      </c>
      <c r="G286" s="147" t="s">
        <v>208</v>
      </c>
      <c r="H286" s="148">
        <v>156.78100000000001</v>
      </c>
      <c r="I286" s="149"/>
      <c r="J286" s="150"/>
      <c r="K286" s="151"/>
      <c r="L286" s="18"/>
      <c r="M286" s="152"/>
      <c r="N286" s="153" t="s">
        <v>35</v>
      </c>
      <c r="O286" s="45"/>
      <c r="P286" s="154">
        <f>O286*H286</f>
        <v>0</v>
      </c>
      <c r="Q286" s="154">
        <v>0</v>
      </c>
      <c r="R286" s="154">
        <f>Q286*H286</f>
        <v>0</v>
      </c>
      <c r="S286" s="154">
        <v>0</v>
      </c>
      <c r="T286" s="155">
        <f>S286*H286</f>
        <v>0</v>
      </c>
      <c r="AR286" s="156" t="s">
        <v>163</v>
      </c>
      <c r="AT286" s="156" t="s">
        <v>159</v>
      </c>
      <c r="AU286" s="156" t="s">
        <v>81</v>
      </c>
      <c r="AY286" s="3" t="s">
        <v>157</v>
      </c>
      <c r="BE286" s="157">
        <f>IF(N286="základná",J286,0)</f>
        <v>0</v>
      </c>
      <c r="BF286" s="157">
        <f>IF(N286="znížená",J286,0)</f>
        <v>0</v>
      </c>
      <c r="BG286" s="157">
        <f>IF(N286="zákl. prenesená",J286,0)</f>
        <v>0</v>
      </c>
      <c r="BH286" s="157">
        <f>IF(N286="zníž. prenesená",J286,0)</f>
        <v>0</v>
      </c>
      <c r="BI286" s="157">
        <f>IF(N286="nulová",J286,0)</f>
        <v>0</v>
      </c>
      <c r="BJ286" s="3" t="s">
        <v>81</v>
      </c>
      <c r="BK286" s="157">
        <f>ROUND(I286*H286,2)</f>
        <v>0</v>
      </c>
      <c r="BL286" s="3" t="s">
        <v>163</v>
      </c>
      <c r="BM286" s="156" t="s">
        <v>329</v>
      </c>
    </row>
    <row r="287" spans="2:65" s="17" customFormat="1" ht="24.25" customHeight="1">
      <c r="B287" s="143"/>
      <c r="C287" s="144" t="s">
        <v>330</v>
      </c>
      <c r="D287" s="144" t="s">
        <v>159</v>
      </c>
      <c r="E287" s="145" t="s">
        <v>331</v>
      </c>
      <c r="F287" s="146" t="s">
        <v>332</v>
      </c>
      <c r="G287" s="147" t="s">
        <v>208</v>
      </c>
      <c r="H287" s="148">
        <v>2.44</v>
      </c>
      <c r="I287" s="149"/>
      <c r="J287" s="150"/>
      <c r="K287" s="151"/>
      <c r="L287" s="18"/>
      <c r="M287" s="152"/>
      <c r="N287" s="153" t="s">
        <v>35</v>
      </c>
      <c r="O287" s="45"/>
      <c r="P287" s="154">
        <f>O287*H287</f>
        <v>0</v>
      </c>
      <c r="Q287" s="154">
        <v>0</v>
      </c>
      <c r="R287" s="154">
        <f>Q287*H287</f>
        <v>0</v>
      </c>
      <c r="S287" s="154">
        <v>0</v>
      </c>
      <c r="T287" s="155">
        <f>S287*H287</f>
        <v>0</v>
      </c>
      <c r="AR287" s="156" t="s">
        <v>163</v>
      </c>
      <c r="AT287" s="156" t="s">
        <v>159</v>
      </c>
      <c r="AU287" s="156" t="s">
        <v>81</v>
      </c>
      <c r="AY287" s="3" t="s">
        <v>157</v>
      </c>
      <c r="BE287" s="157">
        <f>IF(N287="základná",J287,0)</f>
        <v>0</v>
      </c>
      <c r="BF287" s="157">
        <f>IF(N287="znížená",J287,0)</f>
        <v>0</v>
      </c>
      <c r="BG287" s="157">
        <f>IF(N287="zákl. prenesená",J287,0)</f>
        <v>0</v>
      </c>
      <c r="BH287" s="157">
        <f>IF(N287="zníž. prenesená",J287,0)</f>
        <v>0</v>
      </c>
      <c r="BI287" s="157">
        <f>IF(N287="nulová",J287,0)</f>
        <v>0</v>
      </c>
      <c r="BJ287" s="3" t="s">
        <v>81</v>
      </c>
      <c r="BK287" s="157">
        <f>ROUND(I287*H287,2)</f>
        <v>0</v>
      </c>
      <c r="BL287" s="3" t="s">
        <v>163</v>
      </c>
      <c r="BM287" s="156" t="s">
        <v>333</v>
      </c>
    </row>
    <row r="288" spans="2:65" s="158" customFormat="1">
      <c r="B288" s="159"/>
      <c r="D288" s="160" t="s">
        <v>164</v>
      </c>
      <c r="E288" s="161"/>
      <c r="F288" s="162" t="s">
        <v>334</v>
      </c>
      <c r="H288" s="163">
        <v>2.16</v>
      </c>
      <c r="I288" s="164"/>
      <c r="L288" s="159"/>
      <c r="M288" s="165"/>
      <c r="N288" s="166"/>
      <c r="O288" s="166"/>
      <c r="P288" s="166"/>
      <c r="Q288" s="166"/>
      <c r="R288" s="166"/>
      <c r="S288" s="166"/>
      <c r="T288" s="167"/>
      <c r="AT288" s="161" t="s">
        <v>164</v>
      </c>
      <c r="AU288" s="161" t="s">
        <v>81</v>
      </c>
      <c r="AV288" s="158" t="s">
        <v>81</v>
      </c>
      <c r="AW288" s="158" t="s">
        <v>26</v>
      </c>
      <c r="AX288" s="158" t="s">
        <v>69</v>
      </c>
      <c r="AY288" s="161" t="s">
        <v>157</v>
      </c>
    </row>
    <row r="289" spans="2:65" s="158" customFormat="1">
      <c r="B289" s="159"/>
      <c r="D289" s="160" t="s">
        <v>164</v>
      </c>
      <c r="E289" s="161"/>
      <c r="F289" s="162" t="s">
        <v>335</v>
      </c>
      <c r="H289" s="163">
        <v>0.12</v>
      </c>
      <c r="I289" s="164"/>
      <c r="L289" s="159"/>
      <c r="M289" s="165"/>
      <c r="N289" s="166"/>
      <c r="O289" s="166"/>
      <c r="P289" s="166"/>
      <c r="Q289" s="166"/>
      <c r="R289" s="166"/>
      <c r="S289" s="166"/>
      <c r="T289" s="167"/>
      <c r="AT289" s="161" t="s">
        <v>164</v>
      </c>
      <c r="AU289" s="161" t="s">
        <v>81</v>
      </c>
      <c r="AV289" s="158" t="s">
        <v>81</v>
      </c>
      <c r="AW289" s="158" t="s">
        <v>26</v>
      </c>
      <c r="AX289" s="158" t="s">
        <v>69</v>
      </c>
      <c r="AY289" s="161" t="s">
        <v>157</v>
      </c>
    </row>
    <row r="290" spans="2:65" s="177" customFormat="1">
      <c r="B290" s="178"/>
      <c r="D290" s="160" t="s">
        <v>164</v>
      </c>
      <c r="E290" s="179"/>
      <c r="F290" s="180" t="s">
        <v>170</v>
      </c>
      <c r="H290" s="181">
        <v>2.2799999999999998</v>
      </c>
      <c r="I290" s="182"/>
      <c r="L290" s="178"/>
      <c r="M290" s="183"/>
      <c r="N290" s="184"/>
      <c r="O290" s="184"/>
      <c r="P290" s="184"/>
      <c r="Q290" s="184"/>
      <c r="R290" s="184"/>
      <c r="S290" s="184"/>
      <c r="T290" s="185"/>
      <c r="AT290" s="179" t="s">
        <v>164</v>
      </c>
      <c r="AU290" s="179" t="s">
        <v>81</v>
      </c>
      <c r="AV290" s="177" t="s">
        <v>163</v>
      </c>
      <c r="AW290" s="177" t="s">
        <v>26</v>
      </c>
      <c r="AX290" s="177" t="s">
        <v>69</v>
      </c>
      <c r="AY290" s="179" t="s">
        <v>157</v>
      </c>
    </row>
    <row r="291" spans="2:65" s="158" customFormat="1">
      <c r="B291" s="159"/>
      <c r="D291" s="160" t="s">
        <v>164</v>
      </c>
      <c r="E291" s="161"/>
      <c r="F291" s="162" t="s">
        <v>336</v>
      </c>
      <c r="H291" s="163">
        <v>2.44</v>
      </c>
      <c r="I291" s="164"/>
      <c r="L291" s="159"/>
      <c r="M291" s="165"/>
      <c r="N291" s="166"/>
      <c r="O291" s="166"/>
      <c r="P291" s="166"/>
      <c r="Q291" s="166"/>
      <c r="R291" s="166"/>
      <c r="S291" s="166"/>
      <c r="T291" s="167"/>
      <c r="AT291" s="161" t="s">
        <v>164</v>
      </c>
      <c r="AU291" s="161" t="s">
        <v>81</v>
      </c>
      <c r="AV291" s="158" t="s">
        <v>81</v>
      </c>
      <c r="AW291" s="158" t="s">
        <v>26</v>
      </c>
      <c r="AX291" s="158" t="s">
        <v>69</v>
      </c>
      <c r="AY291" s="161" t="s">
        <v>157</v>
      </c>
    </row>
    <row r="292" spans="2:65" s="177" customFormat="1">
      <c r="B292" s="178"/>
      <c r="D292" s="160" t="s">
        <v>164</v>
      </c>
      <c r="E292" s="179"/>
      <c r="F292" s="180" t="s">
        <v>170</v>
      </c>
      <c r="H292" s="181">
        <v>2.44</v>
      </c>
      <c r="I292" s="182"/>
      <c r="L292" s="178"/>
      <c r="M292" s="183"/>
      <c r="N292" s="184"/>
      <c r="O292" s="184"/>
      <c r="P292" s="184"/>
      <c r="Q292" s="184"/>
      <c r="R292" s="184"/>
      <c r="S292" s="184"/>
      <c r="T292" s="185"/>
      <c r="AT292" s="179" t="s">
        <v>164</v>
      </c>
      <c r="AU292" s="179" t="s">
        <v>81</v>
      </c>
      <c r="AV292" s="177" t="s">
        <v>163</v>
      </c>
      <c r="AW292" s="177" t="s">
        <v>26</v>
      </c>
      <c r="AX292" s="177" t="s">
        <v>75</v>
      </c>
      <c r="AY292" s="179" t="s">
        <v>157</v>
      </c>
    </row>
    <row r="293" spans="2:65" s="17" customFormat="1" ht="24.25" customHeight="1">
      <c r="B293" s="143"/>
      <c r="C293" s="144" t="s">
        <v>240</v>
      </c>
      <c r="D293" s="144" t="s">
        <v>159</v>
      </c>
      <c r="E293" s="145" t="s">
        <v>337</v>
      </c>
      <c r="F293" s="146" t="s">
        <v>338</v>
      </c>
      <c r="G293" s="147" t="s">
        <v>208</v>
      </c>
      <c r="H293" s="148">
        <v>2.3109999999999999</v>
      </c>
      <c r="I293" s="149"/>
      <c r="J293" s="150"/>
      <c r="K293" s="151"/>
      <c r="L293" s="18"/>
      <c r="M293" s="152"/>
      <c r="N293" s="153" t="s">
        <v>35</v>
      </c>
      <c r="O293" s="45"/>
      <c r="P293" s="154">
        <f>O293*H293</f>
        <v>0</v>
      </c>
      <c r="Q293" s="154">
        <v>0</v>
      </c>
      <c r="R293" s="154">
        <f>Q293*H293</f>
        <v>0</v>
      </c>
      <c r="S293" s="154">
        <v>0</v>
      </c>
      <c r="T293" s="155">
        <f>S293*H293</f>
        <v>0</v>
      </c>
      <c r="AR293" s="156" t="s">
        <v>163</v>
      </c>
      <c r="AT293" s="156" t="s">
        <v>159</v>
      </c>
      <c r="AU293" s="156" t="s">
        <v>81</v>
      </c>
      <c r="AY293" s="3" t="s">
        <v>157</v>
      </c>
      <c r="BE293" s="157">
        <f>IF(N293="základná",J293,0)</f>
        <v>0</v>
      </c>
      <c r="BF293" s="157">
        <f>IF(N293="znížená",J293,0)</f>
        <v>0</v>
      </c>
      <c r="BG293" s="157">
        <f>IF(N293="zákl. prenesená",J293,0)</f>
        <v>0</v>
      </c>
      <c r="BH293" s="157">
        <f>IF(N293="zníž. prenesená",J293,0)</f>
        <v>0</v>
      </c>
      <c r="BI293" s="157">
        <f>IF(N293="nulová",J293,0)</f>
        <v>0</v>
      </c>
      <c r="BJ293" s="3" t="s">
        <v>81</v>
      </c>
      <c r="BK293" s="157">
        <f>ROUND(I293*H293,2)</f>
        <v>0</v>
      </c>
      <c r="BL293" s="3" t="s">
        <v>163</v>
      </c>
      <c r="BM293" s="156" t="s">
        <v>339</v>
      </c>
    </row>
    <row r="294" spans="2:65" s="17" customFormat="1" ht="24.25" customHeight="1">
      <c r="B294" s="143"/>
      <c r="C294" s="144" t="s">
        <v>340</v>
      </c>
      <c r="D294" s="144" t="s">
        <v>159</v>
      </c>
      <c r="E294" s="145" t="s">
        <v>341</v>
      </c>
      <c r="F294" s="146" t="s">
        <v>342</v>
      </c>
      <c r="G294" s="147" t="s">
        <v>208</v>
      </c>
      <c r="H294" s="148">
        <v>55.607999999999997</v>
      </c>
      <c r="I294" s="149"/>
      <c r="J294" s="150"/>
      <c r="K294" s="151"/>
      <c r="L294" s="18"/>
      <c r="M294" s="152"/>
      <c r="N294" s="153" t="s">
        <v>35</v>
      </c>
      <c r="O294" s="45"/>
      <c r="P294" s="154">
        <f>O294*H294</f>
        <v>0</v>
      </c>
      <c r="Q294" s="154">
        <v>0</v>
      </c>
      <c r="R294" s="154">
        <f>Q294*H294</f>
        <v>0</v>
      </c>
      <c r="S294" s="154">
        <v>0</v>
      </c>
      <c r="T294" s="155">
        <f>S294*H294</f>
        <v>0</v>
      </c>
      <c r="AR294" s="156" t="s">
        <v>163</v>
      </c>
      <c r="AT294" s="156" t="s">
        <v>159</v>
      </c>
      <c r="AU294" s="156" t="s">
        <v>81</v>
      </c>
      <c r="AY294" s="3" t="s">
        <v>157</v>
      </c>
      <c r="BE294" s="157">
        <f>IF(N294="základná",J294,0)</f>
        <v>0</v>
      </c>
      <c r="BF294" s="157">
        <f>IF(N294="znížená",J294,0)</f>
        <v>0</v>
      </c>
      <c r="BG294" s="157">
        <f>IF(N294="zákl. prenesená",J294,0)</f>
        <v>0</v>
      </c>
      <c r="BH294" s="157">
        <f>IF(N294="zníž. prenesená",J294,0)</f>
        <v>0</v>
      </c>
      <c r="BI294" s="157">
        <f>IF(N294="nulová",J294,0)</f>
        <v>0</v>
      </c>
      <c r="BJ294" s="3" t="s">
        <v>81</v>
      </c>
      <c r="BK294" s="157">
        <f>ROUND(I294*H294,2)</f>
        <v>0</v>
      </c>
      <c r="BL294" s="3" t="s">
        <v>163</v>
      </c>
      <c r="BM294" s="156" t="s">
        <v>343</v>
      </c>
    </row>
    <row r="295" spans="2:65" s="158" customFormat="1">
      <c r="B295" s="159"/>
      <c r="D295" s="160" t="s">
        <v>164</v>
      </c>
      <c r="E295" s="161"/>
      <c r="F295" s="162" t="s">
        <v>344</v>
      </c>
      <c r="H295" s="163">
        <v>22.56</v>
      </c>
      <c r="I295" s="164"/>
      <c r="L295" s="159"/>
      <c r="M295" s="165"/>
      <c r="N295" s="166"/>
      <c r="O295" s="166"/>
      <c r="P295" s="166"/>
      <c r="Q295" s="166"/>
      <c r="R295" s="166"/>
      <c r="S295" s="166"/>
      <c r="T295" s="167"/>
      <c r="AT295" s="161" t="s">
        <v>164</v>
      </c>
      <c r="AU295" s="161" t="s">
        <v>81</v>
      </c>
      <c r="AV295" s="158" t="s">
        <v>81</v>
      </c>
      <c r="AW295" s="158" t="s">
        <v>26</v>
      </c>
      <c r="AX295" s="158" t="s">
        <v>69</v>
      </c>
      <c r="AY295" s="161" t="s">
        <v>157</v>
      </c>
    </row>
    <row r="296" spans="2:65" s="168" customFormat="1">
      <c r="B296" s="169"/>
      <c r="D296" s="160" t="s">
        <v>164</v>
      </c>
      <c r="E296" s="170"/>
      <c r="F296" s="171" t="s">
        <v>168</v>
      </c>
      <c r="H296" s="172">
        <v>22.56</v>
      </c>
      <c r="I296" s="173"/>
      <c r="L296" s="169"/>
      <c r="M296" s="174"/>
      <c r="N296" s="175"/>
      <c r="O296" s="175"/>
      <c r="P296" s="175"/>
      <c r="Q296" s="175"/>
      <c r="R296" s="175"/>
      <c r="S296" s="175"/>
      <c r="T296" s="176"/>
      <c r="AT296" s="170" t="s">
        <v>164</v>
      </c>
      <c r="AU296" s="170" t="s">
        <v>81</v>
      </c>
      <c r="AV296" s="168" t="s">
        <v>169</v>
      </c>
      <c r="AW296" s="168" t="s">
        <v>26</v>
      </c>
      <c r="AX296" s="168" t="s">
        <v>69</v>
      </c>
      <c r="AY296" s="170" t="s">
        <v>157</v>
      </c>
    </row>
    <row r="297" spans="2:65" s="158" customFormat="1">
      <c r="B297" s="159"/>
      <c r="D297" s="160" t="s">
        <v>164</v>
      </c>
      <c r="E297" s="161"/>
      <c r="F297" s="162" t="s">
        <v>345</v>
      </c>
      <c r="H297" s="163">
        <v>7</v>
      </c>
      <c r="I297" s="164"/>
      <c r="L297" s="159"/>
      <c r="M297" s="165"/>
      <c r="N297" s="166"/>
      <c r="O297" s="166"/>
      <c r="P297" s="166"/>
      <c r="Q297" s="166"/>
      <c r="R297" s="166"/>
      <c r="S297" s="166"/>
      <c r="T297" s="167"/>
      <c r="AT297" s="161" t="s">
        <v>164</v>
      </c>
      <c r="AU297" s="161" t="s">
        <v>81</v>
      </c>
      <c r="AV297" s="158" t="s">
        <v>81</v>
      </c>
      <c r="AW297" s="158" t="s">
        <v>26</v>
      </c>
      <c r="AX297" s="158" t="s">
        <v>69</v>
      </c>
      <c r="AY297" s="161" t="s">
        <v>157</v>
      </c>
    </row>
    <row r="298" spans="2:65" s="158" customFormat="1">
      <c r="B298" s="159"/>
      <c r="D298" s="160" t="s">
        <v>164</v>
      </c>
      <c r="E298" s="161"/>
      <c r="F298" s="162" t="s">
        <v>346</v>
      </c>
      <c r="H298" s="163">
        <v>2.4700000000000002</v>
      </c>
      <c r="I298" s="164"/>
      <c r="L298" s="159"/>
      <c r="M298" s="165"/>
      <c r="N298" s="166"/>
      <c r="O298" s="166"/>
      <c r="P298" s="166"/>
      <c r="Q298" s="166"/>
      <c r="R298" s="166"/>
      <c r="S298" s="166"/>
      <c r="T298" s="167"/>
      <c r="AT298" s="161" t="s">
        <v>164</v>
      </c>
      <c r="AU298" s="161" t="s">
        <v>81</v>
      </c>
      <c r="AV298" s="158" t="s">
        <v>81</v>
      </c>
      <c r="AW298" s="158" t="s">
        <v>26</v>
      </c>
      <c r="AX298" s="158" t="s">
        <v>69</v>
      </c>
      <c r="AY298" s="161" t="s">
        <v>157</v>
      </c>
    </row>
    <row r="299" spans="2:65" s="158" customFormat="1">
      <c r="B299" s="159"/>
      <c r="D299" s="160" t="s">
        <v>164</v>
      </c>
      <c r="E299" s="161"/>
      <c r="F299" s="162" t="s">
        <v>347</v>
      </c>
      <c r="H299" s="163">
        <v>13.99</v>
      </c>
      <c r="I299" s="164"/>
      <c r="L299" s="159"/>
      <c r="M299" s="165"/>
      <c r="N299" s="166"/>
      <c r="O299" s="166"/>
      <c r="P299" s="166"/>
      <c r="Q299" s="166"/>
      <c r="R299" s="166"/>
      <c r="S299" s="166"/>
      <c r="T299" s="167"/>
      <c r="AT299" s="161" t="s">
        <v>164</v>
      </c>
      <c r="AU299" s="161" t="s">
        <v>81</v>
      </c>
      <c r="AV299" s="158" t="s">
        <v>81</v>
      </c>
      <c r="AW299" s="158" t="s">
        <v>26</v>
      </c>
      <c r="AX299" s="158" t="s">
        <v>69</v>
      </c>
      <c r="AY299" s="161" t="s">
        <v>157</v>
      </c>
    </row>
    <row r="300" spans="2:65" s="158" customFormat="1">
      <c r="B300" s="159"/>
      <c r="D300" s="160" t="s">
        <v>164</v>
      </c>
      <c r="E300" s="161"/>
      <c r="F300" s="162" t="s">
        <v>348</v>
      </c>
      <c r="H300" s="163">
        <v>5.95</v>
      </c>
      <c r="I300" s="164"/>
      <c r="L300" s="159"/>
      <c r="M300" s="165"/>
      <c r="N300" s="166"/>
      <c r="O300" s="166"/>
      <c r="P300" s="166"/>
      <c r="Q300" s="166"/>
      <c r="R300" s="166"/>
      <c r="S300" s="166"/>
      <c r="T300" s="167"/>
      <c r="AT300" s="161" t="s">
        <v>164</v>
      </c>
      <c r="AU300" s="161" t="s">
        <v>81</v>
      </c>
      <c r="AV300" s="158" t="s">
        <v>81</v>
      </c>
      <c r="AW300" s="158" t="s">
        <v>26</v>
      </c>
      <c r="AX300" s="158" t="s">
        <v>69</v>
      </c>
      <c r="AY300" s="161" t="s">
        <v>157</v>
      </c>
    </row>
    <row r="301" spans="2:65" s="168" customFormat="1">
      <c r="B301" s="169"/>
      <c r="D301" s="160" t="s">
        <v>164</v>
      </c>
      <c r="E301" s="170"/>
      <c r="F301" s="171" t="s">
        <v>168</v>
      </c>
      <c r="H301" s="172">
        <v>29.41</v>
      </c>
      <c r="I301" s="173"/>
      <c r="L301" s="169"/>
      <c r="M301" s="174"/>
      <c r="N301" s="175"/>
      <c r="O301" s="175"/>
      <c r="P301" s="175"/>
      <c r="Q301" s="175"/>
      <c r="R301" s="175"/>
      <c r="S301" s="175"/>
      <c r="T301" s="176"/>
      <c r="AT301" s="170" t="s">
        <v>164</v>
      </c>
      <c r="AU301" s="170" t="s">
        <v>81</v>
      </c>
      <c r="AV301" s="168" t="s">
        <v>169</v>
      </c>
      <c r="AW301" s="168" t="s">
        <v>26</v>
      </c>
      <c r="AX301" s="168" t="s">
        <v>69</v>
      </c>
      <c r="AY301" s="170" t="s">
        <v>157</v>
      </c>
    </row>
    <row r="302" spans="2:65" s="177" customFormat="1">
      <c r="B302" s="178"/>
      <c r="D302" s="160" t="s">
        <v>164</v>
      </c>
      <c r="E302" s="179"/>
      <c r="F302" s="180" t="s">
        <v>170</v>
      </c>
      <c r="H302" s="181">
        <v>51.97</v>
      </c>
      <c r="I302" s="182"/>
      <c r="L302" s="178"/>
      <c r="M302" s="183"/>
      <c r="N302" s="184"/>
      <c r="O302" s="184"/>
      <c r="P302" s="184"/>
      <c r="Q302" s="184"/>
      <c r="R302" s="184"/>
      <c r="S302" s="184"/>
      <c r="T302" s="185"/>
      <c r="AT302" s="179" t="s">
        <v>164</v>
      </c>
      <c r="AU302" s="179" t="s">
        <v>81</v>
      </c>
      <c r="AV302" s="177" t="s">
        <v>163</v>
      </c>
      <c r="AW302" s="177" t="s">
        <v>26</v>
      </c>
      <c r="AX302" s="177" t="s">
        <v>69</v>
      </c>
      <c r="AY302" s="179" t="s">
        <v>157</v>
      </c>
    </row>
    <row r="303" spans="2:65" s="158" customFormat="1">
      <c r="B303" s="159"/>
      <c r="D303" s="160" t="s">
        <v>164</v>
      </c>
      <c r="E303" s="161"/>
      <c r="F303" s="162" t="s">
        <v>349</v>
      </c>
      <c r="H303" s="163">
        <v>55.607999999999997</v>
      </c>
      <c r="I303" s="164"/>
      <c r="L303" s="159"/>
      <c r="M303" s="165"/>
      <c r="N303" s="166"/>
      <c r="O303" s="166"/>
      <c r="P303" s="166"/>
      <c r="Q303" s="166"/>
      <c r="R303" s="166"/>
      <c r="S303" s="166"/>
      <c r="T303" s="167"/>
      <c r="AT303" s="161" t="s">
        <v>164</v>
      </c>
      <c r="AU303" s="161" t="s">
        <v>81</v>
      </c>
      <c r="AV303" s="158" t="s">
        <v>81</v>
      </c>
      <c r="AW303" s="158" t="s">
        <v>26</v>
      </c>
      <c r="AX303" s="158" t="s">
        <v>69</v>
      </c>
      <c r="AY303" s="161" t="s">
        <v>157</v>
      </c>
    </row>
    <row r="304" spans="2:65" s="177" customFormat="1">
      <c r="B304" s="178"/>
      <c r="D304" s="160" t="s">
        <v>164</v>
      </c>
      <c r="E304" s="179"/>
      <c r="F304" s="180" t="s">
        <v>170</v>
      </c>
      <c r="H304" s="181">
        <v>55.607999999999997</v>
      </c>
      <c r="I304" s="182"/>
      <c r="L304" s="178"/>
      <c r="M304" s="183"/>
      <c r="N304" s="184"/>
      <c r="O304" s="184"/>
      <c r="P304" s="184"/>
      <c r="Q304" s="184"/>
      <c r="R304" s="184"/>
      <c r="S304" s="184"/>
      <c r="T304" s="185"/>
      <c r="AT304" s="179" t="s">
        <v>164</v>
      </c>
      <c r="AU304" s="179" t="s">
        <v>81</v>
      </c>
      <c r="AV304" s="177" t="s">
        <v>163</v>
      </c>
      <c r="AW304" s="177" t="s">
        <v>26</v>
      </c>
      <c r="AX304" s="177" t="s">
        <v>75</v>
      </c>
      <c r="AY304" s="179" t="s">
        <v>157</v>
      </c>
    </row>
    <row r="305" spans="2:65" s="17" customFormat="1" ht="16.5" customHeight="1">
      <c r="B305" s="143"/>
      <c r="C305" s="186" t="s">
        <v>244</v>
      </c>
      <c r="D305" s="186" t="s">
        <v>236</v>
      </c>
      <c r="E305" s="187" t="s">
        <v>350</v>
      </c>
      <c r="F305" s="188" t="s">
        <v>351</v>
      </c>
      <c r="G305" s="189" t="s">
        <v>208</v>
      </c>
      <c r="H305" s="190">
        <v>63.402999999999999</v>
      </c>
      <c r="I305" s="191"/>
      <c r="J305" s="192"/>
      <c r="K305" s="193"/>
      <c r="L305" s="194"/>
      <c r="M305" s="195"/>
      <c r="N305" s="196" t="s">
        <v>35</v>
      </c>
      <c r="O305" s="45"/>
      <c r="P305" s="154">
        <f>O305*H305</f>
        <v>0</v>
      </c>
      <c r="Q305" s="154">
        <v>0</v>
      </c>
      <c r="R305" s="154">
        <f>Q305*H305</f>
        <v>0</v>
      </c>
      <c r="S305" s="154">
        <v>0</v>
      </c>
      <c r="T305" s="155">
        <f>S305*H305</f>
        <v>0</v>
      </c>
      <c r="AR305" s="156" t="s">
        <v>179</v>
      </c>
      <c r="AT305" s="156" t="s">
        <v>236</v>
      </c>
      <c r="AU305" s="156" t="s">
        <v>81</v>
      </c>
      <c r="AY305" s="3" t="s">
        <v>157</v>
      </c>
      <c r="BE305" s="157">
        <f>IF(N305="základná",J305,0)</f>
        <v>0</v>
      </c>
      <c r="BF305" s="157">
        <f>IF(N305="znížená",J305,0)</f>
        <v>0</v>
      </c>
      <c r="BG305" s="157">
        <f>IF(N305="zákl. prenesená",J305,0)</f>
        <v>0</v>
      </c>
      <c r="BH305" s="157">
        <f>IF(N305="zníž. prenesená",J305,0)</f>
        <v>0</v>
      </c>
      <c r="BI305" s="157">
        <f>IF(N305="nulová",J305,0)</f>
        <v>0</v>
      </c>
      <c r="BJ305" s="3" t="s">
        <v>81</v>
      </c>
      <c r="BK305" s="157">
        <f>ROUND(I305*H305,2)</f>
        <v>0</v>
      </c>
      <c r="BL305" s="3" t="s">
        <v>163</v>
      </c>
      <c r="BM305" s="156" t="s">
        <v>352</v>
      </c>
    </row>
    <row r="306" spans="2:65" s="158" customFormat="1">
      <c r="B306" s="159"/>
      <c r="D306" s="160" t="s">
        <v>164</v>
      </c>
      <c r="E306" s="161"/>
      <c r="F306" s="162" t="s">
        <v>353</v>
      </c>
      <c r="H306" s="163">
        <v>63.402999999999999</v>
      </c>
      <c r="I306" s="164"/>
      <c r="L306" s="159"/>
      <c r="M306" s="165"/>
      <c r="N306" s="166"/>
      <c r="O306" s="166"/>
      <c r="P306" s="166"/>
      <c r="Q306" s="166"/>
      <c r="R306" s="166"/>
      <c r="S306" s="166"/>
      <c r="T306" s="167"/>
      <c r="AT306" s="161" t="s">
        <v>164</v>
      </c>
      <c r="AU306" s="161" t="s">
        <v>81</v>
      </c>
      <c r="AV306" s="158" t="s">
        <v>81</v>
      </c>
      <c r="AW306" s="158" t="s">
        <v>26</v>
      </c>
      <c r="AX306" s="158" t="s">
        <v>69</v>
      </c>
      <c r="AY306" s="161" t="s">
        <v>157</v>
      </c>
    </row>
    <row r="307" spans="2:65" s="177" customFormat="1">
      <c r="B307" s="178"/>
      <c r="D307" s="160" t="s">
        <v>164</v>
      </c>
      <c r="E307" s="179"/>
      <c r="F307" s="180" t="s">
        <v>170</v>
      </c>
      <c r="H307" s="181">
        <v>63.402999999999999</v>
      </c>
      <c r="I307" s="182"/>
      <c r="L307" s="178"/>
      <c r="M307" s="183"/>
      <c r="N307" s="184"/>
      <c r="O307" s="184"/>
      <c r="P307" s="184"/>
      <c r="Q307" s="184"/>
      <c r="R307" s="184"/>
      <c r="S307" s="184"/>
      <c r="T307" s="185"/>
      <c r="AT307" s="179" t="s">
        <v>164</v>
      </c>
      <c r="AU307" s="179" t="s">
        <v>81</v>
      </c>
      <c r="AV307" s="177" t="s">
        <v>163</v>
      </c>
      <c r="AW307" s="177" t="s">
        <v>26</v>
      </c>
      <c r="AX307" s="177" t="s">
        <v>75</v>
      </c>
      <c r="AY307" s="179" t="s">
        <v>157</v>
      </c>
    </row>
    <row r="308" spans="2:65" s="17" customFormat="1" ht="21.75" customHeight="1">
      <c r="B308" s="143"/>
      <c r="C308" s="144" t="s">
        <v>354</v>
      </c>
      <c r="D308" s="144" t="s">
        <v>159</v>
      </c>
      <c r="E308" s="145" t="s">
        <v>355</v>
      </c>
      <c r="F308" s="146" t="s">
        <v>356</v>
      </c>
      <c r="G308" s="147" t="s">
        <v>208</v>
      </c>
      <c r="H308" s="148">
        <v>130.77500000000001</v>
      </c>
      <c r="I308" s="149"/>
      <c r="J308" s="150"/>
      <c r="K308" s="151"/>
      <c r="L308" s="18"/>
      <c r="M308" s="152"/>
      <c r="N308" s="153" t="s">
        <v>35</v>
      </c>
      <c r="O308" s="45"/>
      <c r="P308" s="154">
        <f>O308*H308</f>
        <v>0</v>
      </c>
      <c r="Q308" s="154">
        <v>0</v>
      </c>
      <c r="R308" s="154">
        <f>Q308*H308</f>
        <v>0</v>
      </c>
      <c r="S308" s="154">
        <v>0</v>
      </c>
      <c r="T308" s="155">
        <f>S308*H308</f>
        <v>0</v>
      </c>
      <c r="AR308" s="156" t="s">
        <v>163</v>
      </c>
      <c r="AT308" s="156" t="s">
        <v>159</v>
      </c>
      <c r="AU308" s="156" t="s">
        <v>81</v>
      </c>
      <c r="AY308" s="3" t="s">
        <v>157</v>
      </c>
      <c r="BE308" s="157">
        <f>IF(N308="základná",J308,0)</f>
        <v>0</v>
      </c>
      <c r="BF308" s="157">
        <f>IF(N308="znížená",J308,0)</f>
        <v>0</v>
      </c>
      <c r="BG308" s="157">
        <f>IF(N308="zákl. prenesená",J308,0)</f>
        <v>0</v>
      </c>
      <c r="BH308" s="157">
        <f>IF(N308="zníž. prenesená",J308,0)</f>
        <v>0</v>
      </c>
      <c r="BI308" s="157">
        <f>IF(N308="nulová",J308,0)</f>
        <v>0</v>
      </c>
      <c r="BJ308" s="3" t="s">
        <v>81</v>
      </c>
      <c r="BK308" s="157">
        <f>ROUND(I308*H308,2)</f>
        <v>0</v>
      </c>
      <c r="BL308" s="3" t="s">
        <v>163</v>
      </c>
      <c r="BM308" s="156" t="s">
        <v>357</v>
      </c>
    </row>
    <row r="309" spans="2:65" s="197" customFormat="1">
      <c r="B309" s="198"/>
      <c r="D309" s="160" t="s">
        <v>164</v>
      </c>
      <c r="E309" s="199"/>
      <c r="F309" s="200" t="s">
        <v>358</v>
      </c>
      <c r="H309" s="199"/>
      <c r="I309" s="201"/>
      <c r="L309" s="198"/>
      <c r="M309" s="202"/>
      <c r="N309" s="203"/>
      <c r="O309" s="203"/>
      <c r="P309" s="203"/>
      <c r="Q309" s="203"/>
      <c r="R309" s="203"/>
      <c r="S309" s="203"/>
      <c r="T309" s="204"/>
      <c r="AT309" s="199" t="s">
        <v>164</v>
      </c>
      <c r="AU309" s="199" t="s">
        <v>81</v>
      </c>
      <c r="AV309" s="197" t="s">
        <v>75</v>
      </c>
      <c r="AW309" s="197" t="s">
        <v>26</v>
      </c>
      <c r="AX309" s="197" t="s">
        <v>69</v>
      </c>
      <c r="AY309" s="199" t="s">
        <v>157</v>
      </c>
    </row>
    <row r="310" spans="2:65" s="158" customFormat="1">
      <c r="B310" s="159"/>
      <c r="D310" s="160" t="s">
        <v>164</v>
      </c>
      <c r="E310" s="161"/>
      <c r="F310" s="162" t="s">
        <v>359</v>
      </c>
      <c r="H310" s="163">
        <v>37.773000000000003</v>
      </c>
      <c r="I310" s="164"/>
      <c r="L310" s="159"/>
      <c r="M310" s="165"/>
      <c r="N310" s="166"/>
      <c r="O310" s="166"/>
      <c r="P310" s="166"/>
      <c r="Q310" s="166"/>
      <c r="R310" s="166"/>
      <c r="S310" s="166"/>
      <c r="T310" s="167"/>
      <c r="AT310" s="161" t="s">
        <v>164</v>
      </c>
      <c r="AU310" s="161" t="s">
        <v>81</v>
      </c>
      <c r="AV310" s="158" t="s">
        <v>81</v>
      </c>
      <c r="AW310" s="158" t="s">
        <v>26</v>
      </c>
      <c r="AX310" s="158" t="s">
        <v>69</v>
      </c>
      <c r="AY310" s="161" t="s">
        <v>157</v>
      </c>
    </row>
    <row r="311" spans="2:65" s="158" customFormat="1">
      <c r="B311" s="159"/>
      <c r="D311" s="160" t="s">
        <v>164</v>
      </c>
      <c r="E311" s="161"/>
      <c r="F311" s="162" t="s">
        <v>360</v>
      </c>
      <c r="H311" s="163">
        <v>84.447000000000003</v>
      </c>
      <c r="I311" s="164"/>
      <c r="L311" s="159"/>
      <c r="M311" s="165"/>
      <c r="N311" s="166"/>
      <c r="O311" s="166"/>
      <c r="P311" s="166"/>
      <c r="Q311" s="166"/>
      <c r="R311" s="166"/>
      <c r="S311" s="166"/>
      <c r="T311" s="167"/>
      <c r="AT311" s="161" t="s">
        <v>164</v>
      </c>
      <c r="AU311" s="161" t="s">
        <v>81</v>
      </c>
      <c r="AV311" s="158" t="s">
        <v>81</v>
      </c>
      <c r="AW311" s="158" t="s">
        <v>26</v>
      </c>
      <c r="AX311" s="158" t="s">
        <v>69</v>
      </c>
      <c r="AY311" s="161" t="s">
        <v>157</v>
      </c>
    </row>
    <row r="312" spans="2:65" s="177" customFormat="1">
      <c r="B312" s="178"/>
      <c r="D312" s="160" t="s">
        <v>164</v>
      </c>
      <c r="E312" s="179"/>
      <c r="F312" s="180" t="s">
        <v>170</v>
      </c>
      <c r="H312" s="181">
        <v>122.22</v>
      </c>
      <c r="I312" s="182"/>
      <c r="L312" s="178"/>
      <c r="M312" s="183"/>
      <c r="N312" s="184"/>
      <c r="O312" s="184"/>
      <c r="P312" s="184"/>
      <c r="Q312" s="184"/>
      <c r="R312" s="184"/>
      <c r="S312" s="184"/>
      <c r="T312" s="185"/>
      <c r="AT312" s="179" t="s">
        <v>164</v>
      </c>
      <c r="AU312" s="179" t="s">
        <v>81</v>
      </c>
      <c r="AV312" s="177" t="s">
        <v>163</v>
      </c>
      <c r="AW312" s="177" t="s">
        <v>26</v>
      </c>
      <c r="AX312" s="177" t="s">
        <v>69</v>
      </c>
      <c r="AY312" s="179" t="s">
        <v>157</v>
      </c>
    </row>
    <row r="313" spans="2:65" s="158" customFormat="1">
      <c r="B313" s="159"/>
      <c r="D313" s="160" t="s">
        <v>164</v>
      </c>
      <c r="E313" s="161"/>
      <c r="F313" s="162" t="s">
        <v>361</v>
      </c>
      <c r="H313" s="163">
        <v>130.77500000000001</v>
      </c>
      <c r="I313" s="164"/>
      <c r="L313" s="159"/>
      <c r="M313" s="165"/>
      <c r="N313" s="166"/>
      <c r="O313" s="166"/>
      <c r="P313" s="166"/>
      <c r="Q313" s="166"/>
      <c r="R313" s="166"/>
      <c r="S313" s="166"/>
      <c r="T313" s="167"/>
      <c r="AT313" s="161" t="s">
        <v>164</v>
      </c>
      <c r="AU313" s="161" t="s">
        <v>81</v>
      </c>
      <c r="AV313" s="158" t="s">
        <v>81</v>
      </c>
      <c r="AW313" s="158" t="s">
        <v>26</v>
      </c>
      <c r="AX313" s="158" t="s">
        <v>69</v>
      </c>
      <c r="AY313" s="161" t="s">
        <v>157</v>
      </c>
    </row>
    <row r="314" spans="2:65" s="177" customFormat="1">
      <c r="B314" s="178"/>
      <c r="D314" s="160" t="s">
        <v>164</v>
      </c>
      <c r="E314" s="179"/>
      <c r="F314" s="180" t="s">
        <v>170</v>
      </c>
      <c r="H314" s="181">
        <v>130.77500000000001</v>
      </c>
      <c r="I314" s="182"/>
      <c r="L314" s="178"/>
      <c r="M314" s="183"/>
      <c r="N314" s="184"/>
      <c r="O314" s="184"/>
      <c r="P314" s="184"/>
      <c r="Q314" s="184"/>
      <c r="R314" s="184"/>
      <c r="S314" s="184"/>
      <c r="T314" s="185"/>
      <c r="AT314" s="179" t="s">
        <v>164</v>
      </c>
      <c r="AU314" s="179" t="s">
        <v>81</v>
      </c>
      <c r="AV314" s="177" t="s">
        <v>163</v>
      </c>
      <c r="AW314" s="177" t="s">
        <v>26</v>
      </c>
      <c r="AX314" s="177" t="s">
        <v>75</v>
      </c>
      <c r="AY314" s="179" t="s">
        <v>157</v>
      </c>
    </row>
    <row r="315" spans="2:65" s="17" customFormat="1" ht="37.9" customHeight="1">
      <c r="B315" s="143"/>
      <c r="C315" s="144" t="s">
        <v>248</v>
      </c>
      <c r="D315" s="144" t="s">
        <v>159</v>
      </c>
      <c r="E315" s="145" t="s">
        <v>362</v>
      </c>
      <c r="F315" s="146" t="s">
        <v>363</v>
      </c>
      <c r="G315" s="147" t="s">
        <v>208</v>
      </c>
      <c r="H315" s="148">
        <v>130.77500000000001</v>
      </c>
      <c r="I315" s="149"/>
      <c r="J315" s="150"/>
      <c r="K315" s="151"/>
      <c r="L315" s="18"/>
      <c r="M315" s="152"/>
      <c r="N315" s="153" t="s">
        <v>35</v>
      </c>
      <c r="O315" s="45"/>
      <c r="P315" s="154">
        <f>O315*H315</f>
        <v>0</v>
      </c>
      <c r="Q315" s="154">
        <v>0</v>
      </c>
      <c r="R315" s="154">
        <f>Q315*H315</f>
        <v>0</v>
      </c>
      <c r="S315" s="154">
        <v>0</v>
      </c>
      <c r="T315" s="155">
        <f>S315*H315</f>
        <v>0</v>
      </c>
      <c r="AR315" s="156" t="s">
        <v>163</v>
      </c>
      <c r="AT315" s="156" t="s">
        <v>159</v>
      </c>
      <c r="AU315" s="156" t="s">
        <v>81</v>
      </c>
      <c r="AY315" s="3" t="s">
        <v>157</v>
      </c>
      <c r="BE315" s="157">
        <f>IF(N315="základná",J315,0)</f>
        <v>0</v>
      </c>
      <c r="BF315" s="157">
        <f>IF(N315="znížená",J315,0)</f>
        <v>0</v>
      </c>
      <c r="BG315" s="157">
        <f>IF(N315="zákl. prenesená",J315,0)</f>
        <v>0</v>
      </c>
      <c r="BH315" s="157">
        <f>IF(N315="zníž. prenesená",J315,0)</f>
        <v>0</v>
      </c>
      <c r="BI315" s="157">
        <f>IF(N315="nulová",J315,0)</f>
        <v>0</v>
      </c>
      <c r="BJ315" s="3" t="s">
        <v>81</v>
      </c>
      <c r="BK315" s="157">
        <f>ROUND(I315*H315,2)</f>
        <v>0</v>
      </c>
      <c r="BL315" s="3" t="s">
        <v>163</v>
      </c>
      <c r="BM315" s="156" t="s">
        <v>364</v>
      </c>
    </row>
    <row r="316" spans="2:65" s="197" customFormat="1">
      <c r="B316" s="198"/>
      <c r="D316" s="160" t="s">
        <v>164</v>
      </c>
      <c r="E316" s="199"/>
      <c r="F316" s="200" t="s">
        <v>358</v>
      </c>
      <c r="H316" s="199"/>
      <c r="I316" s="201"/>
      <c r="L316" s="198"/>
      <c r="M316" s="202"/>
      <c r="N316" s="203"/>
      <c r="O316" s="203"/>
      <c r="P316" s="203"/>
      <c r="Q316" s="203"/>
      <c r="R316" s="203"/>
      <c r="S316" s="203"/>
      <c r="T316" s="204"/>
      <c r="AT316" s="199" t="s">
        <v>164</v>
      </c>
      <c r="AU316" s="199" t="s">
        <v>81</v>
      </c>
      <c r="AV316" s="197" t="s">
        <v>75</v>
      </c>
      <c r="AW316" s="197" t="s">
        <v>26</v>
      </c>
      <c r="AX316" s="197" t="s">
        <v>69</v>
      </c>
      <c r="AY316" s="199" t="s">
        <v>157</v>
      </c>
    </row>
    <row r="317" spans="2:65" s="158" customFormat="1">
      <c r="B317" s="159"/>
      <c r="D317" s="160" t="s">
        <v>164</v>
      </c>
      <c r="E317" s="161"/>
      <c r="F317" s="162" t="s">
        <v>359</v>
      </c>
      <c r="H317" s="163">
        <v>37.773000000000003</v>
      </c>
      <c r="I317" s="164"/>
      <c r="L317" s="159"/>
      <c r="M317" s="165"/>
      <c r="N317" s="166"/>
      <c r="O317" s="166"/>
      <c r="P317" s="166"/>
      <c r="Q317" s="166"/>
      <c r="R317" s="166"/>
      <c r="S317" s="166"/>
      <c r="T317" s="167"/>
      <c r="AT317" s="161" t="s">
        <v>164</v>
      </c>
      <c r="AU317" s="161" t="s">
        <v>81</v>
      </c>
      <c r="AV317" s="158" t="s">
        <v>81</v>
      </c>
      <c r="AW317" s="158" t="s">
        <v>26</v>
      </c>
      <c r="AX317" s="158" t="s">
        <v>69</v>
      </c>
      <c r="AY317" s="161" t="s">
        <v>157</v>
      </c>
    </row>
    <row r="318" spans="2:65" s="158" customFormat="1">
      <c r="B318" s="159"/>
      <c r="D318" s="160" t="s">
        <v>164</v>
      </c>
      <c r="E318" s="161"/>
      <c r="F318" s="162" t="s">
        <v>360</v>
      </c>
      <c r="H318" s="163">
        <v>84.447000000000003</v>
      </c>
      <c r="I318" s="164"/>
      <c r="L318" s="159"/>
      <c r="M318" s="165"/>
      <c r="N318" s="166"/>
      <c r="O318" s="166"/>
      <c r="P318" s="166"/>
      <c r="Q318" s="166"/>
      <c r="R318" s="166"/>
      <c r="S318" s="166"/>
      <c r="T318" s="167"/>
      <c r="AT318" s="161" t="s">
        <v>164</v>
      </c>
      <c r="AU318" s="161" t="s">
        <v>81</v>
      </c>
      <c r="AV318" s="158" t="s">
        <v>81</v>
      </c>
      <c r="AW318" s="158" t="s">
        <v>26</v>
      </c>
      <c r="AX318" s="158" t="s">
        <v>69</v>
      </c>
      <c r="AY318" s="161" t="s">
        <v>157</v>
      </c>
    </row>
    <row r="319" spans="2:65" s="177" customFormat="1">
      <c r="B319" s="178"/>
      <c r="D319" s="160" t="s">
        <v>164</v>
      </c>
      <c r="E319" s="179"/>
      <c r="F319" s="180" t="s">
        <v>170</v>
      </c>
      <c r="H319" s="181">
        <v>122.22</v>
      </c>
      <c r="I319" s="182"/>
      <c r="L319" s="178"/>
      <c r="M319" s="183"/>
      <c r="N319" s="184"/>
      <c r="O319" s="184"/>
      <c r="P319" s="184"/>
      <c r="Q319" s="184"/>
      <c r="R319" s="184"/>
      <c r="S319" s="184"/>
      <c r="T319" s="185"/>
      <c r="AT319" s="179" t="s">
        <v>164</v>
      </c>
      <c r="AU319" s="179" t="s">
        <v>81</v>
      </c>
      <c r="AV319" s="177" t="s">
        <v>163</v>
      </c>
      <c r="AW319" s="177" t="s">
        <v>26</v>
      </c>
      <c r="AX319" s="177" t="s">
        <v>69</v>
      </c>
      <c r="AY319" s="179" t="s">
        <v>157</v>
      </c>
    </row>
    <row r="320" spans="2:65" s="158" customFormat="1">
      <c r="B320" s="159"/>
      <c r="D320" s="160" t="s">
        <v>164</v>
      </c>
      <c r="E320" s="161"/>
      <c r="F320" s="162" t="s">
        <v>361</v>
      </c>
      <c r="H320" s="163">
        <v>130.77500000000001</v>
      </c>
      <c r="I320" s="164"/>
      <c r="L320" s="159"/>
      <c r="M320" s="165"/>
      <c r="N320" s="166"/>
      <c r="O320" s="166"/>
      <c r="P320" s="166"/>
      <c r="Q320" s="166"/>
      <c r="R320" s="166"/>
      <c r="S320" s="166"/>
      <c r="T320" s="167"/>
      <c r="AT320" s="161" t="s">
        <v>164</v>
      </c>
      <c r="AU320" s="161" t="s">
        <v>81</v>
      </c>
      <c r="AV320" s="158" t="s">
        <v>81</v>
      </c>
      <c r="AW320" s="158" t="s">
        <v>26</v>
      </c>
      <c r="AX320" s="158" t="s">
        <v>69</v>
      </c>
      <c r="AY320" s="161" t="s">
        <v>157</v>
      </c>
    </row>
    <row r="321" spans="2:65" s="177" customFormat="1">
      <c r="B321" s="178"/>
      <c r="D321" s="160" t="s">
        <v>164</v>
      </c>
      <c r="E321" s="179"/>
      <c r="F321" s="180" t="s">
        <v>170</v>
      </c>
      <c r="H321" s="181">
        <v>130.77500000000001</v>
      </c>
      <c r="I321" s="182"/>
      <c r="L321" s="178"/>
      <c r="M321" s="183"/>
      <c r="N321" s="184"/>
      <c r="O321" s="184"/>
      <c r="P321" s="184"/>
      <c r="Q321" s="184"/>
      <c r="R321" s="184"/>
      <c r="S321" s="184"/>
      <c r="T321" s="185"/>
      <c r="AT321" s="179" t="s">
        <v>164</v>
      </c>
      <c r="AU321" s="179" t="s">
        <v>81</v>
      </c>
      <c r="AV321" s="177" t="s">
        <v>163</v>
      </c>
      <c r="AW321" s="177" t="s">
        <v>26</v>
      </c>
      <c r="AX321" s="177" t="s">
        <v>75</v>
      </c>
      <c r="AY321" s="179" t="s">
        <v>157</v>
      </c>
    </row>
    <row r="322" spans="2:65" s="17" customFormat="1" ht="24.25" customHeight="1">
      <c r="B322" s="143"/>
      <c r="C322" s="144" t="s">
        <v>365</v>
      </c>
      <c r="D322" s="144" t="s">
        <v>159</v>
      </c>
      <c r="E322" s="145" t="s">
        <v>366</v>
      </c>
      <c r="F322" s="146" t="s">
        <v>367</v>
      </c>
      <c r="G322" s="147" t="s">
        <v>208</v>
      </c>
      <c r="H322" s="148">
        <v>119.123</v>
      </c>
      <c r="I322" s="149"/>
      <c r="J322" s="150"/>
      <c r="K322" s="151"/>
      <c r="L322" s="18"/>
      <c r="M322" s="152"/>
      <c r="N322" s="153" t="s">
        <v>35</v>
      </c>
      <c r="O322" s="45"/>
      <c r="P322" s="154">
        <f>O322*H322</f>
        <v>0</v>
      </c>
      <c r="Q322" s="154">
        <v>0</v>
      </c>
      <c r="R322" s="154">
        <f>Q322*H322</f>
        <v>0</v>
      </c>
      <c r="S322" s="154">
        <v>0</v>
      </c>
      <c r="T322" s="155">
        <f>S322*H322</f>
        <v>0</v>
      </c>
      <c r="AR322" s="156" t="s">
        <v>163</v>
      </c>
      <c r="AT322" s="156" t="s">
        <v>159</v>
      </c>
      <c r="AU322" s="156" t="s">
        <v>81</v>
      </c>
      <c r="AY322" s="3" t="s">
        <v>157</v>
      </c>
      <c r="BE322" s="157">
        <f>IF(N322="základná",J322,0)</f>
        <v>0</v>
      </c>
      <c r="BF322" s="157">
        <f>IF(N322="znížená",J322,0)</f>
        <v>0</v>
      </c>
      <c r="BG322" s="157">
        <f>IF(N322="zákl. prenesená",J322,0)</f>
        <v>0</v>
      </c>
      <c r="BH322" s="157">
        <f>IF(N322="zníž. prenesená",J322,0)</f>
        <v>0</v>
      </c>
      <c r="BI322" s="157">
        <f>IF(N322="nulová",J322,0)</f>
        <v>0</v>
      </c>
      <c r="BJ322" s="3" t="s">
        <v>81</v>
      </c>
      <c r="BK322" s="157">
        <f>ROUND(I322*H322,2)</f>
        <v>0</v>
      </c>
      <c r="BL322" s="3" t="s">
        <v>163</v>
      </c>
      <c r="BM322" s="156" t="s">
        <v>368</v>
      </c>
    </row>
    <row r="323" spans="2:65" s="158" customFormat="1">
      <c r="B323" s="159"/>
      <c r="D323" s="160" t="s">
        <v>164</v>
      </c>
      <c r="E323" s="161"/>
      <c r="F323" s="162" t="s">
        <v>369</v>
      </c>
      <c r="H323" s="163">
        <v>25.56</v>
      </c>
      <c r="I323" s="164"/>
      <c r="L323" s="159"/>
      <c r="M323" s="165"/>
      <c r="N323" s="166"/>
      <c r="O323" s="166"/>
      <c r="P323" s="166"/>
      <c r="Q323" s="166"/>
      <c r="R323" s="166"/>
      <c r="S323" s="166"/>
      <c r="T323" s="167"/>
      <c r="AT323" s="161" t="s">
        <v>164</v>
      </c>
      <c r="AU323" s="161" t="s">
        <v>81</v>
      </c>
      <c r="AV323" s="158" t="s">
        <v>81</v>
      </c>
      <c r="AW323" s="158" t="s">
        <v>26</v>
      </c>
      <c r="AX323" s="158" t="s">
        <v>69</v>
      </c>
      <c r="AY323" s="161" t="s">
        <v>157</v>
      </c>
    </row>
    <row r="324" spans="2:65" s="158" customFormat="1">
      <c r="B324" s="159"/>
      <c r="D324" s="160" t="s">
        <v>164</v>
      </c>
      <c r="E324" s="161"/>
      <c r="F324" s="162" t="s">
        <v>370</v>
      </c>
      <c r="H324" s="163">
        <v>55.76</v>
      </c>
      <c r="I324" s="164"/>
      <c r="L324" s="159"/>
      <c r="M324" s="165"/>
      <c r="N324" s="166"/>
      <c r="O324" s="166"/>
      <c r="P324" s="166"/>
      <c r="Q324" s="166"/>
      <c r="R324" s="166"/>
      <c r="S324" s="166"/>
      <c r="T324" s="167"/>
      <c r="AT324" s="161" t="s">
        <v>164</v>
      </c>
      <c r="AU324" s="161" t="s">
        <v>81</v>
      </c>
      <c r="AV324" s="158" t="s">
        <v>81</v>
      </c>
      <c r="AW324" s="158" t="s">
        <v>26</v>
      </c>
      <c r="AX324" s="158" t="s">
        <v>69</v>
      </c>
      <c r="AY324" s="161" t="s">
        <v>157</v>
      </c>
    </row>
    <row r="325" spans="2:65" s="158" customFormat="1">
      <c r="B325" s="159"/>
      <c r="D325" s="160" t="s">
        <v>164</v>
      </c>
      <c r="E325" s="161"/>
      <c r="F325" s="162" t="s">
        <v>371</v>
      </c>
      <c r="H325" s="163">
        <v>21.39</v>
      </c>
      <c r="I325" s="164"/>
      <c r="L325" s="159"/>
      <c r="M325" s="165"/>
      <c r="N325" s="166"/>
      <c r="O325" s="166"/>
      <c r="P325" s="166"/>
      <c r="Q325" s="166"/>
      <c r="R325" s="166"/>
      <c r="S325" s="166"/>
      <c r="T325" s="167"/>
      <c r="AT325" s="161" t="s">
        <v>164</v>
      </c>
      <c r="AU325" s="161" t="s">
        <v>81</v>
      </c>
      <c r="AV325" s="158" t="s">
        <v>81</v>
      </c>
      <c r="AW325" s="158" t="s">
        <v>26</v>
      </c>
      <c r="AX325" s="158" t="s">
        <v>69</v>
      </c>
      <c r="AY325" s="161" t="s">
        <v>157</v>
      </c>
    </row>
    <row r="326" spans="2:65" s="158" customFormat="1">
      <c r="B326" s="159"/>
      <c r="D326" s="160" t="s">
        <v>164</v>
      </c>
      <c r="E326" s="161"/>
      <c r="F326" s="162" t="s">
        <v>372</v>
      </c>
      <c r="H326" s="163">
        <v>8.6199999999999992</v>
      </c>
      <c r="I326" s="164"/>
      <c r="L326" s="159"/>
      <c r="M326" s="165"/>
      <c r="N326" s="166"/>
      <c r="O326" s="166"/>
      <c r="P326" s="166"/>
      <c r="Q326" s="166"/>
      <c r="R326" s="166"/>
      <c r="S326" s="166"/>
      <c r="T326" s="167"/>
      <c r="AT326" s="161" t="s">
        <v>164</v>
      </c>
      <c r="AU326" s="161" t="s">
        <v>81</v>
      </c>
      <c r="AV326" s="158" t="s">
        <v>81</v>
      </c>
      <c r="AW326" s="158" t="s">
        <v>26</v>
      </c>
      <c r="AX326" s="158" t="s">
        <v>69</v>
      </c>
      <c r="AY326" s="161" t="s">
        <v>157</v>
      </c>
    </row>
    <row r="327" spans="2:65" s="177" customFormat="1">
      <c r="B327" s="178"/>
      <c r="D327" s="160" t="s">
        <v>164</v>
      </c>
      <c r="E327" s="179"/>
      <c r="F327" s="180" t="s">
        <v>170</v>
      </c>
      <c r="H327" s="181">
        <v>111.33</v>
      </c>
      <c r="I327" s="182"/>
      <c r="L327" s="178"/>
      <c r="M327" s="183"/>
      <c r="N327" s="184"/>
      <c r="O327" s="184"/>
      <c r="P327" s="184"/>
      <c r="Q327" s="184"/>
      <c r="R327" s="184"/>
      <c r="S327" s="184"/>
      <c r="T327" s="185"/>
      <c r="AT327" s="179" t="s">
        <v>164</v>
      </c>
      <c r="AU327" s="179" t="s">
        <v>81</v>
      </c>
      <c r="AV327" s="177" t="s">
        <v>163</v>
      </c>
      <c r="AW327" s="177" t="s">
        <v>26</v>
      </c>
      <c r="AX327" s="177" t="s">
        <v>69</v>
      </c>
      <c r="AY327" s="179" t="s">
        <v>157</v>
      </c>
    </row>
    <row r="328" spans="2:65" s="158" customFormat="1">
      <c r="B328" s="159"/>
      <c r="D328" s="160" t="s">
        <v>164</v>
      </c>
      <c r="E328" s="161"/>
      <c r="F328" s="162" t="s">
        <v>373</v>
      </c>
      <c r="H328" s="163">
        <v>119.123</v>
      </c>
      <c r="I328" s="164"/>
      <c r="L328" s="159"/>
      <c r="M328" s="165"/>
      <c r="N328" s="166"/>
      <c r="O328" s="166"/>
      <c r="P328" s="166"/>
      <c r="Q328" s="166"/>
      <c r="R328" s="166"/>
      <c r="S328" s="166"/>
      <c r="T328" s="167"/>
      <c r="AT328" s="161" t="s">
        <v>164</v>
      </c>
      <c r="AU328" s="161" t="s">
        <v>81</v>
      </c>
      <c r="AV328" s="158" t="s">
        <v>81</v>
      </c>
      <c r="AW328" s="158" t="s">
        <v>26</v>
      </c>
      <c r="AX328" s="158" t="s">
        <v>69</v>
      </c>
      <c r="AY328" s="161" t="s">
        <v>157</v>
      </c>
    </row>
    <row r="329" spans="2:65" s="177" customFormat="1">
      <c r="B329" s="178"/>
      <c r="D329" s="160" t="s">
        <v>164</v>
      </c>
      <c r="E329" s="179"/>
      <c r="F329" s="180" t="s">
        <v>170</v>
      </c>
      <c r="H329" s="181">
        <v>119.123</v>
      </c>
      <c r="I329" s="182"/>
      <c r="L329" s="178"/>
      <c r="M329" s="183"/>
      <c r="N329" s="184"/>
      <c r="O329" s="184"/>
      <c r="P329" s="184"/>
      <c r="Q329" s="184"/>
      <c r="R329" s="184"/>
      <c r="S329" s="184"/>
      <c r="T329" s="185"/>
      <c r="AT329" s="179" t="s">
        <v>164</v>
      </c>
      <c r="AU329" s="179" t="s">
        <v>81</v>
      </c>
      <c r="AV329" s="177" t="s">
        <v>163</v>
      </c>
      <c r="AW329" s="177" t="s">
        <v>26</v>
      </c>
      <c r="AX329" s="177" t="s">
        <v>75</v>
      </c>
      <c r="AY329" s="179" t="s">
        <v>157</v>
      </c>
    </row>
    <row r="330" spans="2:65" s="17" customFormat="1" ht="24.25" customHeight="1">
      <c r="B330" s="143"/>
      <c r="C330" s="144" t="s">
        <v>251</v>
      </c>
      <c r="D330" s="144" t="s">
        <v>159</v>
      </c>
      <c r="E330" s="145" t="s">
        <v>374</v>
      </c>
      <c r="F330" s="146" t="s">
        <v>375</v>
      </c>
      <c r="G330" s="147" t="s">
        <v>208</v>
      </c>
      <c r="H330" s="148">
        <v>14.648</v>
      </c>
      <c r="I330" s="149"/>
      <c r="J330" s="150"/>
      <c r="K330" s="151"/>
      <c r="L330" s="18"/>
      <c r="M330" s="152"/>
      <c r="N330" s="153" t="s">
        <v>35</v>
      </c>
      <c r="O330" s="45"/>
      <c r="P330" s="154">
        <f>O330*H330</f>
        <v>0</v>
      </c>
      <c r="Q330" s="154">
        <v>0</v>
      </c>
      <c r="R330" s="154">
        <f>Q330*H330</f>
        <v>0</v>
      </c>
      <c r="S330" s="154">
        <v>0</v>
      </c>
      <c r="T330" s="155">
        <f>S330*H330</f>
        <v>0</v>
      </c>
      <c r="AR330" s="156" t="s">
        <v>163</v>
      </c>
      <c r="AT330" s="156" t="s">
        <v>159</v>
      </c>
      <c r="AU330" s="156" t="s">
        <v>81</v>
      </c>
      <c r="AY330" s="3" t="s">
        <v>157</v>
      </c>
      <c r="BE330" s="157">
        <f>IF(N330="základná",J330,0)</f>
        <v>0</v>
      </c>
      <c r="BF330" s="157">
        <f>IF(N330="znížená",J330,0)</f>
        <v>0</v>
      </c>
      <c r="BG330" s="157">
        <f>IF(N330="zákl. prenesená",J330,0)</f>
        <v>0</v>
      </c>
      <c r="BH330" s="157">
        <f>IF(N330="zníž. prenesená",J330,0)</f>
        <v>0</v>
      </c>
      <c r="BI330" s="157">
        <f>IF(N330="nulová",J330,0)</f>
        <v>0</v>
      </c>
      <c r="BJ330" s="3" t="s">
        <v>81</v>
      </c>
      <c r="BK330" s="157">
        <f>ROUND(I330*H330,2)</f>
        <v>0</v>
      </c>
      <c r="BL330" s="3" t="s">
        <v>163</v>
      </c>
      <c r="BM330" s="156" t="s">
        <v>376</v>
      </c>
    </row>
    <row r="331" spans="2:65" s="158" customFormat="1">
      <c r="B331" s="159"/>
      <c r="D331" s="160" t="s">
        <v>164</v>
      </c>
      <c r="E331" s="161"/>
      <c r="F331" s="162" t="s">
        <v>377</v>
      </c>
      <c r="H331" s="163">
        <v>1.89</v>
      </c>
      <c r="I331" s="164"/>
      <c r="L331" s="159"/>
      <c r="M331" s="165"/>
      <c r="N331" s="166"/>
      <c r="O331" s="166"/>
      <c r="P331" s="166"/>
      <c r="Q331" s="166"/>
      <c r="R331" s="166"/>
      <c r="S331" s="166"/>
      <c r="T331" s="167"/>
      <c r="AT331" s="161" t="s">
        <v>164</v>
      </c>
      <c r="AU331" s="161" t="s">
        <v>81</v>
      </c>
      <c r="AV331" s="158" t="s">
        <v>81</v>
      </c>
      <c r="AW331" s="158" t="s">
        <v>26</v>
      </c>
      <c r="AX331" s="158" t="s">
        <v>69</v>
      </c>
      <c r="AY331" s="161" t="s">
        <v>157</v>
      </c>
    </row>
    <row r="332" spans="2:65" s="158" customFormat="1">
      <c r="B332" s="159"/>
      <c r="D332" s="160" t="s">
        <v>164</v>
      </c>
      <c r="E332" s="161"/>
      <c r="F332" s="162" t="s">
        <v>378</v>
      </c>
      <c r="H332" s="163">
        <v>1.96</v>
      </c>
      <c r="I332" s="164"/>
      <c r="L332" s="159"/>
      <c r="M332" s="165"/>
      <c r="N332" s="166"/>
      <c r="O332" s="166"/>
      <c r="P332" s="166"/>
      <c r="Q332" s="166"/>
      <c r="R332" s="166"/>
      <c r="S332" s="166"/>
      <c r="T332" s="167"/>
      <c r="AT332" s="161" t="s">
        <v>164</v>
      </c>
      <c r="AU332" s="161" t="s">
        <v>81</v>
      </c>
      <c r="AV332" s="158" t="s">
        <v>81</v>
      </c>
      <c r="AW332" s="158" t="s">
        <v>26</v>
      </c>
      <c r="AX332" s="158" t="s">
        <v>69</v>
      </c>
      <c r="AY332" s="161" t="s">
        <v>157</v>
      </c>
    </row>
    <row r="333" spans="2:65" s="158" customFormat="1">
      <c r="B333" s="159"/>
      <c r="D333" s="160" t="s">
        <v>164</v>
      </c>
      <c r="E333" s="161"/>
      <c r="F333" s="162" t="s">
        <v>379</v>
      </c>
      <c r="H333" s="163">
        <v>1.27</v>
      </c>
      <c r="I333" s="164"/>
      <c r="L333" s="159"/>
      <c r="M333" s="165"/>
      <c r="N333" s="166"/>
      <c r="O333" s="166"/>
      <c r="P333" s="166"/>
      <c r="Q333" s="166"/>
      <c r="R333" s="166"/>
      <c r="S333" s="166"/>
      <c r="T333" s="167"/>
      <c r="AT333" s="161" t="s">
        <v>164</v>
      </c>
      <c r="AU333" s="161" t="s">
        <v>81</v>
      </c>
      <c r="AV333" s="158" t="s">
        <v>81</v>
      </c>
      <c r="AW333" s="158" t="s">
        <v>26</v>
      </c>
      <c r="AX333" s="158" t="s">
        <v>69</v>
      </c>
      <c r="AY333" s="161" t="s">
        <v>157</v>
      </c>
    </row>
    <row r="334" spans="2:65" s="158" customFormat="1">
      <c r="B334" s="159"/>
      <c r="D334" s="160" t="s">
        <v>164</v>
      </c>
      <c r="E334" s="161"/>
      <c r="F334" s="162" t="s">
        <v>380</v>
      </c>
      <c r="H334" s="163">
        <v>1.44</v>
      </c>
      <c r="I334" s="164"/>
      <c r="L334" s="159"/>
      <c r="M334" s="165"/>
      <c r="N334" s="166"/>
      <c r="O334" s="166"/>
      <c r="P334" s="166"/>
      <c r="Q334" s="166"/>
      <c r="R334" s="166"/>
      <c r="S334" s="166"/>
      <c r="T334" s="167"/>
      <c r="AT334" s="161" t="s">
        <v>164</v>
      </c>
      <c r="AU334" s="161" t="s">
        <v>81</v>
      </c>
      <c r="AV334" s="158" t="s">
        <v>81</v>
      </c>
      <c r="AW334" s="158" t="s">
        <v>26</v>
      </c>
      <c r="AX334" s="158" t="s">
        <v>69</v>
      </c>
      <c r="AY334" s="161" t="s">
        <v>157</v>
      </c>
    </row>
    <row r="335" spans="2:65" s="158" customFormat="1">
      <c r="B335" s="159"/>
      <c r="D335" s="160" t="s">
        <v>164</v>
      </c>
      <c r="E335" s="161"/>
      <c r="F335" s="162" t="s">
        <v>381</v>
      </c>
      <c r="H335" s="163">
        <v>1.23</v>
      </c>
      <c r="I335" s="164"/>
      <c r="L335" s="159"/>
      <c r="M335" s="165"/>
      <c r="N335" s="166"/>
      <c r="O335" s="166"/>
      <c r="P335" s="166"/>
      <c r="Q335" s="166"/>
      <c r="R335" s="166"/>
      <c r="S335" s="166"/>
      <c r="T335" s="167"/>
      <c r="AT335" s="161" t="s">
        <v>164</v>
      </c>
      <c r="AU335" s="161" t="s">
        <v>81</v>
      </c>
      <c r="AV335" s="158" t="s">
        <v>81</v>
      </c>
      <c r="AW335" s="158" t="s">
        <v>26</v>
      </c>
      <c r="AX335" s="158" t="s">
        <v>69</v>
      </c>
      <c r="AY335" s="161" t="s">
        <v>157</v>
      </c>
    </row>
    <row r="336" spans="2:65" s="158" customFormat="1">
      <c r="B336" s="159"/>
      <c r="D336" s="160" t="s">
        <v>164</v>
      </c>
      <c r="E336" s="161"/>
      <c r="F336" s="162" t="s">
        <v>382</v>
      </c>
      <c r="H336" s="163">
        <v>1.79</v>
      </c>
      <c r="I336" s="164"/>
      <c r="L336" s="159"/>
      <c r="M336" s="165"/>
      <c r="N336" s="166"/>
      <c r="O336" s="166"/>
      <c r="P336" s="166"/>
      <c r="Q336" s="166"/>
      <c r="R336" s="166"/>
      <c r="S336" s="166"/>
      <c r="T336" s="167"/>
      <c r="AT336" s="161" t="s">
        <v>164</v>
      </c>
      <c r="AU336" s="161" t="s">
        <v>81</v>
      </c>
      <c r="AV336" s="158" t="s">
        <v>81</v>
      </c>
      <c r="AW336" s="158" t="s">
        <v>26</v>
      </c>
      <c r="AX336" s="158" t="s">
        <v>69</v>
      </c>
      <c r="AY336" s="161" t="s">
        <v>157</v>
      </c>
    </row>
    <row r="337" spans="2:65" s="158" customFormat="1">
      <c r="B337" s="159"/>
      <c r="D337" s="160" t="s">
        <v>164</v>
      </c>
      <c r="E337" s="161"/>
      <c r="F337" s="162" t="s">
        <v>383</v>
      </c>
      <c r="H337" s="163">
        <v>3.06</v>
      </c>
      <c r="I337" s="164"/>
      <c r="L337" s="159"/>
      <c r="M337" s="165"/>
      <c r="N337" s="166"/>
      <c r="O337" s="166"/>
      <c r="P337" s="166"/>
      <c r="Q337" s="166"/>
      <c r="R337" s="166"/>
      <c r="S337" s="166"/>
      <c r="T337" s="167"/>
      <c r="AT337" s="161" t="s">
        <v>164</v>
      </c>
      <c r="AU337" s="161" t="s">
        <v>81</v>
      </c>
      <c r="AV337" s="158" t="s">
        <v>81</v>
      </c>
      <c r="AW337" s="158" t="s">
        <v>26</v>
      </c>
      <c r="AX337" s="158" t="s">
        <v>69</v>
      </c>
      <c r="AY337" s="161" t="s">
        <v>157</v>
      </c>
    </row>
    <row r="338" spans="2:65" s="158" customFormat="1">
      <c r="B338" s="159"/>
      <c r="D338" s="160" t="s">
        <v>164</v>
      </c>
      <c r="E338" s="161"/>
      <c r="F338" s="162" t="s">
        <v>384</v>
      </c>
      <c r="H338" s="163">
        <v>1.05</v>
      </c>
      <c r="I338" s="164"/>
      <c r="L338" s="159"/>
      <c r="M338" s="165"/>
      <c r="N338" s="166"/>
      <c r="O338" s="166"/>
      <c r="P338" s="166"/>
      <c r="Q338" s="166"/>
      <c r="R338" s="166"/>
      <c r="S338" s="166"/>
      <c r="T338" s="167"/>
      <c r="AT338" s="161" t="s">
        <v>164</v>
      </c>
      <c r="AU338" s="161" t="s">
        <v>81</v>
      </c>
      <c r="AV338" s="158" t="s">
        <v>81</v>
      </c>
      <c r="AW338" s="158" t="s">
        <v>26</v>
      </c>
      <c r="AX338" s="158" t="s">
        <v>69</v>
      </c>
      <c r="AY338" s="161" t="s">
        <v>157</v>
      </c>
    </row>
    <row r="339" spans="2:65" s="177" customFormat="1">
      <c r="B339" s="178"/>
      <c r="D339" s="160" t="s">
        <v>164</v>
      </c>
      <c r="E339" s="179"/>
      <c r="F339" s="180" t="s">
        <v>170</v>
      </c>
      <c r="H339" s="181">
        <v>13.69</v>
      </c>
      <c r="I339" s="182"/>
      <c r="L339" s="178"/>
      <c r="M339" s="183"/>
      <c r="N339" s="184"/>
      <c r="O339" s="184"/>
      <c r="P339" s="184"/>
      <c r="Q339" s="184"/>
      <c r="R339" s="184"/>
      <c r="S339" s="184"/>
      <c r="T339" s="185"/>
      <c r="AT339" s="179" t="s">
        <v>164</v>
      </c>
      <c r="AU339" s="179" t="s">
        <v>81</v>
      </c>
      <c r="AV339" s="177" t="s">
        <v>163</v>
      </c>
      <c r="AW339" s="177" t="s">
        <v>26</v>
      </c>
      <c r="AX339" s="177" t="s">
        <v>69</v>
      </c>
      <c r="AY339" s="179" t="s">
        <v>157</v>
      </c>
    </row>
    <row r="340" spans="2:65" s="158" customFormat="1">
      <c r="B340" s="159"/>
      <c r="D340" s="160" t="s">
        <v>164</v>
      </c>
      <c r="E340" s="161"/>
      <c r="F340" s="162" t="s">
        <v>385</v>
      </c>
      <c r="H340" s="163">
        <v>14.648</v>
      </c>
      <c r="I340" s="164"/>
      <c r="L340" s="159"/>
      <c r="M340" s="165"/>
      <c r="N340" s="166"/>
      <c r="O340" s="166"/>
      <c r="P340" s="166"/>
      <c r="Q340" s="166"/>
      <c r="R340" s="166"/>
      <c r="S340" s="166"/>
      <c r="T340" s="167"/>
      <c r="AT340" s="161" t="s">
        <v>164</v>
      </c>
      <c r="AU340" s="161" t="s">
        <v>81</v>
      </c>
      <c r="AV340" s="158" t="s">
        <v>81</v>
      </c>
      <c r="AW340" s="158" t="s">
        <v>26</v>
      </c>
      <c r="AX340" s="158" t="s">
        <v>69</v>
      </c>
      <c r="AY340" s="161" t="s">
        <v>157</v>
      </c>
    </row>
    <row r="341" spans="2:65" s="177" customFormat="1">
      <c r="B341" s="178"/>
      <c r="D341" s="160" t="s">
        <v>164</v>
      </c>
      <c r="E341" s="179"/>
      <c r="F341" s="180" t="s">
        <v>170</v>
      </c>
      <c r="H341" s="181">
        <v>14.648</v>
      </c>
      <c r="I341" s="182"/>
      <c r="L341" s="178"/>
      <c r="M341" s="183"/>
      <c r="N341" s="184"/>
      <c r="O341" s="184"/>
      <c r="P341" s="184"/>
      <c r="Q341" s="184"/>
      <c r="R341" s="184"/>
      <c r="S341" s="184"/>
      <c r="T341" s="185"/>
      <c r="AT341" s="179" t="s">
        <v>164</v>
      </c>
      <c r="AU341" s="179" t="s">
        <v>81</v>
      </c>
      <c r="AV341" s="177" t="s">
        <v>163</v>
      </c>
      <c r="AW341" s="177" t="s">
        <v>26</v>
      </c>
      <c r="AX341" s="177" t="s">
        <v>75</v>
      </c>
      <c r="AY341" s="179" t="s">
        <v>157</v>
      </c>
    </row>
    <row r="342" spans="2:65" s="129" customFormat="1" ht="22.9" customHeight="1">
      <c r="B342" s="130"/>
      <c r="D342" s="131" t="s">
        <v>68</v>
      </c>
      <c r="E342" s="141" t="s">
        <v>198</v>
      </c>
      <c r="F342" s="141" t="s">
        <v>386</v>
      </c>
      <c r="I342" s="133"/>
      <c r="J342" s="142"/>
      <c r="L342" s="130"/>
      <c r="M342" s="135"/>
      <c r="N342" s="136"/>
      <c r="O342" s="136"/>
      <c r="P342" s="137">
        <f>SUM(P343:P490)</f>
        <v>0</v>
      </c>
      <c r="Q342" s="136"/>
      <c r="R342" s="137">
        <f>SUM(R343:R490)</f>
        <v>0</v>
      </c>
      <c r="S342" s="136"/>
      <c r="T342" s="138">
        <f>SUM(T343:T490)</f>
        <v>0</v>
      </c>
      <c r="AR342" s="131" t="s">
        <v>75</v>
      </c>
      <c r="AT342" s="139" t="s">
        <v>68</v>
      </c>
      <c r="AU342" s="139" t="s">
        <v>75</v>
      </c>
      <c r="AY342" s="131" t="s">
        <v>157</v>
      </c>
      <c r="BK342" s="140">
        <f>SUM(BK343:BK490)</f>
        <v>0</v>
      </c>
    </row>
    <row r="343" spans="2:65" s="17" customFormat="1" ht="24.25" customHeight="1">
      <c r="B343" s="143"/>
      <c r="C343" s="144" t="s">
        <v>387</v>
      </c>
      <c r="D343" s="144" t="s">
        <v>159</v>
      </c>
      <c r="E343" s="145" t="s">
        <v>388</v>
      </c>
      <c r="F343" s="146" t="s">
        <v>389</v>
      </c>
      <c r="G343" s="147" t="s">
        <v>208</v>
      </c>
      <c r="H343" s="148">
        <v>167.797</v>
      </c>
      <c r="I343" s="149"/>
      <c r="J343" s="150"/>
      <c r="K343" s="151"/>
      <c r="L343" s="18"/>
      <c r="M343" s="152"/>
      <c r="N343" s="153" t="s">
        <v>35</v>
      </c>
      <c r="O343" s="45"/>
      <c r="P343" s="154">
        <f>O343*H343</f>
        <v>0</v>
      </c>
      <c r="Q343" s="154">
        <v>0</v>
      </c>
      <c r="R343" s="154">
        <f>Q343*H343</f>
        <v>0</v>
      </c>
      <c r="S343" s="154">
        <v>0</v>
      </c>
      <c r="T343" s="155">
        <f>S343*H343</f>
        <v>0</v>
      </c>
      <c r="AR343" s="156" t="s">
        <v>163</v>
      </c>
      <c r="AT343" s="156" t="s">
        <v>159</v>
      </c>
      <c r="AU343" s="156" t="s">
        <v>81</v>
      </c>
      <c r="AY343" s="3" t="s">
        <v>157</v>
      </c>
      <c r="BE343" s="157">
        <f>IF(N343="základná",J343,0)</f>
        <v>0</v>
      </c>
      <c r="BF343" s="157">
        <f>IF(N343="znížená",J343,0)</f>
        <v>0</v>
      </c>
      <c r="BG343" s="157">
        <f>IF(N343="zákl. prenesená",J343,0)</f>
        <v>0</v>
      </c>
      <c r="BH343" s="157">
        <f>IF(N343="zníž. prenesená",J343,0)</f>
        <v>0</v>
      </c>
      <c r="BI343" s="157">
        <f>IF(N343="nulová",J343,0)</f>
        <v>0</v>
      </c>
      <c r="BJ343" s="3" t="s">
        <v>81</v>
      </c>
      <c r="BK343" s="157">
        <f>ROUND(I343*H343,2)</f>
        <v>0</v>
      </c>
      <c r="BL343" s="3" t="s">
        <v>163</v>
      </c>
      <c r="BM343" s="156" t="s">
        <v>390</v>
      </c>
    </row>
    <row r="344" spans="2:65" s="158" customFormat="1">
      <c r="B344" s="159"/>
      <c r="D344" s="160" t="s">
        <v>164</v>
      </c>
      <c r="E344" s="161"/>
      <c r="F344" s="162" t="s">
        <v>369</v>
      </c>
      <c r="H344" s="163">
        <v>25.56</v>
      </c>
      <c r="I344" s="164"/>
      <c r="L344" s="159"/>
      <c r="M344" s="165"/>
      <c r="N344" s="166"/>
      <c r="O344" s="166"/>
      <c r="P344" s="166"/>
      <c r="Q344" s="166"/>
      <c r="R344" s="166"/>
      <c r="S344" s="166"/>
      <c r="T344" s="167"/>
      <c r="AT344" s="161" t="s">
        <v>164</v>
      </c>
      <c r="AU344" s="161" t="s">
        <v>81</v>
      </c>
      <c r="AV344" s="158" t="s">
        <v>81</v>
      </c>
      <c r="AW344" s="158" t="s">
        <v>26</v>
      </c>
      <c r="AX344" s="158" t="s">
        <v>69</v>
      </c>
      <c r="AY344" s="161" t="s">
        <v>157</v>
      </c>
    </row>
    <row r="345" spans="2:65" s="158" customFormat="1">
      <c r="B345" s="159"/>
      <c r="D345" s="160" t="s">
        <v>164</v>
      </c>
      <c r="E345" s="161"/>
      <c r="F345" s="162" t="s">
        <v>377</v>
      </c>
      <c r="H345" s="163">
        <v>1.89</v>
      </c>
      <c r="I345" s="164"/>
      <c r="L345" s="159"/>
      <c r="M345" s="165"/>
      <c r="N345" s="166"/>
      <c r="O345" s="166"/>
      <c r="P345" s="166"/>
      <c r="Q345" s="166"/>
      <c r="R345" s="166"/>
      <c r="S345" s="166"/>
      <c r="T345" s="167"/>
      <c r="AT345" s="161" t="s">
        <v>164</v>
      </c>
      <c r="AU345" s="161" t="s">
        <v>81</v>
      </c>
      <c r="AV345" s="158" t="s">
        <v>81</v>
      </c>
      <c r="AW345" s="158" t="s">
        <v>26</v>
      </c>
      <c r="AX345" s="158" t="s">
        <v>69</v>
      </c>
      <c r="AY345" s="161" t="s">
        <v>157</v>
      </c>
    </row>
    <row r="346" spans="2:65" s="158" customFormat="1">
      <c r="B346" s="159"/>
      <c r="D346" s="160" t="s">
        <v>164</v>
      </c>
      <c r="E346" s="161"/>
      <c r="F346" s="162" t="s">
        <v>378</v>
      </c>
      <c r="H346" s="163">
        <v>1.96</v>
      </c>
      <c r="I346" s="164"/>
      <c r="L346" s="159"/>
      <c r="M346" s="165"/>
      <c r="N346" s="166"/>
      <c r="O346" s="166"/>
      <c r="P346" s="166"/>
      <c r="Q346" s="166"/>
      <c r="R346" s="166"/>
      <c r="S346" s="166"/>
      <c r="T346" s="167"/>
      <c r="AT346" s="161" t="s">
        <v>164</v>
      </c>
      <c r="AU346" s="161" t="s">
        <v>81</v>
      </c>
      <c r="AV346" s="158" t="s">
        <v>81</v>
      </c>
      <c r="AW346" s="158" t="s">
        <v>26</v>
      </c>
      <c r="AX346" s="158" t="s">
        <v>69</v>
      </c>
      <c r="AY346" s="161" t="s">
        <v>157</v>
      </c>
    </row>
    <row r="347" spans="2:65" s="158" customFormat="1">
      <c r="B347" s="159"/>
      <c r="D347" s="160" t="s">
        <v>164</v>
      </c>
      <c r="E347" s="161"/>
      <c r="F347" s="162" t="s">
        <v>379</v>
      </c>
      <c r="H347" s="163">
        <v>1.27</v>
      </c>
      <c r="I347" s="164"/>
      <c r="L347" s="159"/>
      <c r="M347" s="165"/>
      <c r="N347" s="166"/>
      <c r="O347" s="166"/>
      <c r="P347" s="166"/>
      <c r="Q347" s="166"/>
      <c r="R347" s="166"/>
      <c r="S347" s="166"/>
      <c r="T347" s="167"/>
      <c r="AT347" s="161" t="s">
        <v>164</v>
      </c>
      <c r="AU347" s="161" t="s">
        <v>81</v>
      </c>
      <c r="AV347" s="158" t="s">
        <v>81</v>
      </c>
      <c r="AW347" s="158" t="s">
        <v>26</v>
      </c>
      <c r="AX347" s="158" t="s">
        <v>69</v>
      </c>
      <c r="AY347" s="161" t="s">
        <v>157</v>
      </c>
    </row>
    <row r="348" spans="2:65" s="158" customFormat="1">
      <c r="B348" s="159"/>
      <c r="D348" s="160" t="s">
        <v>164</v>
      </c>
      <c r="E348" s="161"/>
      <c r="F348" s="162" t="s">
        <v>380</v>
      </c>
      <c r="H348" s="163">
        <v>1.44</v>
      </c>
      <c r="I348" s="164"/>
      <c r="L348" s="159"/>
      <c r="M348" s="165"/>
      <c r="N348" s="166"/>
      <c r="O348" s="166"/>
      <c r="P348" s="166"/>
      <c r="Q348" s="166"/>
      <c r="R348" s="166"/>
      <c r="S348" s="166"/>
      <c r="T348" s="167"/>
      <c r="AT348" s="161" t="s">
        <v>164</v>
      </c>
      <c r="AU348" s="161" t="s">
        <v>81</v>
      </c>
      <c r="AV348" s="158" t="s">
        <v>81</v>
      </c>
      <c r="AW348" s="158" t="s">
        <v>26</v>
      </c>
      <c r="AX348" s="158" t="s">
        <v>69</v>
      </c>
      <c r="AY348" s="161" t="s">
        <v>157</v>
      </c>
    </row>
    <row r="349" spans="2:65" s="158" customFormat="1">
      <c r="B349" s="159"/>
      <c r="D349" s="160" t="s">
        <v>164</v>
      </c>
      <c r="E349" s="161"/>
      <c r="F349" s="162" t="s">
        <v>381</v>
      </c>
      <c r="H349" s="163">
        <v>1.23</v>
      </c>
      <c r="I349" s="164"/>
      <c r="L349" s="159"/>
      <c r="M349" s="165"/>
      <c r="N349" s="166"/>
      <c r="O349" s="166"/>
      <c r="P349" s="166"/>
      <c r="Q349" s="166"/>
      <c r="R349" s="166"/>
      <c r="S349" s="166"/>
      <c r="T349" s="167"/>
      <c r="AT349" s="161" t="s">
        <v>164</v>
      </c>
      <c r="AU349" s="161" t="s">
        <v>81</v>
      </c>
      <c r="AV349" s="158" t="s">
        <v>81</v>
      </c>
      <c r="AW349" s="158" t="s">
        <v>26</v>
      </c>
      <c r="AX349" s="158" t="s">
        <v>69</v>
      </c>
      <c r="AY349" s="161" t="s">
        <v>157</v>
      </c>
    </row>
    <row r="350" spans="2:65" s="158" customFormat="1">
      <c r="B350" s="159"/>
      <c r="D350" s="160" t="s">
        <v>164</v>
      </c>
      <c r="E350" s="161"/>
      <c r="F350" s="162" t="s">
        <v>382</v>
      </c>
      <c r="H350" s="163">
        <v>1.79</v>
      </c>
      <c r="I350" s="164"/>
      <c r="L350" s="159"/>
      <c r="M350" s="165"/>
      <c r="N350" s="166"/>
      <c r="O350" s="166"/>
      <c r="P350" s="166"/>
      <c r="Q350" s="166"/>
      <c r="R350" s="166"/>
      <c r="S350" s="166"/>
      <c r="T350" s="167"/>
      <c r="AT350" s="161" t="s">
        <v>164</v>
      </c>
      <c r="AU350" s="161" t="s">
        <v>81</v>
      </c>
      <c r="AV350" s="158" t="s">
        <v>81</v>
      </c>
      <c r="AW350" s="158" t="s">
        <v>26</v>
      </c>
      <c r="AX350" s="158" t="s">
        <v>69</v>
      </c>
      <c r="AY350" s="161" t="s">
        <v>157</v>
      </c>
    </row>
    <row r="351" spans="2:65" s="158" customFormat="1">
      <c r="B351" s="159"/>
      <c r="D351" s="160" t="s">
        <v>164</v>
      </c>
      <c r="E351" s="161"/>
      <c r="F351" s="162" t="s">
        <v>383</v>
      </c>
      <c r="H351" s="163">
        <v>3.06</v>
      </c>
      <c r="I351" s="164"/>
      <c r="L351" s="159"/>
      <c r="M351" s="165"/>
      <c r="N351" s="166"/>
      <c r="O351" s="166"/>
      <c r="P351" s="166"/>
      <c r="Q351" s="166"/>
      <c r="R351" s="166"/>
      <c r="S351" s="166"/>
      <c r="T351" s="167"/>
      <c r="AT351" s="161" t="s">
        <v>164</v>
      </c>
      <c r="AU351" s="161" t="s">
        <v>81</v>
      </c>
      <c r="AV351" s="158" t="s">
        <v>81</v>
      </c>
      <c r="AW351" s="158" t="s">
        <v>26</v>
      </c>
      <c r="AX351" s="158" t="s">
        <v>69</v>
      </c>
      <c r="AY351" s="161" t="s">
        <v>157</v>
      </c>
    </row>
    <row r="352" spans="2:65" s="158" customFormat="1">
      <c r="B352" s="159"/>
      <c r="D352" s="160" t="s">
        <v>164</v>
      </c>
      <c r="E352" s="161"/>
      <c r="F352" s="162" t="s">
        <v>384</v>
      </c>
      <c r="H352" s="163">
        <v>1.05</v>
      </c>
      <c r="I352" s="164"/>
      <c r="L352" s="159"/>
      <c r="M352" s="165"/>
      <c r="N352" s="166"/>
      <c r="O352" s="166"/>
      <c r="P352" s="166"/>
      <c r="Q352" s="166"/>
      <c r="R352" s="166"/>
      <c r="S352" s="166"/>
      <c r="T352" s="167"/>
      <c r="AT352" s="161" t="s">
        <v>164</v>
      </c>
      <c r="AU352" s="161" t="s">
        <v>81</v>
      </c>
      <c r="AV352" s="158" t="s">
        <v>81</v>
      </c>
      <c r="AW352" s="158" t="s">
        <v>26</v>
      </c>
      <c r="AX352" s="158" t="s">
        <v>69</v>
      </c>
      <c r="AY352" s="161" t="s">
        <v>157</v>
      </c>
    </row>
    <row r="353" spans="2:65" s="158" customFormat="1">
      <c r="B353" s="159"/>
      <c r="D353" s="160" t="s">
        <v>164</v>
      </c>
      <c r="E353" s="161"/>
      <c r="F353" s="162" t="s">
        <v>370</v>
      </c>
      <c r="H353" s="163">
        <v>55.76</v>
      </c>
      <c r="I353" s="164"/>
      <c r="L353" s="159"/>
      <c r="M353" s="165"/>
      <c r="N353" s="166"/>
      <c r="O353" s="166"/>
      <c r="P353" s="166"/>
      <c r="Q353" s="166"/>
      <c r="R353" s="166"/>
      <c r="S353" s="166"/>
      <c r="T353" s="167"/>
      <c r="AT353" s="161" t="s">
        <v>164</v>
      </c>
      <c r="AU353" s="161" t="s">
        <v>81</v>
      </c>
      <c r="AV353" s="158" t="s">
        <v>81</v>
      </c>
      <c r="AW353" s="158" t="s">
        <v>26</v>
      </c>
      <c r="AX353" s="158" t="s">
        <v>69</v>
      </c>
      <c r="AY353" s="161" t="s">
        <v>157</v>
      </c>
    </row>
    <row r="354" spans="2:65" s="158" customFormat="1">
      <c r="B354" s="159"/>
      <c r="D354" s="160" t="s">
        <v>164</v>
      </c>
      <c r="E354" s="161"/>
      <c r="F354" s="162" t="s">
        <v>371</v>
      </c>
      <c r="H354" s="163">
        <v>21.39</v>
      </c>
      <c r="I354" s="164"/>
      <c r="L354" s="159"/>
      <c r="M354" s="165"/>
      <c r="N354" s="166"/>
      <c r="O354" s="166"/>
      <c r="P354" s="166"/>
      <c r="Q354" s="166"/>
      <c r="R354" s="166"/>
      <c r="S354" s="166"/>
      <c r="T354" s="167"/>
      <c r="AT354" s="161" t="s">
        <v>164</v>
      </c>
      <c r="AU354" s="161" t="s">
        <v>81</v>
      </c>
      <c r="AV354" s="158" t="s">
        <v>81</v>
      </c>
      <c r="AW354" s="158" t="s">
        <v>26</v>
      </c>
      <c r="AX354" s="158" t="s">
        <v>69</v>
      </c>
      <c r="AY354" s="161" t="s">
        <v>157</v>
      </c>
    </row>
    <row r="355" spans="2:65" s="158" customFormat="1">
      <c r="B355" s="159"/>
      <c r="D355" s="160" t="s">
        <v>164</v>
      </c>
      <c r="E355" s="161"/>
      <c r="F355" s="162" t="s">
        <v>372</v>
      </c>
      <c r="H355" s="163">
        <v>8.6199999999999992</v>
      </c>
      <c r="I355" s="164"/>
      <c r="L355" s="159"/>
      <c r="M355" s="165"/>
      <c r="N355" s="166"/>
      <c r="O355" s="166"/>
      <c r="P355" s="166"/>
      <c r="Q355" s="166"/>
      <c r="R355" s="166"/>
      <c r="S355" s="166"/>
      <c r="T355" s="167"/>
      <c r="AT355" s="161" t="s">
        <v>164</v>
      </c>
      <c r="AU355" s="161" t="s">
        <v>81</v>
      </c>
      <c r="AV355" s="158" t="s">
        <v>81</v>
      </c>
      <c r="AW355" s="158" t="s">
        <v>26</v>
      </c>
      <c r="AX355" s="158" t="s">
        <v>69</v>
      </c>
      <c r="AY355" s="161" t="s">
        <v>157</v>
      </c>
    </row>
    <row r="356" spans="2:65" s="158" customFormat="1">
      <c r="B356" s="159"/>
      <c r="D356" s="160" t="s">
        <v>164</v>
      </c>
      <c r="E356" s="161"/>
      <c r="F356" s="162" t="s">
        <v>391</v>
      </c>
      <c r="H356" s="163">
        <v>12.49</v>
      </c>
      <c r="I356" s="164"/>
      <c r="L356" s="159"/>
      <c r="M356" s="165"/>
      <c r="N356" s="166"/>
      <c r="O356" s="166"/>
      <c r="P356" s="166"/>
      <c r="Q356" s="166"/>
      <c r="R356" s="166"/>
      <c r="S356" s="166"/>
      <c r="T356" s="167"/>
      <c r="AT356" s="161" t="s">
        <v>164</v>
      </c>
      <c r="AU356" s="161" t="s">
        <v>81</v>
      </c>
      <c r="AV356" s="158" t="s">
        <v>81</v>
      </c>
      <c r="AW356" s="158" t="s">
        <v>26</v>
      </c>
      <c r="AX356" s="158" t="s">
        <v>69</v>
      </c>
      <c r="AY356" s="161" t="s">
        <v>157</v>
      </c>
    </row>
    <row r="357" spans="2:65" s="158" customFormat="1">
      <c r="B357" s="159"/>
      <c r="D357" s="160" t="s">
        <v>164</v>
      </c>
      <c r="E357" s="161"/>
      <c r="F357" s="162" t="s">
        <v>392</v>
      </c>
      <c r="H357" s="163">
        <v>5.88</v>
      </c>
      <c r="I357" s="164"/>
      <c r="L357" s="159"/>
      <c r="M357" s="165"/>
      <c r="N357" s="166"/>
      <c r="O357" s="166"/>
      <c r="P357" s="166"/>
      <c r="Q357" s="166"/>
      <c r="R357" s="166"/>
      <c r="S357" s="166"/>
      <c r="T357" s="167"/>
      <c r="AT357" s="161" t="s">
        <v>164</v>
      </c>
      <c r="AU357" s="161" t="s">
        <v>81</v>
      </c>
      <c r="AV357" s="158" t="s">
        <v>81</v>
      </c>
      <c r="AW357" s="158" t="s">
        <v>26</v>
      </c>
      <c r="AX357" s="158" t="s">
        <v>69</v>
      </c>
      <c r="AY357" s="161" t="s">
        <v>157</v>
      </c>
    </row>
    <row r="358" spans="2:65" s="158" customFormat="1">
      <c r="B358" s="159"/>
      <c r="D358" s="160" t="s">
        <v>164</v>
      </c>
      <c r="E358" s="161"/>
      <c r="F358" s="162" t="s">
        <v>393</v>
      </c>
      <c r="H358" s="163">
        <v>8.75</v>
      </c>
      <c r="I358" s="164"/>
      <c r="L358" s="159"/>
      <c r="M358" s="165"/>
      <c r="N358" s="166"/>
      <c r="O358" s="166"/>
      <c r="P358" s="166"/>
      <c r="Q358" s="166"/>
      <c r="R358" s="166"/>
      <c r="S358" s="166"/>
      <c r="T358" s="167"/>
      <c r="AT358" s="161" t="s">
        <v>164</v>
      </c>
      <c r="AU358" s="161" t="s">
        <v>81</v>
      </c>
      <c r="AV358" s="158" t="s">
        <v>81</v>
      </c>
      <c r="AW358" s="158" t="s">
        <v>26</v>
      </c>
      <c r="AX358" s="158" t="s">
        <v>69</v>
      </c>
      <c r="AY358" s="161" t="s">
        <v>157</v>
      </c>
    </row>
    <row r="359" spans="2:65" s="158" customFormat="1">
      <c r="B359" s="159"/>
      <c r="D359" s="160" t="s">
        <v>164</v>
      </c>
      <c r="E359" s="161"/>
      <c r="F359" s="162" t="s">
        <v>394</v>
      </c>
      <c r="H359" s="163">
        <v>2.34</v>
      </c>
      <c r="I359" s="164"/>
      <c r="L359" s="159"/>
      <c r="M359" s="165"/>
      <c r="N359" s="166"/>
      <c r="O359" s="166"/>
      <c r="P359" s="166"/>
      <c r="Q359" s="166"/>
      <c r="R359" s="166"/>
      <c r="S359" s="166"/>
      <c r="T359" s="167"/>
      <c r="AT359" s="161" t="s">
        <v>164</v>
      </c>
      <c r="AU359" s="161" t="s">
        <v>81</v>
      </c>
      <c r="AV359" s="158" t="s">
        <v>81</v>
      </c>
      <c r="AW359" s="158" t="s">
        <v>26</v>
      </c>
      <c r="AX359" s="158" t="s">
        <v>69</v>
      </c>
      <c r="AY359" s="161" t="s">
        <v>157</v>
      </c>
    </row>
    <row r="360" spans="2:65" s="158" customFormat="1">
      <c r="B360" s="159"/>
      <c r="D360" s="160" t="s">
        <v>164</v>
      </c>
      <c r="E360" s="161"/>
      <c r="F360" s="162" t="s">
        <v>395</v>
      </c>
      <c r="H360" s="163">
        <v>2.34</v>
      </c>
      <c r="I360" s="164"/>
      <c r="L360" s="159"/>
      <c r="M360" s="165"/>
      <c r="N360" s="166"/>
      <c r="O360" s="166"/>
      <c r="P360" s="166"/>
      <c r="Q360" s="166"/>
      <c r="R360" s="166"/>
      <c r="S360" s="166"/>
      <c r="T360" s="167"/>
      <c r="AT360" s="161" t="s">
        <v>164</v>
      </c>
      <c r="AU360" s="161" t="s">
        <v>81</v>
      </c>
      <c r="AV360" s="158" t="s">
        <v>81</v>
      </c>
      <c r="AW360" s="158" t="s">
        <v>26</v>
      </c>
      <c r="AX360" s="158" t="s">
        <v>69</v>
      </c>
      <c r="AY360" s="161" t="s">
        <v>157</v>
      </c>
    </row>
    <row r="361" spans="2:65" s="177" customFormat="1">
      <c r="B361" s="178"/>
      <c r="D361" s="160" t="s">
        <v>164</v>
      </c>
      <c r="E361" s="179"/>
      <c r="F361" s="180" t="s">
        <v>170</v>
      </c>
      <c r="H361" s="181">
        <v>156.82</v>
      </c>
      <c r="I361" s="182"/>
      <c r="L361" s="178"/>
      <c r="M361" s="183"/>
      <c r="N361" s="184"/>
      <c r="O361" s="184"/>
      <c r="P361" s="184"/>
      <c r="Q361" s="184"/>
      <c r="R361" s="184"/>
      <c r="S361" s="184"/>
      <c r="T361" s="185"/>
      <c r="AT361" s="179" t="s">
        <v>164</v>
      </c>
      <c r="AU361" s="179" t="s">
        <v>81</v>
      </c>
      <c r="AV361" s="177" t="s">
        <v>163</v>
      </c>
      <c r="AW361" s="177" t="s">
        <v>26</v>
      </c>
      <c r="AX361" s="177" t="s">
        <v>69</v>
      </c>
      <c r="AY361" s="179" t="s">
        <v>157</v>
      </c>
    </row>
    <row r="362" spans="2:65" s="158" customFormat="1">
      <c r="B362" s="159"/>
      <c r="D362" s="160" t="s">
        <v>164</v>
      </c>
      <c r="E362" s="161"/>
      <c r="F362" s="162" t="s">
        <v>396</v>
      </c>
      <c r="H362" s="163">
        <v>167.797</v>
      </c>
      <c r="I362" s="164"/>
      <c r="L362" s="159"/>
      <c r="M362" s="165"/>
      <c r="N362" s="166"/>
      <c r="O362" s="166"/>
      <c r="P362" s="166"/>
      <c r="Q362" s="166"/>
      <c r="R362" s="166"/>
      <c r="S362" s="166"/>
      <c r="T362" s="167"/>
      <c r="AT362" s="161" t="s">
        <v>164</v>
      </c>
      <c r="AU362" s="161" t="s">
        <v>81</v>
      </c>
      <c r="AV362" s="158" t="s">
        <v>81</v>
      </c>
      <c r="AW362" s="158" t="s">
        <v>26</v>
      </c>
      <c r="AX362" s="158" t="s">
        <v>69</v>
      </c>
      <c r="AY362" s="161" t="s">
        <v>157</v>
      </c>
    </row>
    <row r="363" spans="2:65" s="177" customFormat="1">
      <c r="B363" s="178"/>
      <c r="D363" s="160" t="s">
        <v>164</v>
      </c>
      <c r="E363" s="179"/>
      <c r="F363" s="180" t="s">
        <v>170</v>
      </c>
      <c r="H363" s="181">
        <v>167.797</v>
      </c>
      <c r="I363" s="182"/>
      <c r="L363" s="178"/>
      <c r="M363" s="183"/>
      <c r="N363" s="184"/>
      <c r="O363" s="184"/>
      <c r="P363" s="184"/>
      <c r="Q363" s="184"/>
      <c r="R363" s="184"/>
      <c r="S363" s="184"/>
      <c r="T363" s="185"/>
      <c r="AT363" s="179" t="s">
        <v>164</v>
      </c>
      <c r="AU363" s="179" t="s">
        <v>81</v>
      </c>
      <c r="AV363" s="177" t="s">
        <v>163</v>
      </c>
      <c r="AW363" s="177" t="s">
        <v>26</v>
      </c>
      <c r="AX363" s="177" t="s">
        <v>75</v>
      </c>
      <c r="AY363" s="179" t="s">
        <v>157</v>
      </c>
    </row>
    <row r="364" spans="2:65" s="17" customFormat="1" ht="24.25" customHeight="1">
      <c r="B364" s="143"/>
      <c r="C364" s="144" t="s">
        <v>255</v>
      </c>
      <c r="D364" s="144" t="s">
        <v>159</v>
      </c>
      <c r="E364" s="145" t="s">
        <v>397</v>
      </c>
      <c r="F364" s="146" t="s">
        <v>398</v>
      </c>
      <c r="G364" s="147" t="s">
        <v>208</v>
      </c>
      <c r="H364" s="148">
        <v>300.34899999999999</v>
      </c>
      <c r="I364" s="149"/>
      <c r="J364" s="150"/>
      <c r="K364" s="151"/>
      <c r="L364" s="18"/>
      <c r="M364" s="152"/>
      <c r="N364" s="153" t="s">
        <v>35</v>
      </c>
      <c r="O364" s="45"/>
      <c r="P364" s="154">
        <f>O364*H364</f>
        <v>0</v>
      </c>
      <c r="Q364" s="154">
        <v>0</v>
      </c>
      <c r="R364" s="154">
        <f>Q364*H364</f>
        <v>0</v>
      </c>
      <c r="S364" s="154">
        <v>0</v>
      </c>
      <c r="T364" s="155">
        <f>S364*H364</f>
        <v>0</v>
      </c>
      <c r="AR364" s="156" t="s">
        <v>163</v>
      </c>
      <c r="AT364" s="156" t="s">
        <v>159</v>
      </c>
      <c r="AU364" s="156" t="s">
        <v>81</v>
      </c>
      <c r="AY364" s="3" t="s">
        <v>157</v>
      </c>
      <c r="BE364" s="157">
        <f>IF(N364="základná",J364,0)</f>
        <v>0</v>
      </c>
      <c r="BF364" s="157">
        <f>IF(N364="znížená",J364,0)</f>
        <v>0</v>
      </c>
      <c r="BG364" s="157">
        <f>IF(N364="zákl. prenesená",J364,0)</f>
        <v>0</v>
      </c>
      <c r="BH364" s="157">
        <f>IF(N364="zníž. prenesená",J364,0)</f>
        <v>0</v>
      </c>
      <c r="BI364" s="157">
        <f>IF(N364="nulová",J364,0)</f>
        <v>0</v>
      </c>
      <c r="BJ364" s="3" t="s">
        <v>81</v>
      </c>
      <c r="BK364" s="157">
        <f>ROUND(I364*H364,2)</f>
        <v>0</v>
      </c>
      <c r="BL364" s="3" t="s">
        <v>163</v>
      </c>
      <c r="BM364" s="156" t="s">
        <v>399</v>
      </c>
    </row>
    <row r="365" spans="2:65" s="17" customFormat="1" ht="16.5" customHeight="1">
      <c r="B365" s="143"/>
      <c r="C365" s="144" t="s">
        <v>400</v>
      </c>
      <c r="D365" s="144" t="s">
        <v>159</v>
      </c>
      <c r="E365" s="145" t="s">
        <v>401</v>
      </c>
      <c r="F365" s="146" t="s">
        <v>402</v>
      </c>
      <c r="G365" s="147" t="s">
        <v>208</v>
      </c>
      <c r="H365" s="148">
        <v>300.34899999999999</v>
      </c>
      <c r="I365" s="149"/>
      <c r="J365" s="150"/>
      <c r="K365" s="151"/>
      <c r="L365" s="18"/>
      <c r="M365" s="152"/>
      <c r="N365" s="153" t="s">
        <v>35</v>
      </c>
      <c r="O365" s="45"/>
      <c r="P365" s="154">
        <f>O365*H365</f>
        <v>0</v>
      </c>
      <c r="Q365" s="154">
        <v>0</v>
      </c>
      <c r="R365" s="154">
        <f>Q365*H365</f>
        <v>0</v>
      </c>
      <c r="S365" s="154">
        <v>0</v>
      </c>
      <c r="T365" s="155">
        <f>S365*H365</f>
        <v>0</v>
      </c>
      <c r="AR365" s="156" t="s">
        <v>163</v>
      </c>
      <c r="AT365" s="156" t="s">
        <v>159</v>
      </c>
      <c r="AU365" s="156" t="s">
        <v>81</v>
      </c>
      <c r="AY365" s="3" t="s">
        <v>157</v>
      </c>
      <c r="BE365" s="157">
        <f>IF(N365="základná",J365,0)</f>
        <v>0</v>
      </c>
      <c r="BF365" s="157">
        <f>IF(N365="znížená",J365,0)</f>
        <v>0</v>
      </c>
      <c r="BG365" s="157">
        <f>IF(N365="zákl. prenesená",J365,0)</f>
        <v>0</v>
      </c>
      <c r="BH365" s="157">
        <f>IF(N365="zníž. prenesená",J365,0)</f>
        <v>0</v>
      </c>
      <c r="BI365" s="157">
        <f>IF(N365="nulová",J365,0)</f>
        <v>0</v>
      </c>
      <c r="BJ365" s="3" t="s">
        <v>81</v>
      </c>
      <c r="BK365" s="157">
        <f>ROUND(I365*H365,2)</f>
        <v>0</v>
      </c>
      <c r="BL365" s="3" t="s">
        <v>163</v>
      </c>
      <c r="BM365" s="156" t="s">
        <v>403</v>
      </c>
    </row>
    <row r="366" spans="2:65" s="17" customFormat="1" ht="37.9" customHeight="1">
      <c r="B366" s="143"/>
      <c r="C366" s="144" t="s">
        <v>258</v>
      </c>
      <c r="D366" s="144" t="s">
        <v>159</v>
      </c>
      <c r="E366" s="145" t="s">
        <v>404</v>
      </c>
      <c r="F366" s="146" t="s">
        <v>405</v>
      </c>
      <c r="G366" s="147" t="s">
        <v>208</v>
      </c>
      <c r="H366" s="148">
        <v>214.453</v>
      </c>
      <c r="I366" s="149"/>
      <c r="J366" s="150"/>
      <c r="K366" s="151"/>
      <c r="L366" s="18"/>
      <c r="M366" s="152"/>
      <c r="N366" s="153" t="s">
        <v>35</v>
      </c>
      <c r="O366" s="45"/>
      <c r="P366" s="154">
        <f>O366*H366</f>
        <v>0</v>
      </c>
      <c r="Q366" s="154">
        <v>0</v>
      </c>
      <c r="R366" s="154">
        <f>Q366*H366</f>
        <v>0</v>
      </c>
      <c r="S366" s="154">
        <v>0</v>
      </c>
      <c r="T366" s="155">
        <f>S366*H366</f>
        <v>0</v>
      </c>
      <c r="AR366" s="156" t="s">
        <v>163</v>
      </c>
      <c r="AT366" s="156" t="s">
        <v>159</v>
      </c>
      <c r="AU366" s="156" t="s">
        <v>81</v>
      </c>
      <c r="AY366" s="3" t="s">
        <v>157</v>
      </c>
      <c r="BE366" s="157">
        <f>IF(N366="základná",J366,0)</f>
        <v>0</v>
      </c>
      <c r="BF366" s="157">
        <f>IF(N366="znížená",J366,0)</f>
        <v>0</v>
      </c>
      <c r="BG366" s="157">
        <f>IF(N366="zákl. prenesená",J366,0)</f>
        <v>0</v>
      </c>
      <c r="BH366" s="157">
        <f>IF(N366="zníž. prenesená",J366,0)</f>
        <v>0</v>
      </c>
      <c r="BI366" s="157">
        <f>IF(N366="nulová",J366,0)</f>
        <v>0</v>
      </c>
      <c r="BJ366" s="3" t="s">
        <v>81</v>
      </c>
      <c r="BK366" s="157">
        <f>ROUND(I366*H366,2)</f>
        <v>0</v>
      </c>
      <c r="BL366" s="3" t="s">
        <v>163</v>
      </c>
      <c r="BM366" s="156" t="s">
        <v>406</v>
      </c>
    </row>
    <row r="367" spans="2:65" s="158" customFormat="1">
      <c r="B367" s="159"/>
      <c r="D367" s="160" t="s">
        <v>164</v>
      </c>
      <c r="E367" s="161"/>
      <c r="F367" s="162" t="s">
        <v>407</v>
      </c>
      <c r="H367" s="163">
        <v>9.859</v>
      </c>
      <c r="I367" s="164"/>
      <c r="L367" s="159"/>
      <c r="M367" s="165"/>
      <c r="N367" s="166"/>
      <c r="O367" s="166"/>
      <c r="P367" s="166"/>
      <c r="Q367" s="166"/>
      <c r="R367" s="166"/>
      <c r="S367" s="166"/>
      <c r="T367" s="167"/>
      <c r="AT367" s="161" t="s">
        <v>164</v>
      </c>
      <c r="AU367" s="161" t="s">
        <v>81</v>
      </c>
      <c r="AV367" s="158" t="s">
        <v>81</v>
      </c>
      <c r="AW367" s="158" t="s">
        <v>26</v>
      </c>
      <c r="AX367" s="158" t="s">
        <v>69</v>
      </c>
      <c r="AY367" s="161" t="s">
        <v>157</v>
      </c>
    </row>
    <row r="368" spans="2:65" s="158" customFormat="1">
      <c r="B368" s="159"/>
      <c r="D368" s="160" t="s">
        <v>164</v>
      </c>
      <c r="E368" s="161"/>
      <c r="F368" s="162" t="s">
        <v>408</v>
      </c>
      <c r="H368" s="163">
        <v>36.286999999999999</v>
      </c>
      <c r="I368" s="164"/>
      <c r="L368" s="159"/>
      <c r="M368" s="165"/>
      <c r="N368" s="166"/>
      <c r="O368" s="166"/>
      <c r="P368" s="166"/>
      <c r="Q368" s="166"/>
      <c r="R368" s="166"/>
      <c r="S368" s="166"/>
      <c r="T368" s="167"/>
      <c r="AT368" s="161" t="s">
        <v>164</v>
      </c>
      <c r="AU368" s="161" t="s">
        <v>81</v>
      </c>
      <c r="AV368" s="158" t="s">
        <v>81</v>
      </c>
      <c r="AW368" s="158" t="s">
        <v>26</v>
      </c>
      <c r="AX368" s="158" t="s">
        <v>69</v>
      </c>
      <c r="AY368" s="161" t="s">
        <v>157</v>
      </c>
    </row>
    <row r="369" spans="2:65" s="158" customFormat="1">
      <c r="B369" s="159"/>
      <c r="D369" s="160" t="s">
        <v>164</v>
      </c>
      <c r="E369" s="161"/>
      <c r="F369" s="162" t="s">
        <v>409</v>
      </c>
      <c r="H369" s="163">
        <v>30.298999999999999</v>
      </c>
      <c r="I369" s="164"/>
      <c r="L369" s="159"/>
      <c r="M369" s="165"/>
      <c r="N369" s="166"/>
      <c r="O369" s="166"/>
      <c r="P369" s="166"/>
      <c r="Q369" s="166"/>
      <c r="R369" s="166"/>
      <c r="S369" s="166"/>
      <c r="T369" s="167"/>
      <c r="AT369" s="161" t="s">
        <v>164</v>
      </c>
      <c r="AU369" s="161" t="s">
        <v>81</v>
      </c>
      <c r="AV369" s="158" t="s">
        <v>81</v>
      </c>
      <c r="AW369" s="158" t="s">
        <v>26</v>
      </c>
      <c r="AX369" s="158" t="s">
        <v>69</v>
      </c>
      <c r="AY369" s="161" t="s">
        <v>157</v>
      </c>
    </row>
    <row r="370" spans="2:65" s="158" customFormat="1" ht="20">
      <c r="B370" s="159"/>
      <c r="D370" s="160" t="s">
        <v>164</v>
      </c>
      <c r="E370" s="161"/>
      <c r="F370" s="162" t="s">
        <v>410</v>
      </c>
      <c r="H370" s="163">
        <v>40.631999999999998</v>
      </c>
      <c r="I370" s="164"/>
      <c r="L370" s="159"/>
      <c r="M370" s="165"/>
      <c r="N370" s="166"/>
      <c r="O370" s="166"/>
      <c r="P370" s="166"/>
      <c r="Q370" s="166"/>
      <c r="R370" s="166"/>
      <c r="S370" s="166"/>
      <c r="T370" s="167"/>
      <c r="AT370" s="161" t="s">
        <v>164</v>
      </c>
      <c r="AU370" s="161" t="s">
        <v>81</v>
      </c>
      <c r="AV370" s="158" t="s">
        <v>81</v>
      </c>
      <c r="AW370" s="158" t="s">
        <v>26</v>
      </c>
      <c r="AX370" s="158" t="s">
        <v>69</v>
      </c>
      <c r="AY370" s="161" t="s">
        <v>157</v>
      </c>
    </row>
    <row r="371" spans="2:65" s="158" customFormat="1">
      <c r="B371" s="159"/>
      <c r="D371" s="160" t="s">
        <v>164</v>
      </c>
      <c r="E371" s="161"/>
      <c r="F371" s="162" t="s">
        <v>411</v>
      </c>
      <c r="H371" s="163">
        <v>5.8179999999999996</v>
      </c>
      <c r="I371" s="164"/>
      <c r="L371" s="159"/>
      <c r="M371" s="165"/>
      <c r="N371" s="166"/>
      <c r="O371" s="166"/>
      <c r="P371" s="166"/>
      <c r="Q371" s="166"/>
      <c r="R371" s="166"/>
      <c r="S371" s="166"/>
      <c r="T371" s="167"/>
      <c r="AT371" s="161" t="s">
        <v>164</v>
      </c>
      <c r="AU371" s="161" t="s">
        <v>81</v>
      </c>
      <c r="AV371" s="158" t="s">
        <v>81</v>
      </c>
      <c r="AW371" s="158" t="s">
        <v>26</v>
      </c>
      <c r="AX371" s="158" t="s">
        <v>69</v>
      </c>
      <c r="AY371" s="161" t="s">
        <v>157</v>
      </c>
    </row>
    <row r="372" spans="2:65" s="158" customFormat="1">
      <c r="B372" s="159"/>
      <c r="D372" s="160" t="s">
        <v>164</v>
      </c>
      <c r="E372" s="161"/>
      <c r="F372" s="162" t="s">
        <v>412</v>
      </c>
      <c r="H372" s="163">
        <v>59.887999999999998</v>
      </c>
      <c r="I372" s="164"/>
      <c r="L372" s="159"/>
      <c r="M372" s="165"/>
      <c r="N372" s="166"/>
      <c r="O372" s="166"/>
      <c r="P372" s="166"/>
      <c r="Q372" s="166"/>
      <c r="R372" s="166"/>
      <c r="S372" s="166"/>
      <c r="T372" s="167"/>
      <c r="AT372" s="161" t="s">
        <v>164</v>
      </c>
      <c r="AU372" s="161" t="s">
        <v>81</v>
      </c>
      <c r="AV372" s="158" t="s">
        <v>81</v>
      </c>
      <c r="AW372" s="158" t="s">
        <v>26</v>
      </c>
      <c r="AX372" s="158" t="s">
        <v>69</v>
      </c>
      <c r="AY372" s="161" t="s">
        <v>157</v>
      </c>
    </row>
    <row r="373" spans="2:65" s="158" customFormat="1">
      <c r="B373" s="159"/>
      <c r="D373" s="160" t="s">
        <v>164</v>
      </c>
      <c r="E373" s="161"/>
      <c r="F373" s="162" t="s">
        <v>413</v>
      </c>
      <c r="H373" s="163">
        <v>17.64</v>
      </c>
      <c r="I373" s="164"/>
      <c r="L373" s="159"/>
      <c r="M373" s="165"/>
      <c r="N373" s="166"/>
      <c r="O373" s="166"/>
      <c r="P373" s="166"/>
      <c r="Q373" s="166"/>
      <c r="R373" s="166"/>
      <c r="S373" s="166"/>
      <c r="T373" s="167"/>
      <c r="AT373" s="161" t="s">
        <v>164</v>
      </c>
      <c r="AU373" s="161" t="s">
        <v>81</v>
      </c>
      <c r="AV373" s="158" t="s">
        <v>81</v>
      </c>
      <c r="AW373" s="158" t="s">
        <v>26</v>
      </c>
      <c r="AX373" s="158" t="s">
        <v>69</v>
      </c>
      <c r="AY373" s="161" t="s">
        <v>157</v>
      </c>
    </row>
    <row r="374" spans="2:65" s="177" customFormat="1">
      <c r="B374" s="178"/>
      <c r="D374" s="160" t="s">
        <v>164</v>
      </c>
      <c r="E374" s="179"/>
      <c r="F374" s="180" t="s">
        <v>170</v>
      </c>
      <c r="H374" s="181">
        <v>200.423</v>
      </c>
      <c r="I374" s="182"/>
      <c r="L374" s="178"/>
      <c r="M374" s="183"/>
      <c r="N374" s="184"/>
      <c r="O374" s="184"/>
      <c r="P374" s="184"/>
      <c r="Q374" s="184"/>
      <c r="R374" s="184"/>
      <c r="S374" s="184"/>
      <c r="T374" s="185"/>
      <c r="AT374" s="179" t="s">
        <v>164</v>
      </c>
      <c r="AU374" s="179" t="s">
        <v>81</v>
      </c>
      <c r="AV374" s="177" t="s">
        <v>163</v>
      </c>
      <c r="AW374" s="177" t="s">
        <v>26</v>
      </c>
      <c r="AX374" s="177" t="s">
        <v>69</v>
      </c>
      <c r="AY374" s="179" t="s">
        <v>157</v>
      </c>
    </row>
    <row r="375" spans="2:65" s="158" customFormat="1">
      <c r="B375" s="159"/>
      <c r="D375" s="160" t="s">
        <v>164</v>
      </c>
      <c r="E375" s="161"/>
      <c r="F375" s="162" t="s">
        <v>414</v>
      </c>
      <c r="H375" s="163">
        <v>214.453</v>
      </c>
      <c r="I375" s="164"/>
      <c r="L375" s="159"/>
      <c r="M375" s="165"/>
      <c r="N375" s="166"/>
      <c r="O375" s="166"/>
      <c r="P375" s="166"/>
      <c r="Q375" s="166"/>
      <c r="R375" s="166"/>
      <c r="S375" s="166"/>
      <c r="T375" s="167"/>
      <c r="AT375" s="161" t="s">
        <v>164</v>
      </c>
      <c r="AU375" s="161" t="s">
        <v>81</v>
      </c>
      <c r="AV375" s="158" t="s">
        <v>81</v>
      </c>
      <c r="AW375" s="158" t="s">
        <v>26</v>
      </c>
      <c r="AX375" s="158" t="s">
        <v>69</v>
      </c>
      <c r="AY375" s="161" t="s">
        <v>157</v>
      </c>
    </row>
    <row r="376" spans="2:65" s="177" customFormat="1">
      <c r="B376" s="178"/>
      <c r="D376" s="160" t="s">
        <v>164</v>
      </c>
      <c r="E376" s="179"/>
      <c r="F376" s="180" t="s">
        <v>170</v>
      </c>
      <c r="H376" s="181">
        <v>214.453</v>
      </c>
      <c r="I376" s="182"/>
      <c r="L376" s="178"/>
      <c r="M376" s="183"/>
      <c r="N376" s="184"/>
      <c r="O376" s="184"/>
      <c r="P376" s="184"/>
      <c r="Q376" s="184"/>
      <c r="R376" s="184"/>
      <c r="S376" s="184"/>
      <c r="T376" s="185"/>
      <c r="AT376" s="179" t="s">
        <v>164</v>
      </c>
      <c r="AU376" s="179" t="s">
        <v>81</v>
      </c>
      <c r="AV376" s="177" t="s">
        <v>163</v>
      </c>
      <c r="AW376" s="177" t="s">
        <v>26</v>
      </c>
      <c r="AX376" s="177" t="s">
        <v>75</v>
      </c>
      <c r="AY376" s="179" t="s">
        <v>157</v>
      </c>
    </row>
    <row r="377" spans="2:65" s="17" customFormat="1" ht="44.25" customHeight="1">
      <c r="B377" s="143"/>
      <c r="C377" s="144" t="s">
        <v>415</v>
      </c>
      <c r="D377" s="144" t="s">
        <v>159</v>
      </c>
      <c r="E377" s="145" t="s">
        <v>416</v>
      </c>
      <c r="F377" s="146" t="s">
        <v>417</v>
      </c>
      <c r="G377" s="147" t="s">
        <v>162</v>
      </c>
      <c r="H377" s="148">
        <v>15.332000000000001</v>
      </c>
      <c r="I377" s="149"/>
      <c r="J377" s="150"/>
      <c r="K377" s="151"/>
      <c r="L377" s="18"/>
      <c r="M377" s="152"/>
      <c r="N377" s="153" t="s">
        <v>35</v>
      </c>
      <c r="O377" s="45"/>
      <c r="P377" s="154">
        <f>O377*H377</f>
        <v>0</v>
      </c>
      <c r="Q377" s="154">
        <v>0</v>
      </c>
      <c r="R377" s="154">
        <f>Q377*H377</f>
        <v>0</v>
      </c>
      <c r="S377" s="154">
        <v>0</v>
      </c>
      <c r="T377" s="155">
        <f>S377*H377</f>
        <v>0</v>
      </c>
      <c r="AR377" s="156" t="s">
        <v>163</v>
      </c>
      <c r="AT377" s="156" t="s">
        <v>159</v>
      </c>
      <c r="AU377" s="156" t="s">
        <v>81</v>
      </c>
      <c r="AY377" s="3" t="s">
        <v>157</v>
      </c>
      <c r="BE377" s="157">
        <f>IF(N377="základná",J377,0)</f>
        <v>0</v>
      </c>
      <c r="BF377" s="157">
        <f>IF(N377="znížená",J377,0)</f>
        <v>0</v>
      </c>
      <c r="BG377" s="157">
        <f>IF(N377="zákl. prenesená",J377,0)</f>
        <v>0</v>
      </c>
      <c r="BH377" s="157">
        <f>IF(N377="zníž. prenesená",J377,0)</f>
        <v>0</v>
      </c>
      <c r="BI377" s="157">
        <f>IF(N377="nulová",J377,0)</f>
        <v>0</v>
      </c>
      <c r="BJ377" s="3" t="s">
        <v>81</v>
      </c>
      <c r="BK377" s="157">
        <f>ROUND(I377*H377,2)</f>
        <v>0</v>
      </c>
      <c r="BL377" s="3" t="s">
        <v>163</v>
      </c>
      <c r="BM377" s="156" t="s">
        <v>418</v>
      </c>
    </row>
    <row r="378" spans="2:65" s="158" customFormat="1">
      <c r="B378" s="159"/>
      <c r="D378" s="160" t="s">
        <v>164</v>
      </c>
      <c r="E378" s="161"/>
      <c r="F378" s="162" t="s">
        <v>419</v>
      </c>
      <c r="H378" s="163">
        <v>14.329000000000001</v>
      </c>
      <c r="I378" s="164"/>
      <c r="L378" s="159"/>
      <c r="M378" s="165"/>
      <c r="N378" s="166"/>
      <c r="O378" s="166"/>
      <c r="P378" s="166"/>
      <c r="Q378" s="166"/>
      <c r="R378" s="166"/>
      <c r="S378" s="166"/>
      <c r="T378" s="167"/>
      <c r="AT378" s="161" t="s">
        <v>164</v>
      </c>
      <c r="AU378" s="161" t="s">
        <v>81</v>
      </c>
      <c r="AV378" s="158" t="s">
        <v>81</v>
      </c>
      <c r="AW378" s="158" t="s">
        <v>26</v>
      </c>
      <c r="AX378" s="158" t="s">
        <v>69</v>
      </c>
      <c r="AY378" s="161" t="s">
        <v>157</v>
      </c>
    </row>
    <row r="379" spans="2:65" s="177" customFormat="1">
      <c r="B379" s="178"/>
      <c r="D379" s="160" t="s">
        <v>164</v>
      </c>
      <c r="E379" s="179"/>
      <c r="F379" s="180" t="s">
        <v>170</v>
      </c>
      <c r="H379" s="181">
        <v>14.329000000000001</v>
      </c>
      <c r="I379" s="182"/>
      <c r="L379" s="178"/>
      <c r="M379" s="183"/>
      <c r="N379" s="184"/>
      <c r="O379" s="184"/>
      <c r="P379" s="184"/>
      <c r="Q379" s="184"/>
      <c r="R379" s="184"/>
      <c r="S379" s="184"/>
      <c r="T379" s="185"/>
      <c r="AT379" s="179" t="s">
        <v>164</v>
      </c>
      <c r="AU379" s="179" t="s">
        <v>81</v>
      </c>
      <c r="AV379" s="177" t="s">
        <v>163</v>
      </c>
      <c r="AW379" s="177" t="s">
        <v>26</v>
      </c>
      <c r="AX379" s="177" t="s">
        <v>69</v>
      </c>
      <c r="AY379" s="179" t="s">
        <v>157</v>
      </c>
    </row>
    <row r="380" spans="2:65" s="158" customFormat="1">
      <c r="B380" s="159"/>
      <c r="D380" s="160" t="s">
        <v>164</v>
      </c>
      <c r="E380" s="161"/>
      <c r="F380" s="162" t="s">
        <v>420</v>
      </c>
      <c r="H380" s="163">
        <v>15.332000000000001</v>
      </c>
      <c r="I380" s="164"/>
      <c r="L380" s="159"/>
      <c r="M380" s="165"/>
      <c r="N380" s="166"/>
      <c r="O380" s="166"/>
      <c r="P380" s="166"/>
      <c r="Q380" s="166"/>
      <c r="R380" s="166"/>
      <c r="S380" s="166"/>
      <c r="T380" s="167"/>
      <c r="AT380" s="161" t="s">
        <v>164</v>
      </c>
      <c r="AU380" s="161" t="s">
        <v>81</v>
      </c>
      <c r="AV380" s="158" t="s">
        <v>81</v>
      </c>
      <c r="AW380" s="158" t="s">
        <v>26</v>
      </c>
      <c r="AX380" s="158" t="s">
        <v>69</v>
      </c>
      <c r="AY380" s="161" t="s">
        <v>157</v>
      </c>
    </row>
    <row r="381" spans="2:65" s="177" customFormat="1">
      <c r="B381" s="178"/>
      <c r="D381" s="160" t="s">
        <v>164</v>
      </c>
      <c r="E381" s="179"/>
      <c r="F381" s="180" t="s">
        <v>170</v>
      </c>
      <c r="H381" s="181">
        <v>15.332000000000001</v>
      </c>
      <c r="I381" s="182"/>
      <c r="L381" s="178"/>
      <c r="M381" s="183"/>
      <c r="N381" s="184"/>
      <c r="O381" s="184"/>
      <c r="P381" s="184"/>
      <c r="Q381" s="184"/>
      <c r="R381" s="184"/>
      <c r="S381" s="184"/>
      <c r="T381" s="185"/>
      <c r="AT381" s="179" t="s">
        <v>164</v>
      </c>
      <c r="AU381" s="179" t="s">
        <v>81</v>
      </c>
      <c r="AV381" s="177" t="s">
        <v>163</v>
      </c>
      <c r="AW381" s="177" t="s">
        <v>26</v>
      </c>
      <c r="AX381" s="177" t="s">
        <v>75</v>
      </c>
      <c r="AY381" s="179" t="s">
        <v>157</v>
      </c>
    </row>
    <row r="382" spans="2:65" s="17" customFormat="1" ht="37.9" customHeight="1">
      <c r="B382" s="143"/>
      <c r="C382" s="144" t="s">
        <v>263</v>
      </c>
      <c r="D382" s="144" t="s">
        <v>159</v>
      </c>
      <c r="E382" s="145" t="s">
        <v>421</v>
      </c>
      <c r="F382" s="146" t="s">
        <v>422</v>
      </c>
      <c r="G382" s="147" t="s">
        <v>162</v>
      </c>
      <c r="H382" s="148">
        <v>7.8460000000000001</v>
      </c>
      <c r="I382" s="149"/>
      <c r="J382" s="150"/>
      <c r="K382" s="151"/>
      <c r="L382" s="18"/>
      <c r="M382" s="152"/>
      <c r="N382" s="153" t="s">
        <v>35</v>
      </c>
      <c r="O382" s="45"/>
      <c r="P382" s="154">
        <f>O382*H382</f>
        <v>0</v>
      </c>
      <c r="Q382" s="154">
        <v>0</v>
      </c>
      <c r="R382" s="154">
        <f>Q382*H382</f>
        <v>0</v>
      </c>
      <c r="S382" s="154">
        <v>0</v>
      </c>
      <c r="T382" s="155">
        <f>S382*H382</f>
        <v>0</v>
      </c>
      <c r="AR382" s="156" t="s">
        <v>163</v>
      </c>
      <c r="AT382" s="156" t="s">
        <v>159</v>
      </c>
      <c r="AU382" s="156" t="s">
        <v>81</v>
      </c>
      <c r="AY382" s="3" t="s">
        <v>157</v>
      </c>
      <c r="BE382" s="157">
        <f>IF(N382="základná",J382,0)</f>
        <v>0</v>
      </c>
      <c r="BF382" s="157">
        <f>IF(N382="znížená",J382,0)</f>
        <v>0</v>
      </c>
      <c r="BG382" s="157">
        <f>IF(N382="zákl. prenesená",J382,0)</f>
        <v>0</v>
      </c>
      <c r="BH382" s="157">
        <f>IF(N382="zníž. prenesená",J382,0)</f>
        <v>0</v>
      </c>
      <c r="BI382" s="157">
        <f>IF(N382="nulová",J382,0)</f>
        <v>0</v>
      </c>
      <c r="BJ382" s="3" t="s">
        <v>81</v>
      </c>
      <c r="BK382" s="157">
        <f>ROUND(I382*H382,2)</f>
        <v>0</v>
      </c>
      <c r="BL382" s="3" t="s">
        <v>163</v>
      </c>
      <c r="BM382" s="156" t="s">
        <v>423</v>
      </c>
    </row>
    <row r="383" spans="2:65" s="197" customFormat="1">
      <c r="B383" s="198"/>
      <c r="D383" s="160" t="s">
        <v>164</v>
      </c>
      <c r="E383" s="199"/>
      <c r="F383" s="200" t="s">
        <v>358</v>
      </c>
      <c r="H383" s="199"/>
      <c r="I383" s="201"/>
      <c r="L383" s="198"/>
      <c r="M383" s="202"/>
      <c r="N383" s="203"/>
      <c r="O383" s="203"/>
      <c r="P383" s="203"/>
      <c r="Q383" s="203"/>
      <c r="R383" s="203"/>
      <c r="S383" s="203"/>
      <c r="T383" s="204"/>
      <c r="AT383" s="199" t="s">
        <v>164</v>
      </c>
      <c r="AU383" s="199" t="s">
        <v>81</v>
      </c>
      <c r="AV383" s="197" t="s">
        <v>75</v>
      </c>
      <c r="AW383" s="197" t="s">
        <v>26</v>
      </c>
      <c r="AX383" s="197" t="s">
        <v>69</v>
      </c>
      <c r="AY383" s="199" t="s">
        <v>157</v>
      </c>
    </row>
    <row r="384" spans="2:65" s="158" customFormat="1">
      <c r="B384" s="159"/>
      <c r="D384" s="160" t="s">
        <v>164</v>
      </c>
      <c r="E384" s="161"/>
      <c r="F384" s="162" t="s">
        <v>424</v>
      </c>
      <c r="H384" s="163">
        <v>2.266</v>
      </c>
      <c r="I384" s="164"/>
      <c r="L384" s="159"/>
      <c r="M384" s="165"/>
      <c r="N384" s="166"/>
      <c r="O384" s="166"/>
      <c r="P384" s="166"/>
      <c r="Q384" s="166"/>
      <c r="R384" s="166"/>
      <c r="S384" s="166"/>
      <c r="T384" s="167"/>
      <c r="AT384" s="161" t="s">
        <v>164</v>
      </c>
      <c r="AU384" s="161" t="s">
        <v>81</v>
      </c>
      <c r="AV384" s="158" t="s">
        <v>81</v>
      </c>
      <c r="AW384" s="158" t="s">
        <v>26</v>
      </c>
      <c r="AX384" s="158" t="s">
        <v>69</v>
      </c>
      <c r="AY384" s="161" t="s">
        <v>157</v>
      </c>
    </row>
    <row r="385" spans="2:65" s="158" customFormat="1">
      <c r="B385" s="159"/>
      <c r="D385" s="160" t="s">
        <v>164</v>
      </c>
      <c r="E385" s="161"/>
      <c r="F385" s="162" t="s">
        <v>425</v>
      </c>
      <c r="H385" s="163">
        <v>5.0670000000000002</v>
      </c>
      <c r="I385" s="164"/>
      <c r="L385" s="159"/>
      <c r="M385" s="165"/>
      <c r="N385" s="166"/>
      <c r="O385" s="166"/>
      <c r="P385" s="166"/>
      <c r="Q385" s="166"/>
      <c r="R385" s="166"/>
      <c r="S385" s="166"/>
      <c r="T385" s="167"/>
      <c r="AT385" s="161" t="s">
        <v>164</v>
      </c>
      <c r="AU385" s="161" t="s">
        <v>81</v>
      </c>
      <c r="AV385" s="158" t="s">
        <v>81</v>
      </c>
      <c r="AW385" s="158" t="s">
        <v>26</v>
      </c>
      <c r="AX385" s="158" t="s">
        <v>69</v>
      </c>
      <c r="AY385" s="161" t="s">
        <v>157</v>
      </c>
    </row>
    <row r="386" spans="2:65" s="177" customFormat="1">
      <c r="B386" s="178"/>
      <c r="D386" s="160" t="s">
        <v>164</v>
      </c>
      <c r="E386" s="179"/>
      <c r="F386" s="180" t="s">
        <v>170</v>
      </c>
      <c r="H386" s="181">
        <v>7.3330000000000002</v>
      </c>
      <c r="I386" s="182"/>
      <c r="L386" s="178"/>
      <c r="M386" s="183"/>
      <c r="N386" s="184"/>
      <c r="O386" s="184"/>
      <c r="P386" s="184"/>
      <c r="Q386" s="184"/>
      <c r="R386" s="184"/>
      <c r="S386" s="184"/>
      <c r="T386" s="185"/>
      <c r="AT386" s="179" t="s">
        <v>164</v>
      </c>
      <c r="AU386" s="179" t="s">
        <v>81</v>
      </c>
      <c r="AV386" s="177" t="s">
        <v>163</v>
      </c>
      <c r="AW386" s="177" t="s">
        <v>26</v>
      </c>
      <c r="AX386" s="177" t="s">
        <v>69</v>
      </c>
      <c r="AY386" s="179" t="s">
        <v>157</v>
      </c>
    </row>
    <row r="387" spans="2:65" s="158" customFormat="1">
      <c r="B387" s="159"/>
      <c r="D387" s="160" t="s">
        <v>164</v>
      </c>
      <c r="E387" s="161"/>
      <c r="F387" s="162" t="s">
        <v>426</v>
      </c>
      <c r="H387" s="163">
        <v>7.8460000000000001</v>
      </c>
      <c r="I387" s="164"/>
      <c r="L387" s="159"/>
      <c r="M387" s="165"/>
      <c r="N387" s="166"/>
      <c r="O387" s="166"/>
      <c r="P387" s="166"/>
      <c r="Q387" s="166"/>
      <c r="R387" s="166"/>
      <c r="S387" s="166"/>
      <c r="T387" s="167"/>
      <c r="AT387" s="161" t="s">
        <v>164</v>
      </c>
      <c r="AU387" s="161" t="s">
        <v>81</v>
      </c>
      <c r="AV387" s="158" t="s">
        <v>81</v>
      </c>
      <c r="AW387" s="158" t="s">
        <v>26</v>
      </c>
      <c r="AX387" s="158" t="s">
        <v>69</v>
      </c>
      <c r="AY387" s="161" t="s">
        <v>157</v>
      </c>
    </row>
    <row r="388" spans="2:65" s="177" customFormat="1">
      <c r="B388" s="178"/>
      <c r="D388" s="160" t="s">
        <v>164</v>
      </c>
      <c r="E388" s="179"/>
      <c r="F388" s="180" t="s">
        <v>170</v>
      </c>
      <c r="H388" s="181">
        <v>7.8460000000000001</v>
      </c>
      <c r="I388" s="182"/>
      <c r="L388" s="178"/>
      <c r="M388" s="183"/>
      <c r="N388" s="184"/>
      <c r="O388" s="184"/>
      <c r="P388" s="184"/>
      <c r="Q388" s="184"/>
      <c r="R388" s="184"/>
      <c r="S388" s="184"/>
      <c r="T388" s="185"/>
      <c r="AT388" s="179" t="s">
        <v>164</v>
      </c>
      <c r="AU388" s="179" t="s">
        <v>81</v>
      </c>
      <c r="AV388" s="177" t="s">
        <v>163</v>
      </c>
      <c r="AW388" s="177" t="s">
        <v>26</v>
      </c>
      <c r="AX388" s="177" t="s">
        <v>75</v>
      </c>
      <c r="AY388" s="179" t="s">
        <v>157</v>
      </c>
    </row>
    <row r="389" spans="2:65" s="17" customFormat="1" ht="37.9" customHeight="1">
      <c r="B389" s="143"/>
      <c r="C389" s="144" t="s">
        <v>427</v>
      </c>
      <c r="D389" s="144" t="s">
        <v>159</v>
      </c>
      <c r="E389" s="145" t="s">
        <v>428</v>
      </c>
      <c r="F389" s="146" t="s">
        <v>429</v>
      </c>
      <c r="G389" s="147" t="s">
        <v>162</v>
      </c>
      <c r="H389" s="148">
        <v>9.85</v>
      </c>
      <c r="I389" s="149"/>
      <c r="J389" s="150"/>
      <c r="K389" s="151"/>
      <c r="L389" s="18"/>
      <c r="M389" s="152"/>
      <c r="N389" s="153" t="s">
        <v>35</v>
      </c>
      <c r="O389" s="45"/>
      <c r="P389" s="154">
        <f>O389*H389</f>
        <v>0</v>
      </c>
      <c r="Q389" s="154">
        <v>0</v>
      </c>
      <c r="R389" s="154">
        <f>Q389*H389</f>
        <v>0</v>
      </c>
      <c r="S389" s="154">
        <v>0</v>
      </c>
      <c r="T389" s="155">
        <f>S389*H389</f>
        <v>0</v>
      </c>
      <c r="AR389" s="156" t="s">
        <v>163</v>
      </c>
      <c r="AT389" s="156" t="s">
        <v>159</v>
      </c>
      <c r="AU389" s="156" t="s">
        <v>81</v>
      </c>
      <c r="AY389" s="3" t="s">
        <v>157</v>
      </c>
      <c r="BE389" s="157">
        <f>IF(N389="základná",J389,0)</f>
        <v>0</v>
      </c>
      <c r="BF389" s="157">
        <f>IF(N389="znížená",J389,0)</f>
        <v>0</v>
      </c>
      <c r="BG389" s="157">
        <f>IF(N389="zákl. prenesená",J389,0)</f>
        <v>0</v>
      </c>
      <c r="BH389" s="157">
        <f>IF(N389="zníž. prenesená",J389,0)</f>
        <v>0</v>
      </c>
      <c r="BI389" s="157">
        <f>IF(N389="nulová",J389,0)</f>
        <v>0</v>
      </c>
      <c r="BJ389" s="3" t="s">
        <v>81</v>
      </c>
      <c r="BK389" s="157">
        <f>ROUND(I389*H389,2)</f>
        <v>0</v>
      </c>
      <c r="BL389" s="3" t="s">
        <v>163</v>
      </c>
      <c r="BM389" s="156" t="s">
        <v>430</v>
      </c>
    </row>
    <row r="390" spans="2:65" s="197" customFormat="1">
      <c r="B390" s="198"/>
      <c r="D390" s="160" t="s">
        <v>164</v>
      </c>
      <c r="E390" s="199"/>
      <c r="F390" s="200" t="s">
        <v>431</v>
      </c>
      <c r="H390" s="199"/>
      <c r="I390" s="201"/>
      <c r="L390" s="198"/>
      <c r="M390" s="202"/>
      <c r="N390" s="203"/>
      <c r="O390" s="203"/>
      <c r="P390" s="203"/>
      <c r="Q390" s="203"/>
      <c r="R390" s="203"/>
      <c r="S390" s="203"/>
      <c r="T390" s="204"/>
      <c r="AT390" s="199" t="s">
        <v>164</v>
      </c>
      <c r="AU390" s="199" t="s">
        <v>81</v>
      </c>
      <c r="AV390" s="197" t="s">
        <v>75</v>
      </c>
      <c r="AW390" s="197" t="s">
        <v>26</v>
      </c>
      <c r="AX390" s="197" t="s">
        <v>69</v>
      </c>
      <c r="AY390" s="199" t="s">
        <v>157</v>
      </c>
    </row>
    <row r="391" spans="2:65" s="158" customFormat="1">
      <c r="B391" s="159"/>
      <c r="D391" s="160" t="s">
        <v>164</v>
      </c>
      <c r="E391" s="161"/>
      <c r="F391" s="162" t="s">
        <v>165</v>
      </c>
      <c r="H391" s="163">
        <v>0.59499999999999997</v>
      </c>
      <c r="I391" s="164"/>
      <c r="L391" s="159"/>
      <c r="M391" s="165"/>
      <c r="N391" s="166"/>
      <c r="O391" s="166"/>
      <c r="P391" s="166"/>
      <c r="Q391" s="166"/>
      <c r="R391" s="166"/>
      <c r="S391" s="166"/>
      <c r="T391" s="167"/>
      <c r="AT391" s="161" t="s">
        <v>164</v>
      </c>
      <c r="AU391" s="161" t="s">
        <v>81</v>
      </c>
      <c r="AV391" s="158" t="s">
        <v>81</v>
      </c>
      <c r="AW391" s="158" t="s">
        <v>26</v>
      </c>
      <c r="AX391" s="158" t="s">
        <v>69</v>
      </c>
      <c r="AY391" s="161" t="s">
        <v>157</v>
      </c>
    </row>
    <row r="392" spans="2:65" s="158" customFormat="1">
      <c r="B392" s="159"/>
      <c r="D392" s="160" t="s">
        <v>164</v>
      </c>
      <c r="E392" s="161"/>
      <c r="F392" s="162" t="s">
        <v>166</v>
      </c>
      <c r="H392" s="163">
        <v>2.3330000000000002</v>
      </c>
      <c r="I392" s="164"/>
      <c r="L392" s="159"/>
      <c r="M392" s="165"/>
      <c r="N392" s="166"/>
      <c r="O392" s="166"/>
      <c r="P392" s="166"/>
      <c r="Q392" s="166"/>
      <c r="R392" s="166"/>
      <c r="S392" s="166"/>
      <c r="T392" s="167"/>
      <c r="AT392" s="161" t="s">
        <v>164</v>
      </c>
      <c r="AU392" s="161" t="s">
        <v>81</v>
      </c>
      <c r="AV392" s="158" t="s">
        <v>81</v>
      </c>
      <c r="AW392" s="158" t="s">
        <v>26</v>
      </c>
      <c r="AX392" s="158" t="s">
        <v>69</v>
      </c>
      <c r="AY392" s="161" t="s">
        <v>157</v>
      </c>
    </row>
    <row r="393" spans="2:65" s="158" customFormat="1">
      <c r="B393" s="159"/>
      <c r="D393" s="160" t="s">
        <v>164</v>
      </c>
      <c r="E393" s="161"/>
      <c r="F393" s="162" t="s">
        <v>432</v>
      </c>
      <c r="H393" s="163">
        <v>0.58299999999999996</v>
      </c>
      <c r="I393" s="164"/>
      <c r="L393" s="159"/>
      <c r="M393" s="165"/>
      <c r="N393" s="166"/>
      <c r="O393" s="166"/>
      <c r="P393" s="166"/>
      <c r="Q393" s="166"/>
      <c r="R393" s="166"/>
      <c r="S393" s="166"/>
      <c r="T393" s="167"/>
      <c r="AT393" s="161" t="s">
        <v>164</v>
      </c>
      <c r="AU393" s="161" t="s">
        <v>81</v>
      </c>
      <c r="AV393" s="158" t="s">
        <v>81</v>
      </c>
      <c r="AW393" s="158" t="s">
        <v>26</v>
      </c>
      <c r="AX393" s="158" t="s">
        <v>69</v>
      </c>
      <c r="AY393" s="161" t="s">
        <v>157</v>
      </c>
    </row>
    <row r="394" spans="2:65" s="197" customFormat="1">
      <c r="B394" s="198"/>
      <c r="D394" s="160" t="s">
        <v>164</v>
      </c>
      <c r="E394" s="199"/>
      <c r="F394" s="200" t="s">
        <v>433</v>
      </c>
      <c r="H394" s="199"/>
      <c r="I394" s="201"/>
      <c r="L394" s="198"/>
      <c r="M394" s="202"/>
      <c r="N394" s="203"/>
      <c r="O394" s="203"/>
      <c r="P394" s="203"/>
      <c r="Q394" s="203"/>
      <c r="R394" s="203"/>
      <c r="S394" s="203"/>
      <c r="T394" s="204"/>
      <c r="AT394" s="199" t="s">
        <v>164</v>
      </c>
      <c r="AU394" s="199" t="s">
        <v>81</v>
      </c>
      <c r="AV394" s="197" t="s">
        <v>75</v>
      </c>
      <c r="AW394" s="197" t="s">
        <v>26</v>
      </c>
      <c r="AX394" s="197" t="s">
        <v>69</v>
      </c>
      <c r="AY394" s="199" t="s">
        <v>157</v>
      </c>
    </row>
    <row r="395" spans="2:65" s="158" customFormat="1">
      <c r="B395" s="159"/>
      <c r="D395" s="160" t="s">
        <v>164</v>
      </c>
      <c r="E395" s="161"/>
      <c r="F395" s="162" t="s">
        <v>434</v>
      </c>
      <c r="H395" s="163">
        <v>5.6950000000000003</v>
      </c>
      <c r="I395" s="164"/>
      <c r="L395" s="159"/>
      <c r="M395" s="165"/>
      <c r="N395" s="166"/>
      <c r="O395" s="166"/>
      <c r="P395" s="166"/>
      <c r="Q395" s="166"/>
      <c r="R395" s="166"/>
      <c r="S395" s="166"/>
      <c r="T395" s="167"/>
      <c r="AT395" s="161" t="s">
        <v>164</v>
      </c>
      <c r="AU395" s="161" t="s">
        <v>81</v>
      </c>
      <c r="AV395" s="158" t="s">
        <v>81</v>
      </c>
      <c r="AW395" s="158" t="s">
        <v>26</v>
      </c>
      <c r="AX395" s="158" t="s">
        <v>69</v>
      </c>
      <c r="AY395" s="161" t="s">
        <v>157</v>
      </c>
    </row>
    <row r="396" spans="2:65" s="177" customFormat="1">
      <c r="B396" s="178"/>
      <c r="D396" s="160" t="s">
        <v>164</v>
      </c>
      <c r="E396" s="179"/>
      <c r="F396" s="180" t="s">
        <v>170</v>
      </c>
      <c r="H396" s="181">
        <v>9.2059999999999995</v>
      </c>
      <c r="I396" s="182"/>
      <c r="L396" s="178"/>
      <c r="M396" s="183"/>
      <c r="N396" s="184"/>
      <c r="O396" s="184"/>
      <c r="P396" s="184"/>
      <c r="Q396" s="184"/>
      <c r="R396" s="184"/>
      <c r="S396" s="184"/>
      <c r="T396" s="185"/>
      <c r="AT396" s="179" t="s">
        <v>164</v>
      </c>
      <c r="AU396" s="179" t="s">
        <v>81</v>
      </c>
      <c r="AV396" s="177" t="s">
        <v>163</v>
      </c>
      <c r="AW396" s="177" t="s">
        <v>26</v>
      </c>
      <c r="AX396" s="177" t="s">
        <v>69</v>
      </c>
      <c r="AY396" s="179" t="s">
        <v>157</v>
      </c>
    </row>
    <row r="397" spans="2:65" s="158" customFormat="1">
      <c r="B397" s="159"/>
      <c r="D397" s="160" t="s">
        <v>164</v>
      </c>
      <c r="E397" s="161"/>
      <c r="F397" s="162" t="s">
        <v>435</v>
      </c>
      <c r="H397" s="163">
        <v>9.85</v>
      </c>
      <c r="I397" s="164"/>
      <c r="L397" s="159"/>
      <c r="M397" s="165"/>
      <c r="N397" s="166"/>
      <c r="O397" s="166"/>
      <c r="P397" s="166"/>
      <c r="Q397" s="166"/>
      <c r="R397" s="166"/>
      <c r="S397" s="166"/>
      <c r="T397" s="167"/>
      <c r="AT397" s="161" t="s">
        <v>164</v>
      </c>
      <c r="AU397" s="161" t="s">
        <v>81</v>
      </c>
      <c r="AV397" s="158" t="s">
        <v>81</v>
      </c>
      <c r="AW397" s="158" t="s">
        <v>26</v>
      </c>
      <c r="AX397" s="158" t="s">
        <v>69</v>
      </c>
      <c r="AY397" s="161" t="s">
        <v>157</v>
      </c>
    </row>
    <row r="398" spans="2:65" s="177" customFormat="1">
      <c r="B398" s="178"/>
      <c r="D398" s="160" t="s">
        <v>164</v>
      </c>
      <c r="E398" s="179"/>
      <c r="F398" s="180" t="s">
        <v>170</v>
      </c>
      <c r="H398" s="181">
        <v>9.85</v>
      </c>
      <c r="I398" s="182"/>
      <c r="L398" s="178"/>
      <c r="M398" s="183"/>
      <c r="N398" s="184"/>
      <c r="O398" s="184"/>
      <c r="P398" s="184"/>
      <c r="Q398" s="184"/>
      <c r="R398" s="184"/>
      <c r="S398" s="184"/>
      <c r="T398" s="185"/>
      <c r="AT398" s="179" t="s">
        <v>164</v>
      </c>
      <c r="AU398" s="179" t="s">
        <v>81</v>
      </c>
      <c r="AV398" s="177" t="s">
        <v>163</v>
      </c>
      <c r="AW398" s="177" t="s">
        <v>26</v>
      </c>
      <c r="AX398" s="177" t="s">
        <v>75</v>
      </c>
      <c r="AY398" s="179" t="s">
        <v>157</v>
      </c>
    </row>
    <row r="399" spans="2:65" s="17" customFormat="1" ht="33" customHeight="1">
      <c r="B399" s="143"/>
      <c r="C399" s="144" t="s">
        <v>266</v>
      </c>
      <c r="D399" s="144" t="s">
        <v>159</v>
      </c>
      <c r="E399" s="145" t="s">
        <v>436</v>
      </c>
      <c r="F399" s="146" t="s">
        <v>437</v>
      </c>
      <c r="G399" s="147" t="s">
        <v>208</v>
      </c>
      <c r="H399" s="148">
        <v>119.155</v>
      </c>
      <c r="I399" s="149"/>
      <c r="J399" s="150"/>
      <c r="K399" s="151"/>
      <c r="L399" s="18"/>
      <c r="M399" s="152"/>
      <c r="N399" s="153" t="s">
        <v>35</v>
      </c>
      <c r="O399" s="45"/>
      <c r="P399" s="154">
        <f>O399*H399</f>
        <v>0</v>
      </c>
      <c r="Q399" s="154">
        <v>0</v>
      </c>
      <c r="R399" s="154">
        <f>Q399*H399</f>
        <v>0</v>
      </c>
      <c r="S399" s="154">
        <v>0</v>
      </c>
      <c r="T399" s="155">
        <f>S399*H399</f>
        <v>0</v>
      </c>
      <c r="AR399" s="156" t="s">
        <v>163</v>
      </c>
      <c r="AT399" s="156" t="s">
        <v>159</v>
      </c>
      <c r="AU399" s="156" t="s">
        <v>81</v>
      </c>
      <c r="AY399" s="3" t="s">
        <v>157</v>
      </c>
      <c r="BE399" s="157">
        <f>IF(N399="základná",J399,0)</f>
        <v>0</v>
      </c>
      <c r="BF399" s="157">
        <f>IF(N399="znížená",J399,0)</f>
        <v>0</v>
      </c>
      <c r="BG399" s="157">
        <f>IF(N399="zákl. prenesená",J399,0)</f>
        <v>0</v>
      </c>
      <c r="BH399" s="157">
        <f>IF(N399="zníž. prenesená",J399,0)</f>
        <v>0</v>
      </c>
      <c r="BI399" s="157">
        <f>IF(N399="nulová",J399,0)</f>
        <v>0</v>
      </c>
      <c r="BJ399" s="3" t="s">
        <v>81</v>
      </c>
      <c r="BK399" s="157">
        <f>ROUND(I399*H399,2)</f>
        <v>0</v>
      </c>
      <c r="BL399" s="3" t="s">
        <v>163</v>
      </c>
      <c r="BM399" s="156" t="s">
        <v>438</v>
      </c>
    </row>
    <row r="400" spans="2:65" s="158" customFormat="1">
      <c r="B400" s="159"/>
      <c r="D400" s="160" t="s">
        <v>164</v>
      </c>
      <c r="E400" s="161"/>
      <c r="F400" s="162" t="s">
        <v>377</v>
      </c>
      <c r="H400" s="163">
        <v>1.89</v>
      </c>
      <c r="I400" s="164"/>
      <c r="L400" s="159"/>
      <c r="M400" s="165"/>
      <c r="N400" s="166"/>
      <c r="O400" s="166"/>
      <c r="P400" s="166"/>
      <c r="Q400" s="166"/>
      <c r="R400" s="166"/>
      <c r="S400" s="166"/>
      <c r="T400" s="167"/>
      <c r="AT400" s="161" t="s">
        <v>164</v>
      </c>
      <c r="AU400" s="161" t="s">
        <v>81</v>
      </c>
      <c r="AV400" s="158" t="s">
        <v>81</v>
      </c>
      <c r="AW400" s="158" t="s">
        <v>26</v>
      </c>
      <c r="AX400" s="158" t="s">
        <v>69</v>
      </c>
      <c r="AY400" s="161" t="s">
        <v>157</v>
      </c>
    </row>
    <row r="401" spans="2:51" s="158" customFormat="1">
      <c r="B401" s="159"/>
      <c r="D401" s="160" t="s">
        <v>164</v>
      </c>
      <c r="E401" s="161"/>
      <c r="F401" s="162" t="s">
        <v>378</v>
      </c>
      <c r="H401" s="163">
        <v>1.96</v>
      </c>
      <c r="I401" s="164"/>
      <c r="L401" s="159"/>
      <c r="M401" s="165"/>
      <c r="N401" s="166"/>
      <c r="O401" s="166"/>
      <c r="P401" s="166"/>
      <c r="Q401" s="166"/>
      <c r="R401" s="166"/>
      <c r="S401" s="166"/>
      <c r="T401" s="167"/>
      <c r="AT401" s="161" t="s">
        <v>164</v>
      </c>
      <c r="AU401" s="161" t="s">
        <v>81</v>
      </c>
      <c r="AV401" s="158" t="s">
        <v>81</v>
      </c>
      <c r="AW401" s="158" t="s">
        <v>26</v>
      </c>
      <c r="AX401" s="158" t="s">
        <v>69</v>
      </c>
      <c r="AY401" s="161" t="s">
        <v>157</v>
      </c>
    </row>
    <row r="402" spans="2:51" s="158" customFormat="1">
      <c r="B402" s="159"/>
      <c r="D402" s="160" t="s">
        <v>164</v>
      </c>
      <c r="E402" s="161"/>
      <c r="F402" s="162" t="s">
        <v>379</v>
      </c>
      <c r="H402" s="163">
        <v>1.27</v>
      </c>
      <c r="I402" s="164"/>
      <c r="L402" s="159"/>
      <c r="M402" s="165"/>
      <c r="N402" s="166"/>
      <c r="O402" s="166"/>
      <c r="P402" s="166"/>
      <c r="Q402" s="166"/>
      <c r="R402" s="166"/>
      <c r="S402" s="166"/>
      <c r="T402" s="167"/>
      <c r="AT402" s="161" t="s">
        <v>164</v>
      </c>
      <c r="AU402" s="161" t="s">
        <v>81</v>
      </c>
      <c r="AV402" s="158" t="s">
        <v>81</v>
      </c>
      <c r="AW402" s="158" t="s">
        <v>26</v>
      </c>
      <c r="AX402" s="158" t="s">
        <v>69</v>
      </c>
      <c r="AY402" s="161" t="s">
        <v>157</v>
      </c>
    </row>
    <row r="403" spans="2:51" s="158" customFormat="1">
      <c r="B403" s="159"/>
      <c r="D403" s="160" t="s">
        <v>164</v>
      </c>
      <c r="E403" s="161"/>
      <c r="F403" s="162" t="s">
        <v>380</v>
      </c>
      <c r="H403" s="163">
        <v>1.44</v>
      </c>
      <c r="I403" s="164"/>
      <c r="L403" s="159"/>
      <c r="M403" s="165"/>
      <c r="N403" s="166"/>
      <c r="O403" s="166"/>
      <c r="P403" s="166"/>
      <c r="Q403" s="166"/>
      <c r="R403" s="166"/>
      <c r="S403" s="166"/>
      <c r="T403" s="167"/>
      <c r="AT403" s="161" t="s">
        <v>164</v>
      </c>
      <c r="AU403" s="161" t="s">
        <v>81</v>
      </c>
      <c r="AV403" s="158" t="s">
        <v>81</v>
      </c>
      <c r="AW403" s="158" t="s">
        <v>26</v>
      </c>
      <c r="AX403" s="158" t="s">
        <v>69</v>
      </c>
      <c r="AY403" s="161" t="s">
        <v>157</v>
      </c>
    </row>
    <row r="404" spans="2:51" s="158" customFormat="1">
      <c r="B404" s="159"/>
      <c r="D404" s="160" t="s">
        <v>164</v>
      </c>
      <c r="E404" s="161"/>
      <c r="F404" s="162" t="s">
        <v>381</v>
      </c>
      <c r="H404" s="163">
        <v>1.23</v>
      </c>
      <c r="I404" s="164"/>
      <c r="L404" s="159"/>
      <c r="M404" s="165"/>
      <c r="N404" s="166"/>
      <c r="O404" s="166"/>
      <c r="P404" s="166"/>
      <c r="Q404" s="166"/>
      <c r="R404" s="166"/>
      <c r="S404" s="166"/>
      <c r="T404" s="167"/>
      <c r="AT404" s="161" t="s">
        <v>164</v>
      </c>
      <c r="AU404" s="161" t="s">
        <v>81</v>
      </c>
      <c r="AV404" s="158" t="s">
        <v>81</v>
      </c>
      <c r="AW404" s="158" t="s">
        <v>26</v>
      </c>
      <c r="AX404" s="158" t="s">
        <v>69</v>
      </c>
      <c r="AY404" s="161" t="s">
        <v>157</v>
      </c>
    </row>
    <row r="405" spans="2:51" s="158" customFormat="1">
      <c r="B405" s="159"/>
      <c r="D405" s="160" t="s">
        <v>164</v>
      </c>
      <c r="E405" s="161"/>
      <c r="F405" s="162" t="s">
        <v>382</v>
      </c>
      <c r="H405" s="163">
        <v>1.79</v>
      </c>
      <c r="I405" s="164"/>
      <c r="L405" s="159"/>
      <c r="M405" s="165"/>
      <c r="N405" s="166"/>
      <c r="O405" s="166"/>
      <c r="P405" s="166"/>
      <c r="Q405" s="166"/>
      <c r="R405" s="166"/>
      <c r="S405" s="166"/>
      <c r="T405" s="167"/>
      <c r="AT405" s="161" t="s">
        <v>164</v>
      </c>
      <c r="AU405" s="161" t="s">
        <v>81</v>
      </c>
      <c r="AV405" s="158" t="s">
        <v>81</v>
      </c>
      <c r="AW405" s="158" t="s">
        <v>26</v>
      </c>
      <c r="AX405" s="158" t="s">
        <v>69</v>
      </c>
      <c r="AY405" s="161" t="s">
        <v>157</v>
      </c>
    </row>
    <row r="406" spans="2:51" s="158" customFormat="1">
      <c r="B406" s="159"/>
      <c r="D406" s="160" t="s">
        <v>164</v>
      </c>
      <c r="E406" s="161"/>
      <c r="F406" s="162" t="s">
        <v>383</v>
      </c>
      <c r="H406" s="163">
        <v>3.06</v>
      </c>
      <c r="I406" s="164"/>
      <c r="L406" s="159"/>
      <c r="M406" s="165"/>
      <c r="N406" s="166"/>
      <c r="O406" s="166"/>
      <c r="P406" s="166"/>
      <c r="Q406" s="166"/>
      <c r="R406" s="166"/>
      <c r="S406" s="166"/>
      <c r="T406" s="167"/>
      <c r="AT406" s="161" t="s">
        <v>164</v>
      </c>
      <c r="AU406" s="161" t="s">
        <v>81</v>
      </c>
      <c r="AV406" s="158" t="s">
        <v>81</v>
      </c>
      <c r="AW406" s="158" t="s">
        <v>26</v>
      </c>
      <c r="AX406" s="158" t="s">
        <v>69</v>
      </c>
      <c r="AY406" s="161" t="s">
        <v>157</v>
      </c>
    </row>
    <row r="407" spans="2:51" s="158" customFormat="1">
      <c r="B407" s="159"/>
      <c r="D407" s="160" t="s">
        <v>164</v>
      </c>
      <c r="E407" s="161"/>
      <c r="F407" s="162" t="s">
        <v>384</v>
      </c>
      <c r="H407" s="163">
        <v>1.05</v>
      </c>
      <c r="I407" s="164"/>
      <c r="L407" s="159"/>
      <c r="M407" s="165"/>
      <c r="N407" s="166"/>
      <c r="O407" s="166"/>
      <c r="P407" s="166"/>
      <c r="Q407" s="166"/>
      <c r="R407" s="166"/>
      <c r="S407" s="166"/>
      <c r="T407" s="167"/>
      <c r="AT407" s="161" t="s">
        <v>164</v>
      </c>
      <c r="AU407" s="161" t="s">
        <v>81</v>
      </c>
      <c r="AV407" s="158" t="s">
        <v>81</v>
      </c>
      <c r="AW407" s="158" t="s">
        <v>26</v>
      </c>
      <c r="AX407" s="158" t="s">
        <v>69</v>
      </c>
      <c r="AY407" s="161" t="s">
        <v>157</v>
      </c>
    </row>
    <row r="408" spans="2:51" s="158" customFormat="1">
      <c r="B408" s="159"/>
      <c r="D408" s="160" t="s">
        <v>164</v>
      </c>
      <c r="E408" s="161"/>
      <c r="F408" s="162" t="s">
        <v>439</v>
      </c>
      <c r="H408" s="163">
        <v>32.83</v>
      </c>
      <c r="I408" s="164"/>
      <c r="L408" s="159"/>
      <c r="M408" s="165"/>
      <c r="N408" s="166"/>
      <c r="O408" s="166"/>
      <c r="P408" s="166"/>
      <c r="Q408" s="166"/>
      <c r="R408" s="166"/>
      <c r="S408" s="166"/>
      <c r="T408" s="167"/>
      <c r="AT408" s="161" t="s">
        <v>164</v>
      </c>
      <c r="AU408" s="161" t="s">
        <v>81</v>
      </c>
      <c r="AV408" s="158" t="s">
        <v>81</v>
      </c>
      <c r="AW408" s="158" t="s">
        <v>26</v>
      </c>
      <c r="AX408" s="158" t="s">
        <v>69</v>
      </c>
      <c r="AY408" s="161" t="s">
        <v>157</v>
      </c>
    </row>
    <row r="409" spans="2:51" s="158" customFormat="1">
      <c r="B409" s="159"/>
      <c r="D409" s="160" t="s">
        <v>164</v>
      </c>
      <c r="E409" s="161"/>
      <c r="F409" s="162" t="s">
        <v>440</v>
      </c>
      <c r="H409" s="163">
        <v>7.16</v>
      </c>
      <c r="I409" s="164"/>
      <c r="L409" s="159"/>
      <c r="M409" s="165"/>
      <c r="N409" s="166"/>
      <c r="O409" s="166"/>
      <c r="P409" s="166"/>
      <c r="Q409" s="166"/>
      <c r="R409" s="166"/>
      <c r="S409" s="166"/>
      <c r="T409" s="167"/>
      <c r="AT409" s="161" t="s">
        <v>164</v>
      </c>
      <c r="AU409" s="161" t="s">
        <v>81</v>
      </c>
      <c r="AV409" s="158" t="s">
        <v>81</v>
      </c>
      <c r="AW409" s="158" t="s">
        <v>26</v>
      </c>
      <c r="AX409" s="158" t="s">
        <v>69</v>
      </c>
      <c r="AY409" s="161" t="s">
        <v>157</v>
      </c>
    </row>
    <row r="410" spans="2:51" s="158" customFormat="1">
      <c r="B410" s="159"/>
      <c r="D410" s="160" t="s">
        <v>164</v>
      </c>
      <c r="E410" s="161"/>
      <c r="F410" s="162" t="s">
        <v>441</v>
      </c>
      <c r="H410" s="163">
        <v>6.3860000000000001</v>
      </c>
      <c r="I410" s="164"/>
      <c r="L410" s="159"/>
      <c r="M410" s="165"/>
      <c r="N410" s="166"/>
      <c r="O410" s="166"/>
      <c r="P410" s="166"/>
      <c r="Q410" s="166"/>
      <c r="R410" s="166"/>
      <c r="S410" s="166"/>
      <c r="T410" s="167"/>
      <c r="AT410" s="161" t="s">
        <v>164</v>
      </c>
      <c r="AU410" s="161" t="s">
        <v>81</v>
      </c>
      <c r="AV410" s="158" t="s">
        <v>81</v>
      </c>
      <c r="AW410" s="158" t="s">
        <v>26</v>
      </c>
      <c r="AX410" s="158" t="s">
        <v>69</v>
      </c>
      <c r="AY410" s="161" t="s">
        <v>157</v>
      </c>
    </row>
    <row r="411" spans="2:51" s="158" customFormat="1">
      <c r="B411" s="159"/>
      <c r="D411" s="160" t="s">
        <v>164</v>
      </c>
      <c r="E411" s="161"/>
      <c r="F411" s="162" t="s">
        <v>442</v>
      </c>
      <c r="H411" s="163">
        <v>6.6360000000000001</v>
      </c>
      <c r="I411" s="164"/>
      <c r="L411" s="159"/>
      <c r="M411" s="165"/>
      <c r="N411" s="166"/>
      <c r="O411" s="166"/>
      <c r="P411" s="166"/>
      <c r="Q411" s="166"/>
      <c r="R411" s="166"/>
      <c r="S411" s="166"/>
      <c r="T411" s="167"/>
      <c r="AT411" s="161" t="s">
        <v>164</v>
      </c>
      <c r="AU411" s="161" t="s">
        <v>81</v>
      </c>
      <c r="AV411" s="158" t="s">
        <v>81</v>
      </c>
      <c r="AW411" s="158" t="s">
        <v>26</v>
      </c>
      <c r="AX411" s="158" t="s">
        <v>69</v>
      </c>
      <c r="AY411" s="161" t="s">
        <v>157</v>
      </c>
    </row>
    <row r="412" spans="2:51" s="158" customFormat="1">
      <c r="B412" s="159"/>
      <c r="D412" s="160" t="s">
        <v>164</v>
      </c>
      <c r="E412" s="161"/>
      <c r="F412" s="162" t="s">
        <v>443</v>
      </c>
      <c r="H412" s="163">
        <v>4.508</v>
      </c>
      <c r="I412" s="164"/>
      <c r="L412" s="159"/>
      <c r="M412" s="165"/>
      <c r="N412" s="166"/>
      <c r="O412" s="166"/>
      <c r="P412" s="166"/>
      <c r="Q412" s="166"/>
      <c r="R412" s="166"/>
      <c r="S412" s="166"/>
      <c r="T412" s="167"/>
      <c r="AT412" s="161" t="s">
        <v>164</v>
      </c>
      <c r="AU412" s="161" t="s">
        <v>81</v>
      </c>
      <c r="AV412" s="158" t="s">
        <v>81</v>
      </c>
      <c r="AW412" s="158" t="s">
        <v>26</v>
      </c>
      <c r="AX412" s="158" t="s">
        <v>69</v>
      </c>
      <c r="AY412" s="161" t="s">
        <v>157</v>
      </c>
    </row>
    <row r="413" spans="2:51" s="158" customFormat="1">
      <c r="B413" s="159"/>
      <c r="D413" s="160" t="s">
        <v>164</v>
      </c>
      <c r="E413" s="161"/>
      <c r="F413" s="162" t="s">
        <v>444</v>
      </c>
      <c r="H413" s="163">
        <v>1.74</v>
      </c>
      <c r="I413" s="164"/>
      <c r="L413" s="159"/>
      <c r="M413" s="165"/>
      <c r="N413" s="166"/>
      <c r="O413" s="166"/>
      <c r="P413" s="166"/>
      <c r="Q413" s="166"/>
      <c r="R413" s="166"/>
      <c r="S413" s="166"/>
      <c r="T413" s="167"/>
      <c r="AT413" s="161" t="s">
        <v>164</v>
      </c>
      <c r="AU413" s="161" t="s">
        <v>81</v>
      </c>
      <c r="AV413" s="158" t="s">
        <v>81</v>
      </c>
      <c r="AW413" s="158" t="s">
        <v>26</v>
      </c>
      <c r="AX413" s="158" t="s">
        <v>69</v>
      </c>
      <c r="AY413" s="161" t="s">
        <v>157</v>
      </c>
    </row>
    <row r="414" spans="2:51" s="158" customFormat="1">
      <c r="B414" s="159"/>
      <c r="D414" s="160" t="s">
        <v>164</v>
      </c>
      <c r="E414" s="161"/>
      <c r="F414" s="162" t="s">
        <v>445</v>
      </c>
      <c r="H414" s="163">
        <v>10.75</v>
      </c>
      <c r="I414" s="164"/>
      <c r="L414" s="159"/>
      <c r="M414" s="165"/>
      <c r="N414" s="166"/>
      <c r="O414" s="166"/>
      <c r="P414" s="166"/>
      <c r="Q414" s="166"/>
      <c r="R414" s="166"/>
      <c r="S414" s="166"/>
      <c r="T414" s="167"/>
      <c r="AT414" s="161" t="s">
        <v>164</v>
      </c>
      <c r="AU414" s="161" t="s">
        <v>81</v>
      </c>
      <c r="AV414" s="158" t="s">
        <v>81</v>
      </c>
      <c r="AW414" s="158" t="s">
        <v>26</v>
      </c>
      <c r="AX414" s="158" t="s">
        <v>69</v>
      </c>
      <c r="AY414" s="161" t="s">
        <v>157</v>
      </c>
    </row>
    <row r="415" spans="2:51" s="158" customFormat="1">
      <c r="B415" s="159"/>
      <c r="D415" s="160" t="s">
        <v>164</v>
      </c>
      <c r="E415" s="161"/>
      <c r="F415" s="162" t="s">
        <v>446</v>
      </c>
      <c r="H415" s="163">
        <v>5.61</v>
      </c>
      <c r="I415" s="164"/>
      <c r="L415" s="159"/>
      <c r="M415" s="165"/>
      <c r="N415" s="166"/>
      <c r="O415" s="166"/>
      <c r="P415" s="166"/>
      <c r="Q415" s="166"/>
      <c r="R415" s="166"/>
      <c r="S415" s="166"/>
      <c r="T415" s="167"/>
      <c r="AT415" s="161" t="s">
        <v>164</v>
      </c>
      <c r="AU415" s="161" t="s">
        <v>81</v>
      </c>
      <c r="AV415" s="158" t="s">
        <v>81</v>
      </c>
      <c r="AW415" s="158" t="s">
        <v>26</v>
      </c>
      <c r="AX415" s="158" t="s">
        <v>69</v>
      </c>
      <c r="AY415" s="161" t="s">
        <v>157</v>
      </c>
    </row>
    <row r="416" spans="2:51" s="158" customFormat="1">
      <c r="B416" s="159"/>
      <c r="D416" s="160" t="s">
        <v>164</v>
      </c>
      <c r="E416" s="161"/>
      <c r="F416" s="162" t="s">
        <v>447</v>
      </c>
      <c r="H416" s="163">
        <v>10.42</v>
      </c>
      <c r="I416" s="164"/>
      <c r="L416" s="159"/>
      <c r="M416" s="165"/>
      <c r="N416" s="166"/>
      <c r="O416" s="166"/>
      <c r="P416" s="166"/>
      <c r="Q416" s="166"/>
      <c r="R416" s="166"/>
      <c r="S416" s="166"/>
      <c r="T416" s="167"/>
      <c r="AT416" s="161" t="s">
        <v>164</v>
      </c>
      <c r="AU416" s="161" t="s">
        <v>81</v>
      </c>
      <c r="AV416" s="158" t="s">
        <v>81</v>
      </c>
      <c r="AW416" s="158" t="s">
        <v>26</v>
      </c>
      <c r="AX416" s="158" t="s">
        <v>69</v>
      </c>
      <c r="AY416" s="161" t="s">
        <v>157</v>
      </c>
    </row>
    <row r="417" spans="2:65" s="158" customFormat="1">
      <c r="B417" s="159"/>
      <c r="D417" s="160" t="s">
        <v>164</v>
      </c>
      <c r="E417" s="161"/>
      <c r="F417" s="162" t="s">
        <v>448</v>
      </c>
      <c r="H417" s="163">
        <v>1.53</v>
      </c>
      <c r="I417" s="164"/>
      <c r="L417" s="159"/>
      <c r="M417" s="165"/>
      <c r="N417" s="166"/>
      <c r="O417" s="166"/>
      <c r="P417" s="166"/>
      <c r="Q417" s="166"/>
      <c r="R417" s="166"/>
      <c r="S417" s="166"/>
      <c r="T417" s="167"/>
      <c r="AT417" s="161" t="s">
        <v>164</v>
      </c>
      <c r="AU417" s="161" t="s">
        <v>81</v>
      </c>
      <c r="AV417" s="158" t="s">
        <v>81</v>
      </c>
      <c r="AW417" s="158" t="s">
        <v>26</v>
      </c>
      <c r="AX417" s="158" t="s">
        <v>69</v>
      </c>
      <c r="AY417" s="161" t="s">
        <v>157</v>
      </c>
    </row>
    <row r="418" spans="2:65" s="158" customFormat="1">
      <c r="B418" s="159"/>
      <c r="D418" s="160" t="s">
        <v>164</v>
      </c>
      <c r="E418" s="161"/>
      <c r="F418" s="162" t="s">
        <v>449</v>
      </c>
      <c r="H418" s="163">
        <v>10.1</v>
      </c>
      <c r="I418" s="164"/>
      <c r="L418" s="159"/>
      <c r="M418" s="165"/>
      <c r="N418" s="166"/>
      <c r="O418" s="166"/>
      <c r="P418" s="166"/>
      <c r="Q418" s="166"/>
      <c r="R418" s="166"/>
      <c r="S418" s="166"/>
      <c r="T418" s="167"/>
      <c r="AT418" s="161" t="s">
        <v>164</v>
      </c>
      <c r="AU418" s="161" t="s">
        <v>81</v>
      </c>
      <c r="AV418" s="158" t="s">
        <v>81</v>
      </c>
      <c r="AW418" s="158" t="s">
        <v>26</v>
      </c>
      <c r="AX418" s="158" t="s">
        <v>69</v>
      </c>
      <c r="AY418" s="161" t="s">
        <v>157</v>
      </c>
    </row>
    <row r="419" spans="2:65" s="177" customFormat="1">
      <c r="B419" s="178"/>
      <c r="D419" s="160" t="s">
        <v>164</v>
      </c>
      <c r="E419" s="179"/>
      <c r="F419" s="180" t="s">
        <v>170</v>
      </c>
      <c r="H419" s="181">
        <v>111.36</v>
      </c>
      <c r="I419" s="182"/>
      <c r="L419" s="178"/>
      <c r="M419" s="183"/>
      <c r="N419" s="184"/>
      <c r="O419" s="184"/>
      <c r="P419" s="184"/>
      <c r="Q419" s="184"/>
      <c r="R419" s="184"/>
      <c r="S419" s="184"/>
      <c r="T419" s="185"/>
      <c r="AT419" s="179" t="s">
        <v>164</v>
      </c>
      <c r="AU419" s="179" t="s">
        <v>81</v>
      </c>
      <c r="AV419" s="177" t="s">
        <v>163</v>
      </c>
      <c r="AW419" s="177" t="s">
        <v>26</v>
      </c>
      <c r="AX419" s="177" t="s">
        <v>69</v>
      </c>
      <c r="AY419" s="179" t="s">
        <v>157</v>
      </c>
    </row>
    <row r="420" spans="2:65" s="158" customFormat="1">
      <c r="B420" s="159"/>
      <c r="D420" s="160" t="s">
        <v>164</v>
      </c>
      <c r="E420" s="161"/>
      <c r="F420" s="162" t="s">
        <v>450</v>
      </c>
      <c r="H420" s="163">
        <v>119.155</v>
      </c>
      <c r="I420" s="164"/>
      <c r="L420" s="159"/>
      <c r="M420" s="165"/>
      <c r="N420" s="166"/>
      <c r="O420" s="166"/>
      <c r="P420" s="166"/>
      <c r="Q420" s="166"/>
      <c r="R420" s="166"/>
      <c r="S420" s="166"/>
      <c r="T420" s="167"/>
      <c r="AT420" s="161" t="s">
        <v>164</v>
      </c>
      <c r="AU420" s="161" t="s">
        <v>81</v>
      </c>
      <c r="AV420" s="158" t="s">
        <v>81</v>
      </c>
      <c r="AW420" s="158" t="s">
        <v>26</v>
      </c>
      <c r="AX420" s="158" t="s">
        <v>69</v>
      </c>
      <c r="AY420" s="161" t="s">
        <v>157</v>
      </c>
    </row>
    <row r="421" spans="2:65" s="177" customFormat="1">
      <c r="B421" s="178"/>
      <c r="D421" s="160" t="s">
        <v>164</v>
      </c>
      <c r="E421" s="179"/>
      <c r="F421" s="180" t="s">
        <v>170</v>
      </c>
      <c r="H421" s="181">
        <v>119.155</v>
      </c>
      <c r="I421" s="182"/>
      <c r="L421" s="178"/>
      <c r="M421" s="183"/>
      <c r="N421" s="184"/>
      <c r="O421" s="184"/>
      <c r="P421" s="184"/>
      <c r="Q421" s="184"/>
      <c r="R421" s="184"/>
      <c r="S421" s="184"/>
      <c r="T421" s="185"/>
      <c r="AT421" s="179" t="s">
        <v>164</v>
      </c>
      <c r="AU421" s="179" t="s">
        <v>81</v>
      </c>
      <c r="AV421" s="177" t="s">
        <v>163</v>
      </c>
      <c r="AW421" s="177" t="s">
        <v>26</v>
      </c>
      <c r="AX421" s="177" t="s">
        <v>75</v>
      </c>
      <c r="AY421" s="179" t="s">
        <v>157</v>
      </c>
    </row>
    <row r="422" spans="2:65" s="17" customFormat="1" ht="24.25" customHeight="1">
      <c r="B422" s="143"/>
      <c r="C422" s="144" t="s">
        <v>451</v>
      </c>
      <c r="D422" s="144" t="s">
        <v>159</v>
      </c>
      <c r="E422" s="145" t="s">
        <v>452</v>
      </c>
      <c r="F422" s="146" t="s">
        <v>453</v>
      </c>
      <c r="G422" s="147" t="s">
        <v>239</v>
      </c>
      <c r="H422" s="148">
        <v>13.311</v>
      </c>
      <c r="I422" s="149"/>
      <c r="J422" s="150"/>
      <c r="K422" s="151"/>
      <c r="L422" s="18"/>
      <c r="M422" s="152"/>
      <c r="N422" s="153" t="s">
        <v>35</v>
      </c>
      <c r="O422" s="45"/>
      <c r="P422" s="154">
        <f>O422*H422</f>
        <v>0</v>
      </c>
      <c r="Q422" s="154">
        <v>0</v>
      </c>
      <c r="R422" s="154">
        <f>Q422*H422</f>
        <v>0</v>
      </c>
      <c r="S422" s="154">
        <v>0</v>
      </c>
      <c r="T422" s="155">
        <f>S422*H422</f>
        <v>0</v>
      </c>
      <c r="AR422" s="156" t="s">
        <v>163</v>
      </c>
      <c r="AT422" s="156" t="s">
        <v>159</v>
      </c>
      <c r="AU422" s="156" t="s">
        <v>81</v>
      </c>
      <c r="AY422" s="3" t="s">
        <v>157</v>
      </c>
      <c r="BE422" s="157">
        <f>IF(N422="základná",J422,0)</f>
        <v>0</v>
      </c>
      <c r="BF422" s="157">
        <f>IF(N422="znížená",J422,0)</f>
        <v>0</v>
      </c>
      <c r="BG422" s="157">
        <f>IF(N422="zákl. prenesená",J422,0)</f>
        <v>0</v>
      </c>
      <c r="BH422" s="157">
        <f>IF(N422="zníž. prenesená",J422,0)</f>
        <v>0</v>
      </c>
      <c r="BI422" s="157">
        <f>IF(N422="nulová",J422,0)</f>
        <v>0</v>
      </c>
      <c r="BJ422" s="3" t="s">
        <v>81</v>
      </c>
      <c r="BK422" s="157">
        <f>ROUND(I422*H422,2)</f>
        <v>0</v>
      </c>
      <c r="BL422" s="3" t="s">
        <v>163</v>
      </c>
      <c r="BM422" s="156" t="s">
        <v>454</v>
      </c>
    </row>
    <row r="423" spans="2:65" s="158" customFormat="1">
      <c r="B423" s="159"/>
      <c r="D423" s="160" t="s">
        <v>164</v>
      </c>
      <c r="E423" s="161"/>
      <c r="F423" s="162" t="s">
        <v>455</v>
      </c>
      <c r="H423" s="163">
        <v>6.6</v>
      </c>
      <c r="I423" s="164"/>
      <c r="L423" s="159"/>
      <c r="M423" s="165"/>
      <c r="N423" s="166"/>
      <c r="O423" s="166"/>
      <c r="P423" s="166"/>
      <c r="Q423" s="166"/>
      <c r="R423" s="166"/>
      <c r="S423" s="166"/>
      <c r="T423" s="167"/>
      <c r="AT423" s="161" t="s">
        <v>164</v>
      </c>
      <c r="AU423" s="161" t="s">
        <v>81</v>
      </c>
      <c r="AV423" s="158" t="s">
        <v>81</v>
      </c>
      <c r="AW423" s="158" t="s">
        <v>26</v>
      </c>
      <c r="AX423" s="158" t="s">
        <v>69</v>
      </c>
      <c r="AY423" s="161" t="s">
        <v>157</v>
      </c>
    </row>
    <row r="424" spans="2:65" s="158" customFormat="1">
      <c r="B424" s="159"/>
      <c r="D424" s="160" t="s">
        <v>164</v>
      </c>
      <c r="E424" s="161"/>
      <c r="F424" s="162" t="s">
        <v>456</v>
      </c>
      <c r="H424" s="163">
        <v>5.84</v>
      </c>
      <c r="I424" s="164"/>
      <c r="L424" s="159"/>
      <c r="M424" s="165"/>
      <c r="N424" s="166"/>
      <c r="O424" s="166"/>
      <c r="P424" s="166"/>
      <c r="Q424" s="166"/>
      <c r="R424" s="166"/>
      <c r="S424" s="166"/>
      <c r="T424" s="167"/>
      <c r="AT424" s="161" t="s">
        <v>164</v>
      </c>
      <c r="AU424" s="161" t="s">
        <v>81</v>
      </c>
      <c r="AV424" s="158" t="s">
        <v>81</v>
      </c>
      <c r="AW424" s="158" t="s">
        <v>26</v>
      </c>
      <c r="AX424" s="158" t="s">
        <v>69</v>
      </c>
      <c r="AY424" s="161" t="s">
        <v>157</v>
      </c>
    </row>
    <row r="425" spans="2:65" s="177" customFormat="1">
      <c r="B425" s="178"/>
      <c r="D425" s="160" t="s">
        <v>164</v>
      </c>
      <c r="E425" s="179"/>
      <c r="F425" s="180" t="s">
        <v>170</v>
      </c>
      <c r="H425" s="181">
        <v>12.44</v>
      </c>
      <c r="I425" s="182"/>
      <c r="L425" s="178"/>
      <c r="M425" s="183"/>
      <c r="N425" s="184"/>
      <c r="O425" s="184"/>
      <c r="P425" s="184"/>
      <c r="Q425" s="184"/>
      <c r="R425" s="184"/>
      <c r="S425" s="184"/>
      <c r="T425" s="185"/>
      <c r="AT425" s="179" t="s">
        <v>164</v>
      </c>
      <c r="AU425" s="179" t="s">
        <v>81</v>
      </c>
      <c r="AV425" s="177" t="s">
        <v>163</v>
      </c>
      <c r="AW425" s="177" t="s">
        <v>26</v>
      </c>
      <c r="AX425" s="177" t="s">
        <v>69</v>
      </c>
      <c r="AY425" s="179" t="s">
        <v>157</v>
      </c>
    </row>
    <row r="426" spans="2:65" s="158" customFormat="1">
      <c r="B426" s="159"/>
      <c r="D426" s="160" t="s">
        <v>164</v>
      </c>
      <c r="E426" s="161"/>
      <c r="F426" s="162" t="s">
        <v>457</v>
      </c>
      <c r="H426" s="163">
        <v>13.311</v>
      </c>
      <c r="I426" s="164"/>
      <c r="L426" s="159"/>
      <c r="M426" s="165"/>
      <c r="N426" s="166"/>
      <c r="O426" s="166"/>
      <c r="P426" s="166"/>
      <c r="Q426" s="166"/>
      <c r="R426" s="166"/>
      <c r="S426" s="166"/>
      <c r="T426" s="167"/>
      <c r="AT426" s="161" t="s">
        <v>164</v>
      </c>
      <c r="AU426" s="161" t="s">
        <v>81</v>
      </c>
      <c r="AV426" s="158" t="s">
        <v>81</v>
      </c>
      <c r="AW426" s="158" t="s">
        <v>26</v>
      </c>
      <c r="AX426" s="158" t="s">
        <v>69</v>
      </c>
      <c r="AY426" s="161" t="s">
        <v>157</v>
      </c>
    </row>
    <row r="427" spans="2:65" s="177" customFormat="1">
      <c r="B427" s="178"/>
      <c r="D427" s="160" t="s">
        <v>164</v>
      </c>
      <c r="E427" s="179"/>
      <c r="F427" s="180" t="s">
        <v>170</v>
      </c>
      <c r="H427" s="181">
        <v>13.311</v>
      </c>
      <c r="I427" s="182"/>
      <c r="L427" s="178"/>
      <c r="M427" s="183"/>
      <c r="N427" s="184"/>
      <c r="O427" s="184"/>
      <c r="P427" s="184"/>
      <c r="Q427" s="184"/>
      <c r="R427" s="184"/>
      <c r="S427" s="184"/>
      <c r="T427" s="185"/>
      <c r="AT427" s="179" t="s">
        <v>164</v>
      </c>
      <c r="AU427" s="179" t="s">
        <v>81</v>
      </c>
      <c r="AV427" s="177" t="s">
        <v>163</v>
      </c>
      <c r="AW427" s="177" t="s">
        <v>26</v>
      </c>
      <c r="AX427" s="177" t="s">
        <v>75</v>
      </c>
      <c r="AY427" s="179" t="s">
        <v>157</v>
      </c>
    </row>
    <row r="428" spans="2:65" s="17" customFormat="1" ht="24.25" customHeight="1">
      <c r="B428" s="143"/>
      <c r="C428" s="144" t="s">
        <v>270</v>
      </c>
      <c r="D428" s="144" t="s">
        <v>159</v>
      </c>
      <c r="E428" s="145" t="s">
        <v>458</v>
      </c>
      <c r="F428" s="146" t="s">
        <v>459</v>
      </c>
      <c r="G428" s="147" t="s">
        <v>239</v>
      </c>
      <c r="H428" s="148">
        <v>120.033</v>
      </c>
      <c r="I428" s="149"/>
      <c r="J428" s="150"/>
      <c r="K428" s="151"/>
      <c r="L428" s="18"/>
      <c r="M428" s="152"/>
      <c r="N428" s="153" t="s">
        <v>35</v>
      </c>
      <c r="O428" s="45"/>
      <c r="P428" s="154">
        <f>O428*H428</f>
        <v>0</v>
      </c>
      <c r="Q428" s="154">
        <v>0</v>
      </c>
      <c r="R428" s="154">
        <f>Q428*H428</f>
        <v>0</v>
      </c>
      <c r="S428" s="154">
        <v>0</v>
      </c>
      <c r="T428" s="155">
        <f>S428*H428</f>
        <v>0</v>
      </c>
      <c r="AR428" s="156" t="s">
        <v>163</v>
      </c>
      <c r="AT428" s="156" t="s">
        <v>159</v>
      </c>
      <c r="AU428" s="156" t="s">
        <v>81</v>
      </c>
      <c r="AY428" s="3" t="s">
        <v>157</v>
      </c>
      <c r="BE428" s="157">
        <f>IF(N428="základná",J428,0)</f>
        <v>0</v>
      </c>
      <c r="BF428" s="157">
        <f>IF(N428="znížená",J428,0)</f>
        <v>0</v>
      </c>
      <c r="BG428" s="157">
        <f>IF(N428="zákl. prenesená",J428,0)</f>
        <v>0</v>
      </c>
      <c r="BH428" s="157">
        <f>IF(N428="zníž. prenesená",J428,0)</f>
        <v>0</v>
      </c>
      <c r="BI428" s="157">
        <f>IF(N428="nulová",J428,0)</f>
        <v>0</v>
      </c>
      <c r="BJ428" s="3" t="s">
        <v>81</v>
      </c>
      <c r="BK428" s="157">
        <f>ROUND(I428*H428,2)</f>
        <v>0</v>
      </c>
      <c r="BL428" s="3" t="s">
        <v>163</v>
      </c>
      <c r="BM428" s="156" t="s">
        <v>460</v>
      </c>
    </row>
    <row r="429" spans="2:65" s="158" customFormat="1">
      <c r="B429" s="159"/>
      <c r="D429" s="160" t="s">
        <v>164</v>
      </c>
      <c r="E429" s="161"/>
      <c r="F429" s="162" t="s">
        <v>461</v>
      </c>
      <c r="H429" s="163">
        <v>8.5</v>
      </c>
      <c r="I429" s="164"/>
      <c r="L429" s="159"/>
      <c r="M429" s="165"/>
      <c r="N429" s="166"/>
      <c r="O429" s="166"/>
      <c r="P429" s="166"/>
      <c r="Q429" s="166"/>
      <c r="R429" s="166"/>
      <c r="S429" s="166"/>
      <c r="T429" s="167"/>
      <c r="AT429" s="161" t="s">
        <v>164</v>
      </c>
      <c r="AU429" s="161" t="s">
        <v>81</v>
      </c>
      <c r="AV429" s="158" t="s">
        <v>81</v>
      </c>
      <c r="AW429" s="158" t="s">
        <v>26</v>
      </c>
      <c r="AX429" s="158" t="s">
        <v>69</v>
      </c>
      <c r="AY429" s="161" t="s">
        <v>157</v>
      </c>
    </row>
    <row r="430" spans="2:65" s="158" customFormat="1">
      <c r="B430" s="159"/>
      <c r="D430" s="160" t="s">
        <v>164</v>
      </c>
      <c r="E430" s="161"/>
      <c r="F430" s="162" t="s">
        <v>462</v>
      </c>
      <c r="H430" s="163">
        <v>30.84</v>
      </c>
      <c r="I430" s="164"/>
      <c r="L430" s="159"/>
      <c r="M430" s="165"/>
      <c r="N430" s="166"/>
      <c r="O430" s="166"/>
      <c r="P430" s="166"/>
      <c r="Q430" s="166"/>
      <c r="R430" s="166"/>
      <c r="S430" s="166"/>
      <c r="T430" s="167"/>
      <c r="AT430" s="161" t="s">
        <v>164</v>
      </c>
      <c r="AU430" s="161" t="s">
        <v>81</v>
      </c>
      <c r="AV430" s="158" t="s">
        <v>81</v>
      </c>
      <c r="AW430" s="158" t="s">
        <v>26</v>
      </c>
      <c r="AX430" s="158" t="s">
        <v>69</v>
      </c>
      <c r="AY430" s="161" t="s">
        <v>157</v>
      </c>
    </row>
    <row r="431" spans="2:65" s="158" customFormat="1">
      <c r="B431" s="159"/>
      <c r="D431" s="160" t="s">
        <v>164</v>
      </c>
      <c r="E431" s="161"/>
      <c r="F431" s="162" t="s">
        <v>463</v>
      </c>
      <c r="H431" s="163">
        <v>22.16</v>
      </c>
      <c r="I431" s="164"/>
      <c r="L431" s="159"/>
      <c r="M431" s="165"/>
      <c r="N431" s="166"/>
      <c r="O431" s="166"/>
      <c r="P431" s="166"/>
      <c r="Q431" s="166"/>
      <c r="R431" s="166"/>
      <c r="S431" s="166"/>
      <c r="T431" s="167"/>
      <c r="AT431" s="161" t="s">
        <v>164</v>
      </c>
      <c r="AU431" s="161" t="s">
        <v>81</v>
      </c>
      <c r="AV431" s="158" t="s">
        <v>81</v>
      </c>
      <c r="AW431" s="158" t="s">
        <v>26</v>
      </c>
      <c r="AX431" s="158" t="s">
        <v>69</v>
      </c>
      <c r="AY431" s="161" t="s">
        <v>157</v>
      </c>
    </row>
    <row r="432" spans="2:65" s="158" customFormat="1">
      <c r="B432" s="159"/>
      <c r="D432" s="160" t="s">
        <v>164</v>
      </c>
      <c r="E432" s="161"/>
      <c r="F432" s="162" t="s">
        <v>464</v>
      </c>
      <c r="H432" s="163">
        <v>32.04</v>
      </c>
      <c r="I432" s="164"/>
      <c r="L432" s="159"/>
      <c r="M432" s="165"/>
      <c r="N432" s="166"/>
      <c r="O432" s="166"/>
      <c r="P432" s="166"/>
      <c r="Q432" s="166"/>
      <c r="R432" s="166"/>
      <c r="S432" s="166"/>
      <c r="T432" s="167"/>
      <c r="AT432" s="161" t="s">
        <v>164</v>
      </c>
      <c r="AU432" s="161" t="s">
        <v>81</v>
      </c>
      <c r="AV432" s="158" t="s">
        <v>81</v>
      </c>
      <c r="AW432" s="158" t="s">
        <v>26</v>
      </c>
      <c r="AX432" s="158" t="s">
        <v>69</v>
      </c>
      <c r="AY432" s="161" t="s">
        <v>157</v>
      </c>
    </row>
    <row r="433" spans="2:65" s="158" customFormat="1">
      <c r="B433" s="159"/>
      <c r="D433" s="160" t="s">
        <v>164</v>
      </c>
      <c r="E433" s="161"/>
      <c r="F433" s="162" t="s">
        <v>465</v>
      </c>
      <c r="H433" s="163">
        <v>5.74</v>
      </c>
      <c r="I433" s="164"/>
      <c r="L433" s="159"/>
      <c r="M433" s="165"/>
      <c r="N433" s="166"/>
      <c r="O433" s="166"/>
      <c r="P433" s="166"/>
      <c r="Q433" s="166"/>
      <c r="R433" s="166"/>
      <c r="S433" s="166"/>
      <c r="T433" s="167"/>
      <c r="AT433" s="161" t="s">
        <v>164</v>
      </c>
      <c r="AU433" s="161" t="s">
        <v>81</v>
      </c>
      <c r="AV433" s="158" t="s">
        <v>81</v>
      </c>
      <c r="AW433" s="158" t="s">
        <v>26</v>
      </c>
      <c r="AX433" s="158" t="s">
        <v>69</v>
      </c>
      <c r="AY433" s="161" t="s">
        <v>157</v>
      </c>
    </row>
    <row r="434" spans="2:65" s="158" customFormat="1">
      <c r="B434" s="159"/>
      <c r="D434" s="160" t="s">
        <v>164</v>
      </c>
      <c r="E434" s="161"/>
      <c r="F434" s="162" t="s">
        <v>466</v>
      </c>
      <c r="H434" s="163">
        <v>7.2</v>
      </c>
      <c r="I434" s="164"/>
      <c r="L434" s="159"/>
      <c r="M434" s="165"/>
      <c r="N434" s="166"/>
      <c r="O434" s="166"/>
      <c r="P434" s="166"/>
      <c r="Q434" s="166"/>
      <c r="R434" s="166"/>
      <c r="S434" s="166"/>
      <c r="T434" s="167"/>
      <c r="AT434" s="161" t="s">
        <v>164</v>
      </c>
      <c r="AU434" s="161" t="s">
        <v>81</v>
      </c>
      <c r="AV434" s="158" t="s">
        <v>81</v>
      </c>
      <c r="AW434" s="158" t="s">
        <v>26</v>
      </c>
      <c r="AX434" s="158" t="s">
        <v>69</v>
      </c>
      <c r="AY434" s="161" t="s">
        <v>157</v>
      </c>
    </row>
    <row r="435" spans="2:65" s="158" customFormat="1">
      <c r="B435" s="159"/>
      <c r="D435" s="160" t="s">
        <v>164</v>
      </c>
      <c r="E435" s="161"/>
      <c r="F435" s="162" t="s">
        <v>467</v>
      </c>
      <c r="H435" s="163">
        <v>5.7</v>
      </c>
      <c r="I435" s="164"/>
      <c r="L435" s="159"/>
      <c r="M435" s="165"/>
      <c r="N435" s="166"/>
      <c r="O435" s="166"/>
      <c r="P435" s="166"/>
      <c r="Q435" s="166"/>
      <c r="R435" s="166"/>
      <c r="S435" s="166"/>
      <c r="T435" s="167"/>
      <c r="AT435" s="161" t="s">
        <v>164</v>
      </c>
      <c r="AU435" s="161" t="s">
        <v>81</v>
      </c>
      <c r="AV435" s="158" t="s">
        <v>81</v>
      </c>
      <c r="AW435" s="158" t="s">
        <v>26</v>
      </c>
      <c r="AX435" s="158" t="s">
        <v>69</v>
      </c>
      <c r="AY435" s="161" t="s">
        <v>157</v>
      </c>
    </row>
    <row r="436" spans="2:65" s="177" customFormat="1">
      <c r="B436" s="178"/>
      <c r="D436" s="160" t="s">
        <v>164</v>
      </c>
      <c r="E436" s="179"/>
      <c r="F436" s="180" t="s">
        <v>170</v>
      </c>
      <c r="H436" s="181">
        <v>112.18</v>
      </c>
      <c r="I436" s="182"/>
      <c r="L436" s="178"/>
      <c r="M436" s="183"/>
      <c r="N436" s="184"/>
      <c r="O436" s="184"/>
      <c r="P436" s="184"/>
      <c r="Q436" s="184"/>
      <c r="R436" s="184"/>
      <c r="S436" s="184"/>
      <c r="T436" s="185"/>
      <c r="AT436" s="179" t="s">
        <v>164</v>
      </c>
      <c r="AU436" s="179" t="s">
        <v>81</v>
      </c>
      <c r="AV436" s="177" t="s">
        <v>163</v>
      </c>
      <c r="AW436" s="177" t="s">
        <v>26</v>
      </c>
      <c r="AX436" s="177" t="s">
        <v>69</v>
      </c>
      <c r="AY436" s="179" t="s">
        <v>157</v>
      </c>
    </row>
    <row r="437" spans="2:65" s="158" customFormat="1">
      <c r="B437" s="159"/>
      <c r="D437" s="160" t="s">
        <v>164</v>
      </c>
      <c r="E437" s="161"/>
      <c r="F437" s="162" t="s">
        <v>468</v>
      </c>
      <c r="H437" s="163">
        <v>120.033</v>
      </c>
      <c r="I437" s="164"/>
      <c r="L437" s="159"/>
      <c r="M437" s="165"/>
      <c r="N437" s="166"/>
      <c r="O437" s="166"/>
      <c r="P437" s="166"/>
      <c r="Q437" s="166"/>
      <c r="R437" s="166"/>
      <c r="S437" s="166"/>
      <c r="T437" s="167"/>
      <c r="AT437" s="161" t="s">
        <v>164</v>
      </c>
      <c r="AU437" s="161" t="s">
        <v>81</v>
      </c>
      <c r="AV437" s="158" t="s">
        <v>81</v>
      </c>
      <c r="AW437" s="158" t="s">
        <v>26</v>
      </c>
      <c r="AX437" s="158" t="s">
        <v>69</v>
      </c>
      <c r="AY437" s="161" t="s">
        <v>157</v>
      </c>
    </row>
    <row r="438" spans="2:65" s="177" customFormat="1">
      <c r="B438" s="178"/>
      <c r="D438" s="160" t="s">
        <v>164</v>
      </c>
      <c r="E438" s="179"/>
      <c r="F438" s="180" t="s">
        <v>170</v>
      </c>
      <c r="H438" s="181">
        <v>120.033</v>
      </c>
      <c r="I438" s="182"/>
      <c r="L438" s="178"/>
      <c r="M438" s="183"/>
      <c r="N438" s="184"/>
      <c r="O438" s="184"/>
      <c r="P438" s="184"/>
      <c r="Q438" s="184"/>
      <c r="R438" s="184"/>
      <c r="S438" s="184"/>
      <c r="T438" s="185"/>
      <c r="AT438" s="179" t="s">
        <v>164</v>
      </c>
      <c r="AU438" s="179" t="s">
        <v>81</v>
      </c>
      <c r="AV438" s="177" t="s">
        <v>163</v>
      </c>
      <c r="AW438" s="177" t="s">
        <v>26</v>
      </c>
      <c r="AX438" s="177" t="s">
        <v>75</v>
      </c>
      <c r="AY438" s="179" t="s">
        <v>157</v>
      </c>
    </row>
    <row r="439" spans="2:65" s="17" customFormat="1" ht="24.25" customHeight="1">
      <c r="B439" s="143"/>
      <c r="C439" s="144" t="s">
        <v>469</v>
      </c>
      <c r="D439" s="144" t="s">
        <v>159</v>
      </c>
      <c r="E439" s="145" t="s">
        <v>470</v>
      </c>
      <c r="F439" s="146" t="s">
        <v>471</v>
      </c>
      <c r="G439" s="147" t="s">
        <v>222</v>
      </c>
      <c r="H439" s="148">
        <v>6</v>
      </c>
      <c r="I439" s="149"/>
      <c r="J439" s="150"/>
      <c r="K439" s="151"/>
      <c r="L439" s="18"/>
      <c r="M439" s="152"/>
      <c r="N439" s="153" t="s">
        <v>35</v>
      </c>
      <c r="O439" s="45"/>
      <c r="P439" s="154">
        <f t="shared" ref="P439:P446" si="0">O439*H439</f>
        <v>0</v>
      </c>
      <c r="Q439" s="154">
        <v>0</v>
      </c>
      <c r="R439" s="154">
        <f t="shared" ref="R439:R446" si="1">Q439*H439</f>
        <v>0</v>
      </c>
      <c r="S439" s="154">
        <v>0</v>
      </c>
      <c r="T439" s="155">
        <f t="shared" ref="T439:T446" si="2">S439*H439</f>
        <v>0</v>
      </c>
      <c r="AR439" s="156" t="s">
        <v>163</v>
      </c>
      <c r="AT439" s="156" t="s">
        <v>159</v>
      </c>
      <c r="AU439" s="156" t="s">
        <v>81</v>
      </c>
      <c r="AY439" s="3" t="s">
        <v>157</v>
      </c>
      <c r="BE439" s="157">
        <f t="shared" ref="BE439:BE446" si="3">IF(N439="základná",J439,0)</f>
        <v>0</v>
      </c>
      <c r="BF439" s="157">
        <f t="shared" ref="BF439:BF446" si="4">IF(N439="znížená",J439,0)</f>
        <v>0</v>
      </c>
      <c r="BG439" s="157">
        <f t="shared" ref="BG439:BG446" si="5">IF(N439="zákl. prenesená",J439,0)</f>
        <v>0</v>
      </c>
      <c r="BH439" s="157">
        <f t="shared" ref="BH439:BH446" si="6">IF(N439="zníž. prenesená",J439,0)</f>
        <v>0</v>
      </c>
      <c r="BI439" s="157">
        <f t="shared" ref="BI439:BI446" si="7">IF(N439="nulová",J439,0)</f>
        <v>0</v>
      </c>
      <c r="BJ439" s="3" t="s">
        <v>81</v>
      </c>
      <c r="BK439" s="157">
        <f t="shared" ref="BK439:BK446" si="8">ROUND(I439*H439,2)</f>
        <v>0</v>
      </c>
      <c r="BL439" s="3" t="s">
        <v>163</v>
      </c>
      <c r="BM439" s="156" t="s">
        <v>472</v>
      </c>
    </row>
    <row r="440" spans="2:65" s="17" customFormat="1" ht="24.25" customHeight="1">
      <c r="B440" s="143"/>
      <c r="C440" s="144" t="s">
        <v>273</v>
      </c>
      <c r="D440" s="144" t="s">
        <v>159</v>
      </c>
      <c r="E440" s="145" t="s">
        <v>473</v>
      </c>
      <c r="F440" s="146" t="s">
        <v>474</v>
      </c>
      <c r="G440" s="147" t="s">
        <v>222</v>
      </c>
      <c r="H440" s="148">
        <v>1</v>
      </c>
      <c r="I440" s="149"/>
      <c r="J440" s="150"/>
      <c r="K440" s="151"/>
      <c r="L440" s="18"/>
      <c r="M440" s="152"/>
      <c r="N440" s="153" t="s">
        <v>35</v>
      </c>
      <c r="O440" s="45"/>
      <c r="P440" s="154">
        <f t="shared" si="0"/>
        <v>0</v>
      </c>
      <c r="Q440" s="154">
        <v>0</v>
      </c>
      <c r="R440" s="154">
        <f t="shared" si="1"/>
        <v>0</v>
      </c>
      <c r="S440" s="154">
        <v>0</v>
      </c>
      <c r="T440" s="155">
        <f t="shared" si="2"/>
        <v>0</v>
      </c>
      <c r="AR440" s="156" t="s">
        <v>163</v>
      </c>
      <c r="AT440" s="156" t="s">
        <v>159</v>
      </c>
      <c r="AU440" s="156" t="s">
        <v>81</v>
      </c>
      <c r="AY440" s="3" t="s">
        <v>157</v>
      </c>
      <c r="BE440" s="157">
        <f t="shared" si="3"/>
        <v>0</v>
      </c>
      <c r="BF440" s="157">
        <f t="shared" si="4"/>
        <v>0</v>
      </c>
      <c r="BG440" s="157">
        <f t="shared" si="5"/>
        <v>0</v>
      </c>
      <c r="BH440" s="157">
        <f t="shared" si="6"/>
        <v>0</v>
      </c>
      <c r="BI440" s="157">
        <f t="shared" si="7"/>
        <v>0</v>
      </c>
      <c r="BJ440" s="3" t="s">
        <v>81</v>
      </c>
      <c r="BK440" s="157">
        <f t="shared" si="8"/>
        <v>0</v>
      </c>
      <c r="BL440" s="3" t="s">
        <v>163</v>
      </c>
      <c r="BM440" s="156" t="s">
        <v>475</v>
      </c>
    </row>
    <row r="441" spans="2:65" s="17" customFormat="1" ht="24.25" customHeight="1">
      <c r="B441" s="143"/>
      <c r="C441" s="144" t="s">
        <v>476</v>
      </c>
      <c r="D441" s="144" t="s">
        <v>159</v>
      </c>
      <c r="E441" s="145" t="s">
        <v>473</v>
      </c>
      <c r="F441" s="146" t="s">
        <v>474</v>
      </c>
      <c r="G441" s="147" t="s">
        <v>222</v>
      </c>
      <c r="H441" s="148">
        <v>3</v>
      </c>
      <c r="I441" s="149"/>
      <c r="J441" s="150"/>
      <c r="K441" s="151"/>
      <c r="L441" s="18"/>
      <c r="M441" s="152"/>
      <c r="N441" s="153" t="s">
        <v>35</v>
      </c>
      <c r="O441" s="45"/>
      <c r="P441" s="154">
        <f t="shared" si="0"/>
        <v>0</v>
      </c>
      <c r="Q441" s="154">
        <v>0</v>
      </c>
      <c r="R441" s="154">
        <f t="shared" si="1"/>
        <v>0</v>
      </c>
      <c r="S441" s="154">
        <v>0</v>
      </c>
      <c r="T441" s="155">
        <f t="shared" si="2"/>
        <v>0</v>
      </c>
      <c r="AR441" s="156" t="s">
        <v>163</v>
      </c>
      <c r="AT441" s="156" t="s">
        <v>159</v>
      </c>
      <c r="AU441" s="156" t="s">
        <v>81</v>
      </c>
      <c r="AY441" s="3" t="s">
        <v>157</v>
      </c>
      <c r="BE441" s="157">
        <f t="shared" si="3"/>
        <v>0</v>
      </c>
      <c r="BF441" s="157">
        <f t="shared" si="4"/>
        <v>0</v>
      </c>
      <c r="BG441" s="157">
        <f t="shared" si="5"/>
        <v>0</v>
      </c>
      <c r="BH441" s="157">
        <f t="shared" si="6"/>
        <v>0</v>
      </c>
      <c r="BI441" s="157">
        <f t="shared" si="7"/>
        <v>0</v>
      </c>
      <c r="BJ441" s="3" t="s">
        <v>81</v>
      </c>
      <c r="BK441" s="157">
        <f t="shared" si="8"/>
        <v>0</v>
      </c>
      <c r="BL441" s="3" t="s">
        <v>163</v>
      </c>
      <c r="BM441" s="156" t="s">
        <v>477</v>
      </c>
    </row>
    <row r="442" spans="2:65" s="17" customFormat="1" ht="24.25" customHeight="1">
      <c r="B442" s="143"/>
      <c r="C442" s="144" t="s">
        <v>279</v>
      </c>
      <c r="D442" s="144" t="s">
        <v>159</v>
      </c>
      <c r="E442" s="145" t="s">
        <v>478</v>
      </c>
      <c r="F442" s="146" t="s">
        <v>479</v>
      </c>
      <c r="G442" s="147" t="s">
        <v>222</v>
      </c>
      <c r="H442" s="148">
        <v>3</v>
      </c>
      <c r="I442" s="149"/>
      <c r="J442" s="150"/>
      <c r="K442" s="151"/>
      <c r="L442" s="18"/>
      <c r="M442" s="152"/>
      <c r="N442" s="153" t="s">
        <v>35</v>
      </c>
      <c r="O442" s="45"/>
      <c r="P442" s="154">
        <f t="shared" si="0"/>
        <v>0</v>
      </c>
      <c r="Q442" s="154">
        <v>0</v>
      </c>
      <c r="R442" s="154">
        <f t="shared" si="1"/>
        <v>0</v>
      </c>
      <c r="S442" s="154">
        <v>0</v>
      </c>
      <c r="T442" s="155">
        <f t="shared" si="2"/>
        <v>0</v>
      </c>
      <c r="AR442" s="156" t="s">
        <v>163</v>
      </c>
      <c r="AT442" s="156" t="s">
        <v>159</v>
      </c>
      <c r="AU442" s="156" t="s">
        <v>81</v>
      </c>
      <c r="AY442" s="3" t="s">
        <v>157</v>
      </c>
      <c r="BE442" s="157">
        <f t="shared" si="3"/>
        <v>0</v>
      </c>
      <c r="BF442" s="157">
        <f t="shared" si="4"/>
        <v>0</v>
      </c>
      <c r="BG442" s="157">
        <f t="shared" si="5"/>
        <v>0</v>
      </c>
      <c r="BH442" s="157">
        <f t="shared" si="6"/>
        <v>0</v>
      </c>
      <c r="BI442" s="157">
        <f t="shared" si="7"/>
        <v>0</v>
      </c>
      <c r="BJ442" s="3" t="s">
        <v>81</v>
      </c>
      <c r="BK442" s="157">
        <f t="shared" si="8"/>
        <v>0</v>
      </c>
      <c r="BL442" s="3" t="s">
        <v>163</v>
      </c>
      <c r="BM442" s="156" t="s">
        <v>480</v>
      </c>
    </row>
    <row r="443" spans="2:65" s="17" customFormat="1" ht="24.25" customHeight="1">
      <c r="B443" s="143"/>
      <c r="C443" s="144" t="s">
        <v>481</v>
      </c>
      <c r="D443" s="144" t="s">
        <v>159</v>
      </c>
      <c r="E443" s="145" t="s">
        <v>482</v>
      </c>
      <c r="F443" s="146" t="s">
        <v>483</v>
      </c>
      <c r="G443" s="147" t="s">
        <v>222</v>
      </c>
      <c r="H443" s="148">
        <v>3</v>
      </c>
      <c r="I443" s="149"/>
      <c r="J443" s="150"/>
      <c r="K443" s="151"/>
      <c r="L443" s="18"/>
      <c r="M443" s="152"/>
      <c r="N443" s="153" t="s">
        <v>35</v>
      </c>
      <c r="O443" s="45"/>
      <c r="P443" s="154">
        <f t="shared" si="0"/>
        <v>0</v>
      </c>
      <c r="Q443" s="154">
        <v>0</v>
      </c>
      <c r="R443" s="154">
        <f t="shared" si="1"/>
        <v>0</v>
      </c>
      <c r="S443" s="154">
        <v>0</v>
      </c>
      <c r="T443" s="155">
        <f t="shared" si="2"/>
        <v>0</v>
      </c>
      <c r="AR443" s="156" t="s">
        <v>163</v>
      </c>
      <c r="AT443" s="156" t="s">
        <v>159</v>
      </c>
      <c r="AU443" s="156" t="s">
        <v>81</v>
      </c>
      <c r="AY443" s="3" t="s">
        <v>157</v>
      </c>
      <c r="BE443" s="157">
        <f t="shared" si="3"/>
        <v>0</v>
      </c>
      <c r="BF443" s="157">
        <f t="shared" si="4"/>
        <v>0</v>
      </c>
      <c r="BG443" s="157">
        <f t="shared" si="5"/>
        <v>0</v>
      </c>
      <c r="BH443" s="157">
        <f t="shared" si="6"/>
        <v>0</v>
      </c>
      <c r="BI443" s="157">
        <f t="shared" si="7"/>
        <v>0</v>
      </c>
      <c r="BJ443" s="3" t="s">
        <v>81</v>
      </c>
      <c r="BK443" s="157">
        <f t="shared" si="8"/>
        <v>0</v>
      </c>
      <c r="BL443" s="3" t="s">
        <v>163</v>
      </c>
      <c r="BM443" s="156" t="s">
        <v>484</v>
      </c>
    </row>
    <row r="444" spans="2:65" s="17" customFormat="1" ht="24.25" customHeight="1">
      <c r="B444" s="143"/>
      <c r="C444" s="144" t="s">
        <v>285</v>
      </c>
      <c r="D444" s="144" t="s">
        <v>159</v>
      </c>
      <c r="E444" s="145" t="s">
        <v>485</v>
      </c>
      <c r="F444" s="146" t="s">
        <v>486</v>
      </c>
      <c r="G444" s="147" t="s">
        <v>222</v>
      </c>
      <c r="H444" s="148">
        <v>2</v>
      </c>
      <c r="I444" s="149"/>
      <c r="J444" s="150"/>
      <c r="K444" s="151"/>
      <c r="L444" s="18"/>
      <c r="M444" s="152"/>
      <c r="N444" s="153" t="s">
        <v>35</v>
      </c>
      <c r="O444" s="45"/>
      <c r="P444" s="154">
        <f t="shared" si="0"/>
        <v>0</v>
      </c>
      <c r="Q444" s="154">
        <v>0</v>
      </c>
      <c r="R444" s="154">
        <f t="shared" si="1"/>
        <v>0</v>
      </c>
      <c r="S444" s="154">
        <v>0</v>
      </c>
      <c r="T444" s="155">
        <f t="shared" si="2"/>
        <v>0</v>
      </c>
      <c r="AR444" s="156" t="s">
        <v>163</v>
      </c>
      <c r="AT444" s="156" t="s">
        <v>159</v>
      </c>
      <c r="AU444" s="156" t="s">
        <v>81</v>
      </c>
      <c r="AY444" s="3" t="s">
        <v>157</v>
      </c>
      <c r="BE444" s="157">
        <f t="shared" si="3"/>
        <v>0</v>
      </c>
      <c r="BF444" s="157">
        <f t="shared" si="4"/>
        <v>0</v>
      </c>
      <c r="BG444" s="157">
        <f t="shared" si="5"/>
        <v>0</v>
      </c>
      <c r="BH444" s="157">
        <f t="shared" si="6"/>
        <v>0</v>
      </c>
      <c r="BI444" s="157">
        <f t="shared" si="7"/>
        <v>0</v>
      </c>
      <c r="BJ444" s="3" t="s">
        <v>81</v>
      </c>
      <c r="BK444" s="157">
        <f t="shared" si="8"/>
        <v>0</v>
      </c>
      <c r="BL444" s="3" t="s">
        <v>163</v>
      </c>
      <c r="BM444" s="156" t="s">
        <v>487</v>
      </c>
    </row>
    <row r="445" spans="2:65" s="17" customFormat="1" ht="24.25" customHeight="1">
      <c r="B445" s="143"/>
      <c r="C445" s="144" t="s">
        <v>488</v>
      </c>
      <c r="D445" s="144" t="s">
        <v>159</v>
      </c>
      <c r="E445" s="145" t="s">
        <v>489</v>
      </c>
      <c r="F445" s="146" t="s">
        <v>490</v>
      </c>
      <c r="G445" s="147" t="s">
        <v>222</v>
      </c>
      <c r="H445" s="148">
        <v>1</v>
      </c>
      <c r="I445" s="149"/>
      <c r="J445" s="150"/>
      <c r="K445" s="151"/>
      <c r="L445" s="18"/>
      <c r="M445" s="152"/>
      <c r="N445" s="153" t="s">
        <v>35</v>
      </c>
      <c r="O445" s="45"/>
      <c r="P445" s="154">
        <f t="shared" si="0"/>
        <v>0</v>
      </c>
      <c r="Q445" s="154">
        <v>0</v>
      </c>
      <c r="R445" s="154">
        <f t="shared" si="1"/>
        <v>0</v>
      </c>
      <c r="S445" s="154">
        <v>0</v>
      </c>
      <c r="T445" s="155">
        <f t="shared" si="2"/>
        <v>0</v>
      </c>
      <c r="AR445" s="156" t="s">
        <v>163</v>
      </c>
      <c r="AT445" s="156" t="s">
        <v>159</v>
      </c>
      <c r="AU445" s="156" t="s">
        <v>81</v>
      </c>
      <c r="AY445" s="3" t="s">
        <v>157</v>
      </c>
      <c r="BE445" s="157">
        <f t="shared" si="3"/>
        <v>0</v>
      </c>
      <c r="BF445" s="157">
        <f t="shared" si="4"/>
        <v>0</v>
      </c>
      <c r="BG445" s="157">
        <f t="shared" si="5"/>
        <v>0</v>
      </c>
      <c r="BH445" s="157">
        <f t="shared" si="6"/>
        <v>0</v>
      </c>
      <c r="BI445" s="157">
        <f t="shared" si="7"/>
        <v>0</v>
      </c>
      <c r="BJ445" s="3" t="s">
        <v>81</v>
      </c>
      <c r="BK445" s="157">
        <f t="shared" si="8"/>
        <v>0</v>
      </c>
      <c r="BL445" s="3" t="s">
        <v>163</v>
      </c>
      <c r="BM445" s="156" t="s">
        <v>491</v>
      </c>
    </row>
    <row r="446" spans="2:65" s="17" customFormat="1" ht="33" customHeight="1">
      <c r="B446" s="143"/>
      <c r="C446" s="144" t="s">
        <v>298</v>
      </c>
      <c r="D446" s="144" t="s">
        <v>159</v>
      </c>
      <c r="E446" s="145" t="s">
        <v>492</v>
      </c>
      <c r="F446" s="146" t="s">
        <v>493</v>
      </c>
      <c r="G446" s="147" t="s">
        <v>239</v>
      </c>
      <c r="H446" s="148">
        <v>17.12</v>
      </c>
      <c r="I446" s="149"/>
      <c r="J446" s="150"/>
      <c r="K446" s="151"/>
      <c r="L446" s="18"/>
      <c r="M446" s="152"/>
      <c r="N446" s="153" t="s">
        <v>35</v>
      </c>
      <c r="O446" s="45"/>
      <c r="P446" s="154">
        <f t="shared" si="0"/>
        <v>0</v>
      </c>
      <c r="Q446" s="154">
        <v>0</v>
      </c>
      <c r="R446" s="154">
        <f t="shared" si="1"/>
        <v>0</v>
      </c>
      <c r="S446" s="154">
        <v>0</v>
      </c>
      <c r="T446" s="155">
        <f t="shared" si="2"/>
        <v>0</v>
      </c>
      <c r="AR446" s="156" t="s">
        <v>163</v>
      </c>
      <c r="AT446" s="156" t="s">
        <v>159</v>
      </c>
      <c r="AU446" s="156" t="s">
        <v>81</v>
      </c>
      <c r="AY446" s="3" t="s">
        <v>157</v>
      </c>
      <c r="BE446" s="157">
        <f t="shared" si="3"/>
        <v>0</v>
      </c>
      <c r="BF446" s="157">
        <f t="shared" si="4"/>
        <v>0</v>
      </c>
      <c r="BG446" s="157">
        <f t="shared" si="5"/>
        <v>0</v>
      </c>
      <c r="BH446" s="157">
        <f t="shared" si="6"/>
        <v>0</v>
      </c>
      <c r="BI446" s="157">
        <f t="shared" si="7"/>
        <v>0</v>
      </c>
      <c r="BJ446" s="3" t="s">
        <v>81</v>
      </c>
      <c r="BK446" s="157">
        <f t="shared" si="8"/>
        <v>0</v>
      </c>
      <c r="BL446" s="3" t="s">
        <v>163</v>
      </c>
      <c r="BM446" s="156" t="s">
        <v>494</v>
      </c>
    </row>
    <row r="447" spans="2:65" s="158" customFormat="1">
      <c r="B447" s="159"/>
      <c r="D447" s="160" t="s">
        <v>164</v>
      </c>
      <c r="E447" s="161"/>
      <c r="F447" s="162" t="s">
        <v>495</v>
      </c>
      <c r="H447" s="163">
        <v>17.12</v>
      </c>
      <c r="I447" s="164"/>
      <c r="L447" s="159"/>
      <c r="M447" s="165"/>
      <c r="N447" s="166"/>
      <c r="O447" s="166"/>
      <c r="P447" s="166"/>
      <c r="Q447" s="166"/>
      <c r="R447" s="166"/>
      <c r="S447" s="166"/>
      <c r="T447" s="167"/>
      <c r="AT447" s="161" t="s">
        <v>164</v>
      </c>
      <c r="AU447" s="161" t="s">
        <v>81</v>
      </c>
      <c r="AV447" s="158" t="s">
        <v>81</v>
      </c>
      <c r="AW447" s="158" t="s">
        <v>26</v>
      </c>
      <c r="AX447" s="158" t="s">
        <v>69</v>
      </c>
      <c r="AY447" s="161" t="s">
        <v>157</v>
      </c>
    </row>
    <row r="448" spans="2:65" s="177" customFormat="1">
      <c r="B448" s="178"/>
      <c r="D448" s="160" t="s">
        <v>164</v>
      </c>
      <c r="E448" s="179"/>
      <c r="F448" s="180" t="s">
        <v>170</v>
      </c>
      <c r="H448" s="181">
        <v>17.12</v>
      </c>
      <c r="I448" s="182"/>
      <c r="L448" s="178"/>
      <c r="M448" s="183"/>
      <c r="N448" s="184"/>
      <c r="O448" s="184"/>
      <c r="P448" s="184"/>
      <c r="Q448" s="184"/>
      <c r="R448" s="184"/>
      <c r="S448" s="184"/>
      <c r="T448" s="185"/>
      <c r="AT448" s="179" t="s">
        <v>164</v>
      </c>
      <c r="AU448" s="179" t="s">
        <v>81</v>
      </c>
      <c r="AV448" s="177" t="s">
        <v>163</v>
      </c>
      <c r="AW448" s="177" t="s">
        <v>26</v>
      </c>
      <c r="AX448" s="177" t="s">
        <v>75</v>
      </c>
      <c r="AY448" s="179" t="s">
        <v>157</v>
      </c>
    </row>
    <row r="449" spans="2:65" s="17" customFormat="1" ht="33" customHeight="1">
      <c r="B449" s="143"/>
      <c r="C449" s="144" t="s">
        <v>496</v>
      </c>
      <c r="D449" s="144" t="s">
        <v>159</v>
      </c>
      <c r="E449" s="145" t="s">
        <v>497</v>
      </c>
      <c r="F449" s="146" t="s">
        <v>498</v>
      </c>
      <c r="G449" s="147" t="s">
        <v>208</v>
      </c>
      <c r="H449" s="148">
        <v>238.31299999999999</v>
      </c>
      <c r="I449" s="149"/>
      <c r="J449" s="150"/>
      <c r="K449" s="151"/>
      <c r="L449" s="18"/>
      <c r="M449" s="152"/>
      <c r="N449" s="153" t="s">
        <v>35</v>
      </c>
      <c r="O449" s="45"/>
      <c r="P449" s="154">
        <f>O449*H449</f>
        <v>0</v>
      </c>
      <c r="Q449" s="154">
        <v>0</v>
      </c>
      <c r="R449" s="154">
        <f>Q449*H449</f>
        <v>0</v>
      </c>
      <c r="S449" s="154">
        <v>0</v>
      </c>
      <c r="T449" s="155">
        <f>S449*H449</f>
        <v>0</v>
      </c>
      <c r="AR449" s="156" t="s">
        <v>163</v>
      </c>
      <c r="AT449" s="156" t="s">
        <v>159</v>
      </c>
      <c r="AU449" s="156" t="s">
        <v>81</v>
      </c>
      <c r="AY449" s="3" t="s">
        <v>157</v>
      </c>
      <c r="BE449" s="157">
        <f>IF(N449="základná",J449,0)</f>
        <v>0</v>
      </c>
      <c r="BF449" s="157">
        <f>IF(N449="znížená",J449,0)</f>
        <v>0</v>
      </c>
      <c r="BG449" s="157">
        <f>IF(N449="zákl. prenesená",J449,0)</f>
        <v>0</v>
      </c>
      <c r="BH449" s="157">
        <f>IF(N449="zníž. prenesená",J449,0)</f>
        <v>0</v>
      </c>
      <c r="BI449" s="157">
        <f>IF(N449="nulová",J449,0)</f>
        <v>0</v>
      </c>
      <c r="BJ449" s="3" t="s">
        <v>81</v>
      </c>
      <c r="BK449" s="157">
        <f>ROUND(I449*H449,2)</f>
        <v>0</v>
      </c>
      <c r="BL449" s="3" t="s">
        <v>163</v>
      </c>
      <c r="BM449" s="156" t="s">
        <v>499</v>
      </c>
    </row>
    <row r="450" spans="2:65" s="158" customFormat="1" ht="20">
      <c r="B450" s="159"/>
      <c r="D450" s="160" t="s">
        <v>164</v>
      </c>
      <c r="E450" s="161"/>
      <c r="F450" s="162" t="s">
        <v>500</v>
      </c>
      <c r="H450" s="163">
        <v>64.811000000000007</v>
      </c>
      <c r="I450" s="164"/>
      <c r="L450" s="159"/>
      <c r="M450" s="165"/>
      <c r="N450" s="166"/>
      <c r="O450" s="166"/>
      <c r="P450" s="166"/>
      <c r="Q450" s="166"/>
      <c r="R450" s="166"/>
      <c r="S450" s="166"/>
      <c r="T450" s="167"/>
      <c r="AT450" s="161" t="s">
        <v>164</v>
      </c>
      <c r="AU450" s="161" t="s">
        <v>81</v>
      </c>
      <c r="AV450" s="158" t="s">
        <v>81</v>
      </c>
      <c r="AW450" s="158" t="s">
        <v>26</v>
      </c>
      <c r="AX450" s="158" t="s">
        <v>69</v>
      </c>
      <c r="AY450" s="161" t="s">
        <v>157</v>
      </c>
    </row>
    <row r="451" spans="2:65" s="158" customFormat="1" ht="20">
      <c r="B451" s="159"/>
      <c r="D451" s="160" t="s">
        <v>164</v>
      </c>
      <c r="E451" s="161"/>
      <c r="F451" s="162" t="s">
        <v>501</v>
      </c>
      <c r="H451" s="163">
        <v>38.994</v>
      </c>
      <c r="I451" s="164"/>
      <c r="L451" s="159"/>
      <c r="M451" s="165"/>
      <c r="N451" s="166"/>
      <c r="O451" s="166"/>
      <c r="P451" s="166"/>
      <c r="Q451" s="166"/>
      <c r="R451" s="166"/>
      <c r="S451" s="166"/>
      <c r="T451" s="167"/>
      <c r="AT451" s="161" t="s">
        <v>164</v>
      </c>
      <c r="AU451" s="161" t="s">
        <v>81</v>
      </c>
      <c r="AV451" s="158" t="s">
        <v>81</v>
      </c>
      <c r="AW451" s="158" t="s">
        <v>26</v>
      </c>
      <c r="AX451" s="158" t="s">
        <v>69</v>
      </c>
      <c r="AY451" s="161" t="s">
        <v>157</v>
      </c>
    </row>
    <row r="452" spans="2:65" s="158" customFormat="1" ht="20">
      <c r="B452" s="159"/>
      <c r="D452" s="160" t="s">
        <v>164</v>
      </c>
      <c r="E452" s="161"/>
      <c r="F452" s="162" t="s">
        <v>502</v>
      </c>
      <c r="H452" s="163">
        <v>24.795999999999999</v>
      </c>
      <c r="I452" s="164"/>
      <c r="L452" s="159"/>
      <c r="M452" s="165"/>
      <c r="N452" s="166"/>
      <c r="O452" s="166"/>
      <c r="P452" s="166"/>
      <c r="Q452" s="166"/>
      <c r="R452" s="166"/>
      <c r="S452" s="166"/>
      <c r="T452" s="167"/>
      <c r="AT452" s="161" t="s">
        <v>164</v>
      </c>
      <c r="AU452" s="161" t="s">
        <v>81</v>
      </c>
      <c r="AV452" s="158" t="s">
        <v>81</v>
      </c>
      <c r="AW452" s="158" t="s">
        <v>26</v>
      </c>
      <c r="AX452" s="158" t="s">
        <v>69</v>
      </c>
      <c r="AY452" s="161" t="s">
        <v>157</v>
      </c>
    </row>
    <row r="453" spans="2:65" s="158" customFormat="1">
      <c r="B453" s="159"/>
      <c r="D453" s="160" t="s">
        <v>164</v>
      </c>
      <c r="E453" s="161"/>
      <c r="F453" s="162" t="s">
        <v>503</v>
      </c>
      <c r="H453" s="163">
        <v>3.02</v>
      </c>
      <c r="I453" s="164"/>
      <c r="L453" s="159"/>
      <c r="M453" s="165"/>
      <c r="N453" s="166"/>
      <c r="O453" s="166"/>
      <c r="P453" s="166"/>
      <c r="Q453" s="166"/>
      <c r="R453" s="166"/>
      <c r="S453" s="166"/>
      <c r="T453" s="167"/>
      <c r="AT453" s="161" t="s">
        <v>164</v>
      </c>
      <c r="AU453" s="161" t="s">
        <v>81</v>
      </c>
      <c r="AV453" s="158" t="s">
        <v>81</v>
      </c>
      <c r="AW453" s="158" t="s">
        <v>26</v>
      </c>
      <c r="AX453" s="158" t="s">
        <v>69</v>
      </c>
      <c r="AY453" s="161" t="s">
        <v>157</v>
      </c>
    </row>
    <row r="454" spans="2:65" s="158" customFormat="1">
      <c r="B454" s="159"/>
      <c r="D454" s="160" t="s">
        <v>164</v>
      </c>
      <c r="E454" s="161"/>
      <c r="F454" s="162" t="s">
        <v>504</v>
      </c>
      <c r="H454" s="163">
        <v>9.5660000000000007</v>
      </c>
      <c r="I454" s="164"/>
      <c r="L454" s="159"/>
      <c r="M454" s="165"/>
      <c r="N454" s="166"/>
      <c r="O454" s="166"/>
      <c r="P454" s="166"/>
      <c r="Q454" s="166"/>
      <c r="R454" s="166"/>
      <c r="S454" s="166"/>
      <c r="T454" s="167"/>
      <c r="AT454" s="161" t="s">
        <v>164</v>
      </c>
      <c r="AU454" s="161" t="s">
        <v>81</v>
      </c>
      <c r="AV454" s="158" t="s">
        <v>81</v>
      </c>
      <c r="AW454" s="158" t="s">
        <v>26</v>
      </c>
      <c r="AX454" s="158" t="s">
        <v>69</v>
      </c>
      <c r="AY454" s="161" t="s">
        <v>157</v>
      </c>
    </row>
    <row r="455" spans="2:65" s="158" customFormat="1" ht="20">
      <c r="B455" s="159"/>
      <c r="D455" s="160" t="s">
        <v>164</v>
      </c>
      <c r="E455" s="161"/>
      <c r="F455" s="162" t="s">
        <v>505</v>
      </c>
      <c r="H455" s="163">
        <v>15.611000000000001</v>
      </c>
      <c r="I455" s="164"/>
      <c r="L455" s="159"/>
      <c r="M455" s="165"/>
      <c r="N455" s="166"/>
      <c r="O455" s="166"/>
      <c r="P455" s="166"/>
      <c r="Q455" s="166"/>
      <c r="R455" s="166"/>
      <c r="S455" s="166"/>
      <c r="T455" s="167"/>
      <c r="AT455" s="161" t="s">
        <v>164</v>
      </c>
      <c r="AU455" s="161" t="s">
        <v>81</v>
      </c>
      <c r="AV455" s="158" t="s">
        <v>81</v>
      </c>
      <c r="AW455" s="158" t="s">
        <v>26</v>
      </c>
      <c r="AX455" s="158" t="s">
        <v>69</v>
      </c>
      <c r="AY455" s="161" t="s">
        <v>157</v>
      </c>
    </row>
    <row r="456" spans="2:65" s="158" customFormat="1">
      <c r="B456" s="159"/>
      <c r="D456" s="160" t="s">
        <v>164</v>
      </c>
      <c r="E456" s="161"/>
      <c r="F456" s="162" t="s">
        <v>506</v>
      </c>
      <c r="H456" s="163">
        <v>5.4269999999999996</v>
      </c>
      <c r="I456" s="164"/>
      <c r="L456" s="159"/>
      <c r="M456" s="165"/>
      <c r="N456" s="166"/>
      <c r="O456" s="166"/>
      <c r="P456" s="166"/>
      <c r="Q456" s="166"/>
      <c r="R456" s="166"/>
      <c r="S456" s="166"/>
      <c r="T456" s="167"/>
      <c r="AT456" s="161" t="s">
        <v>164</v>
      </c>
      <c r="AU456" s="161" t="s">
        <v>81</v>
      </c>
      <c r="AV456" s="158" t="s">
        <v>81</v>
      </c>
      <c r="AW456" s="158" t="s">
        <v>26</v>
      </c>
      <c r="AX456" s="158" t="s">
        <v>69</v>
      </c>
      <c r="AY456" s="161" t="s">
        <v>157</v>
      </c>
    </row>
    <row r="457" spans="2:65" s="158" customFormat="1">
      <c r="B457" s="159"/>
      <c r="D457" s="160" t="s">
        <v>164</v>
      </c>
      <c r="E457" s="161"/>
      <c r="F457" s="162" t="s">
        <v>507</v>
      </c>
      <c r="H457" s="163">
        <v>5.673</v>
      </c>
      <c r="I457" s="164"/>
      <c r="L457" s="159"/>
      <c r="M457" s="165"/>
      <c r="N457" s="166"/>
      <c r="O457" s="166"/>
      <c r="P457" s="166"/>
      <c r="Q457" s="166"/>
      <c r="R457" s="166"/>
      <c r="S457" s="166"/>
      <c r="T457" s="167"/>
      <c r="AT457" s="161" t="s">
        <v>164</v>
      </c>
      <c r="AU457" s="161" t="s">
        <v>81</v>
      </c>
      <c r="AV457" s="158" t="s">
        <v>81</v>
      </c>
      <c r="AW457" s="158" t="s">
        <v>26</v>
      </c>
      <c r="AX457" s="158" t="s">
        <v>69</v>
      </c>
      <c r="AY457" s="161" t="s">
        <v>157</v>
      </c>
    </row>
    <row r="458" spans="2:65" s="158" customFormat="1">
      <c r="B458" s="159"/>
      <c r="D458" s="160" t="s">
        <v>164</v>
      </c>
      <c r="E458" s="161"/>
      <c r="F458" s="162" t="s">
        <v>508</v>
      </c>
      <c r="H458" s="163">
        <v>2.2490000000000001</v>
      </c>
      <c r="I458" s="164"/>
      <c r="L458" s="159"/>
      <c r="M458" s="165"/>
      <c r="N458" s="166"/>
      <c r="O458" s="166"/>
      <c r="P458" s="166"/>
      <c r="Q458" s="166"/>
      <c r="R458" s="166"/>
      <c r="S458" s="166"/>
      <c r="T458" s="167"/>
      <c r="AT458" s="161" t="s">
        <v>164</v>
      </c>
      <c r="AU458" s="161" t="s">
        <v>81</v>
      </c>
      <c r="AV458" s="158" t="s">
        <v>81</v>
      </c>
      <c r="AW458" s="158" t="s">
        <v>26</v>
      </c>
      <c r="AX458" s="158" t="s">
        <v>69</v>
      </c>
      <c r="AY458" s="161" t="s">
        <v>157</v>
      </c>
    </row>
    <row r="459" spans="2:65" s="158" customFormat="1">
      <c r="B459" s="159"/>
      <c r="D459" s="160" t="s">
        <v>164</v>
      </c>
      <c r="E459" s="161"/>
      <c r="F459" s="162" t="s">
        <v>509</v>
      </c>
      <c r="H459" s="163">
        <v>1.996</v>
      </c>
      <c r="I459" s="164"/>
      <c r="L459" s="159"/>
      <c r="M459" s="165"/>
      <c r="N459" s="166"/>
      <c r="O459" s="166"/>
      <c r="P459" s="166"/>
      <c r="Q459" s="166"/>
      <c r="R459" s="166"/>
      <c r="S459" s="166"/>
      <c r="T459" s="167"/>
      <c r="AT459" s="161" t="s">
        <v>164</v>
      </c>
      <c r="AU459" s="161" t="s">
        <v>81</v>
      </c>
      <c r="AV459" s="158" t="s">
        <v>81</v>
      </c>
      <c r="AW459" s="158" t="s">
        <v>26</v>
      </c>
      <c r="AX459" s="158" t="s">
        <v>69</v>
      </c>
      <c r="AY459" s="161" t="s">
        <v>157</v>
      </c>
    </row>
    <row r="460" spans="2:65" s="158" customFormat="1">
      <c r="B460" s="159"/>
      <c r="D460" s="160" t="s">
        <v>164</v>
      </c>
      <c r="E460" s="161"/>
      <c r="F460" s="162" t="s">
        <v>510</v>
      </c>
      <c r="H460" s="163">
        <v>5.4340000000000002</v>
      </c>
      <c r="I460" s="164"/>
      <c r="L460" s="159"/>
      <c r="M460" s="165"/>
      <c r="N460" s="166"/>
      <c r="O460" s="166"/>
      <c r="P460" s="166"/>
      <c r="Q460" s="166"/>
      <c r="R460" s="166"/>
      <c r="S460" s="166"/>
      <c r="T460" s="167"/>
      <c r="AT460" s="161" t="s">
        <v>164</v>
      </c>
      <c r="AU460" s="161" t="s">
        <v>81</v>
      </c>
      <c r="AV460" s="158" t="s">
        <v>81</v>
      </c>
      <c r="AW460" s="158" t="s">
        <v>26</v>
      </c>
      <c r="AX460" s="158" t="s">
        <v>69</v>
      </c>
      <c r="AY460" s="161" t="s">
        <v>157</v>
      </c>
    </row>
    <row r="461" spans="2:65" s="158" customFormat="1">
      <c r="B461" s="159"/>
      <c r="D461" s="160" t="s">
        <v>164</v>
      </c>
      <c r="E461" s="161"/>
      <c r="F461" s="162" t="s">
        <v>511</v>
      </c>
      <c r="H461" s="163">
        <v>1.869</v>
      </c>
      <c r="I461" s="164"/>
      <c r="L461" s="159"/>
      <c r="M461" s="165"/>
      <c r="N461" s="166"/>
      <c r="O461" s="166"/>
      <c r="P461" s="166"/>
      <c r="Q461" s="166"/>
      <c r="R461" s="166"/>
      <c r="S461" s="166"/>
      <c r="T461" s="167"/>
      <c r="AT461" s="161" t="s">
        <v>164</v>
      </c>
      <c r="AU461" s="161" t="s">
        <v>81</v>
      </c>
      <c r="AV461" s="158" t="s">
        <v>81</v>
      </c>
      <c r="AW461" s="158" t="s">
        <v>26</v>
      </c>
      <c r="AX461" s="158" t="s">
        <v>69</v>
      </c>
      <c r="AY461" s="161" t="s">
        <v>157</v>
      </c>
    </row>
    <row r="462" spans="2:65" s="158" customFormat="1">
      <c r="B462" s="159"/>
      <c r="D462" s="160" t="s">
        <v>164</v>
      </c>
      <c r="E462" s="161"/>
      <c r="F462" s="162" t="s">
        <v>512</v>
      </c>
      <c r="H462" s="163">
        <v>3.798</v>
      </c>
      <c r="I462" s="164"/>
      <c r="L462" s="159"/>
      <c r="M462" s="165"/>
      <c r="N462" s="166"/>
      <c r="O462" s="166"/>
      <c r="P462" s="166"/>
      <c r="Q462" s="166"/>
      <c r="R462" s="166"/>
      <c r="S462" s="166"/>
      <c r="T462" s="167"/>
      <c r="AT462" s="161" t="s">
        <v>164</v>
      </c>
      <c r="AU462" s="161" t="s">
        <v>81</v>
      </c>
      <c r="AV462" s="158" t="s">
        <v>81</v>
      </c>
      <c r="AW462" s="158" t="s">
        <v>26</v>
      </c>
      <c r="AX462" s="158" t="s">
        <v>69</v>
      </c>
      <c r="AY462" s="161" t="s">
        <v>157</v>
      </c>
    </row>
    <row r="463" spans="2:65" s="158" customFormat="1">
      <c r="B463" s="159"/>
      <c r="D463" s="160" t="s">
        <v>164</v>
      </c>
      <c r="E463" s="161"/>
      <c r="F463" s="162" t="s">
        <v>513</v>
      </c>
      <c r="H463" s="163">
        <v>3.161</v>
      </c>
      <c r="I463" s="164"/>
      <c r="L463" s="159"/>
      <c r="M463" s="165"/>
      <c r="N463" s="166"/>
      <c r="O463" s="166"/>
      <c r="P463" s="166"/>
      <c r="Q463" s="166"/>
      <c r="R463" s="166"/>
      <c r="S463" s="166"/>
      <c r="T463" s="167"/>
      <c r="AT463" s="161" t="s">
        <v>164</v>
      </c>
      <c r="AU463" s="161" t="s">
        <v>81</v>
      </c>
      <c r="AV463" s="158" t="s">
        <v>81</v>
      </c>
      <c r="AW463" s="158" t="s">
        <v>26</v>
      </c>
      <c r="AX463" s="158" t="s">
        <v>69</v>
      </c>
      <c r="AY463" s="161" t="s">
        <v>157</v>
      </c>
    </row>
    <row r="464" spans="2:65" s="158" customFormat="1">
      <c r="B464" s="159"/>
      <c r="D464" s="160" t="s">
        <v>164</v>
      </c>
      <c r="E464" s="161"/>
      <c r="F464" s="162" t="s">
        <v>514</v>
      </c>
      <c r="H464" s="163">
        <v>36.317</v>
      </c>
      <c r="I464" s="164"/>
      <c r="L464" s="159"/>
      <c r="M464" s="165"/>
      <c r="N464" s="166"/>
      <c r="O464" s="166"/>
      <c r="P464" s="166"/>
      <c r="Q464" s="166"/>
      <c r="R464" s="166"/>
      <c r="S464" s="166"/>
      <c r="T464" s="167"/>
      <c r="AT464" s="161" t="s">
        <v>164</v>
      </c>
      <c r="AU464" s="161" t="s">
        <v>81</v>
      </c>
      <c r="AV464" s="158" t="s">
        <v>81</v>
      </c>
      <c r="AW464" s="158" t="s">
        <v>26</v>
      </c>
      <c r="AX464" s="158" t="s">
        <v>69</v>
      </c>
      <c r="AY464" s="161" t="s">
        <v>157</v>
      </c>
    </row>
    <row r="465" spans="2:65" s="197" customFormat="1">
      <c r="B465" s="198"/>
      <c r="D465" s="160" t="s">
        <v>164</v>
      </c>
      <c r="E465" s="199"/>
      <c r="F465" s="200" t="s">
        <v>515</v>
      </c>
      <c r="H465" s="199"/>
      <c r="I465" s="201"/>
      <c r="L465" s="198"/>
      <c r="M465" s="202"/>
      <c r="N465" s="203"/>
      <c r="O465" s="203"/>
      <c r="P465" s="203"/>
      <c r="Q465" s="203"/>
      <c r="R465" s="203"/>
      <c r="S465" s="203"/>
      <c r="T465" s="204"/>
      <c r="AT465" s="199" t="s">
        <v>164</v>
      </c>
      <c r="AU465" s="199" t="s">
        <v>81</v>
      </c>
      <c r="AV465" s="197" t="s">
        <v>75</v>
      </c>
      <c r="AW465" s="197" t="s">
        <v>26</v>
      </c>
      <c r="AX465" s="197" t="s">
        <v>69</v>
      </c>
      <c r="AY465" s="199" t="s">
        <v>157</v>
      </c>
    </row>
    <row r="466" spans="2:65" s="177" customFormat="1">
      <c r="B466" s="178"/>
      <c r="D466" s="160" t="s">
        <v>164</v>
      </c>
      <c r="E466" s="179"/>
      <c r="F466" s="180" t="s">
        <v>170</v>
      </c>
      <c r="H466" s="181">
        <v>222.72200000000001</v>
      </c>
      <c r="I466" s="182"/>
      <c r="L466" s="178"/>
      <c r="M466" s="183"/>
      <c r="N466" s="184"/>
      <c r="O466" s="184"/>
      <c r="P466" s="184"/>
      <c r="Q466" s="184"/>
      <c r="R466" s="184"/>
      <c r="S466" s="184"/>
      <c r="T466" s="185"/>
      <c r="AT466" s="179" t="s">
        <v>164</v>
      </c>
      <c r="AU466" s="179" t="s">
        <v>81</v>
      </c>
      <c r="AV466" s="177" t="s">
        <v>163</v>
      </c>
      <c r="AW466" s="177" t="s">
        <v>26</v>
      </c>
      <c r="AX466" s="177" t="s">
        <v>69</v>
      </c>
      <c r="AY466" s="179" t="s">
        <v>157</v>
      </c>
    </row>
    <row r="467" spans="2:65" s="158" customFormat="1">
      <c r="B467" s="159"/>
      <c r="D467" s="160" t="s">
        <v>164</v>
      </c>
      <c r="E467" s="161"/>
      <c r="F467" s="162" t="s">
        <v>516</v>
      </c>
      <c r="H467" s="163">
        <v>238.31299999999999</v>
      </c>
      <c r="I467" s="164"/>
      <c r="L467" s="159"/>
      <c r="M467" s="165"/>
      <c r="N467" s="166"/>
      <c r="O467" s="166"/>
      <c r="P467" s="166"/>
      <c r="Q467" s="166"/>
      <c r="R467" s="166"/>
      <c r="S467" s="166"/>
      <c r="T467" s="167"/>
      <c r="AT467" s="161" t="s">
        <v>164</v>
      </c>
      <c r="AU467" s="161" t="s">
        <v>81</v>
      </c>
      <c r="AV467" s="158" t="s">
        <v>81</v>
      </c>
      <c r="AW467" s="158" t="s">
        <v>26</v>
      </c>
      <c r="AX467" s="158" t="s">
        <v>69</v>
      </c>
      <c r="AY467" s="161" t="s">
        <v>157</v>
      </c>
    </row>
    <row r="468" spans="2:65" s="177" customFormat="1">
      <c r="B468" s="178"/>
      <c r="D468" s="160" t="s">
        <v>164</v>
      </c>
      <c r="E468" s="179"/>
      <c r="F468" s="180" t="s">
        <v>170</v>
      </c>
      <c r="H468" s="181">
        <v>238.31299999999999</v>
      </c>
      <c r="I468" s="182"/>
      <c r="L468" s="178"/>
      <c r="M468" s="183"/>
      <c r="N468" s="184"/>
      <c r="O468" s="184"/>
      <c r="P468" s="184"/>
      <c r="Q468" s="184"/>
      <c r="R468" s="184"/>
      <c r="S468" s="184"/>
      <c r="T468" s="185"/>
      <c r="AT468" s="179" t="s">
        <v>164</v>
      </c>
      <c r="AU468" s="179" t="s">
        <v>81</v>
      </c>
      <c r="AV468" s="177" t="s">
        <v>163</v>
      </c>
      <c r="AW468" s="177" t="s">
        <v>26</v>
      </c>
      <c r="AX468" s="177" t="s">
        <v>75</v>
      </c>
      <c r="AY468" s="179" t="s">
        <v>157</v>
      </c>
    </row>
    <row r="469" spans="2:65" s="17" customFormat="1" ht="37.9" customHeight="1">
      <c r="B469" s="143"/>
      <c r="C469" s="144" t="s">
        <v>304</v>
      </c>
      <c r="D469" s="144" t="s">
        <v>159</v>
      </c>
      <c r="E469" s="145" t="s">
        <v>517</v>
      </c>
      <c r="F469" s="146" t="s">
        <v>518</v>
      </c>
      <c r="G469" s="147" t="s">
        <v>208</v>
      </c>
      <c r="H469" s="148">
        <v>240.071</v>
      </c>
      <c r="I469" s="149"/>
      <c r="J469" s="150"/>
      <c r="K469" s="151"/>
      <c r="L469" s="18"/>
      <c r="M469" s="152"/>
      <c r="N469" s="153" t="s">
        <v>35</v>
      </c>
      <c r="O469" s="45"/>
      <c r="P469" s="154">
        <f>O469*H469</f>
        <v>0</v>
      </c>
      <c r="Q469" s="154">
        <v>0</v>
      </c>
      <c r="R469" s="154">
        <f>Q469*H469</f>
        <v>0</v>
      </c>
      <c r="S469" s="154">
        <v>0</v>
      </c>
      <c r="T469" s="155">
        <f>S469*H469</f>
        <v>0</v>
      </c>
      <c r="AR469" s="156" t="s">
        <v>163</v>
      </c>
      <c r="AT469" s="156" t="s">
        <v>159</v>
      </c>
      <c r="AU469" s="156" t="s">
        <v>81</v>
      </c>
      <c r="AY469" s="3" t="s">
        <v>157</v>
      </c>
      <c r="BE469" s="157">
        <f>IF(N469="základná",J469,0)</f>
        <v>0</v>
      </c>
      <c r="BF469" s="157">
        <f>IF(N469="znížená",J469,0)</f>
        <v>0</v>
      </c>
      <c r="BG469" s="157">
        <f>IF(N469="zákl. prenesená",J469,0)</f>
        <v>0</v>
      </c>
      <c r="BH469" s="157">
        <f>IF(N469="zníž. prenesená",J469,0)</f>
        <v>0</v>
      </c>
      <c r="BI469" s="157">
        <f>IF(N469="nulová",J469,0)</f>
        <v>0</v>
      </c>
      <c r="BJ469" s="3" t="s">
        <v>81</v>
      </c>
      <c r="BK469" s="157">
        <f>ROUND(I469*H469,2)</f>
        <v>0</v>
      </c>
      <c r="BL469" s="3" t="s">
        <v>163</v>
      </c>
      <c r="BM469" s="156" t="s">
        <v>519</v>
      </c>
    </row>
    <row r="470" spans="2:65" s="158" customFormat="1" ht="30">
      <c r="B470" s="159"/>
      <c r="D470" s="160" t="s">
        <v>164</v>
      </c>
      <c r="E470" s="161"/>
      <c r="F470" s="162" t="s">
        <v>520</v>
      </c>
      <c r="H470" s="163">
        <v>77.147000000000006</v>
      </c>
      <c r="I470" s="164"/>
      <c r="L470" s="159"/>
      <c r="M470" s="165"/>
      <c r="N470" s="166"/>
      <c r="O470" s="166"/>
      <c r="P470" s="166"/>
      <c r="Q470" s="166"/>
      <c r="R470" s="166"/>
      <c r="S470" s="166"/>
      <c r="T470" s="167"/>
      <c r="AT470" s="161" t="s">
        <v>164</v>
      </c>
      <c r="AU470" s="161" t="s">
        <v>81</v>
      </c>
      <c r="AV470" s="158" t="s">
        <v>81</v>
      </c>
      <c r="AW470" s="158" t="s">
        <v>26</v>
      </c>
      <c r="AX470" s="158" t="s">
        <v>69</v>
      </c>
      <c r="AY470" s="161" t="s">
        <v>157</v>
      </c>
    </row>
    <row r="471" spans="2:65" s="197" customFormat="1">
      <c r="B471" s="198"/>
      <c r="D471" s="160" t="s">
        <v>164</v>
      </c>
      <c r="E471" s="199"/>
      <c r="F471" s="200" t="s">
        <v>521</v>
      </c>
      <c r="H471" s="199"/>
      <c r="I471" s="201"/>
      <c r="L471" s="198"/>
      <c r="M471" s="202"/>
      <c r="N471" s="203"/>
      <c r="O471" s="203"/>
      <c r="P471" s="203"/>
      <c r="Q471" s="203"/>
      <c r="R471" s="203"/>
      <c r="S471" s="203"/>
      <c r="T471" s="204"/>
      <c r="AT471" s="199" t="s">
        <v>164</v>
      </c>
      <c r="AU471" s="199" t="s">
        <v>81</v>
      </c>
      <c r="AV471" s="197" t="s">
        <v>75</v>
      </c>
      <c r="AW471" s="197" t="s">
        <v>26</v>
      </c>
      <c r="AX471" s="197" t="s">
        <v>69</v>
      </c>
      <c r="AY471" s="199" t="s">
        <v>157</v>
      </c>
    </row>
    <row r="472" spans="2:65" s="158" customFormat="1">
      <c r="B472" s="159"/>
      <c r="D472" s="160" t="s">
        <v>164</v>
      </c>
      <c r="E472" s="161"/>
      <c r="F472" s="162" t="s">
        <v>522</v>
      </c>
      <c r="H472" s="163">
        <v>13.8</v>
      </c>
      <c r="I472" s="164"/>
      <c r="L472" s="159"/>
      <c r="M472" s="165"/>
      <c r="N472" s="166"/>
      <c r="O472" s="166"/>
      <c r="P472" s="166"/>
      <c r="Q472" s="166"/>
      <c r="R472" s="166"/>
      <c r="S472" s="166"/>
      <c r="T472" s="167"/>
      <c r="AT472" s="161" t="s">
        <v>164</v>
      </c>
      <c r="AU472" s="161" t="s">
        <v>81</v>
      </c>
      <c r="AV472" s="158" t="s">
        <v>81</v>
      </c>
      <c r="AW472" s="158" t="s">
        <v>26</v>
      </c>
      <c r="AX472" s="158" t="s">
        <v>69</v>
      </c>
      <c r="AY472" s="161" t="s">
        <v>157</v>
      </c>
    </row>
    <row r="473" spans="2:65" s="158" customFormat="1">
      <c r="B473" s="159"/>
      <c r="D473" s="160" t="s">
        <v>164</v>
      </c>
      <c r="E473" s="161"/>
      <c r="F473" s="162" t="s">
        <v>523</v>
      </c>
      <c r="H473" s="163">
        <v>9.6869999999999994</v>
      </c>
      <c r="I473" s="164"/>
      <c r="L473" s="159"/>
      <c r="M473" s="165"/>
      <c r="N473" s="166"/>
      <c r="O473" s="166"/>
      <c r="P473" s="166"/>
      <c r="Q473" s="166"/>
      <c r="R473" s="166"/>
      <c r="S473" s="166"/>
      <c r="T473" s="167"/>
      <c r="AT473" s="161" t="s">
        <v>164</v>
      </c>
      <c r="AU473" s="161" t="s">
        <v>81</v>
      </c>
      <c r="AV473" s="158" t="s">
        <v>81</v>
      </c>
      <c r="AW473" s="158" t="s">
        <v>26</v>
      </c>
      <c r="AX473" s="158" t="s">
        <v>69</v>
      </c>
      <c r="AY473" s="161" t="s">
        <v>157</v>
      </c>
    </row>
    <row r="474" spans="2:65" s="158" customFormat="1">
      <c r="B474" s="159"/>
      <c r="D474" s="160" t="s">
        <v>164</v>
      </c>
      <c r="E474" s="161"/>
      <c r="F474" s="162" t="s">
        <v>524</v>
      </c>
      <c r="H474" s="163">
        <v>24.881</v>
      </c>
      <c r="I474" s="164"/>
      <c r="L474" s="159"/>
      <c r="M474" s="165"/>
      <c r="N474" s="166"/>
      <c r="O474" s="166"/>
      <c r="P474" s="166"/>
      <c r="Q474" s="166"/>
      <c r="R474" s="166"/>
      <c r="S474" s="166"/>
      <c r="T474" s="167"/>
      <c r="AT474" s="161" t="s">
        <v>164</v>
      </c>
      <c r="AU474" s="161" t="s">
        <v>81</v>
      </c>
      <c r="AV474" s="158" t="s">
        <v>81</v>
      </c>
      <c r="AW474" s="158" t="s">
        <v>26</v>
      </c>
      <c r="AX474" s="158" t="s">
        <v>69</v>
      </c>
      <c r="AY474" s="161" t="s">
        <v>157</v>
      </c>
    </row>
    <row r="475" spans="2:65" s="158" customFormat="1" ht="20">
      <c r="B475" s="159"/>
      <c r="D475" s="160" t="s">
        <v>164</v>
      </c>
      <c r="E475" s="161"/>
      <c r="F475" s="162" t="s">
        <v>525</v>
      </c>
      <c r="H475" s="163">
        <v>10.36</v>
      </c>
      <c r="I475" s="164"/>
      <c r="L475" s="159"/>
      <c r="M475" s="165"/>
      <c r="N475" s="166"/>
      <c r="O475" s="166"/>
      <c r="P475" s="166"/>
      <c r="Q475" s="166"/>
      <c r="R475" s="166"/>
      <c r="S475" s="166"/>
      <c r="T475" s="167"/>
      <c r="AT475" s="161" t="s">
        <v>164</v>
      </c>
      <c r="AU475" s="161" t="s">
        <v>81</v>
      </c>
      <c r="AV475" s="158" t="s">
        <v>81</v>
      </c>
      <c r="AW475" s="158" t="s">
        <v>26</v>
      </c>
      <c r="AX475" s="158" t="s">
        <v>69</v>
      </c>
      <c r="AY475" s="161" t="s">
        <v>157</v>
      </c>
    </row>
    <row r="476" spans="2:65" s="158" customFormat="1">
      <c r="B476" s="159"/>
      <c r="D476" s="160" t="s">
        <v>164</v>
      </c>
      <c r="E476" s="161"/>
      <c r="F476" s="162" t="s">
        <v>526</v>
      </c>
      <c r="H476" s="163">
        <v>26.46</v>
      </c>
      <c r="I476" s="164"/>
      <c r="L476" s="159"/>
      <c r="M476" s="165"/>
      <c r="N476" s="166"/>
      <c r="O476" s="166"/>
      <c r="P476" s="166"/>
      <c r="Q476" s="166"/>
      <c r="R476" s="166"/>
      <c r="S476" s="166"/>
      <c r="T476" s="167"/>
      <c r="AT476" s="161" t="s">
        <v>164</v>
      </c>
      <c r="AU476" s="161" t="s">
        <v>81</v>
      </c>
      <c r="AV476" s="158" t="s">
        <v>81</v>
      </c>
      <c r="AW476" s="158" t="s">
        <v>26</v>
      </c>
      <c r="AX476" s="158" t="s">
        <v>69</v>
      </c>
      <c r="AY476" s="161" t="s">
        <v>157</v>
      </c>
    </row>
    <row r="477" spans="2:65" s="158" customFormat="1">
      <c r="B477" s="159"/>
      <c r="D477" s="160" t="s">
        <v>164</v>
      </c>
      <c r="E477" s="161"/>
      <c r="F477" s="162" t="s">
        <v>527</v>
      </c>
      <c r="H477" s="163">
        <v>9.4580000000000002</v>
      </c>
      <c r="I477" s="164"/>
      <c r="L477" s="159"/>
      <c r="M477" s="165"/>
      <c r="N477" s="166"/>
      <c r="O477" s="166"/>
      <c r="P477" s="166"/>
      <c r="Q477" s="166"/>
      <c r="R477" s="166"/>
      <c r="S477" s="166"/>
      <c r="T477" s="167"/>
      <c r="AT477" s="161" t="s">
        <v>164</v>
      </c>
      <c r="AU477" s="161" t="s">
        <v>81</v>
      </c>
      <c r="AV477" s="158" t="s">
        <v>81</v>
      </c>
      <c r="AW477" s="158" t="s">
        <v>26</v>
      </c>
      <c r="AX477" s="158" t="s">
        <v>69</v>
      </c>
      <c r="AY477" s="161" t="s">
        <v>157</v>
      </c>
    </row>
    <row r="478" spans="2:65" s="158" customFormat="1">
      <c r="B478" s="159"/>
      <c r="D478" s="160" t="s">
        <v>164</v>
      </c>
      <c r="E478" s="161"/>
      <c r="F478" s="162" t="s">
        <v>528</v>
      </c>
      <c r="H478" s="163">
        <v>22.547999999999998</v>
      </c>
      <c r="I478" s="164"/>
      <c r="L478" s="159"/>
      <c r="M478" s="165"/>
      <c r="N478" s="166"/>
      <c r="O478" s="166"/>
      <c r="P478" s="166"/>
      <c r="Q478" s="166"/>
      <c r="R478" s="166"/>
      <c r="S478" s="166"/>
      <c r="T478" s="167"/>
      <c r="AT478" s="161" t="s">
        <v>164</v>
      </c>
      <c r="AU478" s="161" t="s">
        <v>81</v>
      </c>
      <c r="AV478" s="158" t="s">
        <v>81</v>
      </c>
      <c r="AW478" s="158" t="s">
        <v>26</v>
      </c>
      <c r="AX478" s="158" t="s">
        <v>69</v>
      </c>
      <c r="AY478" s="161" t="s">
        <v>157</v>
      </c>
    </row>
    <row r="479" spans="2:65" s="158" customFormat="1">
      <c r="B479" s="159"/>
      <c r="D479" s="160" t="s">
        <v>164</v>
      </c>
      <c r="E479" s="161"/>
      <c r="F479" s="162" t="s">
        <v>529</v>
      </c>
      <c r="H479" s="163">
        <v>30.024000000000001</v>
      </c>
      <c r="I479" s="164"/>
      <c r="L479" s="159"/>
      <c r="M479" s="165"/>
      <c r="N479" s="166"/>
      <c r="O479" s="166"/>
      <c r="P479" s="166"/>
      <c r="Q479" s="166"/>
      <c r="R479" s="166"/>
      <c r="S479" s="166"/>
      <c r="T479" s="167"/>
      <c r="AT479" s="161" t="s">
        <v>164</v>
      </c>
      <c r="AU479" s="161" t="s">
        <v>81</v>
      </c>
      <c r="AV479" s="158" t="s">
        <v>81</v>
      </c>
      <c r="AW479" s="158" t="s">
        <v>26</v>
      </c>
      <c r="AX479" s="158" t="s">
        <v>69</v>
      </c>
      <c r="AY479" s="161" t="s">
        <v>157</v>
      </c>
    </row>
    <row r="480" spans="2:65" s="177" customFormat="1">
      <c r="B480" s="178"/>
      <c r="D480" s="160" t="s">
        <v>164</v>
      </c>
      <c r="E480" s="179"/>
      <c r="F480" s="180" t="s">
        <v>170</v>
      </c>
      <c r="H480" s="181">
        <v>224.36500000000001</v>
      </c>
      <c r="I480" s="182"/>
      <c r="L480" s="178"/>
      <c r="M480" s="183"/>
      <c r="N480" s="184"/>
      <c r="O480" s="184"/>
      <c r="P480" s="184"/>
      <c r="Q480" s="184"/>
      <c r="R480" s="184"/>
      <c r="S480" s="184"/>
      <c r="T480" s="185"/>
      <c r="AT480" s="179" t="s">
        <v>164</v>
      </c>
      <c r="AU480" s="179" t="s">
        <v>81</v>
      </c>
      <c r="AV480" s="177" t="s">
        <v>163</v>
      </c>
      <c r="AW480" s="177" t="s">
        <v>26</v>
      </c>
      <c r="AX480" s="177" t="s">
        <v>69</v>
      </c>
      <c r="AY480" s="179" t="s">
        <v>157</v>
      </c>
    </row>
    <row r="481" spans="2:65" s="158" customFormat="1">
      <c r="B481" s="159"/>
      <c r="D481" s="160" t="s">
        <v>164</v>
      </c>
      <c r="E481" s="161"/>
      <c r="F481" s="162" t="s">
        <v>530</v>
      </c>
      <c r="H481" s="163">
        <v>240.071</v>
      </c>
      <c r="I481" s="164"/>
      <c r="L481" s="159"/>
      <c r="M481" s="165"/>
      <c r="N481" s="166"/>
      <c r="O481" s="166"/>
      <c r="P481" s="166"/>
      <c r="Q481" s="166"/>
      <c r="R481" s="166"/>
      <c r="S481" s="166"/>
      <c r="T481" s="167"/>
      <c r="AT481" s="161" t="s">
        <v>164</v>
      </c>
      <c r="AU481" s="161" t="s">
        <v>81</v>
      </c>
      <c r="AV481" s="158" t="s">
        <v>81</v>
      </c>
      <c r="AW481" s="158" t="s">
        <v>26</v>
      </c>
      <c r="AX481" s="158" t="s">
        <v>69</v>
      </c>
      <c r="AY481" s="161" t="s">
        <v>157</v>
      </c>
    </row>
    <row r="482" spans="2:65" s="177" customFormat="1">
      <c r="B482" s="178"/>
      <c r="D482" s="160" t="s">
        <v>164</v>
      </c>
      <c r="E482" s="179"/>
      <c r="F482" s="180" t="s">
        <v>170</v>
      </c>
      <c r="H482" s="181">
        <v>240.071</v>
      </c>
      <c r="I482" s="182"/>
      <c r="L482" s="178"/>
      <c r="M482" s="183"/>
      <c r="N482" s="184"/>
      <c r="O482" s="184"/>
      <c r="P482" s="184"/>
      <c r="Q482" s="184"/>
      <c r="R482" s="184"/>
      <c r="S482" s="184"/>
      <c r="T482" s="185"/>
      <c r="AT482" s="179" t="s">
        <v>164</v>
      </c>
      <c r="AU482" s="179" t="s">
        <v>81</v>
      </c>
      <c r="AV482" s="177" t="s">
        <v>163</v>
      </c>
      <c r="AW482" s="177" t="s">
        <v>26</v>
      </c>
      <c r="AX482" s="177" t="s">
        <v>75</v>
      </c>
      <c r="AY482" s="179" t="s">
        <v>157</v>
      </c>
    </row>
    <row r="483" spans="2:65" s="17" customFormat="1" ht="24.25" customHeight="1">
      <c r="B483" s="143"/>
      <c r="C483" s="144" t="s">
        <v>531</v>
      </c>
      <c r="D483" s="144" t="s">
        <v>159</v>
      </c>
      <c r="E483" s="145" t="s">
        <v>532</v>
      </c>
      <c r="F483" s="146" t="s">
        <v>533</v>
      </c>
      <c r="G483" s="147" t="s">
        <v>187</v>
      </c>
      <c r="H483" s="148">
        <v>154.85400000000001</v>
      </c>
      <c r="I483" s="149"/>
      <c r="J483" s="150"/>
      <c r="K483" s="151"/>
      <c r="L483" s="18"/>
      <c r="M483" s="152"/>
      <c r="N483" s="153" t="s">
        <v>35</v>
      </c>
      <c r="O483" s="45"/>
      <c r="P483" s="154">
        <f>O483*H483</f>
        <v>0</v>
      </c>
      <c r="Q483" s="154">
        <v>0</v>
      </c>
      <c r="R483" s="154">
        <f>Q483*H483</f>
        <v>0</v>
      </c>
      <c r="S483" s="154">
        <v>0</v>
      </c>
      <c r="T483" s="155">
        <f>S483*H483</f>
        <v>0</v>
      </c>
      <c r="AR483" s="156" t="s">
        <v>163</v>
      </c>
      <c r="AT483" s="156" t="s">
        <v>159</v>
      </c>
      <c r="AU483" s="156" t="s">
        <v>81</v>
      </c>
      <c r="AY483" s="3" t="s">
        <v>157</v>
      </c>
      <c r="BE483" s="157">
        <f>IF(N483="základná",J483,0)</f>
        <v>0</v>
      </c>
      <c r="BF483" s="157">
        <f>IF(N483="znížená",J483,0)</f>
        <v>0</v>
      </c>
      <c r="BG483" s="157">
        <f>IF(N483="zákl. prenesená",J483,0)</f>
        <v>0</v>
      </c>
      <c r="BH483" s="157">
        <f>IF(N483="zníž. prenesená",J483,0)</f>
        <v>0</v>
      </c>
      <c r="BI483" s="157">
        <f>IF(N483="nulová",J483,0)</f>
        <v>0</v>
      </c>
      <c r="BJ483" s="3" t="s">
        <v>81</v>
      </c>
      <c r="BK483" s="157">
        <f>ROUND(I483*H483,2)</f>
        <v>0</v>
      </c>
      <c r="BL483" s="3" t="s">
        <v>163</v>
      </c>
      <c r="BM483" s="156" t="s">
        <v>534</v>
      </c>
    </row>
    <row r="484" spans="2:65" s="17" customFormat="1" ht="21.75" customHeight="1">
      <c r="B484" s="143"/>
      <c r="C484" s="144" t="s">
        <v>326</v>
      </c>
      <c r="D484" s="144" t="s">
        <v>159</v>
      </c>
      <c r="E484" s="145" t="s">
        <v>535</v>
      </c>
      <c r="F484" s="146" t="s">
        <v>536</v>
      </c>
      <c r="G484" s="147" t="s">
        <v>187</v>
      </c>
      <c r="H484" s="148">
        <v>154.85400000000001</v>
      </c>
      <c r="I484" s="149"/>
      <c r="J484" s="150"/>
      <c r="K484" s="151"/>
      <c r="L484" s="18"/>
      <c r="M484" s="152"/>
      <c r="N484" s="153" t="s">
        <v>35</v>
      </c>
      <c r="O484" s="45"/>
      <c r="P484" s="154">
        <f>O484*H484</f>
        <v>0</v>
      </c>
      <c r="Q484" s="154">
        <v>0</v>
      </c>
      <c r="R484" s="154">
        <f>Q484*H484</f>
        <v>0</v>
      </c>
      <c r="S484" s="154">
        <v>0</v>
      </c>
      <c r="T484" s="155">
        <f>S484*H484</f>
        <v>0</v>
      </c>
      <c r="AR484" s="156" t="s">
        <v>163</v>
      </c>
      <c r="AT484" s="156" t="s">
        <v>159</v>
      </c>
      <c r="AU484" s="156" t="s">
        <v>81</v>
      </c>
      <c r="AY484" s="3" t="s">
        <v>157</v>
      </c>
      <c r="BE484" s="157">
        <f>IF(N484="základná",J484,0)</f>
        <v>0</v>
      </c>
      <c r="BF484" s="157">
        <f>IF(N484="znížená",J484,0)</f>
        <v>0</v>
      </c>
      <c r="BG484" s="157">
        <f>IF(N484="zákl. prenesená",J484,0)</f>
        <v>0</v>
      </c>
      <c r="BH484" s="157">
        <f>IF(N484="zníž. prenesená",J484,0)</f>
        <v>0</v>
      </c>
      <c r="BI484" s="157">
        <f>IF(N484="nulová",J484,0)</f>
        <v>0</v>
      </c>
      <c r="BJ484" s="3" t="s">
        <v>81</v>
      </c>
      <c r="BK484" s="157">
        <f>ROUND(I484*H484,2)</f>
        <v>0</v>
      </c>
      <c r="BL484" s="3" t="s">
        <v>163</v>
      </c>
      <c r="BM484" s="156" t="s">
        <v>537</v>
      </c>
    </row>
    <row r="485" spans="2:65" s="17" customFormat="1" ht="24.25" customHeight="1">
      <c r="B485" s="143"/>
      <c r="C485" s="144" t="s">
        <v>538</v>
      </c>
      <c r="D485" s="144" t="s">
        <v>159</v>
      </c>
      <c r="E485" s="145" t="s">
        <v>539</v>
      </c>
      <c r="F485" s="146" t="s">
        <v>540</v>
      </c>
      <c r="G485" s="147" t="s">
        <v>187</v>
      </c>
      <c r="H485" s="148">
        <v>1548.54</v>
      </c>
      <c r="I485" s="149"/>
      <c r="J485" s="150"/>
      <c r="K485" s="151"/>
      <c r="L485" s="18"/>
      <c r="M485" s="152"/>
      <c r="N485" s="153" t="s">
        <v>35</v>
      </c>
      <c r="O485" s="45"/>
      <c r="P485" s="154">
        <f>O485*H485</f>
        <v>0</v>
      </c>
      <c r="Q485" s="154">
        <v>0</v>
      </c>
      <c r="R485" s="154">
        <f>Q485*H485</f>
        <v>0</v>
      </c>
      <c r="S485" s="154">
        <v>0</v>
      </c>
      <c r="T485" s="155">
        <f>S485*H485</f>
        <v>0</v>
      </c>
      <c r="AR485" s="156" t="s">
        <v>163</v>
      </c>
      <c r="AT485" s="156" t="s">
        <v>159</v>
      </c>
      <c r="AU485" s="156" t="s">
        <v>81</v>
      </c>
      <c r="AY485" s="3" t="s">
        <v>157</v>
      </c>
      <c r="BE485" s="157">
        <f>IF(N485="základná",J485,0)</f>
        <v>0</v>
      </c>
      <c r="BF485" s="157">
        <f>IF(N485="znížená",J485,0)</f>
        <v>0</v>
      </c>
      <c r="BG485" s="157">
        <f>IF(N485="zákl. prenesená",J485,0)</f>
        <v>0</v>
      </c>
      <c r="BH485" s="157">
        <f>IF(N485="zníž. prenesená",J485,0)</f>
        <v>0</v>
      </c>
      <c r="BI485" s="157">
        <f>IF(N485="nulová",J485,0)</f>
        <v>0</v>
      </c>
      <c r="BJ485" s="3" t="s">
        <v>81</v>
      </c>
      <c r="BK485" s="157">
        <f>ROUND(I485*H485,2)</f>
        <v>0</v>
      </c>
      <c r="BL485" s="3" t="s">
        <v>163</v>
      </c>
      <c r="BM485" s="156" t="s">
        <v>541</v>
      </c>
    </row>
    <row r="486" spans="2:65" s="158" customFormat="1">
      <c r="B486" s="159"/>
      <c r="D486" s="160" t="s">
        <v>164</v>
      </c>
      <c r="E486" s="161"/>
      <c r="F486" s="162" t="s">
        <v>542</v>
      </c>
      <c r="H486" s="163">
        <v>1548.54</v>
      </c>
      <c r="I486" s="164"/>
      <c r="L486" s="159"/>
      <c r="M486" s="165"/>
      <c r="N486" s="166"/>
      <c r="O486" s="166"/>
      <c r="P486" s="166"/>
      <c r="Q486" s="166"/>
      <c r="R486" s="166"/>
      <c r="S486" s="166"/>
      <c r="T486" s="167"/>
      <c r="AT486" s="161" t="s">
        <v>164</v>
      </c>
      <c r="AU486" s="161" t="s">
        <v>81</v>
      </c>
      <c r="AV486" s="158" t="s">
        <v>81</v>
      </c>
      <c r="AW486" s="158" t="s">
        <v>26</v>
      </c>
      <c r="AX486" s="158" t="s">
        <v>69</v>
      </c>
      <c r="AY486" s="161" t="s">
        <v>157</v>
      </c>
    </row>
    <row r="487" spans="2:65" s="177" customFormat="1">
      <c r="B487" s="178"/>
      <c r="D487" s="160" t="s">
        <v>164</v>
      </c>
      <c r="E487" s="179"/>
      <c r="F487" s="180" t="s">
        <v>170</v>
      </c>
      <c r="H487" s="181">
        <v>1548.54</v>
      </c>
      <c r="I487" s="182"/>
      <c r="L487" s="178"/>
      <c r="M487" s="183"/>
      <c r="N487" s="184"/>
      <c r="O487" s="184"/>
      <c r="P487" s="184"/>
      <c r="Q487" s="184"/>
      <c r="R487" s="184"/>
      <c r="S487" s="184"/>
      <c r="T487" s="185"/>
      <c r="AT487" s="179" t="s">
        <v>164</v>
      </c>
      <c r="AU487" s="179" t="s">
        <v>81</v>
      </c>
      <c r="AV487" s="177" t="s">
        <v>163</v>
      </c>
      <c r="AW487" s="177" t="s">
        <v>26</v>
      </c>
      <c r="AX487" s="177" t="s">
        <v>75</v>
      </c>
      <c r="AY487" s="179" t="s">
        <v>157</v>
      </c>
    </row>
    <row r="488" spans="2:65" s="17" customFormat="1" ht="24.25" customHeight="1">
      <c r="B488" s="143"/>
      <c r="C488" s="144" t="s">
        <v>329</v>
      </c>
      <c r="D488" s="144" t="s">
        <v>159</v>
      </c>
      <c r="E488" s="145" t="s">
        <v>543</v>
      </c>
      <c r="F488" s="146" t="s">
        <v>544</v>
      </c>
      <c r="G488" s="147" t="s">
        <v>187</v>
      </c>
      <c r="H488" s="148">
        <v>154.85400000000001</v>
      </c>
      <c r="I488" s="149"/>
      <c r="J488" s="150"/>
      <c r="K488" s="151"/>
      <c r="L488" s="18"/>
      <c r="M488" s="152"/>
      <c r="N488" s="153" t="s">
        <v>35</v>
      </c>
      <c r="O488" s="45"/>
      <c r="P488" s="154">
        <f>O488*H488</f>
        <v>0</v>
      </c>
      <c r="Q488" s="154">
        <v>0</v>
      </c>
      <c r="R488" s="154">
        <f>Q488*H488</f>
        <v>0</v>
      </c>
      <c r="S488" s="154">
        <v>0</v>
      </c>
      <c r="T488" s="155">
        <f>S488*H488</f>
        <v>0</v>
      </c>
      <c r="AR488" s="156" t="s">
        <v>163</v>
      </c>
      <c r="AT488" s="156" t="s">
        <v>159</v>
      </c>
      <c r="AU488" s="156" t="s">
        <v>81</v>
      </c>
      <c r="AY488" s="3" t="s">
        <v>157</v>
      </c>
      <c r="BE488" s="157">
        <f>IF(N488="základná",J488,0)</f>
        <v>0</v>
      </c>
      <c r="BF488" s="157">
        <f>IF(N488="znížená",J488,0)</f>
        <v>0</v>
      </c>
      <c r="BG488" s="157">
        <f>IF(N488="zákl. prenesená",J488,0)</f>
        <v>0</v>
      </c>
      <c r="BH488" s="157">
        <f>IF(N488="zníž. prenesená",J488,0)</f>
        <v>0</v>
      </c>
      <c r="BI488" s="157">
        <f>IF(N488="nulová",J488,0)</f>
        <v>0</v>
      </c>
      <c r="BJ488" s="3" t="s">
        <v>81</v>
      </c>
      <c r="BK488" s="157">
        <f>ROUND(I488*H488,2)</f>
        <v>0</v>
      </c>
      <c r="BL488" s="3" t="s">
        <v>163</v>
      </c>
      <c r="BM488" s="156" t="s">
        <v>545</v>
      </c>
    </row>
    <row r="489" spans="2:65" s="17" customFormat="1" ht="24.25" customHeight="1">
      <c r="B489" s="143"/>
      <c r="C489" s="144" t="s">
        <v>546</v>
      </c>
      <c r="D489" s="144" t="s">
        <v>159</v>
      </c>
      <c r="E489" s="145" t="s">
        <v>547</v>
      </c>
      <c r="F489" s="146" t="s">
        <v>548</v>
      </c>
      <c r="G489" s="147" t="s">
        <v>187</v>
      </c>
      <c r="H489" s="148">
        <v>154.85400000000001</v>
      </c>
      <c r="I489" s="149"/>
      <c r="J489" s="150"/>
      <c r="K489" s="151"/>
      <c r="L489" s="18"/>
      <c r="M489" s="152"/>
      <c r="N489" s="153" t="s">
        <v>35</v>
      </c>
      <c r="O489" s="45"/>
      <c r="P489" s="154">
        <f>O489*H489</f>
        <v>0</v>
      </c>
      <c r="Q489" s="154">
        <v>0</v>
      </c>
      <c r="R489" s="154">
        <f>Q489*H489</f>
        <v>0</v>
      </c>
      <c r="S489" s="154">
        <v>0</v>
      </c>
      <c r="T489" s="155">
        <f>S489*H489</f>
        <v>0</v>
      </c>
      <c r="AR489" s="156" t="s">
        <v>163</v>
      </c>
      <c r="AT489" s="156" t="s">
        <v>159</v>
      </c>
      <c r="AU489" s="156" t="s">
        <v>81</v>
      </c>
      <c r="AY489" s="3" t="s">
        <v>157</v>
      </c>
      <c r="BE489" s="157">
        <f>IF(N489="základná",J489,0)</f>
        <v>0</v>
      </c>
      <c r="BF489" s="157">
        <f>IF(N489="znížená",J489,0)</f>
        <v>0</v>
      </c>
      <c r="BG489" s="157">
        <f>IF(N489="zákl. prenesená",J489,0)</f>
        <v>0</v>
      </c>
      <c r="BH489" s="157">
        <f>IF(N489="zníž. prenesená",J489,0)</f>
        <v>0</v>
      </c>
      <c r="BI489" s="157">
        <f>IF(N489="nulová",J489,0)</f>
        <v>0</v>
      </c>
      <c r="BJ489" s="3" t="s">
        <v>81</v>
      </c>
      <c r="BK489" s="157">
        <f>ROUND(I489*H489,2)</f>
        <v>0</v>
      </c>
      <c r="BL489" s="3" t="s">
        <v>163</v>
      </c>
      <c r="BM489" s="156" t="s">
        <v>549</v>
      </c>
    </row>
    <row r="490" spans="2:65" s="17" customFormat="1" ht="16.5" customHeight="1">
      <c r="B490" s="143"/>
      <c r="C490" s="144" t="s">
        <v>333</v>
      </c>
      <c r="D490" s="144" t="s">
        <v>159</v>
      </c>
      <c r="E490" s="145" t="s">
        <v>550</v>
      </c>
      <c r="F490" s="146" t="s">
        <v>551</v>
      </c>
      <c r="G490" s="147" t="s">
        <v>552</v>
      </c>
      <c r="H490" s="148">
        <v>2</v>
      </c>
      <c r="I490" s="149"/>
      <c r="J490" s="150"/>
      <c r="K490" s="151"/>
      <c r="L490" s="18"/>
      <c r="M490" s="152"/>
      <c r="N490" s="153" t="s">
        <v>35</v>
      </c>
      <c r="O490" s="45"/>
      <c r="P490" s="154">
        <f>O490*H490</f>
        <v>0</v>
      </c>
      <c r="Q490" s="154">
        <v>0</v>
      </c>
      <c r="R490" s="154">
        <f>Q490*H490</f>
        <v>0</v>
      </c>
      <c r="S490" s="154">
        <v>0</v>
      </c>
      <c r="T490" s="155">
        <f>S490*H490</f>
        <v>0</v>
      </c>
      <c r="AR490" s="156" t="s">
        <v>163</v>
      </c>
      <c r="AT490" s="156" t="s">
        <v>159</v>
      </c>
      <c r="AU490" s="156" t="s">
        <v>81</v>
      </c>
      <c r="AY490" s="3" t="s">
        <v>157</v>
      </c>
      <c r="BE490" s="157">
        <f>IF(N490="základná",J490,0)</f>
        <v>0</v>
      </c>
      <c r="BF490" s="157">
        <f>IF(N490="znížená",J490,0)</f>
        <v>0</v>
      </c>
      <c r="BG490" s="157">
        <f>IF(N490="zákl. prenesená",J490,0)</f>
        <v>0</v>
      </c>
      <c r="BH490" s="157">
        <f>IF(N490="zníž. prenesená",J490,0)</f>
        <v>0</v>
      </c>
      <c r="BI490" s="157">
        <f>IF(N490="nulová",J490,0)</f>
        <v>0</v>
      </c>
      <c r="BJ490" s="3" t="s">
        <v>81</v>
      </c>
      <c r="BK490" s="157">
        <f>ROUND(I490*H490,2)</f>
        <v>0</v>
      </c>
      <c r="BL490" s="3" t="s">
        <v>163</v>
      </c>
      <c r="BM490" s="156" t="s">
        <v>553</v>
      </c>
    </row>
    <row r="491" spans="2:65" s="129" customFormat="1" ht="22.9" customHeight="1">
      <c r="B491" s="130"/>
      <c r="D491" s="131" t="s">
        <v>68</v>
      </c>
      <c r="E491" s="141" t="s">
        <v>554</v>
      </c>
      <c r="F491" s="141" t="s">
        <v>555</v>
      </c>
      <c r="I491" s="133"/>
      <c r="J491" s="142"/>
      <c r="L491" s="130"/>
      <c r="M491" s="135"/>
      <c r="N491" s="136"/>
      <c r="O491" s="136"/>
      <c r="P491" s="137">
        <f>P492</f>
        <v>0</v>
      </c>
      <c r="Q491" s="136"/>
      <c r="R491" s="137">
        <f>R492</f>
        <v>0</v>
      </c>
      <c r="S491" s="136"/>
      <c r="T491" s="138">
        <f>T492</f>
        <v>0</v>
      </c>
      <c r="AR491" s="131" t="s">
        <v>75</v>
      </c>
      <c r="AT491" s="139" t="s">
        <v>68</v>
      </c>
      <c r="AU491" s="139" t="s">
        <v>75</v>
      </c>
      <c r="AY491" s="131" t="s">
        <v>157</v>
      </c>
      <c r="BK491" s="140">
        <f>BK492</f>
        <v>0</v>
      </c>
    </row>
    <row r="492" spans="2:65" s="17" customFormat="1" ht="24.25" customHeight="1">
      <c r="B492" s="143"/>
      <c r="C492" s="144" t="s">
        <v>556</v>
      </c>
      <c r="D492" s="144" t="s">
        <v>159</v>
      </c>
      <c r="E492" s="145" t="s">
        <v>557</v>
      </c>
      <c r="F492" s="146" t="s">
        <v>558</v>
      </c>
      <c r="G492" s="147" t="s">
        <v>187</v>
      </c>
      <c r="H492" s="148">
        <v>95.218999999999994</v>
      </c>
      <c r="I492" s="149"/>
      <c r="J492" s="150"/>
      <c r="K492" s="151"/>
      <c r="L492" s="18"/>
      <c r="M492" s="152"/>
      <c r="N492" s="153" t="s">
        <v>35</v>
      </c>
      <c r="O492" s="45"/>
      <c r="P492" s="154">
        <f>O492*H492</f>
        <v>0</v>
      </c>
      <c r="Q492" s="154">
        <v>0</v>
      </c>
      <c r="R492" s="154">
        <f>Q492*H492</f>
        <v>0</v>
      </c>
      <c r="S492" s="154">
        <v>0</v>
      </c>
      <c r="T492" s="155">
        <f>S492*H492</f>
        <v>0</v>
      </c>
      <c r="AR492" s="156" t="s">
        <v>163</v>
      </c>
      <c r="AT492" s="156" t="s">
        <v>159</v>
      </c>
      <c r="AU492" s="156" t="s">
        <v>81</v>
      </c>
      <c r="AY492" s="3" t="s">
        <v>157</v>
      </c>
      <c r="BE492" s="157">
        <f>IF(N492="základná",J492,0)</f>
        <v>0</v>
      </c>
      <c r="BF492" s="157">
        <f>IF(N492="znížená",J492,0)</f>
        <v>0</v>
      </c>
      <c r="BG492" s="157">
        <f>IF(N492="zákl. prenesená",J492,0)</f>
        <v>0</v>
      </c>
      <c r="BH492" s="157">
        <f>IF(N492="zníž. prenesená",J492,0)</f>
        <v>0</v>
      </c>
      <c r="BI492" s="157">
        <f>IF(N492="nulová",J492,0)</f>
        <v>0</v>
      </c>
      <c r="BJ492" s="3" t="s">
        <v>81</v>
      </c>
      <c r="BK492" s="157">
        <f>ROUND(I492*H492,2)</f>
        <v>0</v>
      </c>
      <c r="BL492" s="3" t="s">
        <v>163</v>
      </c>
      <c r="BM492" s="156" t="s">
        <v>559</v>
      </c>
    </row>
    <row r="493" spans="2:65" s="129" customFormat="1" ht="25.9" customHeight="1">
      <c r="B493" s="130"/>
      <c r="D493" s="131" t="s">
        <v>68</v>
      </c>
      <c r="E493" s="132" t="s">
        <v>560</v>
      </c>
      <c r="F493" s="132" t="s">
        <v>561</v>
      </c>
      <c r="I493" s="133"/>
      <c r="J493" s="134"/>
      <c r="L493" s="130"/>
      <c r="M493" s="135"/>
      <c r="N493" s="136"/>
      <c r="O493" s="136"/>
      <c r="P493" s="137">
        <f>P494+P553+P557+P659+P663+P692+P729+P742+P780+P787+P837+P861+P875+P891+P957</f>
        <v>0</v>
      </c>
      <c r="Q493" s="136"/>
      <c r="R493" s="137">
        <f>R494+R553+R557+R659+R663+R692+R729+R742+R780+R787+R837+R861+R875+R891+R957</f>
        <v>0</v>
      </c>
      <c r="S493" s="136"/>
      <c r="T493" s="138">
        <f>T494+T553+T557+T659+T663+T692+T729+T742+T780+T787+T837+T861+T875+T891+T957</f>
        <v>0</v>
      </c>
      <c r="AR493" s="131" t="s">
        <v>81</v>
      </c>
      <c r="AT493" s="139" t="s">
        <v>68</v>
      </c>
      <c r="AU493" s="139" t="s">
        <v>69</v>
      </c>
      <c r="AY493" s="131" t="s">
        <v>157</v>
      </c>
      <c r="BK493" s="140">
        <f>BK494+BK553+BK557+BK659+BK663+BK692+BK729+BK742+BK780+BK787+BK837+BK861+BK875+BK891+BK957</f>
        <v>0</v>
      </c>
    </row>
    <row r="494" spans="2:65" s="129" customFormat="1" ht="22.9" customHeight="1">
      <c r="B494" s="130"/>
      <c r="D494" s="131" t="s">
        <v>68</v>
      </c>
      <c r="E494" s="141" t="s">
        <v>562</v>
      </c>
      <c r="F494" s="141" t="s">
        <v>563</v>
      </c>
      <c r="I494" s="133"/>
      <c r="J494" s="142"/>
      <c r="L494" s="130"/>
      <c r="M494" s="135"/>
      <c r="N494" s="136"/>
      <c r="O494" s="136"/>
      <c r="P494" s="137">
        <f>SUM(P495:P552)</f>
        <v>0</v>
      </c>
      <c r="Q494" s="136"/>
      <c r="R494" s="137">
        <f>SUM(R495:R552)</f>
        <v>0</v>
      </c>
      <c r="S494" s="136"/>
      <c r="T494" s="138">
        <f>SUM(T495:T552)</f>
        <v>0</v>
      </c>
      <c r="AR494" s="131" t="s">
        <v>81</v>
      </c>
      <c r="AT494" s="139" t="s">
        <v>68</v>
      </c>
      <c r="AU494" s="139" t="s">
        <v>75</v>
      </c>
      <c r="AY494" s="131" t="s">
        <v>157</v>
      </c>
      <c r="BK494" s="140">
        <f>SUM(BK495:BK552)</f>
        <v>0</v>
      </c>
    </row>
    <row r="495" spans="2:65" s="17" customFormat="1" ht="24.25" customHeight="1">
      <c r="B495" s="143"/>
      <c r="C495" s="144" t="s">
        <v>339</v>
      </c>
      <c r="D495" s="144" t="s">
        <v>159</v>
      </c>
      <c r="E495" s="145" t="s">
        <v>564</v>
      </c>
      <c r="F495" s="146" t="s">
        <v>565</v>
      </c>
      <c r="G495" s="147" t="s">
        <v>208</v>
      </c>
      <c r="H495" s="148">
        <v>71.111000000000004</v>
      </c>
      <c r="I495" s="149"/>
      <c r="J495" s="150"/>
      <c r="K495" s="151"/>
      <c r="L495" s="18"/>
      <c r="M495" s="152"/>
      <c r="N495" s="153" t="s">
        <v>35</v>
      </c>
      <c r="O495" s="45"/>
      <c r="P495" s="154">
        <f>O495*H495</f>
        <v>0</v>
      </c>
      <c r="Q495" s="154">
        <v>0</v>
      </c>
      <c r="R495" s="154">
        <f>Q495*H495</f>
        <v>0</v>
      </c>
      <c r="S495" s="154">
        <v>0</v>
      </c>
      <c r="T495" s="155">
        <f>S495*H495</f>
        <v>0</v>
      </c>
      <c r="AR495" s="156" t="s">
        <v>197</v>
      </c>
      <c r="AT495" s="156" t="s">
        <v>159</v>
      </c>
      <c r="AU495" s="156" t="s">
        <v>81</v>
      </c>
      <c r="AY495" s="3" t="s">
        <v>157</v>
      </c>
      <c r="BE495" s="157">
        <f>IF(N495="základná",J495,0)</f>
        <v>0</v>
      </c>
      <c r="BF495" s="157">
        <f>IF(N495="znížená",J495,0)</f>
        <v>0</v>
      </c>
      <c r="BG495" s="157">
        <f>IF(N495="zákl. prenesená",J495,0)</f>
        <v>0</v>
      </c>
      <c r="BH495" s="157">
        <f>IF(N495="zníž. prenesená",J495,0)</f>
        <v>0</v>
      </c>
      <c r="BI495" s="157">
        <f>IF(N495="nulová",J495,0)</f>
        <v>0</v>
      </c>
      <c r="BJ495" s="3" t="s">
        <v>81</v>
      </c>
      <c r="BK495" s="157">
        <f>ROUND(I495*H495,2)</f>
        <v>0</v>
      </c>
      <c r="BL495" s="3" t="s">
        <v>197</v>
      </c>
      <c r="BM495" s="156" t="s">
        <v>566</v>
      </c>
    </row>
    <row r="496" spans="2:65" s="197" customFormat="1">
      <c r="B496" s="198"/>
      <c r="D496" s="160" t="s">
        <v>164</v>
      </c>
      <c r="E496" s="199"/>
      <c r="F496" s="200" t="s">
        <v>567</v>
      </c>
      <c r="H496" s="199"/>
      <c r="I496" s="201"/>
      <c r="L496" s="198"/>
      <c r="M496" s="202"/>
      <c r="N496" s="203"/>
      <c r="O496" s="203"/>
      <c r="P496" s="203"/>
      <c r="Q496" s="203"/>
      <c r="R496" s="203"/>
      <c r="S496" s="203"/>
      <c r="T496" s="204"/>
      <c r="AT496" s="199" t="s">
        <v>164</v>
      </c>
      <c r="AU496" s="199" t="s">
        <v>81</v>
      </c>
      <c r="AV496" s="197" t="s">
        <v>75</v>
      </c>
      <c r="AW496" s="197" t="s">
        <v>26</v>
      </c>
      <c r="AX496" s="197" t="s">
        <v>69</v>
      </c>
      <c r="AY496" s="199" t="s">
        <v>157</v>
      </c>
    </row>
    <row r="497" spans="2:65" s="158" customFormat="1">
      <c r="B497" s="159"/>
      <c r="D497" s="160" t="s">
        <v>164</v>
      </c>
      <c r="E497" s="161"/>
      <c r="F497" s="162" t="s">
        <v>568</v>
      </c>
      <c r="H497" s="163">
        <v>3.964</v>
      </c>
      <c r="I497" s="164"/>
      <c r="L497" s="159"/>
      <c r="M497" s="165"/>
      <c r="N497" s="166"/>
      <c r="O497" s="166"/>
      <c r="P497" s="166"/>
      <c r="Q497" s="166"/>
      <c r="R497" s="166"/>
      <c r="S497" s="166"/>
      <c r="T497" s="167"/>
      <c r="AT497" s="161" t="s">
        <v>164</v>
      </c>
      <c r="AU497" s="161" t="s">
        <v>81</v>
      </c>
      <c r="AV497" s="158" t="s">
        <v>81</v>
      </c>
      <c r="AW497" s="158" t="s">
        <v>26</v>
      </c>
      <c r="AX497" s="158" t="s">
        <v>69</v>
      </c>
      <c r="AY497" s="161" t="s">
        <v>157</v>
      </c>
    </row>
    <row r="498" spans="2:65" s="158" customFormat="1">
      <c r="B498" s="159"/>
      <c r="D498" s="160" t="s">
        <v>164</v>
      </c>
      <c r="E498" s="161"/>
      <c r="F498" s="162" t="s">
        <v>569</v>
      </c>
      <c r="H498" s="163">
        <v>15.55</v>
      </c>
      <c r="I498" s="164"/>
      <c r="L498" s="159"/>
      <c r="M498" s="165"/>
      <c r="N498" s="166"/>
      <c r="O498" s="166"/>
      <c r="P498" s="166"/>
      <c r="Q498" s="166"/>
      <c r="R498" s="166"/>
      <c r="S498" s="166"/>
      <c r="T498" s="167"/>
      <c r="AT498" s="161" t="s">
        <v>164</v>
      </c>
      <c r="AU498" s="161" t="s">
        <v>81</v>
      </c>
      <c r="AV498" s="158" t="s">
        <v>81</v>
      </c>
      <c r="AW498" s="158" t="s">
        <v>26</v>
      </c>
      <c r="AX498" s="158" t="s">
        <v>69</v>
      </c>
      <c r="AY498" s="161" t="s">
        <v>157</v>
      </c>
    </row>
    <row r="499" spans="2:65" s="158" customFormat="1">
      <c r="B499" s="159"/>
      <c r="D499" s="160" t="s">
        <v>164</v>
      </c>
      <c r="E499" s="161"/>
      <c r="F499" s="162" t="s">
        <v>570</v>
      </c>
      <c r="H499" s="163">
        <v>4.0650000000000004</v>
      </c>
      <c r="I499" s="164"/>
      <c r="L499" s="159"/>
      <c r="M499" s="165"/>
      <c r="N499" s="166"/>
      <c r="O499" s="166"/>
      <c r="P499" s="166"/>
      <c r="Q499" s="166"/>
      <c r="R499" s="166"/>
      <c r="S499" s="166"/>
      <c r="T499" s="167"/>
      <c r="AT499" s="161" t="s">
        <v>164</v>
      </c>
      <c r="AU499" s="161" t="s">
        <v>81</v>
      </c>
      <c r="AV499" s="158" t="s">
        <v>81</v>
      </c>
      <c r="AW499" s="158" t="s">
        <v>26</v>
      </c>
      <c r="AX499" s="158" t="s">
        <v>69</v>
      </c>
      <c r="AY499" s="161" t="s">
        <v>157</v>
      </c>
    </row>
    <row r="500" spans="2:65" s="197" customFormat="1">
      <c r="B500" s="198"/>
      <c r="D500" s="160" t="s">
        <v>164</v>
      </c>
      <c r="E500" s="199"/>
      <c r="F500" s="200" t="s">
        <v>571</v>
      </c>
      <c r="H500" s="199"/>
      <c r="I500" s="201"/>
      <c r="L500" s="198"/>
      <c r="M500" s="202"/>
      <c r="N500" s="203"/>
      <c r="O500" s="203"/>
      <c r="P500" s="203"/>
      <c r="Q500" s="203"/>
      <c r="R500" s="203"/>
      <c r="S500" s="203"/>
      <c r="T500" s="204"/>
      <c r="AT500" s="199" t="s">
        <v>164</v>
      </c>
      <c r="AU500" s="199" t="s">
        <v>81</v>
      </c>
      <c r="AV500" s="197" t="s">
        <v>75</v>
      </c>
      <c r="AW500" s="197" t="s">
        <v>26</v>
      </c>
      <c r="AX500" s="197" t="s">
        <v>69</v>
      </c>
      <c r="AY500" s="199" t="s">
        <v>157</v>
      </c>
    </row>
    <row r="501" spans="2:65" s="158" customFormat="1">
      <c r="B501" s="159"/>
      <c r="D501" s="160" t="s">
        <v>164</v>
      </c>
      <c r="E501" s="161"/>
      <c r="F501" s="162" t="s">
        <v>572</v>
      </c>
      <c r="H501" s="163">
        <v>42.88</v>
      </c>
      <c r="I501" s="164"/>
      <c r="L501" s="159"/>
      <c r="M501" s="165"/>
      <c r="N501" s="166"/>
      <c r="O501" s="166"/>
      <c r="P501" s="166"/>
      <c r="Q501" s="166"/>
      <c r="R501" s="166"/>
      <c r="S501" s="166"/>
      <c r="T501" s="167"/>
      <c r="AT501" s="161" t="s">
        <v>164</v>
      </c>
      <c r="AU501" s="161" t="s">
        <v>81</v>
      </c>
      <c r="AV501" s="158" t="s">
        <v>81</v>
      </c>
      <c r="AW501" s="158" t="s">
        <v>26</v>
      </c>
      <c r="AX501" s="158" t="s">
        <v>69</v>
      </c>
      <c r="AY501" s="161" t="s">
        <v>157</v>
      </c>
    </row>
    <row r="502" spans="2:65" s="177" customFormat="1">
      <c r="B502" s="178"/>
      <c r="D502" s="160" t="s">
        <v>164</v>
      </c>
      <c r="E502" s="179"/>
      <c r="F502" s="180" t="s">
        <v>170</v>
      </c>
      <c r="H502" s="181">
        <v>66.459000000000003</v>
      </c>
      <c r="I502" s="182"/>
      <c r="L502" s="178"/>
      <c r="M502" s="183"/>
      <c r="N502" s="184"/>
      <c r="O502" s="184"/>
      <c r="P502" s="184"/>
      <c r="Q502" s="184"/>
      <c r="R502" s="184"/>
      <c r="S502" s="184"/>
      <c r="T502" s="185"/>
      <c r="AT502" s="179" t="s">
        <v>164</v>
      </c>
      <c r="AU502" s="179" t="s">
        <v>81</v>
      </c>
      <c r="AV502" s="177" t="s">
        <v>163</v>
      </c>
      <c r="AW502" s="177" t="s">
        <v>26</v>
      </c>
      <c r="AX502" s="177" t="s">
        <v>69</v>
      </c>
      <c r="AY502" s="179" t="s">
        <v>157</v>
      </c>
    </row>
    <row r="503" spans="2:65" s="158" customFormat="1">
      <c r="B503" s="159"/>
      <c r="D503" s="160" t="s">
        <v>164</v>
      </c>
      <c r="E503" s="161"/>
      <c r="F503" s="162" t="s">
        <v>573</v>
      </c>
      <c r="H503" s="163">
        <v>71.111000000000004</v>
      </c>
      <c r="I503" s="164"/>
      <c r="L503" s="159"/>
      <c r="M503" s="165"/>
      <c r="N503" s="166"/>
      <c r="O503" s="166"/>
      <c r="P503" s="166"/>
      <c r="Q503" s="166"/>
      <c r="R503" s="166"/>
      <c r="S503" s="166"/>
      <c r="T503" s="167"/>
      <c r="AT503" s="161" t="s">
        <v>164</v>
      </c>
      <c r="AU503" s="161" t="s">
        <v>81</v>
      </c>
      <c r="AV503" s="158" t="s">
        <v>81</v>
      </c>
      <c r="AW503" s="158" t="s">
        <v>26</v>
      </c>
      <c r="AX503" s="158" t="s">
        <v>69</v>
      </c>
      <c r="AY503" s="161" t="s">
        <v>157</v>
      </c>
    </row>
    <row r="504" spans="2:65" s="177" customFormat="1">
      <c r="B504" s="178"/>
      <c r="D504" s="160" t="s">
        <v>164</v>
      </c>
      <c r="E504" s="179"/>
      <c r="F504" s="180" t="s">
        <v>170</v>
      </c>
      <c r="H504" s="181">
        <v>71.111000000000004</v>
      </c>
      <c r="I504" s="182"/>
      <c r="L504" s="178"/>
      <c r="M504" s="183"/>
      <c r="N504" s="184"/>
      <c r="O504" s="184"/>
      <c r="P504" s="184"/>
      <c r="Q504" s="184"/>
      <c r="R504" s="184"/>
      <c r="S504" s="184"/>
      <c r="T504" s="185"/>
      <c r="AT504" s="179" t="s">
        <v>164</v>
      </c>
      <c r="AU504" s="179" t="s">
        <v>81</v>
      </c>
      <c r="AV504" s="177" t="s">
        <v>163</v>
      </c>
      <c r="AW504" s="177" t="s">
        <v>26</v>
      </c>
      <c r="AX504" s="177" t="s">
        <v>75</v>
      </c>
      <c r="AY504" s="179" t="s">
        <v>157</v>
      </c>
    </row>
    <row r="505" spans="2:65" s="17" customFormat="1" ht="16.5" customHeight="1">
      <c r="B505" s="143"/>
      <c r="C505" s="186" t="s">
        <v>574</v>
      </c>
      <c r="D505" s="186" t="s">
        <v>236</v>
      </c>
      <c r="E505" s="187" t="s">
        <v>575</v>
      </c>
      <c r="F505" s="188" t="s">
        <v>576</v>
      </c>
      <c r="G505" s="189" t="s">
        <v>187</v>
      </c>
      <c r="H505" s="190">
        <v>2.1999999999999999E-2</v>
      </c>
      <c r="I505" s="191"/>
      <c r="J505" s="192"/>
      <c r="K505" s="193"/>
      <c r="L505" s="194"/>
      <c r="M505" s="195"/>
      <c r="N505" s="196" t="s">
        <v>35</v>
      </c>
      <c r="O505" s="45"/>
      <c r="P505" s="154">
        <f>O505*H505</f>
        <v>0</v>
      </c>
      <c r="Q505" s="154">
        <v>0</v>
      </c>
      <c r="R505" s="154">
        <f>Q505*H505</f>
        <v>0</v>
      </c>
      <c r="S505" s="154">
        <v>0</v>
      </c>
      <c r="T505" s="155">
        <f>S505*H505</f>
        <v>0</v>
      </c>
      <c r="AR505" s="156" t="s">
        <v>233</v>
      </c>
      <c r="AT505" s="156" t="s">
        <v>236</v>
      </c>
      <c r="AU505" s="156" t="s">
        <v>81</v>
      </c>
      <c r="AY505" s="3" t="s">
        <v>157</v>
      </c>
      <c r="BE505" s="157">
        <f>IF(N505="základná",J505,0)</f>
        <v>0</v>
      </c>
      <c r="BF505" s="157">
        <f>IF(N505="znížená",J505,0)</f>
        <v>0</v>
      </c>
      <c r="BG505" s="157">
        <f>IF(N505="zákl. prenesená",J505,0)</f>
        <v>0</v>
      </c>
      <c r="BH505" s="157">
        <f>IF(N505="zníž. prenesená",J505,0)</f>
        <v>0</v>
      </c>
      <c r="BI505" s="157">
        <f>IF(N505="nulová",J505,0)</f>
        <v>0</v>
      </c>
      <c r="BJ505" s="3" t="s">
        <v>81</v>
      </c>
      <c r="BK505" s="157">
        <f>ROUND(I505*H505,2)</f>
        <v>0</v>
      </c>
      <c r="BL505" s="3" t="s">
        <v>197</v>
      </c>
      <c r="BM505" s="156" t="s">
        <v>577</v>
      </c>
    </row>
    <row r="506" spans="2:65" s="158" customFormat="1">
      <c r="B506" s="159"/>
      <c r="D506" s="160" t="s">
        <v>164</v>
      </c>
      <c r="E506" s="161"/>
      <c r="F506" s="162" t="s">
        <v>578</v>
      </c>
      <c r="H506" s="163">
        <v>2.1999999999999999E-2</v>
      </c>
      <c r="I506" s="164"/>
      <c r="L506" s="159"/>
      <c r="M506" s="165"/>
      <c r="N506" s="166"/>
      <c r="O506" s="166"/>
      <c r="P506" s="166"/>
      <c r="Q506" s="166"/>
      <c r="R506" s="166"/>
      <c r="S506" s="166"/>
      <c r="T506" s="167"/>
      <c r="AT506" s="161" t="s">
        <v>164</v>
      </c>
      <c r="AU506" s="161" t="s">
        <v>81</v>
      </c>
      <c r="AV506" s="158" t="s">
        <v>81</v>
      </c>
      <c r="AW506" s="158" t="s">
        <v>26</v>
      </c>
      <c r="AX506" s="158" t="s">
        <v>69</v>
      </c>
      <c r="AY506" s="161" t="s">
        <v>157</v>
      </c>
    </row>
    <row r="507" spans="2:65" s="177" customFormat="1">
      <c r="B507" s="178"/>
      <c r="D507" s="160" t="s">
        <v>164</v>
      </c>
      <c r="E507" s="179"/>
      <c r="F507" s="180" t="s">
        <v>170</v>
      </c>
      <c r="H507" s="181">
        <v>2.1999999999999999E-2</v>
      </c>
      <c r="I507" s="182"/>
      <c r="L507" s="178"/>
      <c r="M507" s="183"/>
      <c r="N507" s="184"/>
      <c r="O507" s="184"/>
      <c r="P507" s="184"/>
      <c r="Q507" s="184"/>
      <c r="R507" s="184"/>
      <c r="S507" s="184"/>
      <c r="T507" s="185"/>
      <c r="AT507" s="179" t="s">
        <v>164</v>
      </c>
      <c r="AU507" s="179" t="s">
        <v>81</v>
      </c>
      <c r="AV507" s="177" t="s">
        <v>163</v>
      </c>
      <c r="AW507" s="177" t="s">
        <v>26</v>
      </c>
      <c r="AX507" s="177" t="s">
        <v>75</v>
      </c>
      <c r="AY507" s="179" t="s">
        <v>157</v>
      </c>
    </row>
    <row r="508" spans="2:65" s="17" customFormat="1" ht="24.25" customHeight="1">
      <c r="B508" s="143"/>
      <c r="C508" s="144" t="s">
        <v>343</v>
      </c>
      <c r="D508" s="144" t="s">
        <v>159</v>
      </c>
      <c r="E508" s="145" t="s">
        <v>579</v>
      </c>
      <c r="F508" s="146" t="s">
        <v>580</v>
      </c>
      <c r="G508" s="147" t="s">
        <v>208</v>
      </c>
      <c r="H508" s="148">
        <v>71.111000000000004</v>
      </c>
      <c r="I508" s="149"/>
      <c r="J508" s="150"/>
      <c r="K508" s="151"/>
      <c r="L508" s="18"/>
      <c r="M508" s="152"/>
      <c r="N508" s="153" t="s">
        <v>35</v>
      </c>
      <c r="O508" s="45"/>
      <c r="P508" s="154">
        <f>O508*H508</f>
        <v>0</v>
      </c>
      <c r="Q508" s="154">
        <v>0</v>
      </c>
      <c r="R508" s="154">
        <f>Q508*H508</f>
        <v>0</v>
      </c>
      <c r="S508" s="154">
        <v>0</v>
      </c>
      <c r="T508" s="155">
        <f>S508*H508</f>
        <v>0</v>
      </c>
      <c r="AR508" s="156" t="s">
        <v>197</v>
      </c>
      <c r="AT508" s="156" t="s">
        <v>159</v>
      </c>
      <c r="AU508" s="156" t="s">
        <v>81</v>
      </c>
      <c r="AY508" s="3" t="s">
        <v>157</v>
      </c>
      <c r="BE508" s="157">
        <f>IF(N508="základná",J508,0)</f>
        <v>0</v>
      </c>
      <c r="BF508" s="157">
        <f>IF(N508="znížená",J508,0)</f>
        <v>0</v>
      </c>
      <c r="BG508" s="157">
        <f>IF(N508="zákl. prenesená",J508,0)</f>
        <v>0</v>
      </c>
      <c r="BH508" s="157">
        <f>IF(N508="zníž. prenesená",J508,0)</f>
        <v>0</v>
      </c>
      <c r="BI508" s="157">
        <f>IF(N508="nulová",J508,0)</f>
        <v>0</v>
      </c>
      <c r="BJ508" s="3" t="s">
        <v>81</v>
      </c>
      <c r="BK508" s="157">
        <f>ROUND(I508*H508,2)</f>
        <v>0</v>
      </c>
      <c r="BL508" s="3" t="s">
        <v>197</v>
      </c>
      <c r="BM508" s="156" t="s">
        <v>581</v>
      </c>
    </row>
    <row r="509" spans="2:65" s="197" customFormat="1">
      <c r="B509" s="198"/>
      <c r="D509" s="160" t="s">
        <v>164</v>
      </c>
      <c r="E509" s="199"/>
      <c r="F509" s="200" t="s">
        <v>567</v>
      </c>
      <c r="H509" s="199"/>
      <c r="I509" s="201"/>
      <c r="L509" s="198"/>
      <c r="M509" s="202"/>
      <c r="N509" s="203"/>
      <c r="O509" s="203"/>
      <c r="P509" s="203"/>
      <c r="Q509" s="203"/>
      <c r="R509" s="203"/>
      <c r="S509" s="203"/>
      <c r="T509" s="204"/>
      <c r="AT509" s="199" t="s">
        <v>164</v>
      </c>
      <c r="AU509" s="199" t="s">
        <v>81</v>
      </c>
      <c r="AV509" s="197" t="s">
        <v>75</v>
      </c>
      <c r="AW509" s="197" t="s">
        <v>26</v>
      </c>
      <c r="AX509" s="197" t="s">
        <v>69</v>
      </c>
      <c r="AY509" s="199" t="s">
        <v>157</v>
      </c>
    </row>
    <row r="510" spans="2:65" s="158" customFormat="1">
      <c r="B510" s="159"/>
      <c r="D510" s="160" t="s">
        <v>164</v>
      </c>
      <c r="E510" s="161"/>
      <c r="F510" s="162" t="s">
        <v>568</v>
      </c>
      <c r="H510" s="163">
        <v>3.964</v>
      </c>
      <c r="I510" s="164"/>
      <c r="L510" s="159"/>
      <c r="M510" s="165"/>
      <c r="N510" s="166"/>
      <c r="O510" s="166"/>
      <c r="P510" s="166"/>
      <c r="Q510" s="166"/>
      <c r="R510" s="166"/>
      <c r="S510" s="166"/>
      <c r="T510" s="167"/>
      <c r="AT510" s="161" t="s">
        <v>164</v>
      </c>
      <c r="AU510" s="161" t="s">
        <v>81</v>
      </c>
      <c r="AV510" s="158" t="s">
        <v>81</v>
      </c>
      <c r="AW510" s="158" t="s">
        <v>26</v>
      </c>
      <c r="AX510" s="158" t="s">
        <v>69</v>
      </c>
      <c r="AY510" s="161" t="s">
        <v>157</v>
      </c>
    </row>
    <row r="511" spans="2:65" s="158" customFormat="1">
      <c r="B511" s="159"/>
      <c r="D511" s="160" t="s">
        <v>164</v>
      </c>
      <c r="E511" s="161"/>
      <c r="F511" s="162" t="s">
        <v>569</v>
      </c>
      <c r="H511" s="163">
        <v>15.55</v>
      </c>
      <c r="I511" s="164"/>
      <c r="L511" s="159"/>
      <c r="M511" s="165"/>
      <c r="N511" s="166"/>
      <c r="O511" s="166"/>
      <c r="P511" s="166"/>
      <c r="Q511" s="166"/>
      <c r="R511" s="166"/>
      <c r="S511" s="166"/>
      <c r="T511" s="167"/>
      <c r="AT511" s="161" t="s">
        <v>164</v>
      </c>
      <c r="AU511" s="161" t="s">
        <v>81</v>
      </c>
      <c r="AV511" s="158" t="s">
        <v>81</v>
      </c>
      <c r="AW511" s="158" t="s">
        <v>26</v>
      </c>
      <c r="AX511" s="158" t="s">
        <v>69</v>
      </c>
      <c r="AY511" s="161" t="s">
        <v>157</v>
      </c>
    </row>
    <row r="512" spans="2:65" s="158" customFormat="1">
      <c r="B512" s="159"/>
      <c r="D512" s="160" t="s">
        <v>164</v>
      </c>
      <c r="E512" s="161"/>
      <c r="F512" s="162" t="s">
        <v>570</v>
      </c>
      <c r="H512" s="163">
        <v>4.0650000000000004</v>
      </c>
      <c r="I512" s="164"/>
      <c r="L512" s="159"/>
      <c r="M512" s="165"/>
      <c r="N512" s="166"/>
      <c r="O512" s="166"/>
      <c r="P512" s="166"/>
      <c r="Q512" s="166"/>
      <c r="R512" s="166"/>
      <c r="S512" s="166"/>
      <c r="T512" s="167"/>
      <c r="AT512" s="161" t="s">
        <v>164</v>
      </c>
      <c r="AU512" s="161" t="s">
        <v>81</v>
      </c>
      <c r="AV512" s="158" t="s">
        <v>81</v>
      </c>
      <c r="AW512" s="158" t="s">
        <v>26</v>
      </c>
      <c r="AX512" s="158" t="s">
        <v>69</v>
      </c>
      <c r="AY512" s="161" t="s">
        <v>157</v>
      </c>
    </row>
    <row r="513" spans="2:65" s="197" customFormat="1">
      <c r="B513" s="198"/>
      <c r="D513" s="160" t="s">
        <v>164</v>
      </c>
      <c r="E513" s="199"/>
      <c r="F513" s="200" t="s">
        <v>571</v>
      </c>
      <c r="H513" s="199"/>
      <c r="I513" s="201"/>
      <c r="L513" s="198"/>
      <c r="M513" s="202"/>
      <c r="N513" s="203"/>
      <c r="O513" s="203"/>
      <c r="P513" s="203"/>
      <c r="Q513" s="203"/>
      <c r="R513" s="203"/>
      <c r="S513" s="203"/>
      <c r="T513" s="204"/>
      <c r="AT513" s="199" t="s">
        <v>164</v>
      </c>
      <c r="AU513" s="199" t="s">
        <v>81</v>
      </c>
      <c r="AV513" s="197" t="s">
        <v>75</v>
      </c>
      <c r="AW513" s="197" t="s">
        <v>26</v>
      </c>
      <c r="AX513" s="197" t="s">
        <v>69</v>
      </c>
      <c r="AY513" s="199" t="s">
        <v>157</v>
      </c>
    </row>
    <row r="514" spans="2:65" s="158" customFormat="1">
      <c r="B514" s="159"/>
      <c r="D514" s="160" t="s">
        <v>164</v>
      </c>
      <c r="E514" s="161"/>
      <c r="F514" s="162" t="s">
        <v>572</v>
      </c>
      <c r="H514" s="163">
        <v>42.88</v>
      </c>
      <c r="I514" s="164"/>
      <c r="L514" s="159"/>
      <c r="M514" s="165"/>
      <c r="N514" s="166"/>
      <c r="O514" s="166"/>
      <c r="P514" s="166"/>
      <c r="Q514" s="166"/>
      <c r="R514" s="166"/>
      <c r="S514" s="166"/>
      <c r="T514" s="167"/>
      <c r="AT514" s="161" t="s">
        <v>164</v>
      </c>
      <c r="AU514" s="161" t="s">
        <v>81</v>
      </c>
      <c r="AV514" s="158" t="s">
        <v>81</v>
      </c>
      <c r="AW514" s="158" t="s">
        <v>26</v>
      </c>
      <c r="AX514" s="158" t="s">
        <v>69</v>
      </c>
      <c r="AY514" s="161" t="s">
        <v>157</v>
      </c>
    </row>
    <row r="515" spans="2:65" s="177" customFormat="1">
      <c r="B515" s="178"/>
      <c r="D515" s="160" t="s">
        <v>164</v>
      </c>
      <c r="E515" s="179"/>
      <c r="F515" s="180" t="s">
        <v>170</v>
      </c>
      <c r="H515" s="181">
        <v>66.459000000000003</v>
      </c>
      <c r="I515" s="182"/>
      <c r="L515" s="178"/>
      <c r="M515" s="183"/>
      <c r="N515" s="184"/>
      <c r="O515" s="184"/>
      <c r="P515" s="184"/>
      <c r="Q515" s="184"/>
      <c r="R515" s="184"/>
      <c r="S515" s="184"/>
      <c r="T515" s="185"/>
      <c r="AT515" s="179" t="s">
        <v>164</v>
      </c>
      <c r="AU515" s="179" t="s">
        <v>81</v>
      </c>
      <c r="AV515" s="177" t="s">
        <v>163</v>
      </c>
      <c r="AW515" s="177" t="s">
        <v>26</v>
      </c>
      <c r="AX515" s="177" t="s">
        <v>69</v>
      </c>
      <c r="AY515" s="179" t="s">
        <v>157</v>
      </c>
    </row>
    <row r="516" spans="2:65" s="158" customFormat="1">
      <c r="B516" s="159"/>
      <c r="D516" s="160" t="s">
        <v>164</v>
      </c>
      <c r="E516" s="161"/>
      <c r="F516" s="162" t="s">
        <v>573</v>
      </c>
      <c r="H516" s="163">
        <v>71.111000000000004</v>
      </c>
      <c r="I516" s="164"/>
      <c r="L516" s="159"/>
      <c r="M516" s="165"/>
      <c r="N516" s="166"/>
      <c r="O516" s="166"/>
      <c r="P516" s="166"/>
      <c r="Q516" s="166"/>
      <c r="R516" s="166"/>
      <c r="S516" s="166"/>
      <c r="T516" s="167"/>
      <c r="AT516" s="161" t="s">
        <v>164</v>
      </c>
      <c r="AU516" s="161" t="s">
        <v>81</v>
      </c>
      <c r="AV516" s="158" t="s">
        <v>81</v>
      </c>
      <c r="AW516" s="158" t="s">
        <v>26</v>
      </c>
      <c r="AX516" s="158" t="s">
        <v>69</v>
      </c>
      <c r="AY516" s="161" t="s">
        <v>157</v>
      </c>
    </row>
    <row r="517" spans="2:65" s="177" customFormat="1">
      <c r="B517" s="178"/>
      <c r="D517" s="160" t="s">
        <v>164</v>
      </c>
      <c r="E517" s="179"/>
      <c r="F517" s="180" t="s">
        <v>170</v>
      </c>
      <c r="H517" s="181">
        <v>71.111000000000004</v>
      </c>
      <c r="I517" s="182"/>
      <c r="L517" s="178"/>
      <c r="M517" s="183"/>
      <c r="N517" s="184"/>
      <c r="O517" s="184"/>
      <c r="P517" s="184"/>
      <c r="Q517" s="184"/>
      <c r="R517" s="184"/>
      <c r="S517" s="184"/>
      <c r="T517" s="185"/>
      <c r="AT517" s="179" t="s">
        <v>164</v>
      </c>
      <c r="AU517" s="179" t="s">
        <v>81</v>
      </c>
      <c r="AV517" s="177" t="s">
        <v>163</v>
      </c>
      <c r="AW517" s="177" t="s">
        <v>26</v>
      </c>
      <c r="AX517" s="177" t="s">
        <v>75</v>
      </c>
      <c r="AY517" s="179" t="s">
        <v>157</v>
      </c>
    </row>
    <row r="518" spans="2:65" s="17" customFormat="1" ht="33" customHeight="1">
      <c r="B518" s="143"/>
      <c r="C518" s="186" t="s">
        <v>582</v>
      </c>
      <c r="D518" s="186" t="s">
        <v>236</v>
      </c>
      <c r="E518" s="187" t="s">
        <v>583</v>
      </c>
      <c r="F518" s="656" t="s">
        <v>584</v>
      </c>
      <c r="G518" s="189" t="s">
        <v>208</v>
      </c>
      <c r="H518" s="190">
        <v>81.08</v>
      </c>
      <c r="I518" s="191"/>
      <c r="J518" s="192"/>
      <c r="K518" s="193"/>
      <c r="L518" s="194"/>
      <c r="M518" s="195"/>
      <c r="N518" s="196" t="s">
        <v>35</v>
      </c>
      <c r="O518" s="45"/>
      <c r="P518" s="154">
        <f>O518*H518</f>
        <v>0</v>
      </c>
      <c r="Q518" s="154">
        <v>0</v>
      </c>
      <c r="R518" s="154">
        <f>Q518*H518</f>
        <v>0</v>
      </c>
      <c r="S518" s="154">
        <v>0</v>
      </c>
      <c r="T518" s="155">
        <f>S518*H518</f>
        <v>0</v>
      </c>
      <c r="AR518" s="156" t="s">
        <v>233</v>
      </c>
      <c r="AT518" s="156" t="s">
        <v>236</v>
      </c>
      <c r="AU518" s="156" t="s">
        <v>81</v>
      </c>
      <c r="AY518" s="3" t="s">
        <v>157</v>
      </c>
      <c r="BE518" s="157">
        <f>IF(N518="základná",J518,0)</f>
        <v>0</v>
      </c>
      <c r="BF518" s="157">
        <f>IF(N518="znížená",J518,0)</f>
        <v>0</v>
      </c>
      <c r="BG518" s="157">
        <f>IF(N518="zákl. prenesená",J518,0)</f>
        <v>0</v>
      </c>
      <c r="BH518" s="157">
        <f>IF(N518="zníž. prenesená",J518,0)</f>
        <v>0</v>
      </c>
      <c r="BI518" s="157">
        <f>IF(N518="nulová",J518,0)</f>
        <v>0</v>
      </c>
      <c r="BJ518" s="3" t="s">
        <v>81</v>
      </c>
      <c r="BK518" s="157">
        <f>ROUND(I518*H518,2)</f>
        <v>0</v>
      </c>
      <c r="BL518" s="3" t="s">
        <v>197</v>
      </c>
      <c r="BM518" s="156" t="s">
        <v>585</v>
      </c>
    </row>
    <row r="519" spans="2:65" s="158" customFormat="1">
      <c r="B519" s="159"/>
      <c r="D519" s="160" t="s">
        <v>164</v>
      </c>
      <c r="E519" s="161"/>
      <c r="F519" s="162" t="s">
        <v>586</v>
      </c>
      <c r="H519" s="163">
        <v>81.08</v>
      </c>
      <c r="I519" s="164"/>
      <c r="L519" s="159"/>
      <c r="M519" s="165"/>
      <c r="N519" s="166"/>
      <c r="O519" s="166"/>
      <c r="P519" s="166"/>
      <c r="Q519" s="166"/>
      <c r="R519" s="166"/>
      <c r="S519" s="166"/>
      <c r="T519" s="167"/>
      <c r="AT519" s="161" t="s">
        <v>164</v>
      </c>
      <c r="AU519" s="161" t="s">
        <v>81</v>
      </c>
      <c r="AV519" s="158" t="s">
        <v>81</v>
      </c>
      <c r="AW519" s="158" t="s">
        <v>26</v>
      </c>
      <c r="AX519" s="158" t="s">
        <v>69</v>
      </c>
      <c r="AY519" s="161" t="s">
        <v>157</v>
      </c>
    </row>
    <row r="520" spans="2:65" s="177" customFormat="1">
      <c r="B520" s="178"/>
      <c r="D520" s="160" t="s">
        <v>164</v>
      </c>
      <c r="E520" s="179"/>
      <c r="F520" s="180" t="s">
        <v>170</v>
      </c>
      <c r="H520" s="181">
        <v>81.08</v>
      </c>
      <c r="I520" s="182"/>
      <c r="L520" s="178"/>
      <c r="M520" s="183"/>
      <c r="N520" s="184"/>
      <c r="O520" s="184"/>
      <c r="P520" s="184"/>
      <c r="Q520" s="184"/>
      <c r="R520" s="184"/>
      <c r="S520" s="184"/>
      <c r="T520" s="185"/>
      <c r="AT520" s="179" t="s">
        <v>164</v>
      </c>
      <c r="AU520" s="179" t="s">
        <v>81</v>
      </c>
      <c r="AV520" s="177" t="s">
        <v>163</v>
      </c>
      <c r="AW520" s="177" t="s">
        <v>26</v>
      </c>
      <c r="AX520" s="177" t="s">
        <v>75</v>
      </c>
      <c r="AY520" s="179" t="s">
        <v>157</v>
      </c>
    </row>
    <row r="521" spans="2:65" s="17" customFormat="1" ht="33" customHeight="1">
      <c r="B521" s="143"/>
      <c r="C521" s="144" t="s">
        <v>352</v>
      </c>
      <c r="D521" s="144" t="s">
        <v>159</v>
      </c>
      <c r="E521" s="145" t="s">
        <v>587</v>
      </c>
      <c r="F521" s="146" t="s">
        <v>588</v>
      </c>
      <c r="G521" s="147" t="s">
        <v>208</v>
      </c>
      <c r="H521" s="148">
        <v>46.116999999999997</v>
      </c>
      <c r="I521" s="149"/>
      <c r="J521" s="150"/>
      <c r="K521" s="151"/>
      <c r="L521" s="18"/>
      <c r="M521" s="152"/>
      <c r="N521" s="153" t="s">
        <v>35</v>
      </c>
      <c r="O521" s="45"/>
      <c r="P521" s="154">
        <f>O521*H521</f>
        <v>0</v>
      </c>
      <c r="Q521" s="154">
        <v>0</v>
      </c>
      <c r="R521" s="154">
        <f>Q521*H521</f>
        <v>0</v>
      </c>
      <c r="S521" s="154">
        <v>0</v>
      </c>
      <c r="T521" s="155">
        <f>S521*H521</f>
        <v>0</v>
      </c>
      <c r="AR521" s="156" t="s">
        <v>197</v>
      </c>
      <c r="AT521" s="156" t="s">
        <v>159</v>
      </c>
      <c r="AU521" s="156" t="s">
        <v>81</v>
      </c>
      <c r="AY521" s="3" t="s">
        <v>157</v>
      </c>
      <c r="BE521" s="157">
        <f>IF(N521="základná",J521,0)</f>
        <v>0</v>
      </c>
      <c r="BF521" s="157">
        <f>IF(N521="znížená",J521,0)</f>
        <v>0</v>
      </c>
      <c r="BG521" s="157">
        <f>IF(N521="zákl. prenesená",J521,0)</f>
        <v>0</v>
      </c>
      <c r="BH521" s="157">
        <f>IF(N521="zníž. prenesená",J521,0)</f>
        <v>0</v>
      </c>
      <c r="BI521" s="157">
        <f>IF(N521="nulová",J521,0)</f>
        <v>0</v>
      </c>
      <c r="BJ521" s="3" t="s">
        <v>81</v>
      </c>
      <c r="BK521" s="157">
        <f>ROUND(I521*H521,2)</f>
        <v>0</v>
      </c>
      <c r="BL521" s="3" t="s">
        <v>197</v>
      </c>
      <c r="BM521" s="156" t="s">
        <v>589</v>
      </c>
    </row>
    <row r="522" spans="2:65" s="158" customFormat="1">
      <c r="B522" s="159"/>
      <c r="D522" s="160" t="s">
        <v>164</v>
      </c>
      <c r="E522" s="161"/>
      <c r="F522" s="162" t="s">
        <v>377</v>
      </c>
      <c r="H522" s="163">
        <v>1.89</v>
      </c>
      <c r="I522" s="164"/>
      <c r="L522" s="159"/>
      <c r="M522" s="165"/>
      <c r="N522" s="166"/>
      <c r="O522" s="166"/>
      <c r="P522" s="166"/>
      <c r="Q522" s="166"/>
      <c r="R522" s="166"/>
      <c r="S522" s="166"/>
      <c r="T522" s="167"/>
      <c r="AT522" s="161" t="s">
        <v>164</v>
      </c>
      <c r="AU522" s="161" t="s">
        <v>81</v>
      </c>
      <c r="AV522" s="158" t="s">
        <v>81</v>
      </c>
      <c r="AW522" s="158" t="s">
        <v>26</v>
      </c>
      <c r="AX522" s="158" t="s">
        <v>69</v>
      </c>
      <c r="AY522" s="161" t="s">
        <v>157</v>
      </c>
    </row>
    <row r="523" spans="2:65" s="158" customFormat="1">
      <c r="B523" s="159"/>
      <c r="D523" s="160" t="s">
        <v>164</v>
      </c>
      <c r="E523" s="161"/>
      <c r="F523" s="162" t="s">
        <v>378</v>
      </c>
      <c r="H523" s="163">
        <v>1.96</v>
      </c>
      <c r="I523" s="164"/>
      <c r="L523" s="159"/>
      <c r="M523" s="165"/>
      <c r="N523" s="166"/>
      <c r="O523" s="166"/>
      <c r="P523" s="166"/>
      <c r="Q523" s="166"/>
      <c r="R523" s="166"/>
      <c r="S523" s="166"/>
      <c r="T523" s="167"/>
      <c r="AT523" s="161" t="s">
        <v>164</v>
      </c>
      <c r="AU523" s="161" t="s">
        <v>81</v>
      </c>
      <c r="AV523" s="158" t="s">
        <v>81</v>
      </c>
      <c r="AW523" s="158" t="s">
        <v>26</v>
      </c>
      <c r="AX523" s="158" t="s">
        <v>69</v>
      </c>
      <c r="AY523" s="161" t="s">
        <v>157</v>
      </c>
    </row>
    <row r="524" spans="2:65" s="158" customFormat="1">
      <c r="B524" s="159"/>
      <c r="D524" s="160" t="s">
        <v>164</v>
      </c>
      <c r="E524" s="161"/>
      <c r="F524" s="162" t="s">
        <v>379</v>
      </c>
      <c r="H524" s="163">
        <v>1.27</v>
      </c>
      <c r="I524" s="164"/>
      <c r="L524" s="159"/>
      <c r="M524" s="165"/>
      <c r="N524" s="166"/>
      <c r="O524" s="166"/>
      <c r="P524" s="166"/>
      <c r="Q524" s="166"/>
      <c r="R524" s="166"/>
      <c r="S524" s="166"/>
      <c r="T524" s="167"/>
      <c r="AT524" s="161" t="s">
        <v>164</v>
      </c>
      <c r="AU524" s="161" t="s">
        <v>81</v>
      </c>
      <c r="AV524" s="158" t="s">
        <v>81</v>
      </c>
      <c r="AW524" s="158" t="s">
        <v>26</v>
      </c>
      <c r="AX524" s="158" t="s">
        <v>69</v>
      </c>
      <c r="AY524" s="161" t="s">
        <v>157</v>
      </c>
    </row>
    <row r="525" spans="2:65" s="158" customFormat="1">
      <c r="B525" s="159"/>
      <c r="D525" s="160" t="s">
        <v>164</v>
      </c>
      <c r="E525" s="161"/>
      <c r="F525" s="162" t="s">
        <v>380</v>
      </c>
      <c r="H525" s="163">
        <v>1.44</v>
      </c>
      <c r="I525" s="164"/>
      <c r="L525" s="159"/>
      <c r="M525" s="165"/>
      <c r="N525" s="166"/>
      <c r="O525" s="166"/>
      <c r="P525" s="166"/>
      <c r="Q525" s="166"/>
      <c r="R525" s="166"/>
      <c r="S525" s="166"/>
      <c r="T525" s="167"/>
      <c r="AT525" s="161" t="s">
        <v>164</v>
      </c>
      <c r="AU525" s="161" t="s">
        <v>81</v>
      </c>
      <c r="AV525" s="158" t="s">
        <v>81</v>
      </c>
      <c r="AW525" s="158" t="s">
        <v>26</v>
      </c>
      <c r="AX525" s="158" t="s">
        <v>69</v>
      </c>
      <c r="AY525" s="161" t="s">
        <v>157</v>
      </c>
    </row>
    <row r="526" spans="2:65" s="158" customFormat="1">
      <c r="B526" s="159"/>
      <c r="D526" s="160" t="s">
        <v>164</v>
      </c>
      <c r="E526" s="161"/>
      <c r="F526" s="162" t="s">
        <v>381</v>
      </c>
      <c r="H526" s="163">
        <v>1.23</v>
      </c>
      <c r="I526" s="164"/>
      <c r="L526" s="159"/>
      <c r="M526" s="165"/>
      <c r="N526" s="166"/>
      <c r="O526" s="166"/>
      <c r="P526" s="166"/>
      <c r="Q526" s="166"/>
      <c r="R526" s="166"/>
      <c r="S526" s="166"/>
      <c r="T526" s="167"/>
      <c r="AT526" s="161" t="s">
        <v>164</v>
      </c>
      <c r="AU526" s="161" t="s">
        <v>81</v>
      </c>
      <c r="AV526" s="158" t="s">
        <v>81</v>
      </c>
      <c r="AW526" s="158" t="s">
        <v>26</v>
      </c>
      <c r="AX526" s="158" t="s">
        <v>69</v>
      </c>
      <c r="AY526" s="161" t="s">
        <v>157</v>
      </c>
    </row>
    <row r="527" spans="2:65" s="158" customFormat="1">
      <c r="B527" s="159"/>
      <c r="D527" s="160" t="s">
        <v>164</v>
      </c>
      <c r="E527" s="161"/>
      <c r="F527" s="162" t="s">
        <v>382</v>
      </c>
      <c r="H527" s="163">
        <v>1.79</v>
      </c>
      <c r="I527" s="164"/>
      <c r="L527" s="159"/>
      <c r="M527" s="165"/>
      <c r="N527" s="166"/>
      <c r="O527" s="166"/>
      <c r="P527" s="166"/>
      <c r="Q527" s="166"/>
      <c r="R527" s="166"/>
      <c r="S527" s="166"/>
      <c r="T527" s="167"/>
      <c r="AT527" s="161" t="s">
        <v>164</v>
      </c>
      <c r="AU527" s="161" t="s">
        <v>81</v>
      </c>
      <c r="AV527" s="158" t="s">
        <v>81</v>
      </c>
      <c r="AW527" s="158" t="s">
        <v>26</v>
      </c>
      <c r="AX527" s="158" t="s">
        <v>69</v>
      </c>
      <c r="AY527" s="161" t="s">
        <v>157</v>
      </c>
    </row>
    <row r="528" spans="2:65" s="158" customFormat="1">
      <c r="B528" s="159"/>
      <c r="D528" s="160" t="s">
        <v>164</v>
      </c>
      <c r="E528" s="161"/>
      <c r="F528" s="162" t="s">
        <v>383</v>
      </c>
      <c r="H528" s="163">
        <v>3.06</v>
      </c>
      <c r="I528" s="164"/>
      <c r="L528" s="159"/>
      <c r="M528" s="165"/>
      <c r="N528" s="166"/>
      <c r="O528" s="166"/>
      <c r="P528" s="166"/>
      <c r="Q528" s="166"/>
      <c r="R528" s="166"/>
      <c r="S528" s="166"/>
      <c r="T528" s="167"/>
      <c r="AT528" s="161" t="s">
        <v>164</v>
      </c>
      <c r="AU528" s="161" t="s">
        <v>81</v>
      </c>
      <c r="AV528" s="158" t="s">
        <v>81</v>
      </c>
      <c r="AW528" s="158" t="s">
        <v>26</v>
      </c>
      <c r="AX528" s="158" t="s">
        <v>69</v>
      </c>
      <c r="AY528" s="161" t="s">
        <v>157</v>
      </c>
    </row>
    <row r="529" spans="2:65" s="158" customFormat="1">
      <c r="B529" s="159"/>
      <c r="D529" s="160" t="s">
        <v>164</v>
      </c>
      <c r="E529" s="161"/>
      <c r="F529" s="162" t="s">
        <v>384</v>
      </c>
      <c r="H529" s="163">
        <v>1.05</v>
      </c>
      <c r="I529" s="164"/>
      <c r="L529" s="159"/>
      <c r="M529" s="165"/>
      <c r="N529" s="166"/>
      <c r="O529" s="166"/>
      <c r="P529" s="166"/>
      <c r="Q529" s="166"/>
      <c r="R529" s="166"/>
      <c r="S529" s="166"/>
      <c r="T529" s="167"/>
      <c r="AT529" s="161" t="s">
        <v>164</v>
      </c>
      <c r="AU529" s="161" t="s">
        <v>81</v>
      </c>
      <c r="AV529" s="158" t="s">
        <v>81</v>
      </c>
      <c r="AW529" s="158" t="s">
        <v>26</v>
      </c>
      <c r="AX529" s="158" t="s">
        <v>69</v>
      </c>
      <c r="AY529" s="161" t="s">
        <v>157</v>
      </c>
    </row>
    <row r="530" spans="2:65" s="168" customFormat="1">
      <c r="B530" s="169"/>
      <c r="D530" s="160" t="s">
        <v>164</v>
      </c>
      <c r="E530" s="170"/>
      <c r="F530" s="171" t="s">
        <v>168</v>
      </c>
      <c r="H530" s="172">
        <v>13.69</v>
      </c>
      <c r="I530" s="173"/>
      <c r="L530" s="169"/>
      <c r="M530" s="174"/>
      <c r="N530" s="175"/>
      <c r="O530" s="175"/>
      <c r="P530" s="175"/>
      <c r="Q530" s="175"/>
      <c r="R530" s="175"/>
      <c r="S530" s="175"/>
      <c r="T530" s="176"/>
      <c r="AT530" s="170" t="s">
        <v>164</v>
      </c>
      <c r="AU530" s="170" t="s">
        <v>81</v>
      </c>
      <c r="AV530" s="168" t="s">
        <v>169</v>
      </c>
      <c r="AW530" s="168" t="s">
        <v>26</v>
      </c>
      <c r="AX530" s="168" t="s">
        <v>69</v>
      </c>
      <c r="AY530" s="170" t="s">
        <v>157</v>
      </c>
    </row>
    <row r="531" spans="2:65" s="158" customFormat="1">
      <c r="B531" s="159"/>
      <c r="D531" s="160" t="s">
        <v>164</v>
      </c>
      <c r="E531" s="161"/>
      <c r="F531" s="162" t="s">
        <v>345</v>
      </c>
      <c r="H531" s="163">
        <v>7</v>
      </c>
      <c r="I531" s="164"/>
      <c r="L531" s="159"/>
      <c r="M531" s="165"/>
      <c r="N531" s="166"/>
      <c r="O531" s="166"/>
      <c r="P531" s="166"/>
      <c r="Q531" s="166"/>
      <c r="R531" s="166"/>
      <c r="S531" s="166"/>
      <c r="T531" s="167"/>
      <c r="AT531" s="161" t="s">
        <v>164</v>
      </c>
      <c r="AU531" s="161" t="s">
        <v>81</v>
      </c>
      <c r="AV531" s="158" t="s">
        <v>81</v>
      </c>
      <c r="AW531" s="158" t="s">
        <v>26</v>
      </c>
      <c r="AX531" s="158" t="s">
        <v>69</v>
      </c>
      <c r="AY531" s="161" t="s">
        <v>157</v>
      </c>
    </row>
    <row r="532" spans="2:65" s="158" customFormat="1">
      <c r="B532" s="159"/>
      <c r="D532" s="160" t="s">
        <v>164</v>
      </c>
      <c r="E532" s="161"/>
      <c r="F532" s="162" t="s">
        <v>346</v>
      </c>
      <c r="H532" s="163">
        <v>2.4700000000000002</v>
      </c>
      <c r="I532" s="164"/>
      <c r="L532" s="159"/>
      <c r="M532" s="165"/>
      <c r="N532" s="166"/>
      <c r="O532" s="166"/>
      <c r="P532" s="166"/>
      <c r="Q532" s="166"/>
      <c r="R532" s="166"/>
      <c r="S532" s="166"/>
      <c r="T532" s="167"/>
      <c r="AT532" s="161" t="s">
        <v>164</v>
      </c>
      <c r="AU532" s="161" t="s">
        <v>81</v>
      </c>
      <c r="AV532" s="158" t="s">
        <v>81</v>
      </c>
      <c r="AW532" s="158" t="s">
        <v>26</v>
      </c>
      <c r="AX532" s="158" t="s">
        <v>69</v>
      </c>
      <c r="AY532" s="161" t="s">
        <v>157</v>
      </c>
    </row>
    <row r="533" spans="2:65" s="158" customFormat="1">
      <c r="B533" s="159"/>
      <c r="D533" s="160" t="s">
        <v>164</v>
      </c>
      <c r="E533" s="161"/>
      <c r="F533" s="162" t="s">
        <v>347</v>
      </c>
      <c r="H533" s="163">
        <v>13.99</v>
      </c>
      <c r="I533" s="164"/>
      <c r="L533" s="159"/>
      <c r="M533" s="165"/>
      <c r="N533" s="166"/>
      <c r="O533" s="166"/>
      <c r="P533" s="166"/>
      <c r="Q533" s="166"/>
      <c r="R533" s="166"/>
      <c r="S533" s="166"/>
      <c r="T533" s="167"/>
      <c r="AT533" s="161" t="s">
        <v>164</v>
      </c>
      <c r="AU533" s="161" t="s">
        <v>81</v>
      </c>
      <c r="AV533" s="158" t="s">
        <v>81</v>
      </c>
      <c r="AW533" s="158" t="s">
        <v>26</v>
      </c>
      <c r="AX533" s="158" t="s">
        <v>69</v>
      </c>
      <c r="AY533" s="161" t="s">
        <v>157</v>
      </c>
    </row>
    <row r="534" spans="2:65" s="158" customFormat="1">
      <c r="B534" s="159"/>
      <c r="D534" s="160" t="s">
        <v>164</v>
      </c>
      <c r="E534" s="161"/>
      <c r="F534" s="162" t="s">
        <v>348</v>
      </c>
      <c r="H534" s="163">
        <v>5.95</v>
      </c>
      <c r="I534" s="164"/>
      <c r="L534" s="159"/>
      <c r="M534" s="165"/>
      <c r="N534" s="166"/>
      <c r="O534" s="166"/>
      <c r="P534" s="166"/>
      <c r="Q534" s="166"/>
      <c r="R534" s="166"/>
      <c r="S534" s="166"/>
      <c r="T534" s="167"/>
      <c r="AT534" s="161" t="s">
        <v>164</v>
      </c>
      <c r="AU534" s="161" t="s">
        <v>81</v>
      </c>
      <c r="AV534" s="158" t="s">
        <v>81</v>
      </c>
      <c r="AW534" s="158" t="s">
        <v>26</v>
      </c>
      <c r="AX534" s="158" t="s">
        <v>69</v>
      </c>
      <c r="AY534" s="161" t="s">
        <v>157</v>
      </c>
    </row>
    <row r="535" spans="2:65" s="168" customFormat="1">
      <c r="B535" s="169"/>
      <c r="D535" s="160" t="s">
        <v>164</v>
      </c>
      <c r="E535" s="170"/>
      <c r="F535" s="171" t="s">
        <v>168</v>
      </c>
      <c r="H535" s="172">
        <v>29.41</v>
      </c>
      <c r="I535" s="173"/>
      <c r="L535" s="169"/>
      <c r="M535" s="174"/>
      <c r="N535" s="175"/>
      <c r="O535" s="175"/>
      <c r="P535" s="175"/>
      <c r="Q535" s="175"/>
      <c r="R535" s="175"/>
      <c r="S535" s="175"/>
      <c r="T535" s="176"/>
      <c r="AT535" s="170" t="s">
        <v>164</v>
      </c>
      <c r="AU535" s="170" t="s">
        <v>81</v>
      </c>
      <c r="AV535" s="168" t="s">
        <v>169</v>
      </c>
      <c r="AW535" s="168" t="s">
        <v>26</v>
      </c>
      <c r="AX535" s="168" t="s">
        <v>69</v>
      </c>
      <c r="AY535" s="170" t="s">
        <v>157</v>
      </c>
    </row>
    <row r="536" spans="2:65" s="177" customFormat="1">
      <c r="B536" s="178"/>
      <c r="D536" s="160" t="s">
        <v>164</v>
      </c>
      <c r="E536" s="179"/>
      <c r="F536" s="180" t="s">
        <v>170</v>
      </c>
      <c r="H536" s="181">
        <v>43.1</v>
      </c>
      <c r="I536" s="182"/>
      <c r="L536" s="178"/>
      <c r="M536" s="183"/>
      <c r="N536" s="184"/>
      <c r="O536" s="184"/>
      <c r="P536" s="184"/>
      <c r="Q536" s="184"/>
      <c r="R536" s="184"/>
      <c r="S536" s="184"/>
      <c r="T536" s="185"/>
      <c r="AT536" s="179" t="s">
        <v>164</v>
      </c>
      <c r="AU536" s="179" t="s">
        <v>81</v>
      </c>
      <c r="AV536" s="177" t="s">
        <v>163</v>
      </c>
      <c r="AW536" s="177" t="s">
        <v>26</v>
      </c>
      <c r="AX536" s="177" t="s">
        <v>69</v>
      </c>
      <c r="AY536" s="179" t="s">
        <v>157</v>
      </c>
    </row>
    <row r="537" spans="2:65" s="158" customFormat="1">
      <c r="B537" s="159"/>
      <c r="D537" s="160" t="s">
        <v>164</v>
      </c>
      <c r="E537" s="161"/>
      <c r="F537" s="162" t="s">
        <v>590</v>
      </c>
      <c r="H537" s="163">
        <v>46.116999999999997</v>
      </c>
      <c r="I537" s="164"/>
      <c r="L537" s="159"/>
      <c r="M537" s="165"/>
      <c r="N537" s="166"/>
      <c r="O537" s="166"/>
      <c r="P537" s="166"/>
      <c r="Q537" s="166"/>
      <c r="R537" s="166"/>
      <c r="S537" s="166"/>
      <c r="T537" s="167"/>
      <c r="AT537" s="161" t="s">
        <v>164</v>
      </c>
      <c r="AU537" s="161" t="s">
        <v>81</v>
      </c>
      <c r="AV537" s="158" t="s">
        <v>81</v>
      </c>
      <c r="AW537" s="158" t="s">
        <v>26</v>
      </c>
      <c r="AX537" s="158" t="s">
        <v>69</v>
      </c>
      <c r="AY537" s="161" t="s">
        <v>157</v>
      </c>
    </row>
    <row r="538" spans="2:65" s="177" customFormat="1">
      <c r="B538" s="178"/>
      <c r="D538" s="160" t="s">
        <v>164</v>
      </c>
      <c r="E538" s="179"/>
      <c r="F538" s="180" t="s">
        <v>170</v>
      </c>
      <c r="H538" s="181">
        <v>46.116999999999997</v>
      </c>
      <c r="I538" s="182"/>
      <c r="L538" s="178"/>
      <c r="M538" s="183"/>
      <c r="N538" s="184"/>
      <c r="O538" s="184"/>
      <c r="P538" s="184"/>
      <c r="Q538" s="184"/>
      <c r="R538" s="184"/>
      <c r="S538" s="184"/>
      <c r="T538" s="185"/>
      <c r="AT538" s="179" t="s">
        <v>164</v>
      </c>
      <c r="AU538" s="179" t="s">
        <v>81</v>
      </c>
      <c r="AV538" s="177" t="s">
        <v>163</v>
      </c>
      <c r="AW538" s="177" t="s">
        <v>26</v>
      </c>
      <c r="AX538" s="177" t="s">
        <v>75</v>
      </c>
      <c r="AY538" s="179" t="s">
        <v>157</v>
      </c>
    </row>
    <row r="539" spans="2:65" s="17" customFormat="1" ht="24.25" customHeight="1">
      <c r="B539" s="143"/>
      <c r="C539" s="186" t="s">
        <v>591</v>
      </c>
      <c r="D539" s="186" t="s">
        <v>236</v>
      </c>
      <c r="E539" s="187" t="s">
        <v>592</v>
      </c>
      <c r="F539" s="188" t="s">
        <v>593</v>
      </c>
      <c r="G539" s="189" t="s">
        <v>594</v>
      </c>
      <c r="H539" s="190">
        <v>61.201999999999998</v>
      </c>
      <c r="I539" s="191"/>
      <c r="J539" s="192"/>
      <c r="K539" s="193"/>
      <c r="L539" s="194"/>
      <c r="M539" s="195"/>
      <c r="N539" s="196" t="s">
        <v>35</v>
      </c>
      <c r="O539" s="45"/>
      <c r="P539" s="154">
        <f>O539*H539</f>
        <v>0</v>
      </c>
      <c r="Q539" s="154">
        <v>0</v>
      </c>
      <c r="R539" s="154">
        <f>Q539*H539</f>
        <v>0</v>
      </c>
      <c r="S539" s="154">
        <v>0</v>
      </c>
      <c r="T539" s="155">
        <f>S539*H539</f>
        <v>0</v>
      </c>
      <c r="AR539" s="156" t="s">
        <v>233</v>
      </c>
      <c r="AT539" s="156" t="s">
        <v>236</v>
      </c>
      <c r="AU539" s="156" t="s">
        <v>81</v>
      </c>
      <c r="AY539" s="3" t="s">
        <v>157</v>
      </c>
      <c r="BE539" s="157">
        <f>IF(N539="základná",J539,0)</f>
        <v>0</v>
      </c>
      <c r="BF539" s="157">
        <f>IF(N539="znížená",J539,0)</f>
        <v>0</v>
      </c>
      <c r="BG539" s="157">
        <f>IF(N539="zákl. prenesená",J539,0)</f>
        <v>0</v>
      </c>
      <c r="BH539" s="157">
        <f>IF(N539="zníž. prenesená",J539,0)</f>
        <v>0</v>
      </c>
      <c r="BI539" s="157">
        <f>IF(N539="nulová",J539,0)</f>
        <v>0</v>
      </c>
      <c r="BJ539" s="3" t="s">
        <v>81</v>
      </c>
      <c r="BK539" s="157">
        <f>ROUND(I539*H539,2)</f>
        <v>0</v>
      </c>
      <c r="BL539" s="3" t="s">
        <v>197</v>
      </c>
      <c r="BM539" s="156" t="s">
        <v>595</v>
      </c>
    </row>
    <row r="540" spans="2:65" s="158" customFormat="1">
      <c r="B540" s="159"/>
      <c r="D540" s="160" t="s">
        <v>164</v>
      </c>
      <c r="E540" s="161"/>
      <c r="F540" s="162" t="s">
        <v>596</v>
      </c>
      <c r="H540" s="163">
        <v>61.201999999999998</v>
      </c>
      <c r="I540" s="164"/>
      <c r="L540" s="159"/>
      <c r="M540" s="165"/>
      <c r="N540" s="166"/>
      <c r="O540" s="166"/>
      <c r="P540" s="166"/>
      <c r="Q540" s="166"/>
      <c r="R540" s="166"/>
      <c r="S540" s="166"/>
      <c r="T540" s="167"/>
      <c r="AT540" s="161" t="s">
        <v>164</v>
      </c>
      <c r="AU540" s="161" t="s">
        <v>81</v>
      </c>
      <c r="AV540" s="158" t="s">
        <v>81</v>
      </c>
      <c r="AW540" s="158" t="s">
        <v>26</v>
      </c>
      <c r="AX540" s="158" t="s">
        <v>69</v>
      </c>
      <c r="AY540" s="161" t="s">
        <v>157</v>
      </c>
    </row>
    <row r="541" spans="2:65" s="177" customFormat="1">
      <c r="B541" s="178"/>
      <c r="D541" s="160" t="s">
        <v>164</v>
      </c>
      <c r="E541" s="179"/>
      <c r="F541" s="180" t="s">
        <v>170</v>
      </c>
      <c r="H541" s="181">
        <v>61.201999999999998</v>
      </c>
      <c r="I541" s="182"/>
      <c r="L541" s="178"/>
      <c r="M541" s="183"/>
      <c r="N541" s="184"/>
      <c r="O541" s="184"/>
      <c r="P541" s="184"/>
      <c r="Q541" s="184"/>
      <c r="R541" s="184"/>
      <c r="S541" s="184"/>
      <c r="T541" s="185"/>
      <c r="AT541" s="179" t="s">
        <v>164</v>
      </c>
      <c r="AU541" s="179" t="s">
        <v>81</v>
      </c>
      <c r="AV541" s="177" t="s">
        <v>163</v>
      </c>
      <c r="AW541" s="177" t="s">
        <v>26</v>
      </c>
      <c r="AX541" s="177" t="s">
        <v>75</v>
      </c>
      <c r="AY541" s="179" t="s">
        <v>157</v>
      </c>
    </row>
    <row r="542" spans="2:65" s="17" customFormat="1" ht="24.25" customHeight="1">
      <c r="B542" s="143"/>
      <c r="C542" s="144" t="s">
        <v>357</v>
      </c>
      <c r="D542" s="144" t="s">
        <v>159</v>
      </c>
      <c r="E542" s="145" t="s">
        <v>597</v>
      </c>
      <c r="F542" s="146" t="s">
        <v>598</v>
      </c>
      <c r="G542" s="147" t="s">
        <v>208</v>
      </c>
      <c r="H542" s="148">
        <v>16.032</v>
      </c>
      <c r="I542" s="149"/>
      <c r="J542" s="150"/>
      <c r="K542" s="151"/>
      <c r="L542" s="18"/>
      <c r="M542" s="152"/>
      <c r="N542" s="153" t="s">
        <v>35</v>
      </c>
      <c r="O542" s="45"/>
      <c r="P542" s="154">
        <f>O542*H542</f>
        <v>0</v>
      </c>
      <c r="Q542" s="154">
        <v>0</v>
      </c>
      <c r="R542" s="154">
        <f>Q542*H542</f>
        <v>0</v>
      </c>
      <c r="S542" s="154">
        <v>0</v>
      </c>
      <c r="T542" s="155">
        <f>S542*H542</f>
        <v>0</v>
      </c>
      <c r="AR542" s="156" t="s">
        <v>197</v>
      </c>
      <c r="AT542" s="156" t="s">
        <v>159</v>
      </c>
      <c r="AU542" s="156" t="s">
        <v>81</v>
      </c>
      <c r="AY542" s="3" t="s">
        <v>157</v>
      </c>
      <c r="BE542" s="157">
        <f>IF(N542="základná",J542,0)</f>
        <v>0</v>
      </c>
      <c r="BF542" s="157">
        <f>IF(N542="znížená",J542,0)</f>
        <v>0</v>
      </c>
      <c r="BG542" s="157">
        <f>IF(N542="zákl. prenesená",J542,0)</f>
        <v>0</v>
      </c>
      <c r="BH542" s="157">
        <f>IF(N542="zníž. prenesená",J542,0)</f>
        <v>0</v>
      </c>
      <c r="BI542" s="157">
        <f>IF(N542="nulová",J542,0)</f>
        <v>0</v>
      </c>
      <c r="BJ542" s="3" t="s">
        <v>81</v>
      </c>
      <c r="BK542" s="157">
        <f>ROUND(I542*H542,2)</f>
        <v>0</v>
      </c>
      <c r="BL542" s="3" t="s">
        <v>197</v>
      </c>
      <c r="BM542" s="156" t="s">
        <v>599</v>
      </c>
    </row>
    <row r="543" spans="2:65" s="158" customFormat="1" ht="20">
      <c r="B543" s="159"/>
      <c r="D543" s="160" t="s">
        <v>164</v>
      </c>
      <c r="E543" s="161"/>
      <c r="F543" s="162" t="s">
        <v>600</v>
      </c>
      <c r="H543" s="163">
        <v>7.6630000000000003</v>
      </c>
      <c r="I543" s="164"/>
      <c r="L543" s="159"/>
      <c r="M543" s="165"/>
      <c r="N543" s="166"/>
      <c r="O543" s="166"/>
      <c r="P543" s="166"/>
      <c r="Q543" s="166"/>
      <c r="R543" s="166"/>
      <c r="S543" s="166"/>
      <c r="T543" s="167"/>
      <c r="AT543" s="161" t="s">
        <v>164</v>
      </c>
      <c r="AU543" s="161" t="s">
        <v>81</v>
      </c>
      <c r="AV543" s="158" t="s">
        <v>81</v>
      </c>
      <c r="AW543" s="158" t="s">
        <v>26</v>
      </c>
      <c r="AX543" s="158" t="s">
        <v>69</v>
      </c>
      <c r="AY543" s="161" t="s">
        <v>157</v>
      </c>
    </row>
    <row r="544" spans="2:65" s="158" customFormat="1" ht="20">
      <c r="B544" s="159"/>
      <c r="D544" s="160" t="s">
        <v>164</v>
      </c>
      <c r="E544" s="161"/>
      <c r="F544" s="162" t="s">
        <v>601</v>
      </c>
      <c r="H544" s="163">
        <v>7.32</v>
      </c>
      <c r="I544" s="164"/>
      <c r="L544" s="159"/>
      <c r="M544" s="165"/>
      <c r="N544" s="166"/>
      <c r="O544" s="166"/>
      <c r="P544" s="166"/>
      <c r="Q544" s="166"/>
      <c r="R544" s="166"/>
      <c r="S544" s="166"/>
      <c r="T544" s="167"/>
      <c r="AT544" s="161" t="s">
        <v>164</v>
      </c>
      <c r="AU544" s="161" t="s">
        <v>81</v>
      </c>
      <c r="AV544" s="158" t="s">
        <v>81</v>
      </c>
      <c r="AW544" s="158" t="s">
        <v>26</v>
      </c>
      <c r="AX544" s="158" t="s">
        <v>69</v>
      </c>
      <c r="AY544" s="161" t="s">
        <v>157</v>
      </c>
    </row>
    <row r="545" spans="2:65" s="168" customFormat="1">
      <c r="B545" s="169"/>
      <c r="D545" s="160" t="s">
        <v>164</v>
      </c>
      <c r="E545" s="170"/>
      <c r="F545" s="171" t="s">
        <v>168</v>
      </c>
      <c r="H545" s="172">
        <v>14.983000000000001</v>
      </c>
      <c r="I545" s="173"/>
      <c r="L545" s="169"/>
      <c r="M545" s="174"/>
      <c r="N545" s="175"/>
      <c r="O545" s="175"/>
      <c r="P545" s="175"/>
      <c r="Q545" s="175"/>
      <c r="R545" s="175"/>
      <c r="S545" s="175"/>
      <c r="T545" s="176"/>
      <c r="AT545" s="170" t="s">
        <v>164</v>
      </c>
      <c r="AU545" s="170" t="s">
        <v>81</v>
      </c>
      <c r="AV545" s="168" t="s">
        <v>169</v>
      </c>
      <c r="AW545" s="168" t="s">
        <v>26</v>
      </c>
      <c r="AX545" s="168" t="s">
        <v>69</v>
      </c>
      <c r="AY545" s="170" t="s">
        <v>157</v>
      </c>
    </row>
    <row r="546" spans="2:65" s="177" customFormat="1">
      <c r="B546" s="178"/>
      <c r="D546" s="160" t="s">
        <v>164</v>
      </c>
      <c r="E546" s="179"/>
      <c r="F546" s="180" t="s">
        <v>170</v>
      </c>
      <c r="H546" s="181">
        <v>14.983000000000001</v>
      </c>
      <c r="I546" s="182"/>
      <c r="L546" s="178"/>
      <c r="M546" s="183"/>
      <c r="N546" s="184"/>
      <c r="O546" s="184"/>
      <c r="P546" s="184"/>
      <c r="Q546" s="184"/>
      <c r="R546" s="184"/>
      <c r="S546" s="184"/>
      <c r="T546" s="185"/>
      <c r="AT546" s="179" t="s">
        <v>164</v>
      </c>
      <c r="AU546" s="179" t="s">
        <v>81</v>
      </c>
      <c r="AV546" s="177" t="s">
        <v>163</v>
      </c>
      <c r="AW546" s="177" t="s">
        <v>26</v>
      </c>
      <c r="AX546" s="177" t="s">
        <v>69</v>
      </c>
      <c r="AY546" s="179" t="s">
        <v>157</v>
      </c>
    </row>
    <row r="547" spans="2:65" s="158" customFormat="1">
      <c r="B547" s="159"/>
      <c r="D547" s="160" t="s">
        <v>164</v>
      </c>
      <c r="E547" s="161"/>
      <c r="F547" s="162" t="s">
        <v>602</v>
      </c>
      <c r="H547" s="163">
        <v>16.032</v>
      </c>
      <c r="I547" s="164"/>
      <c r="L547" s="159"/>
      <c r="M547" s="165"/>
      <c r="N547" s="166"/>
      <c r="O547" s="166"/>
      <c r="P547" s="166"/>
      <c r="Q547" s="166"/>
      <c r="R547" s="166"/>
      <c r="S547" s="166"/>
      <c r="T547" s="167"/>
      <c r="AT547" s="161" t="s">
        <v>164</v>
      </c>
      <c r="AU547" s="161" t="s">
        <v>81</v>
      </c>
      <c r="AV547" s="158" t="s">
        <v>81</v>
      </c>
      <c r="AW547" s="158" t="s">
        <v>26</v>
      </c>
      <c r="AX547" s="158" t="s">
        <v>69</v>
      </c>
      <c r="AY547" s="161" t="s">
        <v>157</v>
      </c>
    </row>
    <row r="548" spans="2:65" s="177" customFormat="1">
      <c r="B548" s="178"/>
      <c r="D548" s="160" t="s">
        <v>164</v>
      </c>
      <c r="E548" s="179"/>
      <c r="F548" s="180" t="s">
        <v>170</v>
      </c>
      <c r="H548" s="181">
        <v>16.032</v>
      </c>
      <c r="I548" s="182"/>
      <c r="L548" s="178"/>
      <c r="M548" s="183"/>
      <c r="N548" s="184"/>
      <c r="O548" s="184"/>
      <c r="P548" s="184"/>
      <c r="Q548" s="184"/>
      <c r="R548" s="184"/>
      <c r="S548" s="184"/>
      <c r="T548" s="185"/>
      <c r="AT548" s="179" t="s">
        <v>164</v>
      </c>
      <c r="AU548" s="179" t="s">
        <v>81</v>
      </c>
      <c r="AV548" s="177" t="s">
        <v>163</v>
      </c>
      <c r="AW548" s="177" t="s">
        <v>26</v>
      </c>
      <c r="AX548" s="177" t="s">
        <v>75</v>
      </c>
      <c r="AY548" s="179" t="s">
        <v>157</v>
      </c>
    </row>
    <row r="549" spans="2:65" s="17" customFormat="1" ht="24.25" customHeight="1">
      <c r="B549" s="143"/>
      <c r="C549" s="186" t="s">
        <v>603</v>
      </c>
      <c r="D549" s="186" t="s">
        <v>236</v>
      </c>
      <c r="E549" s="187" t="s">
        <v>592</v>
      </c>
      <c r="F549" s="188" t="s">
        <v>593</v>
      </c>
      <c r="G549" s="189" t="s">
        <v>594</v>
      </c>
      <c r="H549" s="190">
        <v>21.276</v>
      </c>
      <c r="I549" s="191"/>
      <c r="J549" s="192"/>
      <c r="K549" s="193"/>
      <c r="L549" s="194"/>
      <c r="M549" s="195"/>
      <c r="N549" s="196" t="s">
        <v>35</v>
      </c>
      <c r="O549" s="45"/>
      <c r="P549" s="154">
        <f>O549*H549</f>
        <v>0</v>
      </c>
      <c r="Q549" s="154">
        <v>0</v>
      </c>
      <c r="R549" s="154">
        <f>Q549*H549</f>
        <v>0</v>
      </c>
      <c r="S549" s="154">
        <v>0</v>
      </c>
      <c r="T549" s="155">
        <f>S549*H549</f>
        <v>0</v>
      </c>
      <c r="AR549" s="156" t="s">
        <v>233</v>
      </c>
      <c r="AT549" s="156" t="s">
        <v>236</v>
      </c>
      <c r="AU549" s="156" t="s">
        <v>81</v>
      </c>
      <c r="AY549" s="3" t="s">
        <v>157</v>
      </c>
      <c r="BE549" s="157">
        <f>IF(N549="základná",J549,0)</f>
        <v>0</v>
      </c>
      <c r="BF549" s="157">
        <f>IF(N549="znížená",J549,0)</f>
        <v>0</v>
      </c>
      <c r="BG549" s="157">
        <f>IF(N549="zákl. prenesená",J549,0)</f>
        <v>0</v>
      </c>
      <c r="BH549" s="157">
        <f>IF(N549="zníž. prenesená",J549,0)</f>
        <v>0</v>
      </c>
      <c r="BI549" s="157">
        <f>IF(N549="nulová",J549,0)</f>
        <v>0</v>
      </c>
      <c r="BJ549" s="3" t="s">
        <v>81</v>
      </c>
      <c r="BK549" s="157">
        <f>ROUND(I549*H549,2)</f>
        <v>0</v>
      </c>
      <c r="BL549" s="3" t="s">
        <v>197</v>
      </c>
      <c r="BM549" s="156" t="s">
        <v>604</v>
      </c>
    </row>
    <row r="550" spans="2:65" s="158" customFormat="1">
      <c r="B550" s="159"/>
      <c r="D550" s="160" t="s">
        <v>164</v>
      </c>
      <c r="E550" s="161"/>
      <c r="F550" s="162" t="s">
        <v>605</v>
      </c>
      <c r="H550" s="163">
        <v>21.276</v>
      </c>
      <c r="I550" s="164"/>
      <c r="L550" s="159"/>
      <c r="M550" s="165"/>
      <c r="N550" s="166"/>
      <c r="O550" s="166"/>
      <c r="P550" s="166"/>
      <c r="Q550" s="166"/>
      <c r="R550" s="166"/>
      <c r="S550" s="166"/>
      <c r="T550" s="167"/>
      <c r="AT550" s="161" t="s">
        <v>164</v>
      </c>
      <c r="AU550" s="161" t="s">
        <v>81</v>
      </c>
      <c r="AV550" s="158" t="s">
        <v>81</v>
      </c>
      <c r="AW550" s="158" t="s">
        <v>26</v>
      </c>
      <c r="AX550" s="158" t="s">
        <v>69</v>
      </c>
      <c r="AY550" s="161" t="s">
        <v>157</v>
      </c>
    </row>
    <row r="551" spans="2:65" s="177" customFormat="1">
      <c r="B551" s="178"/>
      <c r="D551" s="160" t="s">
        <v>164</v>
      </c>
      <c r="E551" s="179"/>
      <c r="F551" s="180" t="s">
        <v>170</v>
      </c>
      <c r="H551" s="181">
        <v>21.276</v>
      </c>
      <c r="I551" s="182"/>
      <c r="L551" s="178"/>
      <c r="M551" s="183"/>
      <c r="N551" s="184"/>
      <c r="O551" s="184"/>
      <c r="P551" s="184"/>
      <c r="Q551" s="184"/>
      <c r="R551" s="184"/>
      <c r="S551" s="184"/>
      <c r="T551" s="185"/>
      <c r="AT551" s="179" t="s">
        <v>164</v>
      </c>
      <c r="AU551" s="179" t="s">
        <v>81</v>
      </c>
      <c r="AV551" s="177" t="s">
        <v>163</v>
      </c>
      <c r="AW551" s="177" t="s">
        <v>26</v>
      </c>
      <c r="AX551" s="177" t="s">
        <v>75</v>
      </c>
      <c r="AY551" s="179" t="s">
        <v>157</v>
      </c>
    </row>
    <row r="552" spans="2:65" s="17" customFormat="1" ht="24.25" customHeight="1">
      <c r="B552" s="143"/>
      <c r="C552" s="144" t="s">
        <v>364</v>
      </c>
      <c r="D552" s="144" t="s">
        <v>159</v>
      </c>
      <c r="E552" s="145" t="s">
        <v>606</v>
      </c>
      <c r="F552" s="146" t="s">
        <v>607</v>
      </c>
      <c r="G552" s="147" t="s">
        <v>187</v>
      </c>
      <c r="H552" s="148">
        <v>0.48699999999999999</v>
      </c>
      <c r="I552" s="149"/>
      <c r="J552" s="150"/>
      <c r="K552" s="151"/>
      <c r="L552" s="18"/>
      <c r="M552" s="152"/>
      <c r="N552" s="153" t="s">
        <v>35</v>
      </c>
      <c r="O552" s="45"/>
      <c r="P552" s="154">
        <f>O552*H552</f>
        <v>0</v>
      </c>
      <c r="Q552" s="154">
        <v>0</v>
      </c>
      <c r="R552" s="154">
        <f>Q552*H552</f>
        <v>0</v>
      </c>
      <c r="S552" s="154">
        <v>0</v>
      </c>
      <c r="T552" s="155">
        <f>S552*H552</f>
        <v>0</v>
      </c>
      <c r="AR552" s="156" t="s">
        <v>197</v>
      </c>
      <c r="AT552" s="156" t="s">
        <v>159</v>
      </c>
      <c r="AU552" s="156" t="s">
        <v>81</v>
      </c>
      <c r="AY552" s="3" t="s">
        <v>157</v>
      </c>
      <c r="BE552" s="157">
        <f>IF(N552="základná",J552,0)</f>
        <v>0</v>
      </c>
      <c r="BF552" s="157">
        <f>IF(N552="znížená",J552,0)</f>
        <v>0</v>
      </c>
      <c r="BG552" s="157">
        <f>IF(N552="zákl. prenesená",J552,0)</f>
        <v>0</v>
      </c>
      <c r="BH552" s="157">
        <f>IF(N552="zníž. prenesená",J552,0)</f>
        <v>0</v>
      </c>
      <c r="BI552" s="157">
        <f>IF(N552="nulová",J552,0)</f>
        <v>0</v>
      </c>
      <c r="BJ552" s="3" t="s">
        <v>81</v>
      </c>
      <c r="BK552" s="157">
        <f>ROUND(I552*H552,2)</f>
        <v>0</v>
      </c>
      <c r="BL552" s="3" t="s">
        <v>197</v>
      </c>
      <c r="BM552" s="156" t="s">
        <v>608</v>
      </c>
    </row>
    <row r="553" spans="2:65" s="129" customFormat="1" ht="22.9" customHeight="1">
      <c r="B553" s="130"/>
      <c r="D553" s="131" t="s">
        <v>68</v>
      </c>
      <c r="E553" s="141" t="s">
        <v>609</v>
      </c>
      <c r="F553" s="141" t="s">
        <v>610</v>
      </c>
      <c r="I553" s="133"/>
      <c r="J553" s="142"/>
      <c r="L553" s="130"/>
      <c r="M553" s="135"/>
      <c r="N553" s="136"/>
      <c r="O553" s="136"/>
      <c r="P553" s="137">
        <f>SUM(P554:P556)</f>
        <v>0</v>
      </c>
      <c r="Q553" s="136"/>
      <c r="R553" s="137">
        <f>SUM(R554:R556)</f>
        <v>0</v>
      </c>
      <c r="S553" s="136"/>
      <c r="T553" s="138">
        <f>SUM(T554:T556)</f>
        <v>0</v>
      </c>
      <c r="AR553" s="131" t="s">
        <v>81</v>
      </c>
      <c r="AT553" s="139" t="s">
        <v>68</v>
      </c>
      <c r="AU553" s="139" t="s">
        <v>75</v>
      </c>
      <c r="AY553" s="131" t="s">
        <v>157</v>
      </c>
      <c r="BK553" s="140">
        <f>SUM(BK554:BK556)</f>
        <v>0</v>
      </c>
    </row>
    <row r="554" spans="2:65" s="17" customFormat="1" ht="16.5" customHeight="1">
      <c r="B554" s="143"/>
      <c r="C554" s="144" t="s">
        <v>611</v>
      </c>
      <c r="D554" s="144" t="s">
        <v>159</v>
      </c>
      <c r="E554" s="145" t="s">
        <v>612</v>
      </c>
      <c r="F554" s="146" t="s">
        <v>613</v>
      </c>
      <c r="G554" s="147" t="s">
        <v>222</v>
      </c>
      <c r="H554" s="148">
        <v>3</v>
      </c>
      <c r="I554" s="149"/>
      <c r="J554" s="150"/>
      <c r="K554" s="151"/>
      <c r="L554" s="18"/>
      <c r="M554" s="152"/>
      <c r="N554" s="153" t="s">
        <v>35</v>
      </c>
      <c r="O554" s="45"/>
      <c r="P554" s="154">
        <f>O554*H554</f>
        <v>0</v>
      </c>
      <c r="Q554" s="154">
        <v>0</v>
      </c>
      <c r="R554" s="154">
        <f>Q554*H554</f>
        <v>0</v>
      </c>
      <c r="S554" s="154">
        <v>0</v>
      </c>
      <c r="T554" s="155">
        <f>S554*H554</f>
        <v>0</v>
      </c>
      <c r="AR554" s="156" t="s">
        <v>197</v>
      </c>
      <c r="AT554" s="156" t="s">
        <v>159</v>
      </c>
      <c r="AU554" s="156" t="s">
        <v>81</v>
      </c>
      <c r="AY554" s="3" t="s">
        <v>157</v>
      </c>
      <c r="BE554" s="157">
        <f>IF(N554="základná",J554,0)</f>
        <v>0</v>
      </c>
      <c r="BF554" s="157">
        <f>IF(N554="znížená",J554,0)</f>
        <v>0</v>
      </c>
      <c r="BG554" s="157">
        <f>IF(N554="zákl. prenesená",J554,0)</f>
        <v>0</v>
      </c>
      <c r="BH554" s="157">
        <f>IF(N554="zníž. prenesená",J554,0)</f>
        <v>0</v>
      </c>
      <c r="BI554" s="157">
        <f>IF(N554="nulová",J554,0)</f>
        <v>0</v>
      </c>
      <c r="BJ554" s="3" t="s">
        <v>81</v>
      </c>
      <c r="BK554" s="157">
        <f>ROUND(I554*H554,2)</f>
        <v>0</v>
      </c>
      <c r="BL554" s="3" t="s">
        <v>197</v>
      </c>
      <c r="BM554" s="156" t="s">
        <v>614</v>
      </c>
    </row>
    <row r="555" spans="2:65" s="17" customFormat="1" ht="16.5" customHeight="1">
      <c r="B555" s="143"/>
      <c r="C555" s="186" t="s">
        <v>368</v>
      </c>
      <c r="D555" s="186" t="s">
        <v>236</v>
      </c>
      <c r="E555" s="187" t="s">
        <v>615</v>
      </c>
      <c r="F555" s="188" t="s">
        <v>616</v>
      </c>
      <c r="G555" s="189" t="s">
        <v>222</v>
      </c>
      <c r="H555" s="190">
        <v>3</v>
      </c>
      <c r="I555" s="191"/>
      <c r="J555" s="192"/>
      <c r="K555" s="193"/>
      <c r="L555" s="194"/>
      <c r="M555" s="195"/>
      <c r="N555" s="196" t="s">
        <v>35</v>
      </c>
      <c r="O555" s="45"/>
      <c r="P555" s="154">
        <f>O555*H555</f>
        <v>0</v>
      </c>
      <c r="Q555" s="154">
        <v>0</v>
      </c>
      <c r="R555" s="154">
        <f>Q555*H555</f>
        <v>0</v>
      </c>
      <c r="S555" s="154">
        <v>0</v>
      </c>
      <c r="T555" s="155">
        <f>S555*H555</f>
        <v>0</v>
      </c>
      <c r="AR555" s="156" t="s">
        <v>233</v>
      </c>
      <c r="AT555" s="156" t="s">
        <v>236</v>
      </c>
      <c r="AU555" s="156" t="s">
        <v>81</v>
      </c>
      <c r="AY555" s="3" t="s">
        <v>157</v>
      </c>
      <c r="BE555" s="157">
        <f>IF(N555="základná",J555,0)</f>
        <v>0</v>
      </c>
      <c r="BF555" s="157">
        <f>IF(N555="znížená",J555,0)</f>
        <v>0</v>
      </c>
      <c r="BG555" s="157">
        <f>IF(N555="zákl. prenesená",J555,0)</f>
        <v>0</v>
      </c>
      <c r="BH555" s="157">
        <f>IF(N555="zníž. prenesená",J555,0)</f>
        <v>0</v>
      </c>
      <c r="BI555" s="157">
        <f>IF(N555="nulová",J555,0)</f>
        <v>0</v>
      </c>
      <c r="BJ555" s="3" t="s">
        <v>81</v>
      </c>
      <c r="BK555" s="157">
        <f>ROUND(I555*H555,2)</f>
        <v>0</v>
      </c>
      <c r="BL555" s="3" t="s">
        <v>197</v>
      </c>
      <c r="BM555" s="156" t="s">
        <v>617</v>
      </c>
    </row>
    <row r="556" spans="2:65" s="17" customFormat="1" ht="24.25" customHeight="1">
      <c r="B556" s="143"/>
      <c r="C556" s="144" t="s">
        <v>618</v>
      </c>
      <c r="D556" s="144" t="s">
        <v>159</v>
      </c>
      <c r="E556" s="145" t="s">
        <v>619</v>
      </c>
      <c r="F556" s="146" t="s">
        <v>620</v>
      </c>
      <c r="G556" s="147" t="s">
        <v>187</v>
      </c>
      <c r="H556" s="148">
        <v>6.4000000000000001E-2</v>
      </c>
      <c r="I556" s="149"/>
      <c r="J556" s="150"/>
      <c r="K556" s="151"/>
      <c r="L556" s="18"/>
      <c r="M556" s="152"/>
      <c r="N556" s="153" t="s">
        <v>35</v>
      </c>
      <c r="O556" s="45"/>
      <c r="P556" s="154">
        <f>O556*H556</f>
        <v>0</v>
      </c>
      <c r="Q556" s="154">
        <v>0</v>
      </c>
      <c r="R556" s="154">
        <f>Q556*H556</f>
        <v>0</v>
      </c>
      <c r="S556" s="154">
        <v>0</v>
      </c>
      <c r="T556" s="155">
        <f>S556*H556</f>
        <v>0</v>
      </c>
      <c r="AR556" s="156" t="s">
        <v>197</v>
      </c>
      <c r="AT556" s="156" t="s">
        <v>159</v>
      </c>
      <c r="AU556" s="156" t="s">
        <v>81</v>
      </c>
      <c r="AY556" s="3" t="s">
        <v>157</v>
      </c>
      <c r="BE556" s="157">
        <f>IF(N556="základná",J556,0)</f>
        <v>0</v>
      </c>
      <c r="BF556" s="157">
        <f>IF(N556="znížená",J556,0)</f>
        <v>0</v>
      </c>
      <c r="BG556" s="157">
        <f>IF(N556="zákl. prenesená",J556,0)</f>
        <v>0</v>
      </c>
      <c r="BH556" s="157">
        <f>IF(N556="zníž. prenesená",J556,0)</f>
        <v>0</v>
      </c>
      <c r="BI556" s="157">
        <f>IF(N556="nulová",J556,0)</f>
        <v>0</v>
      </c>
      <c r="BJ556" s="3" t="s">
        <v>81</v>
      </c>
      <c r="BK556" s="157">
        <f>ROUND(I556*H556,2)</f>
        <v>0</v>
      </c>
      <c r="BL556" s="3" t="s">
        <v>197</v>
      </c>
      <c r="BM556" s="156" t="s">
        <v>621</v>
      </c>
    </row>
    <row r="557" spans="2:65" s="129" customFormat="1" ht="22.9" customHeight="1">
      <c r="B557" s="130"/>
      <c r="D557" s="131" t="s">
        <v>68</v>
      </c>
      <c r="E557" s="141" t="s">
        <v>622</v>
      </c>
      <c r="F557" s="141" t="s">
        <v>623</v>
      </c>
      <c r="I557" s="133"/>
      <c r="J557" s="142"/>
      <c r="L557" s="130"/>
      <c r="M557" s="135"/>
      <c r="N557" s="136"/>
      <c r="O557" s="136"/>
      <c r="P557" s="137">
        <f>SUM(P558:P658)</f>
        <v>0</v>
      </c>
      <c r="Q557" s="136"/>
      <c r="R557" s="137">
        <f>SUM(R558:R658)</f>
        <v>0</v>
      </c>
      <c r="S557" s="136"/>
      <c r="T557" s="138">
        <f>SUM(T558:T658)</f>
        <v>0</v>
      </c>
      <c r="AR557" s="131" t="s">
        <v>81</v>
      </c>
      <c r="AT557" s="139" t="s">
        <v>68</v>
      </c>
      <c r="AU557" s="139" t="s">
        <v>75</v>
      </c>
      <c r="AY557" s="131" t="s">
        <v>157</v>
      </c>
      <c r="BK557" s="140">
        <f>SUM(BK558:BK658)</f>
        <v>0</v>
      </c>
    </row>
    <row r="558" spans="2:65" s="17" customFormat="1" ht="33" customHeight="1">
      <c r="B558" s="143"/>
      <c r="C558" s="144" t="s">
        <v>376</v>
      </c>
      <c r="D558" s="144" t="s">
        <v>159</v>
      </c>
      <c r="E558" s="145" t="s">
        <v>624</v>
      </c>
      <c r="F558" s="146" t="s">
        <v>625</v>
      </c>
      <c r="G558" s="147" t="s">
        <v>208</v>
      </c>
      <c r="H558" s="148">
        <v>1.0920000000000001</v>
      </c>
      <c r="I558" s="149"/>
      <c r="J558" s="150"/>
      <c r="K558" s="151"/>
      <c r="L558" s="18"/>
      <c r="M558" s="152"/>
      <c r="N558" s="153" t="s">
        <v>35</v>
      </c>
      <c r="O558" s="45"/>
      <c r="P558" s="154">
        <f>O558*H558</f>
        <v>0</v>
      </c>
      <c r="Q558" s="154">
        <v>0</v>
      </c>
      <c r="R558" s="154">
        <f>Q558*H558</f>
        <v>0</v>
      </c>
      <c r="S558" s="154">
        <v>0</v>
      </c>
      <c r="T558" s="155">
        <f>S558*H558</f>
        <v>0</v>
      </c>
      <c r="AR558" s="156" t="s">
        <v>197</v>
      </c>
      <c r="AT558" s="156" t="s">
        <v>159</v>
      </c>
      <c r="AU558" s="156" t="s">
        <v>81</v>
      </c>
      <c r="AY558" s="3" t="s">
        <v>157</v>
      </c>
      <c r="BE558" s="157">
        <f>IF(N558="základná",J558,0)</f>
        <v>0</v>
      </c>
      <c r="BF558" s="157">
        <f>IF(N558="znížená",J558,0)</f>
        <v>0</v>
      </c>
      <c r="BG558" s="157">
        <f>IF(N558="zákl. prenesená",J558,0)</f>
        <v>0</v>
      </c>
      <c r="BH558" s="157">
        <f>IF(N558="zníž. prenesená",J558,0)</f>
        <v>0</v>
      </c>
      <c r="BI558" s="157">
        <f>IF(N558="nulová",J558,0)</f>
        <v>0</v>
      </c>
      <c r="BJ558" s="3" t="s">
        <v>81</v>
      </c>
      <c r="BK558" s="157">
        <f>ROUND(I558*H558,2)</f>
        <v>0</v>
      </c>
      <c r="BL558" s="3" t="s">
        <v>197</v>
      </c>
      <c r="BM558" s="156" t="s">
        <v>626</v>
      </c>
    </row>
    <row r="559" spans="2:65" s="17" customFormat="1" ht="24.25" customHeight="1">
      <c r="B559" s="143"/>
      <c r="C559" s="144" t="s">
        <v>627</v>
      </c>
      <c r="D559" s="144" t="s">
        <v>159</v>
      </c>
      <c r="E559" s="145" t="s">
        <v>628</v>
      </c>
      <c r="F559" s="146" t="s">
        <v>629</v>
      </c>
      <c r="G559" s="147" t="s">
        <v>208</v>
      </c>
      <c r="H559" s="148">
        <v>19.509</v>
      </c>
      <c r="I559" s="149"/>
      <c r="J559" s="150"/>
      <c r="K559" s="151"/>
      <c r="L559" s="18"/>
      <c r="M559" s="152"/>
      <c r="N559" s="153" t="s">
        <v>35</v>
      </c>
      <c r="O559" s="45"/>
      <c r="P559" s="154">
        <f>O559*H559</f>
        <v>0</v>
      </c>
      <c r="Q559" s="154">
        <v>0</v>
      </c>
      <c r="R559" s="154">
        <f>Q559*H559</f>
        <v>0</v>
      </c>
      <c r="S559" s="154">
        <v>0</v>
      </c>
      <c r="T559" s="155">
        <f>S559*H559</f>
        <v>0</v>
      </c>
      <c r="AR559" s="156" t="s">
        <v>197</v>
      </c>
      <c r="AT559" s="156" t="s">
        <v>159</v>
      </c>
      <c r="AU559" s="156" t="s">
        <v>81</v>
      </c>
      <c r="AY559" s="3" t="s">
        <v>157</v>
      </c>
      <c r="BE559" s="157">
        <f>IF(N559="základná",J559,0)</f>
        <v>0</v>
      </c>
      <c r="BF559" s="157">
        <f>IF(N559="znížená",J559,0)</f>
        <v>0</v>
      </c>
      <c r="BG559" s="157">
        <f>IF(N559="zákl. prenesená",J559,0)</f>
        <v>0</v>
      </c>
      <c r="BH559" s="157">
        <f>IF(N559="zníž. prenesená",J559,0)</f>
        <v>0</v>
      </c>
      <c r="BI559" s="157">
        <f>IF(N559="nulová",J559,0)</f>
        <v>0</v>
      </c>
      <c r="BJ559" s="3" t="s">
        <v>81</v>
      </c>
      <c r="BK559" s="157">
        <f>ROUND(I559*H559,2)</f>
        <v>0</v>
      </c>
      <c r="BL559" s="3" t="s">
        <v>197</v>
      </c>
      <c r="BM559" s="156" t="s">
        <v>630</v>
      </c>
    </row>
    <row r="560" spans="2:65" s="17" customFormat="1" ht="24.25" customHeight="1">
      <c r="B560" s="143"/>
      <c r="C560" s="144" t="s">
        <v>390</v>
      </c>
      <c r="D560" s="144" t="s">
        <v>159</v>
      </c>
      <c r="E560" s="145" t="s">
        <v>631</v>
      </c>
      <c r="F560" s="146" t="s">
        <v>632</v>
      </c>
      <c r="G560" s="147" t="s">
        <v>208</v>
      </c>
      <c r="H560" s="148">
        <v>2.8860000000000001</v>
      </c>
      <c r="I560" s="149"/>
      <c r="J560" s="150"/>
      <c r="K560" s="151"/>
      <c r="L560" s="18"/>
      <c r="M560" s="152"/>
      <c r="N560" s="153" t="s">
        <v>35</v>
      </c>
      <c r="O560" s="45"/>
      <c r="P560" s="154">
        <f>O560*H560</f>
        <v>0</v>
      </c>
      <c r="Q560" s="154">
        <v>0</v>
      </c>
      <c r="R560" s="154">
        <f>Q560*H560</f>
        <v>0</v>
      </c>
      <c r="S560" s="154">
        <v>0</v>
      </c>
      <c r="T560" s="155">
        <f>S560*H560</f>
        <v>0</v>
      </c>
      <c r="AR560" s="156" t="s">
        <v>197</v>
      </c>
      <c r="AT560" s="156" t="s">
        <v>159</v>
      </c>
      <c r="AU560" s="156" t="s">
        <v>81</v>
      </c>
      <c r="AY560" s="3" t="s">
        <v>157</v>
      </c>
      <c r="BE560" s="157">
        <f>IF(N560="základná",J560,0)</f>
        <v>0</v>
      </c>
      <c r="BF560" s="157">
        <f>IF(N560="znížená",J560,0)</f>
        <v>0</v>
      </c>
      <c r="BG560" s="157">
        <f>IF(N560="zákl. prenesená",J560,0)</f>
        <v>0</v>
      </c>
      <c r="BH560" s="157">
        <f>IF(N560="zníž. prenesená",J560,0)</f>
        <v>0</v>
      </c>
      <c r="BI560" s="157">
        <f>IF(N560="nulová",J560,0)</f>
        <v>0</v>
      </c>
      <c r="BJ560" s="3" t="s">
        <v>81</v>
      </c>
      <c r="BK560" s="157">
        <f>ROUND(I560*H560,2)</f>
        <v>0</v>
      </c>
      <c r="BL560" s="3" t="s">
        <v>197</v>
      </c>
      <c r="BM560" s="156" t="s">
        <v>633</v>
      </c>
    </row>
    <row r="561" spans="2:65" s="17" customFormat="1" ht="24.25" customHeight="1">
      <c r="B561" s="143"/>
      <c r="C561" s="144" t="s">
        <v>634</v>
      </c>
      <c r="D561" s="144" t="s">
        <v>159</v>
      </c>
      <c r="E561" s="145" t="s">
        <v>635</v>
      </c>
      <c r="F561" s="146" t="s">
        <v>636</v>
      </c>
      <c r="G561" s="147" t="s">
        <v>208</v>
      </c>
      <c r="H561" s="148">
        <v>21.98</v>
      </c>
      <c r="I561" s="149"/>
      <c r="J561" s="150"/>
      <c r="K561" s="151"/>
      <c r="L561" s="18"/>
      <c r="M561" s="152"/>
      <c r="N561" s="153" t="s">
        <v>35</v>
      </c>
      <c r="O561" s="45"/>
      <c r="P561" s="154">
        <f>O561*H561</f>
        <v>0</v>
      </c>
      <c r="Q561" s="154">
        <v>0</v>
      </c>
      <c r="R561" s="154">
        <f>Q561*H561</f>
        <v>0</v>
      </c>
      <c r="S561" s="154">
        <v>0</v>
      </c>
      <c r="T561" s="155">
        <f>S561*H561</f>
        <v>0</v>
      </c>
      <c r="AR561" s="156" t="s">
        <v>197</v>
      </c>
      <c r="AT561" s="156" t="s">
        <v>159</v>
      </c>
      <c r="AU561" s="156" t="s">
        <v>81</v>
      </c>
      <c r="AY561" s="3" t="s">
        <v>157</v>
      </c>
      <c r="BE561" s="157">
        <f>IF(N561="základná",J561,0)</f>
        <v>0</v>
      </c>
      <c r="BF561" s="157">
        <f>IF(N561="znížená",J561,0)</f>
        <v>0</v>
      </c>
      <c r="BG561" s="157">
        <f>IF(N561="zákl. prenesená",J561,0)</f>
        <v>0</v>
      </c>
      <c r="BH561" s="157">
        <f>IF(N561="zníž. prenesená",J561,0)</f>
        <v>0</v>
      </c>
      <c r="BI561" s="157">
        <f>IF(N561="nulová",J561,0)</f>
        <v>0</v>
      </c>
      <c r="BJ561" s="3" t="s">
        <v>81</v>
      </c>
      <c r="BK561" s="157">
        <f>ROUND(I561*H561,2)</f>
        <v>0</v>
      </c>
      <c r="BL561" s="3" t="s">
        <v>197</v>
      </c>
      <c r="BM561" s="156" t="s">
        <v>637</v>
      </c>
    </row>
    <row r="562" spans="2:65" s="158" customFormat="1">
      <c r="B562" s="159"/>
      <c r="D562" s="160" t="s">
        <v>164</v>
      </c>
      <c r="E562" s="161"/>
      <c r="F562" s="162" t="s">
        <v>638</v>
      </c>
      <c r="H562" s="163">
        <v>6.2030000000000003</v>
      </c>
      <c r="I562" s="164"/>
      <c r="L562" s="159"/>
      <c r="M562" s="165"/>
      <c r="N562" s="166"/>
      <c r="O562" s="166"/>
      <c r="P562" s="166"/>
      <c r="Q562" s="166"/>
      <c r="R562" s="166"/>
      <c r="S562" s="166"/>
      <c r="T562" s="167"/>
      <c r="AT562" s="161" t="s">
        <v>164</v>
      </c>
      <c r="AU562" s="161" t="s">
        <v>81</v>
      </c>
      <c r="AV562" s="158" t="s">
        <v>81</v>
      </c>
      <c r="AW562" s="158" t="s">
        <v>26</v>
      </c>
      <c r="AX562" s="158" t="s">
        <v>69</v>
      </c>
      <c r="AY562" s="161" t="s">
        <v>157</v>
      </c>
    </row>
    <row r="563" spans="2:65" s="158" customFormat="1">
      <c r="B563" s="159"/>
      <c r="D563" s="160" t="s">
        <v>164</v>
      </c>
      <c r="E563" s="161"/>
      <c r="F563" s="162" t="s">
        <v>639</v>
      </c>
      <c r="H563" s="163">
        <v>3.0870000000000002</v>
      </c>
      <c r="I563" s="164"/>
      <c r="L563" s="159"/>
      <c r="M563" s="165"/>
      <c r="N563" s="166"/>
      <c r="O563" s="166"/>
      <c r="P563" s="166"/>
      <c r="Q563" s="166"/>
      <c r="R563" s="166"/>
      <c r="S563" s="166"/>
      <c r="T563" s="167"/>
      <c r="AT563" s="161" t="s">
        <v>164</v>
      </c>
      <c r="AU563" s="161" t="s">
        <v>81</v>
      </c>
      <c r="AV563" s="158" t="s">
        <v>81</v>
      </c>
      <c r="AW563" s="158" t="s">
        <v>26</v>
      </c>
      <c r="AX563" s="158" t="s">
        <v>69</v>
      </c>
      <c r="AY563" s="161" t="s">
        <v>157</v>
      </c>
    </row>
    <row r="564" spans="2:65" s="158" customFormat="1">
      <c r="B564" s="159"/>
      <c r="D564" s="160" t="s">
        <v>164</v>
      </c>
      <c r="E564" s="161"/>
      <c r="F564" s="162" t="s">
        <v>640</v>
      </c>
      <c r="H564" s="163">
        <v>5.0490000000000004</v>
      </c>
      <c r="I564" s="164"/>
      <c r="L564" s="159"/>
      <c r="M564" s="165"/>
      <c r="N564" s="166"/>
      <c r="O564" s="166"/>
      <c r="P564" s="166"/>
      <c r="Q564" s="166"/>
      <c r="R564" s="166"/>
      <c r="S564" s="166"/>
      <c r="T564" s="167"/>
      <c r="AT564" s="161" t="s">
        <v>164</v>
      </c>
      <c r="AU564" s="161" t="s">
        <v>81</v>
      </c>
      <c r="AV564" s="158" t="s">
        <v>81</v>
      </c>
      <c r="AW564" s="158" t="s">
        <v>26</v>
      </c>
      <c r="AX564" s="158" t="s">
        <v>69</v>
      </c>
      <c r="AY564" s="161" t="s">
        <v>157</v>
      </c>
    </row>
    <row r="565" spans="2:65" s="158" customFormat="1">
      <c r="B565" s="159"/>
      <c r="D565" s="160" t="s">
        <v>164</v>
      </c>
      <c r="E565" s="161"/>
      <c r="F565" s="162" t="s">
        <v>641</v>
      </c>
      <c r="H565" s="163">
        <v>5.4820000000000002</v>
      </c>
      <c r="I565" s="164"/>
      <c r="L565" s="159"/>
      <c r="M565" s="165"/>
      <c r="N565" s="166"/>
      <c r="O565" s="166"/>
      <c r="P565" s="166"/>
      <c r="Q565" s="166"/>
      <c r="R565" s="166"/>
      <c r="S565" s="166"/>
      <c r="T565" s="167"/>
      <c r="AT565" s="161" t="s">
        <v>164</v>
      </c>
      <c r="AU565" s="161" t="s">
        <v>81</v>
      </c>
      <c r="AV565" s="158" t="s">
        <v>81</v>
      </c>
      <c r="AW565" s="158" t="s">
        <v>26</v>
      </c>
      <c r="AX565" s="158" t="s">
        <v>69</v>
      </c>
      <c r="AY565" s="161" t="s">
        <v>157</v>
      </c>
    </row>
    <row r="566" spans="2:65" s="158" customFormat="1">
      <c r="B566" s="159"/>
      <c r="D566" s="160" t="s">
        <v>164</v>
      </c>
      <c r="E566" s="161"/>
      <c r="F566" s="162" t="s">
        <v>642</v>
      </c>
      <c r="H566" s="163">
        <v>0.72099999999999997</v>
      </c>
      <c r="I566" s="164"/>
      <c r="L566" s="159"/>
      <c r="M566" s="165"/>
      <c r="N566" s="166"/>
      <c r="O566" s="166"/>
      <c r="P566" s="166"/>
      <c r="Q566" s="166"/>
      <c r="R566" s="166"/>
      <c r="S566" s="166"/>
      <c r="T566" s="167"/>
      <c r="AT566" s="161" t="s">
        <v>164</v>
      </c>
      <c r="AU566" s="161" t="s">
        <v>81</v>
      </c>
      <c r="AV566" s="158" t="s">
        <v>81</v>
      </c>
      <c r="AW566" s="158" t="s">
        <v>26</v>
      </c>
      <c r="AX566" s="158" t="s">
        <v>69</v>
      </c>
      <c r="AY566" s="161" t="s">
        <v>157</v>
      </c>
    </row>
    <row r="567" spans="2:65" s="177" customFormat="1">
      <c r="B567" s="178"/>
      <c r="D567" s="160" t="s">
        <v>164</v>
      </c>
      <c r="E567" s="179"/>
      <c r="F567" s="180" t="s">
        <v>170</v>
      </c>
      <c r="H567" s="181">
        <v>20.542000000000002</v>
      </c>
      <c r="I567" s="182"/>
      <c r="L567" s="178"/>
      <c r="M567" s="183"/>
      <c r="N567" s="184"/>
      <c r="O567" s="184"/>
      <c r="P567" s="184"/>
      <c r="Q567" s="184"/>
      <c r="R567" s="184"/>
      <c r="S567" s="184"/>
      <c r="T567" s="185"/>
      <c r="AT567" s="179" t="s">
        <v>164</v>
      </c>
      <c r="AU567" s="179" t="s">
        <v>81</v>
      </c>
      <c r="AV567" s="177" t="s">
        <v>163</v>
      </c>
      <c r="AW567" s="177" t="s">
        <v>26</v>
      </c>
      <c r="AX567" s="177" t="s">
        <v>69</v>
      </c>
      <c r="AY567" s="179" t="s">
        <v>157</v>
      </c>
    </row>
    <row r="568" spans="2:65" s="158" customFormat="1">
      <c r="B568" s="159"/>
      <c r="D568" s="160" t="s">
        <v>164</v>
      </c>
      <c r="E568" s="161"/>
      <c r="F568" s="162" t="s">
        <v>643</v>
      </c>
      <c r="H568" s="163">
        <v>21.98</v>
      </c>
      <c r="I568" s="164"/>
      <c r="L568" s="159"/>
      <c r="M568" s="165"/>
      <c r="N568" s="166"/>
      <c r="O568" s="166"/>
      <c r="P568" s="166"/>
      <c r="Q568" s="166"/>
      <c r="R568" s="166"/>
      <c r="S568" s="166"/>
      <c r="T568" s="167"/>
      <c r="AT568" s="161" t="s">
        <v>164</v>
      </c>
      <c r="AU568" s="161" t="s">
        <v>81</v>
      </c>
      <c r="AV568" s="158" t="s">
        <v>81</v>
      </c>
      <c r="AW568" s="158" t="s">
        <v>26</v>
      </c>
      <c r="AX568" s="158" t="s">
        <v>69</v>
      </c>
      <c r="AY568" s="161" t="s">
        <v>157</v>
      </c>
    </row>
    <row r="569" spans="2:65" s="177" customFormat="1">
      <c r="B569" s="178"/>
      <c r="D569" s="160" t="s">
        <v>164</v>
      </c>
      <c r="E569" s="179"/>
      <c r="F569" s="180" t="s">
        <v>170</v>
      </c>
      <c r="H569" s="181">
        <v>21.98</v>
      </c>
      <c r="I569" s="182"/>
      <c r="L569" s="178"/>
      <c r="M569" s="183"/>
      <c r="N569" s="184"/>
      <c r="O569" s="184"/>
      <c r="P569" s="184"/>
      <c r="Q569" s="184"/>
      <c r="R569" s="184"/>
      <c r="S569" s="184"/>
      <c r="T569" s="185"/>
      <c r="AT569" s="179" t="s">
        <v>164</v>
      </c>
      <c r="AU569" s="179" t="s">
        <v>81</v>
      </c>
      <c r="AV569" s="177" t="s">
        <v>163</v>
      </c>
      <c r="AW569" s="177" t="s">
        <v>26</v>
      </c>
      <c r="AX569" s="177" t="s">
        <v>75</v>
      </c>
      <c r="AY569" s="179" t="s">
        <v>157</v>
      </c>
    </row>
    <row r="570" spans="2:65" s="17" customFormat="1" ht="33" customHeight="1">
      <c r="B570" s="143"/>
      <c r="C570" s="144" t="s">
        <v>399</v>
      </c>
      <c r="D570" s="144" t="s">
        <v>159</v>
      </c>
      <c r="E570" s="145" t="s">
        <v>644</v>
      </c>
      <c r="F570" s="146" t="s">
        <v>645</v>
      </c>
      <c r="G570" s="147" t="s">
        <v>208</v>
      </c>
      <c r="H570" s="148">
        <v>5.9059999999999997</v>
      </c>
      <c r="I570" s="149"/>
      <c r="J570" s="150"/>
      <c r="K570" s="151"/>
      <c r="L570" s="18"/>
      <c r="M570" s="152"/>
      <c r="N570" s="153" t="s">
        <v>35</v>
      </c>
      <c r="O570" s="45"/>
      <c r="P570" s="154">
        <f>O570*H570</f>
        <v>0</v>
      </c>
      <c r="Q570" s="154">
        <v>0</v>
      </c>
      <c r="R570" s="154">
        <f>Q570*H570</f>
        <v>0</v>
      </c>
      <c r="S570" s="154">
        <v>0</v>
      </c>
      <c r="T570" s="155">
        <f>S570*H570</f>
        <v>0</v>
      </c>
      <c r="AR570" s="156" t="s">
        <v>197</v>
      </c>
      <c r="AT570" s="156" t="s">
        <v>159</v>
      </c>
      <c r="AU570" s="156" t="s">
        <v>81</v>
      </c>
      <c r="AY570" s="3" t="s">
        <v>157</v>
      </c>
      <c r="BE570" s="157">
        <f>IF(N570="základná",J570,0)</f>
        <v>0</v>
      </c>
      <c r="BF570" s="157">
        <f>IF(N570="znížená",J570,0)</f>
        <v>0</v>
      </c>
      <c r="BG570" s="157">
        <f>IF(N570="zákl. prenesená",J570,0)</f>
        <v>0</v>
      </c>
      <c r="BH570" s="157">
        <f>IF(N570="zníž. prenesená",J570,0)</f>
        <v>0</v>
      </c>
      <c r="BI570" s="157">
        <f>IF(N570="nulová",J570,0)</f>
        <v>0</v>
      </c>
      <c r="BJ570" s="3" t="s">
        <v>81</v>
      </c>
      <c r="BK570" s="157">
        <f>ROUND(I570*H570,2)</f>
        <v>0</v>
      </c>
      <c r="BL570" s="3" t="s">
        <v>197</v>
      </c>
      <c r="BM570" s="156" t="s">
        <v>646</v>
      </c>
    </row>
    <row r="571" spans="2:65" s="17" customFormat="1" ht="33" customHeight="1">
      <c r="B571" s="143"/>
      <c r="C571" s="144" t="s">
        <v>647</v>
      </c>
      <c r="D571" s="144" t="s">
        <v>159</v>
      </c>
      <c r="E571" s="145" t="s">
        <v>648</v>
      </c>
      <c r="F571" s="146" t="s">
        <v>649</v>
      </c>
      <c r="G571" s="147" t="s">
        <v>208</v>
      </c>
      <c r="H571" s="148">
        <v>5.8849999999999998</v>
      </c>
      <c r="I571" s="149"/>
      <c r="J571" s="150"/>
      <c r="K571" s="151"/>
      <c r="L571" s="18"/>
      <c r="M571" s="152"/>
      <c r="N571" s="153" t="s">
        <v>35</v>
      </c>
      <c r="O571" s="45"/>
      <c r="P571" s="154">
        <f>O571*H571</f>
        <v>0</v>
      </c>
      <c r="Q571" s="154">
        <v>0</v>
      </c>
      <c r="R571" s="154">
        <f>Q571*H571</f>
        <v>0</v>
      </c>
      <c r="S571" s="154">
        <v>0</v>
      </c>
      <c r="T571" s="155">
        <f>S571*H571</f>
        <v>0</v>
      </c>
      <c r="AR571" s="156" t="s">
        <v>197</v>
      </c>
      <c r="AT571" s="156" t="s">
        <v>159</v>
      </c>
      <c r="AU571" s="156" t="s">
        <v>81</v>
      </c>
      <c r="AY571" s="3" t="s">
        <v>157</v>
      </c>
      <c r="BE571" s="157">
        <f>IF(N571="základná",J571,0)</f>
        <v>0</v>
      </c>
      <c r="BF571" s="157">
        <f>IF(N571="znížená",J571,0)</f>
        <v>0</v>
      </c>
      <c r="BG571" s="157">
        <f>IF(N571="zákl. prenesená",J571,0)</f>
        <v>0</v>
      </c>
      <c r="BH571" s="157">
        <f>IF(N571="zníž. prenesená",J571,0)</f>
        <v>0</v>
      </c>
      <c r="BI571" s="157">
        <f>IF(N571="nulová",J571,0)</f>
        <v>0</v>
      </c>
      <c r="BJ571" s="3" t="s">
        <v>81</v>
      </c>
      <c r="BK571" s="157">
        <f>ROUND(I571*H571,2)</f>
        <v>0</v>
      </c>
      <c r="BL571" s="3" t="s">
        <v>197</v>
      </c>
      <c r="BM571" s="156" t="s">
        <v>650</v>
      </c>
    </row>
    <row r="572" spans="2:65" s="17" customFormat="1" ht="24.25" customHeight="1">
      <c r="B572" s="143"/>
      <c r="C572" s="144" t="s">
        <v>403</v>
      </c>
      <c r="D572" s="144" t="s">
        <v>159</v>
      </c>
      <c r="E572" s="145" t="s">
        <v>651</v>
      </c>
      <c r="F572" s="146" t="s">
        <v>652</v>
      </c>
      <c r="G572" s="147" t="s">
        <v>208</v>
      </c>
      <c r="H572" s="148">
        <v>19.905999999999999</v>
      </c>
      <c r="I572" s="149"/>
      <c r="J572" s="150"/>
      <c r="K572" s="151"/>
      <c r="L572" s="18"/>
      <c r="M572" s="152"/>
      <c r="N572" s="153" t="s">
        <v>35</v>
      </c>
      <c r="O572" s="45"/>
      <c r="P572" s="154">
        <f>O572*H572</f>
        <v>0</v>
      </c>
      <c r="Q572" s="154">
        <v>0</v>
      </c>
      <c r="R572" s="154">
        <f>Q572*H572</f>
        <v>0</v>
      </c>
      <c r="S572" s="154">
        <v>0</v>
      </c>
      <c r="T572" s="155">
        <f>S572*H572</f>
        <v>0</v>
      </c>
      <c r="AR572" s="156" t="s">
        <v>197</v>
      </c>
      <c r="AT572" s="156" t="s">
        <v>159</v>
      </c>
      <c r="AU572" s="156" t="s">
        <v>81</v>
      </c>
      <c r="AY572" s="3" t="s">
        <v>157</v>
      </c>
      <c r="BE572" s="157">
        <f>IF(N572="základná",J572,0)</f>
        <v>0</v>
      </c>
      <c r="BF572" s="157">
        <f>IF(N572="znížená",J572,0)</f>
        <v>0</v>
      </c>
      <c r="BG572" s="157">
        <f>IF(N572="zákl. prenesená",J572,0)</f>
        <v>0</v>
      </c>
      <c r="BH572" s="157">
        <f>IF(N572="zníž. prenesená",J572,0)</f>
        <v>0</v>
      </c>
      <c r="BI572" s="157">
        <f>IF(N572="nulová",J572,0)</f>
        <v>0</v>
      </c>
      <c r="BJ572" s="3" t="s">
        <v>81</v>
      </c>
      <c r="BK572" s="157">
        <f>ROUND(I572*H572,2)</f>
        <v>0</v>
      </c>
      <c r="BL572" s="3" t="s">
        <v>197</v>
      </c>
      <c r="BM572" s="156" t="s">
        <v>653</v>
      </c>
    </row>
    <row r="573" spans="2:65" s="158" customFormat="1">
      <c r="B573" s="159"/>
      <c r="D573" s="160" t="s">
        <v>164</v>
      </c>
      <c r="E573" s="161"/>
      <c r="F573" s="162" t="s">
        <v>654</v>
      </c>
      <c r="H573" s="163">
        <v>5.8079999999999998</v>
      </c>
      <c r="I573" s="164"/>
      <c r="L573" s="159"/>
      <c r="M573" s="165"/>
      <c r="N573" s="166"/>
      <c r="O573" s="166"/>
      <c r="P573" s="166"/>
      <c r="Q573" s="166"/>
      <c r="R573" s="166"/>
      <c r="S573" s="166"/>
      <c r="T573" s="167"/>
      <c r="AT573" s="161" t="s">
        <v>164</v>
      </c>
      <c r="AU573" s="161" t="s">
        <v>81</v>
      </c>
      <c r="AV573" s="158" t="s">
        <v>81</v>
      </c>
      <c r="AW573" s="158" t="s">
        <v>26</v>
      </c>
      <c r="AX573" s="158" t="s">
        <v>69</v>
      </c>
      <c r="AY573" s="161" t="s">
        <v>157</v>
      </c>
    </row>
    <row r="574" spans="2:65" s="158" customFormat="1">
      <c r="B574" s="159"/>
      <c r="D574" s="160" t="s">
        <v>164</v>
      </c>
      <c r="E574" s="161"/>
      <c r="F574" s="162" t="s">
        <v>655</v>
      </c>
      <c r="H574" s="163">
        <v>12.795999999999999</v>
      </c>
      <c r="I574" s="164"/>
      <c r="L574" s="159"/>
      <c r="M574" s="165"/>
      <c r="N574" s="166"/>
      <c r="O574" s="166"/>
      <c r="P574" s="166"/>
      <c r="Q574" s="166"/>
      <c r="R574" s="166"/>
      <c r="S574" s="166"/>
      <c r="T574" s="167"/>
      <c r="AT574" s="161" t="s">
        <v>164</v>
      </c>
      <c r="AU574" s="161" t="s">
        <v>81</v>
      </c>
      <c r="AV574" s="158" t="s">
        <v>81</v>
      </c>
      <c r="AW574" s="158" t="s">
        <v>26</v>
      </c>
      <c r="AX574" s="158" t="s">
        <v>69</v>
      </c>
      <c r="AY574" s="161" t="s">
        <v>157</v>
      </c>
    </row>
    <row r="575" spans="2:65" s="177" customFormat="1">
      <c r="B575" s="178"/>
      <c r="D575" s="160" t="s">
        <v>164</v>
      </c>
      <c r="E575" s="179"/>
      <c r="F575" s="180" t="s">
        <v>170</v>
      </c>
      <c r="H575" s="181">
        <v>18.603999999999999</v>
      </c>
      <c r="I575" s="182"/>
      <c r="L575" s="178"/>
      <c r="M575" s="183"/>
      <c r="N575" s="184"/>
      <c r="O575" s="184"/>
      <c r="P575" s="184"/>
      <c r="Q575" s="184"/>
      <c r="R575" s="184"/>
      <c r="S575" s="184"/>
      <c r="T575" s="185"/>
      <c r="AT575" s="179" t="s">
        <v>164</v>
      </c>
      <c r="AU575" s="179" t="s">
        <v>81</v>
      </c>
      <c r="AV575" s="177" t="s">
        <v>163</v>
      </c>
      <c r="AW575" s="177" t="s">
        <v>26</v>
      </c>
      <c r="AX575" s="177" t="s">
        <v>69</v>
      </c>
      <c r="AY575" s="179" t="s">
        <v>157</v>
      </c>
    </row>
    <row r="576" spans="2:65" s="158" customFormat="1">
      <c r="B576" s="159"/>
      <c r="D576" s="160" t="s">
        <v>164</v>
      </c>
      <c r="E576" s="161"/>
      <c r="F576" s="162" t="s">
        <v>656</v>
      </c>
      <c r="H576" s="163">
        <v>19.905999999999999</v>
      </c>
      <c r="I576" s="164"/>
      <c r="L576" s="159"/>
      <c r="M576" s="165"/>
      <c r="N576" s="166"/>
      <c r="O576" s="166"/>
      <c r="P576" s="166"/>
      <c r="Q576" s="166"/>
      <c r="R576" s="166"/>
      <c r="S576" s="166"/>
      <c r="T576" s="167"/>
      <c r="AT576" s="161" t="s">
        <v>164</v>
      </c>
      <c r="AU576" s="161" t="s">
        <v>81</v>
      </c>
      <c r="AV576" s="158" t="s">
        <v>81</v>
      </c>
      <c r="AW576" s="158" t="s">
        <v>26</v>
      </c>
      <c r="AX576" s="158" t="s">
        <v>69</v>
      </c>
      <c r="AY576" s="161" t="s">
        <v>157</v>
      </c>
    </row>
    <row r="577" spans="2:65" s="177" customFormat="1">
      <c r="B577" s="178"/>
      <c r="D577" s="160" t="s">
        <v>164</v>
      </c>
      <c r="E577" s="179"/>
      <c r="F577" s="180" t="s">
        <v>170</v>
      </c>
      <c r="H577" s="181">
        <v>19.905999999999999</v>
      </c>
      <c r="I577" s="182"/>
      <c r="L577" s="178"/>
      <c r="M577" s="183"/>
      <c r="N577" s="184"/>
      <c r="O577" s="184"/>
      <c r="P577" s="184"/>
      <c r="Q577" s="184"/>
      <c r="R577" s="184"/>
      <c r="S577" s="184"/>
      <c r="T577" s="185"/>
      <c r="AT577" s="179" t="s">
        <v>164</v>
      </c>
      <c r="AU577" s="179" t="s">
        <v>81</v>
      </c>
      <c r="AV577" s="177" t="s">
        <v>163</v>
      </c>
      <c r="AW577" s="177" t="s">
        <v>26</v>
      </c>
      <c r="AX577" s="177" t="s">
        <v>75</v>
      </c>
      <c r="AY577" s="179" t="s">
        <v>157</v>
      </c>
    </row>
    <row r="578" spans="2:65" s="17" customFormat="1" ht="24.25" customHeight="1">
      <c r="B578" s="143"/>
      <c r="C578" s="186" t="s">
        <v>657</v>
      </c>
      <c r="D578" s="186" t="s">
        <v>236</v>
      </c>
      <c r="E578" s="187" t="s">
        <v>658</v>
      </c>
      <c r="F578" s="188" t="s">
        <v>659</v>
      </c>
      <c r="G578" s="189" t="s">
        <v>208</v>
      </c>
      <c r="H578" s="190">
        <v>20.835999999999999</v>
      </c>
      <c r="I578" s="191"/>
      <c r="J578" s="192"/>
      <c r="K578" s="193"/>
      <c r="L578" s="194"/>
      <c r="M578" s="195"/>
      <c r="N578" s="196" t="s">
        <v>35</v>
      </c>
      <c r="O578" s="45"/>
      <c r="P578" s="154">
        <f>O578*H578</f>
        <v>0</v>
      </c>
      <c r="Q578" s="154">
        <v>0</v>
      </c>
      <c r="R578" s="154">
        <f>Q578*H578</f>
        <v>0</v>
      </c>
      <c r="S578" s="154">
        <v>0</v>
      </c>
      <c r="T578" s="155">
        <f>S578*H578</f>
        <v>0</v>
      </c>
      <c r="AR578" s="156" t="s">
        <v>233</v>
      </c>
      <c r="AT578" s="156" t="s">
        <v>236</v>
      </c>
      <c r="AU578" s="156" t="s">
        <v>81</v>
      </c>
      <c r="AY578" s="3" t="s">
        <v>157</v>
      </c>
      <c r="BE578" s="157">
        <f>IF(N578="základná",J578,0)</f>
        <v>0</v>
      </c>
      <c r="BF578" s="157">
        <f>IF(N578="znížená",J578,0)</f>
        <v>0</v>
      </c>
      <c r="BG578" s="157">
        <f>IF(N578="zákl. prenesená",J578,0)</f>
        <v>0</v>
      </c>
      <c r="BH578" s="157">
        <f>IF(N578="zníž. prenesená",J578,0)</f>
        <v>0</v>
      </c>
      <c r="BI578" s="157">
        <f>IF(N578="nulová",J578,0)</f>
        <v>0</v>
      </c>
      <c r="BJ578" s="3" t="s">
        <v>81</v>
      </c>
      <c r="BK578" s="157">
        <f>ROUND(I578*H578,2)</f>
        <v>0</v>
      </c>
      <c r="BL578" s="3" t="s">
        <v>197</v>
      </c>
      <c r="BM578" s="156" t="s">
        <v>660</v>
      </c>
    </row>
    <row r="579" spans="2:65" s="158" customFormat="1">
      <c r="B579" s="159"/>
      <c r="D579" s="160" t="s">
        <v>164</v>
      </c>
      <c r="E579" s="161"/>
      <c r="F579" s="162" t="s">
        <v>661</v>
      </c>
      <c r="H579" s="163">
        <v>20.835999999999999</v>
      </c>
      <c r="I579" s="164"/>
      <c r="L579" s="159"/>
      <c r="M579" s="165"/>
      <c r="N579" s="166"/>
      <c r="O579" s="166"/>
      <c r="P579" s="166"/>
      <c r="Q579" s="166"/>
      <c r="R579" s="166"/>
      <c r="S579" s="166"/>
      <c r="T579" s="167"/>
      <c r="AT579" s="161" t="s">
        <v>164</v>
      </c>
      <c r="AU579" s="161" t="s">
        <v>81</v>
      </c>
      <c r="AV579" s="158" t="s">
        <v>81</v>
      </c>
      <c r="AW579" s="158" t="s">
        <v>26</v>
      </c>
      <c r="AX579" s="158" t="s">
        <v>69</v>
      </c>
      <c r="AY579" s="161" t="s">
        <v>157</v>
      </c>
    </row>
    <row r="580" spans="2:65" s="177" customFormat="1">
      <c r="B580" s="178"/>
      <c r="D580" s="160" t="s">
        <v>164</v>
      </c>
      <c r="E580" s="179"/>
      <c r="F580" s="180" t="s">
        <v>170</v>
      </c>
      <c r="H580" s="181">
        <v>20.835999999999999</v>
      </c>
      <c r="I580" s="182"/>
      <c r="L580" s="178"/>
      <c r="M580" s="183"/>
      <c r="N580" s="184"/>
      <c r="O580" s="184"/>
      <c r="P580" s="184"/>
      <c r="Q580" s="184"/>
      <c r="R580" s="184"/>
      <c r="S580" s="184"/>
      <c r="T580" s="185"/>
      <c r="AT580" s="179" t="s">
        <v>164</v>
      </c>
      <c r="AU580" s="179" t="s">
        <v>81</v>
      </c>
      <c r="AV580" s="177" t="s">
        <v>163</v>
      </c>
      <c r="AW580" s="177" t="s">
        <v>26</v>
      </c>
      <c r="AX580" s="177" t="s">
        <v>75</v>
      </c>
      <c r="AY580" s="179" t="s">
        <v>157</v>
      </c>
    </row>
    <row r="581" spans="2:65" s="17" customFormat="1" ht="24.25" customHeight="1">
      <c r="B581" s="143"/>
      <c r="C581" s="144" t="s">
        <v>406</v>
      </c>
      <c r="D581" s="144" t="s">
        <v>159</v>
      </c>
      <c r="E581" s="145" t="s">
        <v>662</v>
      </c>
      <c r="F581" s="146" t="s">
        <v>663</v>
      </c>
      <c r="G581" s="147" t="s">
        <v>208</v>
      </c>
      <c r="H581" s="148">
        <v>91.774000000000001</v>
      </c>
      <c r="I581" s="149"/>
      <c r="J581" s="150"/>
      <c r="K581" s="151"/>
      <c r="L581" s="18"/>
      <c r="M581" s="152"/>
      <c r="N581" s="153" t="s">
        <v>35</v>
      </c>
      <c r="O581" s="45"/>
      <c r="P581" s="154">
        <f>O581*H581</f>
        <v>0</v>
      </c>
      <c r="Q581" s="154">
        <v>0</v>
      </c>
      <c r="R581" s="154">
        <f>Q581*H581</f>
        <v>0</v>
      </c>
      <c r="S581" s="154">
        <v>0</v>
      </c>
      <c r="T581" s="155">
        <f>S581*H581</f>
        <v>0</v>
      </c>
      <c r="AR581" s="156" t="s">
        <v>197</v>
      </c>
      <c r="AT581" s="156" t="s">
        <v>159</v>
      </c>
      <c r="AU581" s="156" t="s">
        <v>81</v>
      </c>
      <c r="AY581" s="3" t="s">
        <v>157</v>
      </c>
      <c r="BE581" s="157">
        <f>IF(N581="základná",J581,0)</f>
        <v>0</v>
      </c>
      <c r="BF581" s="157">
        <f>IF(N581="znížená",J581,0)</f>
        <v>0</v>
      </c>
      <c r="BG581" s="157">
        <f>IF(N581="zákl. prenesená",J581,0)</f>
        <v>0</v>
      </c>
      <c r="BH581" s="157">
        <f>IF(N581="zníž. prenesená",J581,0)</f>
        <v>0</v>
      </c>
      <c r="BI581" s="157">
        <f>IF(N581="nulová",J581,0)</f>
        <v>0</v>
      </c>
      <c r="BJ581" s="3" t="s">
        <v>81</v>
      </c>
      <c r="BK581" s="157">
        <f>ROUND(I581*H581,2)</f>
        <v>0</v>
      </c>
      <c r="BL581" s="3" t="s">
        <v>197</v>
      </c>
      <c r="BM581" s="156" t="s">
        <v>664</v>
      </c>
    </row>
    <row r="582" spans="2:65" s="158" customFormat="1">
      <c r="B582" s="159"/>
      <c r="D582" s="160" t="s">
        <v>164</v>
      </c>
      <c r="E582" s="161"/>
      <c r="F582" s="162" t="s">
        <v>370</v>
      </c>
      <c r="H582" s="163">
        <v>55.76</v>
      </c>
      <c r="I582" s="164"/>
      <c r="L582" s="159"/>
      <c r="M582" s="165"/>
      <c r="N582" s="166"/>
      <c r="O582" s="166"/>
      <c r="P582" s="166"/>
      <c r="Q582" s="166"/>
      <c r="R582" s="166"/>
      <c r="S582" s="166"/>
      <c r="T582" s="167"/>
      <c r="AT582" s="161" t="s">
        <v>164</v>
      </c>
      <c r="AU582" s="161" t="s">
        <v>81</v>
      </c>
      <c r="AV582" s="158" t="s">
        <v>81</v>
      </c>
      <c r="AW582" s="158" t="s">
        <v>26</v>
      </c>
      <c r="AX582" s="158" t="s">
        <v>69</v>
      </c>
      <c r="AY582" s="161" t="s">
        <v>157</v>
      </c>
    </row>
    <row r="583" spans="2:65" s="158" customFormat="1">
      <c r="B583" s="159"/>
      <c r="D583" s="160" t="s">
        <v>164</v>
      </c>
      <c r="E583" s="161"/>
      <c r="F583" s="162" t="s">
        <v>371</v>
      </c>
      <c r="H583" s="163">
        <v>21.39</v>
      </c>
      <c r="I583" s="164"/>
      <c r="L583" s="159"/>
      <c r="M583" s="165"/>
      <c r="N583" s="166"/>
      <c r="O583" s="166"/>
      <c r="P583" s="166"/>
      <c r="Q583" s="166"/>
      <c r="R583" s="166"/>
      <c r="S583" s="166"/>
      <c r="T583" s="167"/>
      <c r="AT583" s="161" t="s">
        <v>164</v>
      </c>
      <c r="AU583" s="161" t="s">
        <v>81</v>
      </c>
      <c r="AV583" s="158" t="s">
        <v>81</v>
      </c>
      <c r="AW583" s="158" t="s">
        <v>26</v>
      </c>
      <c r="AX583" s="158" t="s">
        <v>69</v>
      </c>
      <c r="AY583" s="161" t="s">
        <v>157</v>
      </c>
    </row>
    <row r="584" spans="2:65" s="158" customFormat="1">
      <c r="B584" s="159"/>
      <c r="D584" s="160" t="s">
        <v>164</v>
      </c>
      <c r="E584" s="161"/>
      <c r="F584" s="162" t="s">
        <v>372</v>
      </c>
      <c r="H584" s="163">
        <v>8.6199999999999992</v>
      </c>
      <c r="I584" s="164"/>
      <c r="L584" s="159"/>
      <c r="M584" s="165"/>
      <c r="N584" s="166"/>
      <c r="O584" s="166"/>
      <c r="P584" s="166"/>
      <c r="Q584" s="166"/>
      <c r="R584" s="166"/>
      <c r="S584" s="166"/>
      <c r="T584" s="167"/>
      <c r="AT584" s="161" t="s">
        <v>164</v>
      </c>
      <c r="AU584" s="161" t="s">
        <v>81</v>
      </c>
      <c r="AV584" s="158" t="s">
        <v>81</v>
      </c>
      <c r="AW584" s="158" t="s">
        <v>26</v>
      </c>
      <c r="AX584" s="158" t="s">
        <v>69</v>
      </c>
      <c r="AY584" s="161" t="s">
        <v>157</v>
      </c>
    </row>
    <row r="585" spans="2:65" s="177" customFormat="1">
      <c r="B585" s="178"/>
      <c r="D585" s="160" t="s">
        <v>164</v>
      </c>
      <c r="E585" s="179"/>
      <c r="F585" s="180" t="s">
        <v>170</v>
      </c>
      <c r="H585" s="181">
        <v>85.77</v>
      </c>
      <c r="I585" s="182"/>
      <c r="L585" s="178"/>
      <c r="M585" s="183"/>
      <c r="N585" s="184"/>
      <c r="O585" s="184"/>
      <c r="P585" s="184"/>
      <c r="Q585" s="184"/>
      <c r="R585" s="184"/>
      <c r="S585" s="184"/>
      <c r="T585" s="185"/>
      <c r="AT585" s="179" t="s">
        <v>164</v>
      </c>
      <c r="AU585" s="179" t="s">
        <v>81</v>
      </c>
      <c r="AV585" s="177" t="s">
        <v>163</v>
      </c>
      <c r="AW585" s="177" t="s">
        <v>26</v>
      </c>
      <c r="AX585" s="177" t="s">
        <v>69</v>
      </c>
      <c r="AY585" s="179" t="s">
        <v>157</v>
      </c>
    </row>
    <row r="586" spans="2:65" s="158" customFormat="1">
      <c r="B586" s="159"/>
      <c r="D586" s="160" t="s">
        <v>164</v>
      </c>
      <c r="E586" s="161"/>
      <c r="F586" s="162" t="s">
        <v>665</v>
      </c>
      <c r="H586" s="163">
        <v>91.774000000000001</v>
      </c>
      <c r="I586" s="164"/>
      <c r="L586" s="159"/>
      <c r="M586" s="165"/>
      <c r="N586" s="166"/>
      <c r="O586" s="166"/>
      <c r="P586" s="166"/>
      <c r="Q586" s="166"/>
      <c r="R586" s="166"/>
      <c r="S586" s="166"/>
      <c r="T586" s="167"/>
      <c r="AT586" s="161" t="s">
        <v>164</v>
      </c>
      <c r="AU586" s="161" t="s">
        <v>81</v>
      </c>
      <c r="AV586" s="158" t="s">
        <v>81</v>
      </c>
      <c r="AW586" s="158" t="s">
        <v>26</v>
      </c>
      <c r="AX586" s="158" t="s">
        <v>69</v>
      </c>
      <c r="AY586" s="161" t="s">
        <v>157</v>
      </c>
    </row>
    <row r="587" spans="2:65" s="177" customFormat="1">
      <c r="B587" s="178"/>
      <c r="D587" s="160" t="s">
        <v>164</v>
      </c>
      <c r="E587" s="179"/>
      <c r="F587" s="180" t="s">
        <v>170</v>
      </c>
      <c r="H587" s="181">
        <v>91.774000000000001</v>
      </c>
      <c r="I587" s="182"/>
      <c r="L587" s="178"/>
      <c r="M587" s="183"/>
      <c r="N587" s="184"/>
      <c r="O587" s="184"/>
      <c r="P587" s="184"/>
      <c r="Q587" s="184"/>
      <c r="R587" s="184"/>
      <c r="S587" s="184"/>
      <c r="T587" s="185"/>
      <c r="AT587" s="179" t="s">
        <v>164</v>
      </c>
      <c r="AU587" s="179" t="s">
        <v>81</v>
      </c>
      <c r="AV587" s="177" t="s">
        <v>163</v>
      </c>
      <c r="AW587" s="177" t="s">
        <v>26</v>
      </c>
      <c r="AX587" s="177" t="s">
        <v>75</v>
      </c>
      <c r="AY587" s="179" t="s">
        <v>157</v>
      </c>
    </row>
    <row r="588" spans="2:65" s="17" customFormat="1" ht="24.25" customHeight="1">
      <c r="B588" s="143"/>
      <c r="C588" s="144" t="s">
        <v>666</v>
      </c>
      <c r="D588" s="144" t="s">
        <v>159</v>
      </c>
      <c r="E588" s="145" t="s">
        <v>667</v>
      </c>
      <c r="F588" s="146" t="s">
        <v>668</v>
      </c>
      <c r="G588" s="147" t="s">
        <v>208</v>
      </c>
      <c r="H588" s="148">
        <v>149.22200000000001</v>
      </c>
      <c r="I588" s="149"/>
      <c r="J588" s="150"/>
      <c r="K588" s="151"/>
      <c r="L588" s="18"/>
      <c r="M588" s="152"/>
      <c r="N588" s="153" t="s">
        <v>35</v>
      </c>
      <c r="O588" s="45"/>
      <c r="P588" s="154">
        <f>O588*H588</f>
        <v>0</v>
      </c>
      <c r="Q588" s="154">
        <v>0</v>
      </c>
      <c r="R588" s="154">
        <f>Q588*H588</f>
        <v>0</v>
      </c>
      <c r="S588" s="154">
        <v>0</v>
      </c>
      <c r="T588" s="155">
        <f>S588*H588</f>
        <v>0</v>
      </c>
      <c r="AR588" s="156" t="s">
        <v>197</v>
      </c>
      <c r="AT588" s="156" t="s">
        <v>159</v>
      </c>
      <c r="AU588" s="156" t="s">
        <v>81</v>
      </c>
      <c r="AY588" s="3" t="s">
        <v>157</v>
      </c>
      <c r="BE588" s="157">
        <f>IF(N588="základná",J588,0)</f>
        <v>0</v>
      </c>
      <c r="BF588" s="157">
        <f>IF(N588="znížená",J588,0)</f>
        <v>0</v>
      </c>
      <c r="BG588" s="157">
        <f>IF(N588="zákl. prenesená",J588,0)</f>
        <v>0</v>
      </c>
      <c r="BH588" s="157">
        <f>IF(N588="zníž. prenesená",J588,0)</f>
        <v>0</v>
      </c>
      <c r="BI588" s="157">
        <f>IF(N588="nulová",J588,0)</f>
        <v>0</v>
      </c>
      <c r="BJ588" s="3" t="s">
        <v>81</v>
      </c>
      <c r="BK588" s="157">
        <f>ROUND(I588*H588,2)</f>
        <v>0</v>
      </c>
      <c r="BL588" s="3" t="s">
        <v>197</v>
      </c>
      <c r="BM588" s="156" t="s">
        <v>669</v>
      </c>
    </row>
    <row r="589" spans="2:65" s="158" customFormat="1">
      <c r="B589" s="159"/>
      <c r="D589" s="160" t="s">
        <v>164</v>
      </c>
      <c r="E589" s="161"/>
      <c r="F589" s="162" t="s">
        <v>377</v>
      </c>
      <c r="H589" s="163">
        <v>1.89</v>
      </c>
      <c r="I589" s="164"/>
      <c r="L589" s="159"/>
      <c r="M589" s="165"/>
      <c r="N589" s="166"/>
      <c r="O589" s="166"/>
      <c r="P589" s="166"/>
      <c r="Q589" s="166"/>
      <c r="R589" s="166"/>
      <c r="S589" s="166"/>
      <c r="T589" s="167"/>
      <c r="AT589" s="161" t="s">
        <v>164</v>
      </c>
      <c r="AU589" s="161" t="s">
        <v>81</v>
      </c>
      <c r="AV589" s="158" t="s">
        <v>81</v>
      </c>
      <c r="AW589" s="158" t="s">
        <v>26</v>
      </c>
      <c r="AX589" s="158" t="s">
        <v>69</v>
      </c>
      <c r="AY589" s="161" t="s">
        <v>157</v>
      </c>
    </row>
    <row r="590" spans="2:65" s="158" customFormat="1">
      <c r="B590" s="159"/>
      <c r="D590" s="160" t="s">
        <v>164</v>
      </c>
      <c r="E590" s="161"/>
      <c r="F590" s="162" t="s">
        <v>378</v>
      </c>
      <c r="H590" s="163">
        <v>1.96</v>
      </c>
      <c r="I590" s="164"/>
      <c r="L590" s="159"/>
      <c r="M590" s="165"/>
      <c r="N590" s="166"/>
      <c r="O590" s="166"/>
      <c r="P590" s="166"/>
      <c r="Q590" s="166"/>
      <c r="R590" s="166"/>
      <c r="S590" s="166"/>
      <c r="T590" s="167"/>
      <c r="AT590" s="161" t="s">
        <v>164</v>
      </c>
      <c r="AU590" s="161" t="s">
        <v>81</v>
      </c>
      <c r="AV590" s="158" t="s">
        <v>81</v>
      </c>
      <c r="AW590" s="158" t="s">
        <v>26</v>
      </c>
      <c r="AX590" s="158" t="s">
        <v>69</v>
      </c>
      <c r="AY590" s="161" t="s">
        <v>157</v>
      </c>
    </row>
    <row r="591" spans="2:65" s="158" customFormat="1">
      <c r="B591" s="159"/>
      <c r="D591" s="160" t="s">
        <v>164</v>
      </c>
      <c r="E591" s="161"/>
      <c r="F591" s="162" t="s">
        <v>379</v>
      </c>
      <c r="H591" s="163">
        <v>1.27</v>
      </c>
      <c r="I591" s="164"/>
      <c r="L591" s="159"/>
      <c r="M591" s="165"/>
      <c r="N591" s="166"/>
      <c r="O591" s="166"/>
      <c r="P591" s="166"/>
      <c r="Q591" s="166"/>
      <c r="R591" s="166"/>
      <c r="S591" s="166"/>
      <c r="T591" s="167"/>
      <c r="AT591" s="161" t="s">
        <v>164</v>
      </c>
      <c r="AU591" s="161" t="s">
        <v>81</v>
      </c>
      <c r="AV591" s="158" t="s">
        <v>81</v>
      </c>
      <c r="AW591" s="158" t="s">
        <v>26</v>
      </c>
      <c r="AX591" s="158" t="s">
        <v>69</v>
      </c>
      <c r="AY591" s="161" t="s">
        <v>157</v>
      </c>
    </row>
    <row r="592" spans="2:65" s="158" customFormat="1">
      <c r="B592" s="159"/>
      <c r="D592" s="160" t="s">
        <v>164</v>
      </c>
      <c r="E592" s="161"/>
      <c r="F592" s="162" t="s">
        <v>380</v>
      </c>
      <c r="H592" s="163">
        <v>1.44</v>
      </c>
      <c r="I592" s="164"/>
      <c r="L592" s="159"/>
      <c r="M592" s="165"/>
      <c r="N592" s="166"/>
      <c r="O592" s="166"/>
      <c r="P592" s="166"/>
      <c r="Q592" s="166"/>
      <c r="R592" s="166"/>
      <c r="S592" s="166"/>
      <c r="T592" s="167"/>
      <c r="AT592" s="161" t="s">
        <v>164</v>
      </c>
      <c r="AU592" s="161" t="s">
        <v>81</v>
      </c>
      <c r="AV592" s="158" t="s">
        <v>81</v>
      </c>
      <c r="AW592" s="158" t="s">
        <v>26</v>
      </c>
      <c r="AX592" s="158" t="s">
        <v>69</v>
      </c>
      <c r="AY592" s="161" t="s">
        <v>157</v>
      </c>
    </row>
    <row r="593" spans="2:51" s="158" customFormat="1">
      <c r="B593" s="159"/>
      <c r="D593" s="160" t="s">
        <v>164</v>
      </c>
      <c r="E593" s="161"/>
      <c r="F593" s="162" t="s">
        <v>381</v>
      </c>
      <c r="H593" s="163">
        <v>1.23</v>
      </c>
      <c r="I593" s="164"/>
      <c r="L593" s="159"/>
      <c r="M593" s="165"/>
      <c r="N593" s="166"/>
      <c r="O593" s="166"/>
      <c r="P593" s="166"/>
      <c r="Q593" s="166"/>
      <c r="R593" s="166"/>
      <c r="S593" s="166"/>
      <c r="T593" s="167"/>
      <c r="AT593" s="161" t="s">
        <v>164</v>
      </c>
      <c r="AU593" s="161" t="s">
        <v>81</v>
      </c>
      <c r="AV593" s="158" t="s">
        <v>81</v>
      </c>
      <c r="AW593" s="158" t="s">
        <v>26</v>
      </c>
      <c r="AX593" s="158" t="s">
        <v>69</v>
      </c>
      <c r="AY593" s="161" t="s">
        <v>157</v>
      </c>
    </row>
    <row r="594" spans="2:51" s="158" customFormat="1">
      <c r="B594" s="159"/>
      <c r="D594" s="160" t="s">
        <v>164</v>
      </c>
      <c r="E594" s="161"/>
      <c r="F594" s="162" t="s">
        <v>382</v>
      </c>
      <c r="H594" s="163">
        <v>1.79</v>
      </c>
      <c r="I594" s="164"/>
      <c r="L594" s="159"/>
      <c r="M594" s="165"/>
      <c r="N594" s="166"/>
      <c r="O594" s="166"/>
      <c r="P594" s="166"/>
      <c r="Q594" s="166"/>
      <c r="R594" s="166"/>
      <c r="S594" s="166"/>
      <c r="T594" s="167"/>
      <c r="AT594" s="161" t="s">
        <v>164</v>
      </c>
      <c r="AU594" s="161" t="s">
        <v>81</v>
      </c>
      <c r="AV594" s="158" t="s">
        <v>81</v>
      </c>
      <c r="AW594" s="158" t="s">
        <v>26</v>
      </c>
      <c r="AX594" s="158" t="s">
        <v>69</v>
      </c>
      <c r="AY594" s="161" t="s">
        <v>157</v>
      </c>
    </row>
    <row r="595" spans="2:51" s="158" customFormat="1">
      <c r="B595" s="159"/>
      <c r="D595" s="160" t="s">
        <v>164</v>
      </c>
      <c r="E595" s="161"/>
      <c r="F595" s="162" t="s">
        <v>383</v>
      </c>
      <c r="H595" s="163">
        <v>3.06</v>
      </c>
      <c r="I595" s="164"/>
      <c r="L595" s="159"/>
      <c r="M595" s="165"/>
      <c r="N595" s="166"/>
      <c r="O595" s="166"/>
      <c r="P595" s="166"/>
      <c r="Q595" s="166"/>
      <c r="R595" s="166"/>
      <c r="S595" s="166"/>
      <c r="T595" s="167"/>
      <c r="AT595" s="161" t="s">
        <v>164</v>
      </c>
      <c r="AU595" s="161" t="s">
        <v>81</v>
      </c>
      <c r="AV595" s="158" t="s">
        <v>81</v>
      </c>
      <c r="AW595" s="158" t="s">
        <v>26</v>
      </c>
      <c r="AX595" s="158" t="s">
        <v>69</v>
      </c>
      <c r="AY595" s="161" t="s">
        <v>157</v>
      </c>
    </row>
    <row r="596" spans="2:51" s="158" customFormat="1">
      <c r="B596" s="159"/>
      <c r="D596" s="160" t="s">
        <v>164</v>
      </c>
      <c r="E596" s="161"/>
      <c r="F596" s="162" t="s">
        <v>384</v>
      </c>
      <c r="H596" s="163">
        <v>1.05</v>
      </c>
      <c r="I596" s="164"/>
      <c r="L596" s="159"/>
      <c r="M596" s="165"/>
      <c r="N596" s="166"/>
      <c r="O596" s="166"/>
      <c r="P596" s="166"/>
      <c r="Q596" s="166"/>
      <c r="R596" s="166"/>
      <c r="S596" s="166"/>
      <c r="T596" s="167"/>
      <c r="AT596" s="161" t="s">
        <v>164</v>
      </c>
      <c r="AU596" s="161" t="s">
        <v>81</v>
      </c>
      <c r="AV596" s="158" t="s">
        <v>81</v>
      </c>
      <c r="AW596" s="158" t="s">
        <v>26</v>
      </c>
      <c r="AX596" s="158" t="s">
        <v>69</v>
      </c>
      <c r="AY596" s="161" t="s">
        <v>157</v>
      </c>
    </row>
    <row r="597" spans="2:51" s="158" customFormat="1">
      <c r="B597" s="159"/>
      <c r="D597" s="160" t="s">
        <v>164</v>
      </c>
      <c r="E597" s="161"/>
      <c r="F597" s="162" t="s">
        <v>345</v>
      </c>
      <c r="H597" s="163">
        <v>7</v>
      </c>
      <c r="I597" s="164"/>
      <c r="L597" s="159"/>
      <c r="M597" s="165"/>
      <c r="N597" s="166"/>
      <c r="O597" s="166"/>
      <c r="P597" s="166"/>
      <c r="Q597" s="166"/>
      <c r="R597" s="166"/>
      <c r="S597" s="166"/>
      <c r="T597" s="167"/>
      <c r="AT597" s="161" t="s">
        <v>164</v>
      </c>
      <c r="AU597" s="161" t="s">
        <v>81</v>
      </c>
      <c r="AV597" s="158" t="s">
        <v>81</v>
      </c>
      <c r="AW597" s="158" t="s">
        <v>26</v>
      </c>
      <c r="AX597" s="158" t="s">
        <v>69</v>
      </c>
      <c r="AY597" s="161" t="s">
        <v>157</v>
      </c>
    </row>
    <row r="598" spans="2:51" s="158" customFormat="1">
      <c r="B598" s="159"/>
      <c r="D598" s="160" t="s">
        <v>164</v>
      </c>
      <c r="E598" s="161"/>
      <c r="F598" s="162" t="s">
        <v>346</v>
      </c>
      <c r="H598" s="163">
        <v>2.4700000000000002</v>
      </c>
      <c r="I598" s="164"/>
      <c r="L598" s="159"/>
      <c r="M598" s="165"/>
      <c r="N598" s="166"/>
      <c r="O598" s="166"/>
      <c r="P598" s="166"/>
      <c r="Q598" s="166"/>
      <c r="R598" s="166"/>
      <c r="S598" s="166"/>
      <c r="T598" s="167"/>
      <c r="AT598" s="161" t="s">
        <v>164</v>
      </c>
      <c r="AU598" s="161" t="s">
        <v>81</v>
      </c>
      <c r="AV598" s="158" t="s">
        <v>81</v>
      </c>
      <c r="AW598" s="158" t="s">
        <v>26</v>
      </c>
      <c r="AX598" s="158" t="s">
        <v>69</v>
      </c>
      <c r="AY598" s="161" t="s">
        <v>157</v>
      </c>
    </row>
    <row r="599" spans="2:51" s="158" customFormat="1">
      <c r="B599" s="159"/>
      <c r="D599" s="160" t="s">
        <v>164</v>
      </c>
      <c r="E599" s="161"/>
      <c r="F599" s="162" t="s">
        <v>347</v>
      </c>
      <c r="H599" s="163">
        <v>13.99</v>
      </c>
      <c r="I599" s="164"/>
      <c r="L599" s="159"/>
      <c r="M599" s="165"/>
      <c r="N599" s="166"/>
      <c r="O599" s="166"/>
      <c r="P599" s="166"/>
      <c r="Q599" s="166"/>
      <c r="R599" s="166"/>
      <c r="S599" s="166"/>
      <c r="T599" s="167"/>
      <c r="AT599" s="161" t="s">
        <v>164</v>
      </c>
      <c r="AU599" s="161" t="s">
        <v>81</v>
      </c>
      <c r="AV599" s="158" t="s">
        <v>81</v>
      </c>
      <c r="AW599" s="158" t="s">
        <v>26</v>
      </c>
      <c r="AX599" s="158" t="s">
        <v>69</v>
      </c>
      <c r="AY599" s="161" t="s">
        <v>157</v>
      </c>
    </row>
    <row r="600" spans="2:51" s="158" customFormat="1">
      <c r="B600" s="159"/>
      <c r="D600" s="160" t="s">
        <v>164</v>
      </c>
      <c r="E600" s="161"/>
      <c r="F600" s="162" t="s">
        <v>348</v>
      </c>
      <c r="H600" s="163">
        <v>5.95</v>
      </c>
      <c r="I600" s="164"/>
      <c r="L600" s="159"/>
      <c r="M600" s="165"/>
      <c r="N600" s="166"/>
      <c r="O600" s="166"/>
      <c r="P600" s="166"/>
      <c r="Q600" s="166"/>
      <c r="R600" s="166"/>
      <c r="S600" s="166"/>
      <c r="T600" s="167"/>
      <c r="AT600" s="161" t="s">
        <v>164</v>
      </c>
      <c r="AU600" s="161" t="s">
        <v>81</v>
      </c>
      <c r="AV600" s="158" t="s">
        <v>81</v>
      </c>
      <c r="AW600" s="158" t="s">
        <v>26</v>
      </c>
      <c r="AX600" s="158" t="s">
        <v>69</v>
      </c>
      <c r="AY600" s="161" t="s">
        <v>157</v>
      </c>
    </row>
    <row r="601" spans="2:51" s="168" customFormat="1">
      <c r="B601" s="169"/>
      <c r="D601" s="160" t="s">
        <v>164</v>
      </c>
      <c r="E601" s="170"/>
      <c r="F601" s="171" t="s">
        <v>168</v>
      </c>
      <c r="H601" s="172">
        <v>43.1</v>
      </c>
      <c r="I601" s="173"/>
      <c r="L601" s="169"/>
      <c r="M601" s="174"/>
      <c r="N601" s="175"/>
      <c r="O601" s="175"/>
      <c r="P601" s="175"/>
      <c r="Q601" s="175"/>
      <c r="R601" s="175"/>
      <c r="S601" s="175"/>
      <c r="T601" s="176"/>
      <c r="AT601" s="170" t="s">
        <v>164</v>
      </c>
      <c r="AU601" s="170" t="s">
        <v>81</v>
      </c>
      <c r="AV601" s="168" t="s">
        <v>169</v>
      </c>
      <c r="AW601" s="168" t="s">
        <v>26</v>
      </c>
      <c r="AX601" s="168" t="s">
        <v>69</v>
      </c>
      <c r="AY601" s="170" t="s">
        <v>157</v>
      </c>
    </row>
    <row r="602" spans="2:51" s="158" customFormat="1">
      <c r="B602" s="159"/>
      <c r="D602" s="160" t="s">
        <v>164</v>
      </c>
      <c r="E602" s="161"/>
      <c r="F602" s="162" t="s">
        <v>670</v>
      </c>
      <c r="H602" s="163">
        <v>42</v>
      </c>
      <c r="I602" s="164"/>
      <c r="L602" s="159"/>
      <c r="M602" s="165"/>
      <c r="N602" s="166"/>
      <c r="O602" s="166"/>
      <c r="P602" s="166"/>
      <c r="Q602" s="166"/>
      <c r="R602" s="166"/>
      <c r="S602" s="166"/>
      <c r="T602" s="167"/>
      <c r="AT602" s="161" t="s">
        <v>164</v>
      </c>
      <c r="AU602" s="161" t="s">
        <v>81</v>
      </c>
      <c r="AV602" s="158" t="s">
        <v>81</v>
      </c>
      <c r="AW602" s="158" t="s">
        <v>26</v>
      </c>
      <c r="AX602" s="158" t="s">
        <v>69</v>
      </c>
      <c r="AY602" s="161" t="s">
        <v>157</v>
      </c>
    </row>
    <row r="603" spans="2:51" s="158" customFormat="1">
      <c r="B603" s="159"/>
      <c r="D603" s="160" t="s">
        <v>164</v>
      </c>
      <c r="E603" s="161"/>
      <c r="F603" s="162" t="s">
        <v>344</v>
      </c>
      <c r="H603" s="163">
        <v>22.56</v>
      </c>
      <c r="I603" s="164"/>
      <c r="L603" s="159"/>
      <c r="M603" s="165"/>
      <c r="N603" s="166"/>
      <c r="O603" s="166"/>
      <c r="P603" s="166"/>
      <c r="Q603" s="166"/>
      <c r="R603" s="166"/>
      <c r="S603" s="166"/>
      <c r="T603" s="167"/>
      <c r="AT603" s="161" t="s">
        <v>164</v>
      </c>
      <c r="AU603" s="161" t="s">
        <v>81</v>
      </c>
      <c r="AV603" s="158" t="s">
        <v>81</v>
      </c>
      <c r="AW603" s="158" t="s">
        <v>26</v>
      </c>
      <c r="AX603" s="158" t="s">
        <v>69</v>
      </c>
      <c r="AY603" s="161" t="s">
        <v>157</v>
      </c>
    </row>
    <row r="604" spans="2:51" s="158" customFormat="1">
      <c r="B604" s="159"/>
      <c r="D604" s="160" t="s">
        <v>164</v>
      </c>
      <c r="E604" s="161"/>
      <c r="F604" s="162" t="s">
        <v>391</v>
      </c>
      <c r="H604" s="163">
        <v>12.49</v>
      </c>
      <c r="I604" s="164"/>
      <c r="L604" s="159"/>
      <c r="M604" s="165"/>
      <c r="N604" s="166"/>
      <c r="O604" s="166"/>
      <c r="P604" s="166"/>
      <c r="Q604" s="166"/>
      <c r="R604" s="166"/>
      <c r="S604" s="166"/>
      <c r="T604" s="167"/>
      <c r="AT604" s="161" t="s">
        <v>164</v>
      </c>
      <c r="AU604" s="161" t="s">
        <v>81</v>
      </c>
      <c r="AV604" s="158" t="s">
        <v>81</v>
      </c>
      <c r="AW604" s="158" t="s">
        <v>26</v>
      </c>
      <c r="AX604" s="158" t="s">
        <v>69</v>
      </c>
      <c r="AY604" s="161" t="s">
        <v>157</v>
      </c>
    </row>
    <row r="605" spans="2:51" s="158" customFormat="1">
      <c r="B605" s="159"/>
      <c r="D605" s="160" t="s">
        <v>164</v>
      </c>
      <c r="E605" s="161"/>
      <c r="F605" s="162" t="s">
        <v>392</v>
      </c>
      <c r="H605" s="163">
        <v>5.88</v>
      </c>
      <c r="I605" s="164"/>
      <c r="L605" s="159"/>
      <c r="M605" s="165"/>
      <c r="N605" s="166"/>
      <c r="O605" s="166"/>
      <c r="P605" s="166"/>
      <c r="Q605" s="166"/>
      <c r="R605" s="166"/>
      <c r="S605" s="166"/>
      <c r="T605" s="167"/>
      <c r="AT605" s="161" t="s">
        <v>164</v>
      </c>
      <c r="AU605" s="161" t="s">
        <v>81</v>
      </c>
      <c r="AV605" s="158" t="s">
        <v>81</v>
      </c>
      <c r="AW605" s="158" t="s">
        <v>26</v>
      </c>
      <c r="AX605" s="158" t="s">
        <v>69</v>
      </c>
      <c r="AY605" s="161" t="s">
        <v>157</v>
      </c>
    </row>
    <row r="606" spans="2:51" s="158" customFormat="1">
      <c r="B606" s="159"/>
      <c r="D606" s="160" t="s">
        <v>164</v>
      </c>
      <c r="E606" s="161"/>
      <c r="F606" s="162" t="s">
        <v>393</v>
      </c>
      <c r="H606" s="163">
        <v>8.75</v>
      </c>
      <c r="I606" s="164"/>
      <c r="L606" s="159"/>
      <c r="M606" s="165"/>
      <c r="N606" s="166"/>
      <c r="O606" s="166"/>
      <c r="P606" s="166"/>
      <c r="Q606" s="166"/>
      <c r="R606" s="166"/>
      <c r="S606" s="166"/>
      <c r="T606" s="167"/>
      <c r="AT606" s="161" t="s">
        <v>164</v>
      </c>
      <c r="AU606" s="161" t="s">
        <v>81</v>
      </c>
      <c r="AV606" s="158" t="s">
        <v>81</v>
      </c>
      <c r="AW606" s="158" t="s">
        <v>26</v>
      </c>
      <c r="AX606" s="158" t="s">
        <v>69</v>
      </c>
      <c r="AY606" s="161" t="s">
        <v>157</v>
      </c>
    </row>
    <row r="607" spans="2:51" s="158" customFormat="1">
      <c r="B607" s="159"/>
      <c r="D607" s="160" t="s">
        <v>164</v>
      </c>
      <c r="E607" s="161"/>
      <c r="F607" s="162" t="s">
        <v>394</v>
      </c>
      <c r="H607" s="163">
        <v>2.34</v>
      </c>
      <c r="I607" s="164"/>
      <c r="L607" s="159"/>
      <c r="M607" s="165"/>
      <c r="N607" s="166"/>
      <c r="O607" s="166"/>
      <c r="P607" s="166"/>
      <c r="Q607" s="166"/>
      <c r="R607" s="166"/>
      <c r="S607" s="166"/>
      <c r="T607" s="167"/>
      <c r="AT607" s="161" t="s">
        <v>164</v>
      </c>
      <c r="AU607" s="161" t="s">
        <v>81</v>
      </c>
      <c r="AV607" s="158" t="s">
        <v>81</v>
      </c>
      <c r="AW607" s="158" t="s">
        <v>26</v>
      </c>
      <c r="AX607" s="158" t="s">
        <v>69</v>
      </c>
      <c r="AY607" s="161" t="s">
        <v>157</v>
      </c>
    </row>
    <row r="608" spans="2:51" s="158" customFormat="1">
      <c r="B608" s="159"/>
      <c r="D608" s="160" t="s">
        <v>164</v>
      </c>
      <c r="E608" s="161"/>
      <c r="F608" s="162" t="s">
        <v>395</v>
      </c>
      <c r="H608" s="163">
        <v>2.34</v>
      </c>
      <c r="I608" s="164"/>
      <c r="L608" s="159"/>
      <c r="M608" s="165"/>
      <c r="N608" s="166"/>
      <c r="O608" s="166"/>
      <c r="P608" s="166"/>
      <c r="Q608" s="166"/>
      <c r="R608" s="166"/>
      <c r="S608" s="166"/>
      <c r="T608" s="167"/>
      <c r="AT608" s="161" t="s">
        <v>164</v>
      </c>
      <c r="AU608" s="161" t="s">
        <v>81</v>
      </c>
      <c r="AV608" s="158" t="s">
        <v>81</v>
      </c>
      <c r="AW608" s="158" t="s">
        <v>26</v>
      </c>
      <c r="AX608" s="158" t="s">
        <v>69</v>
      </c>
      <c r="AY608" s="161" t="s">
        <v>157</v>
      </c>
    </row>
    <row r="609" spans="2:65" s="168" customFormat="1">
      <c r="B609" s="169"/>
      <c r="D609" s="160" t="s">
        <v>164</v>
      </c>
      <c r="E609" s="170"/>
      <c r="F609" s="171" t="s">
        <v>168</v>
      </c>
      <c r="H609" s="172">
        <v>96.36</v>
      </c>
      <c r="I609" s="173"/>
      <c r="L609" s="169"/>
      <c r="M609" s="174"/>
      <c r="N609" s="175"/>
      <c r="O609" s="175"/>
      <c r="P609" s="175"/>
      <c r="Q609" s="175"/>
      <c r="R609" s="175"/>
      <c r="S609" s="175"/>
      <c r="T609" s="176"/>
      <c r="AT609" s="170" t="s">
        <v>164</v>
      </c>
      <c r="AU609" s="170" t="s">
        <v>81</v>
      </c>
      <c r="AV609" s="168" t="s">
        <v>169</v>
      </c>
      <c r="AW609" s="168" t="s">
        <v>26</v>
      </c>
      <c r="AX609" s="168" t="s">
        <v>69</v>
      </c>
      <c r="AY609" s="170" t="s">
        <v>157</v>
      </c>
    </row>
    <row r="610" spans="2:65" s="177" customFormat="1">
      <c r="B610" s="178"/>
      <c r="D610" s="160" t="s">
        <v>164</v>
      </c>
      <c r="E610" s="179"/>
      <c r="F610" s="180" t="s">
        <v>170</v>
      </c>
      <c r="H610" s="181">
        <v>139.46</v>
      </c>
      <c r="I610" s="182"/>
      <c r="L610" s="178"/>
      <c r="M610" s="183"/>
      <c r="N610" s="184"/>
      <c r="O610" s="184"/>
      <c r="P610" s="184"/>
      <c r="Q610" s="184"/>
      <c r="R610" s="184"/>
      <c r="S610" s="184"/>
      <c r="T610" s="185"/>
      <c r="AT610" s="179" t="s">
        <v>164</v>
      </c>
      <c r="AU610" s="179" t="s">
        <v>81</v>
      </c>
      <c r="AV610" s="177" t="s">
        <v>163</v>
      </c>
      <c r="AW610" s="177" t="s">
        <v>26</v>
      </c>
      <c r="AX610" s="177" t="s">
        <v>69</v>
      </c>
      <c r="AY610" s="179" t="s">
        <v>157</v>
      </c>
    </row>
    <row r="611" spans="2:65" s="158" customFormat="1">
      <c r="B611" s="159"/>
      <c r="D611" s="160" t="s">
        <v>164</v>
      </c>
      <c r="E611" s="161"/>
      <c r="F611" s="162" t="s">
        <v>671</v>
      </c>
      <c r="H611" s="163">
        <v>149.22200000000001</v>
      </c>
      <c r="I611" s="164"/>
      <c r="L611" s="159"/>
      <c r="M611" s="165"/>
      <c r="N611" s="166"/>
      <c r="O611" s="166"/>
      <c r="P611" s="166"/>
      <c r="Q611" s="166"/>
      <c r="R611" s="166"/>
      <c r="S611" s="166"/>
      <c r="T611" s="167"/>
      <c r="AT611" s="161" t="s">
        <v>164</v>
      </c>
      <c r="AU611" s="161" t="s">
        <v>81</v>
      </c>
      <c r="AV611" s="158" t="s">
        <v>81</v>
      </c>
      <c r="AW611" s="158" t="s">
        <v>26</v>
      </c>
      <c r="AX611" s="158" t="s">
        <v>69</v>
      </c>
      <c r="AY611" s="161" t="s">
        <v>157</v>
      </c>
    </row>
    <row r="612" spans="2:65" s="177" customFormat="1">
      <c r="B612" s="178"/>
      <c r="D612" s="160" t="s">
        <v>164</v>
      </c>
      <c r="E612" s="179"/>
      <c r="F612" s="180" t="s">
        <v>170</v>
      </c>
      <c r="H612" s="181">
        <v>149.22200000000001</v>
      </c>
      <c r="I612" s="182"/>
      <c r="L612" s="178"/>
      <c r="M612" s="183"/>
      <c r="N612" s="184"/>
      <c r="O612" s="184"/>
      <c r="P612" s="184"/>
      <c r="Q612" s="184"/>
      <c r="R612" s="184"/>
      <c r="S612" s="184"/>
      <c r="T612" s="185"/>
      <c r="AT612" s="179" t="s">
        <v>164</v>
      </c>
      <c r="AU612" s="179" t="s">
        <v>81</v>
      </c>
      <c r="AV612" s="177" t="s">
        <v>163</v>
      </c>
      <c r="AW612" s="177" t="s">
        <v>26</v>
      </c>
      <c r="AX612" s="177" t="s">
        <v>75</v>
      </c>
      <c r="AY612" s="179" t="s">
        <v>157</v>
      </c>
    </row>
    <row r="613" spans="2:65" s="17" customFormat="1" ht="37.9" customHeight="1">
      <c r="B613" s="143"/>
      <c r="C613" s="144" t="s">
        <v>418</v>
      </c>
      <c r="D613" s="144" t="s">
        <v>159</v>
      </c>
      <c r="E613" s="145" t="s">
        <v>672</v>
      </c>
      <c r="F613" s="146" t="s">
        <v>673</v>
      </c>
      <c r="G613" s="147" t="s">
        <v>208</v>
      </c>
      <c r="H613" s="148">
        <v>86.741</v>
      </c>
      <c r="I613" s="149"/>
      <c r="J613" s="150"/>
      <c r="K613" s="151"/>
      <c r="L613" s="18"/>
      <c r="M613" s="152"/>
      <c r="N613" s="153" t="s">
        <v>35</v>
      </c>
      <c r="O613" s="45"/>
      <c r="P613" s="154">
        <f>O613*H613</f>
        <v>0</v>
      </c>
      <c r="Q613" s="154">
        <v>0</v>
      </c>
      <c r="R613" s="154">
        <f>Q613*H613</f>
        <v>0</v>
      </c>
      <c r="S613" s="154">
        <v>0</v>
      </c>
      <c r="T613" s="155">
        <f>S613*H613</f>
        <v>0</v>
      </c>
      <c r="AR613" s="156" t="s">
        <v>197</v>
      </c>
      <c r="AT613" s="156" t="s">
        <v>159</v>
      </c>
      <c r="AU613" s="156" t="s">
        <v>81</v>
      </c>
      <c r="AY613" s="3" t="s">
        <v>157</v>
      </c>
      <c r="BE613" s="157">
        <f>IF(N613="základná",J613,0)</f>
        <v>0</v>
      </c>
      <c r="BF613" s="157">
        <f>IF(N613="znížená",J613,0)</f>
        <v>0</v>
      </c>
      <c r="BG613" s="157">
        <f>IF(N613="zákl. prenesená",J613,0)</f>
        <v>0</v>
      </c>
      <c r="BH613" s="157">
        <f>IF(N613="zníž. prenesená",J613,0)</f>
        <v>0</v>
      </c>
      <c r="BI613" s="157">
        <f>IF(N613="nulová",J613,0)</f>
        <v>0</v>
      </c>
      <c r="BJ613" s="3" t="s">
        <v>81</v>
      </c>
      <c r="BK613" s="157">
        <f>ROUND(I613*H613,2)</f>
        <v>0</v>
      </c>
      <c r="BL613" s="3" t="s">
        <v>197</v>
      </c>
      <c r="BM613" s="156" t="s">
        <v>674</v>
      </c>
    </row>
    <row r="614" spans="2:65" s="158" customFormat="1">
      <c r="B614" s="159"/>
      <c r="D614" s="160" t="s">
        <v>164</v>
      </c>
      <c r="E614" s="161"/>
      <c r="F614" s="162" t="s">
        <v>675</v>
      </c>
      <c r="H614" s="163">
        <v>39.084000000000003</v>
      </c>
      <c r="I614" s="164"/>
      <c r="L614" s="159"/>
      <c r="M614" s="165"/>
      <c r="N614" s="166"/>
      <c r="O614" s="166"/>
      <c r="P614" s="166"/>
      <c r="Q614" s="166"/>
      <c r="R614" s="166"/>
      <c r="S614" s="166"/>
      <c r="T614" s="167"/>
      <c r="AT614" s="161" t="s">
        <v>164</v>
      </c>
      <c r="AU614" s="161" t="s">
        <v>81</v>
      </c>
      <c r="AV614" s="158" t="s">
        <v>81</v>
      </c>
      <c r="AW614" s="158" t="s">
        <v>26</v>
      </c>
      <c r="AX614" s="158" t="s">
        <v>69</v>
      </c>
      <c r="AY614" s="161" t="s">
        <v>157</v>
      </c>
    </row>
    <row r="615" spans="2:65" s="158" customFormat="1">
      <c r="B615" s="159"/>
      <c r="D615" s="160" t="s">
        <v>164</v>
      </c>
      <c r="E615" s="161"/>
      <c r="F615" s="162" t="s">
        <v>676</v>
      </c>
      <c r="H615" s="163">
        <v>1.748</v>
      </c>
      <c r="I615" s="164"/>
      <c r="L615" s="159"/>
      <c r="M615" s="165"/>
      <c r="N615" s="166"/>
      <c r="O615" s="166"/>
      <c r="P615" s="166"/>
      <c r="Q615" s="166"/>
      <c r="R615" s="166"/>
      <c r="S615" s="166"/>
      <c r="T615" s="167"/>
      <c r="AT615" s="161" t="s">
        <v>164</v>
      </c>
      <c r="AU615" s="161" t="s">
        <v>81</v>
      </c>
      <c r="AV615" s="158" t="s">
        <v>81</v>
      </c>
      <c r="AW615" s="158" t="s">
        <v>26</v>
      </c>
      <c r="AX615" s="158" t="s">
        <v>69</v>
      </c>
      <c r="AY615" s="161" t="s">
        <v>157</v>
      </c>
    </row>
    <row r="616" spans="2:65" s="158" customFormat="1">
      <c r="B616" s="159"/>
      <c r="D616" s="160" t="s">
        <v>164</v>
      </c>
      <c r="E616" s="161"/>
      <c r="F616" s="162" t="s">
        <v>677</v>
      </c>
      <c r="H616" s="163">
        <v>40.234000000000002</v>
      </c>
      <c r="I616" s="164"/>
      <c r="L616" s="159"/>
      <c r="M616" s="165"/>
      <c r="N616" s="166"/>
      <c r="O616" s="166"/>
      <c r="P616" s="166"/>
      <c r="Q616" s="166"/>
      <c r="R616" s="166"/>
      <c r="S616" s="166"/>
      <c r="T616" s="167"/>
      <c r="AT616" s="161" t="s">
        <v>164</v>
      </c>
      <c r="AU616" s="161" t="s">
        <v>81</v>
      </c>
      <c r="AV616" s="158" t="s">
        <v>81</v>
      </c>
      <c r="AW616" s="158" t="s">
        <v>26</v>
      </c>
      <c r="AX616" s="158" t="s">
        <v>69</v>
      </c>
      <c r="AY616" s="161" t="s">
        <v>157</v>
      </c>
    </row>
    <row r="617" spans="2:65" s="177" customFormat="1">
      <c r="B617" s="178"/>
      <c r="D617" s="160" t="s">
        <v>164</v>
      </c>
      <c r="E617" s="179"/>
      <c r="F617" s="180" t="s">
        <v>170</v>
      </c>
      <c r="H617" s="181">
        <v>81.066000000000003</v>
      </c>
      <c r="I617" s="182"/>
      <c r="L617" s="178"/>
      <c r="M617" s="183"/>
      <c r="N617" s="184"/>
      <c r="O617" s="184"/>
      <c r="P617" s="184"/>
      <c r="Q617" s="184"/>
      <c r="R617" s="184"/>
      <c r="S617" s="184"/>
      <c r="T617" s="185"/>
      <c r="AT617" s="179" t="s">
        <v>164</v>
      </c>
      <c r="AU617" s="179" t="s">
        <v>81</v>
      </c>
      <c r="AV617" s="177" t="s">
        <v>163</v>
      </c>
      <c r="AW617" s="177" t="s">
        <v>26</v>
      </c>
      <c r="AX617" s="177" t="s">
        <v>69</v>
      </c>
      <c r="AY617" s="179" t="s">
        <v>157</v>
      </c>
    </row>
    <row r="618" spans="2:65" s="158" customFormat="1">
      <c r="B618" s="159"/>
      <c r="D618" s="160" t="s">
        <v>164</v>
      </c>
      <c r="E618" s="161"/>
      <c r="F618" s="162" t="s">
        <v>678</v>
      </c>
      <c r="H618" s="163">
        <v>86.741</v>
      </c>
      <c r="I618" s="164"/>
      <c r="L618" s="159"/>
      <c r="M618" s="165"/>
      <c r="N618" s="166"/>
      <c r="O618" s="166"/>
      <c r="P618" s="166"/>
      <c r="Q618" s="166"/>
      <c r="R618" s="166"/>
      <c r="S618" s="166"/>
      <c r="T618" s="167"/>
      <c r="AT618" s="161" t="s">
        <v>164</v>
      </c>
      <c r="AU618" s="161" t="s">
        <v>81</v>
      </c>
      <c r="AV618" s="158" t="s">
        <v>81</v>
      </c>
      <c r="AW618" s="158" t="s">
        <v>26</v>
      </c>
      <c r="AX618" s="158" t="s">
        <v>69</v>
      </c>
      <c r="AY618" s="161" t="s">
        <v>157</v>
      </c>
    </row>
    <row r="619" spans="2:65" s="177" customFormat="1">
      <c r="B619" s="178"/>
      <c r="D619" s="160" t="s">
        <v>164</v>
      </c>
      <c r="E619" s="179"/>
      <c r="F619" s="180" t="s">
        <v>170</v>
      </c>
      <c r="H619" s="181">
        <v>86.741</v>
      </c>
      <c r="I619" s="182"/>
      <c r="L619" s="178"/>
      <c r="M619" s="183"/>
      <c r="N619" s="184"/>
      <c r="O619" s="184"/>
      <c r="P619" s="184"/>
      <c r="Q619" s="184"/>
      <c r="R619" s="184"/>
      <c r="S619" s="184"/>
      <c r="T619" s="185"/>
      <c r="AT619" s="179" t="s">
        <v>164</v>
      </c>
      <c r="AU619" s="179" t="s">
        <v>81</v>
      </c>
      <c r="AV619" s="177" t="s">
        <v>163</v>
      </c>
      <c r="AW619" s="177" t="s">
        <v>26</v>
      </c>
      <c r="AX619" s="177" t="s">
        <v>75</v>
      </c>
      <c r="AY619" s="179" t="s">
        <v>157</v>
      </c>
    </row>
    <row r="620" spans="2:65" s="17" customFormat="1" ht="24.25" customHeight="1">
      <c r="B620" s="143"/>
      <c r="C620" s="144" t="s">
        <v>679</v>
      </c>
      <c r="D620" s="144" t="s">
        <v>159</v>
      </c>
      <c r="E620" s="145" t="s">
        <v>680</v>
      </c>
      <c r="F620" s="146" t="s">
        <v>681</v>
      </c>
      <c r="G620" s="147" t="s">
        <v>208</v>
      </c>
      <c r="H620" s="148">
        <v>19.905999999999999</v>
      </c>
      <c r="I620" s="149"/>
      <c r="J620" s="150"/>
      <c r="K620" s="151"/>
      <c r="L620" s="18"/>
      <c r="M620" s="152"/>
      <c r="N620" s="153" t="s">
        <v>35</v>
      </c>
      <c r="O620" s="45"/>
      <c r="P620" s="154">
        <f>O620*H620</f>
        <v>0</v>
      </c>
      <c r="Q620" s="154">
        <v>0</v>
      </c>
      <c r="R620" s="154">
        <f>Q620*H620</f>
        <v>0</v>
      </c>
      <c r="S620" s="154">
        <v>0</v>
      </c>
      <c r="T620" s="155">
        <f>S620*H620</f>
        <v>0</v>
      </c>
      <c r="AR620" s="156" t="s">
        <v>197</v>
      </c>
      <c r="AT620" s="156" t="s">
        <v>159</v>
      </c>
      <c r="AU620" s="156" t="s">
        <v>81</v>
      </c>
      <c r="AY620" s="3" t="s">
        <v>157</v>
      </c>
      <c r="BE620" s="157">
        <f>IF(N620="základná",J620,0)</f>
        <v>0</v>
      </c>
      <c r="BF620" s="157">
        <f>IF(N620="znížená",J620,0)</f>
        <v>0</v>
      </c>
      <c r="BG620" s="157">
        <f>IF(N620="zákl. prenesená",J620,0)</f>
        <v>0</v>
      </c>
      <c r="BH620" s="157">
        <f>IF(N620="zníž. prenesená",J620,0)</f>
        <v>0</v>
      </c>
      <c r="BI620" s="157">
        <f>IF(N620="nulová",J620,0)</f>
        <v>0</v>
      </c>
      <c r="BJ620" s="3" t="s">
        <v>81</v>
      </c>
      <c r="BK620" s="157">
        <f>ROUND(I620*H620,2)</f>
        <v>0</v>
      </c>
      <c r="BL620" s="3" t="s">
        <v>197</v>
      </c>
      <c r="BM620" s="156" t="s">
        <v>682</v>
      </c>
    </row>
    <row r="621" spans="2:65" s="158" customFormat="1">
      <c r="B621" s="159"/>
      <c r="D621" s="160" t="s">
        <v>164</v>
      </c>
      <c r="E621" s="161"/>
      <c r="F621" s="162" t="s">
        <v>654</v>
      </c>
      <c r="H621" s="163">
        <v>5.8079999999999998</v>
      </c>
      <c r="I621" s="164"/>
      <c r="L621" s="159"/>
      <c r="M621" s="165"/>
      <c r="N621" s="166"/>
      <c r="O621" s="166"/>
      <c r="P621" s="166"/>
      <c r="Q621" s="166"/>
      <c r="R621" s="166"/>
      <c r="S621" s="166"/>
      <c r="T621" s="167"/>
      <c r="AT621" s="161" t="s">
        <v>164</v>
      </c>
      <c r="AU621" s="161" t="s">
        <v>81</v>
      </c>
      <c r="AV621" s="158" t="s">
        <v>81</v>
      </c>
      <c r="AW621" s="158" t="s">
        <v>26</v>
      </c>
      <c r="AX621" s="158" t="s">
        <v>69</v>
      </c>
      <c r="AY621" s="161" t="s">
        <v>157</v>
      </c>
    </row>
    <row r="622" spans="2:65" s="158" customFormat="1">
      <c r="B622" s="159"/>
      <c r="D622" s="160" t="s">
        <v>164</v>
      </c>
      <c r="E622" s="161"/>
      <c r="F622" s="162" t="s">
        <v>655</v>
      </c>
      <c r="H622" s="163">
        <v>12.795999999999999</v>
      </c>
      <c r="I622" s="164"/>
      <c r="L622" s="159"/>
      <c r="M622" s="165"/>
      <c r="N622" s="166"/>
      <c r="O622" s="166"/>
      <c r="P622" s="166"/>
      <c r="Q622" s="166"/>
      <c r="R622" s="166"/>
      <c r="S622" s="166"/>
      <c r="T622" s="167"/>
      <c r="AT622" s="161" t="s">
        <v>164</v>
      </c>
      <c r="AU622" s="161" t="s">
        <v>81</v>
      </c>
      <c r="AV622" s="158" t="s">
        <v>81</v>
      </c>
      <c r="AW622" s="158" t="s">
        <v>26</v>
      </c>
      <c r="AX622" s="158" t="s">
        <v>69</v>
      </c>
      <c r="AY622" s="161" t="s">
        <v>157</v>
      </c>
    </row>
    <row r="623" spans="2:65" s="177" customFormat="1">
      <c r="B623" s="178"/>
      <c r="D623" s="160" t="s">
        <v>164</v>
      </c>
      <c r="E623" s="179"/>
      <c r="F623" s="180" t="s">
        <v>170</v>
      </c>
      <c r="H623" s="181">
        <v>18.603999999999999</v>
      </c>
      <c r="I623" s="182"/>
      <c r="L623" s="178"/>
      <c r="M623" s="183"/>
      <c r="N623" s="184"/>
      <c r="O623" s="184"/>
      <c r="P623" s="184"/>
      <c r="Q623" s="184"/>
      <c r="R623" s="184"/>
      <c r="S623" s="184"/>
      <c r="T623" s="185"/>
      <c r="AT623" s="179" t="s">
        <v>164</v>
      </c>
      <c r="AU623" s="179" t="s">
        <v>81</v>
      </c>
      <c r="AV623" s="177" t="s">
        <v>163</v>
      </c>
      <c r="AW623" s="177" t="s">
        <v>26</v>
      </c>
      <c r="AX623" s="177" t="s">
        <v>69</v>
      </c>
      <c r="AY623" s="179" t="s">
        <v>157</v>
      </c>
    </row>
    <row r="624" spans="2:65" s="158" customFormat="1">
      <c r="B624" s="159"/>
      <c r="D624" s="160" t="s">
        <v>164</v>
      </c>
      <c r="E624" s="161"/>
      <c r="F624" s="162" t="s">
        <v>656</v>
      </c>
      <c r="H624" s="163">
        <v>19.905999999999999</v>
      </c>
      <c r="I624" s="164"/>
      <c r="L624" s="159"/>
      <c r="M624" s="165"/>
      <c r="N624" s="166"/>
      <c r="O624" s="166"/>
      <c r="P624" s="166"/>
      <c r="Q624" s="166"/>
      <c r="R624" s="166"/>
      <c r="S624" s="166"/>
      <c r="T624" s="167"/>
      <c r="AT624" s="161" t="s">
        <v>164</v>
      </c>
      <c r="AU624" s="161" t="s">
        <v>81</v>
      </c>
      <c r="AV624" s="158" t="s">
        <v>81</v>
      </c>
      <c r="AW624" s="158" t="s">
        <v>26</v>
      </c>
      <c r="AX624" s="158" t="s">
        <v>69</v>
      </c>
      <c r="AY624" s="161" t="s">
        <v>157</v>
      </c>
    </row>
    <row r="625" spans="2:65" s="177" customFormat="1">
      <c r="B625" s="178"/>
      <c r="D625" s="160" t="s">
        <v>164</v>
      </c>
      <c r="E625" s="179"/>
      <c r="F625" s="180" t="s">
        <v>170</v>
      </c>
      <c r="H625" s="181">
        <v>19.905999999999999</v>
      </c>
      <c r="I625" s="182"/>
      <c r="L625" s="178"/>
      <c r="M625" s="183"/>
      <c r="N625" s="184"/>
      <c r="O625" s="184"/>
      <c r="P625" s="184"/>
      <c r="Q625" s="184"/>
      <c r="R625" s="184"/>
      <c r="S625" s="184"/>
      <c r="T625" s="185"/>
      <c r="AT625" s="179" t="s">
        <v>164</v>
      </c>
      <c r="AU625" s="179" t="s">
        <v>81</v>
      </c>
      <c r="AV625" s="177" t="s">
        <v>163</v>
      </c>
      <c r="AW625" s="177" t="s">
        <v>26</v>
      </c>
      <c r="AX625" s="177" t="s">
        <v>75</v>
      </c>
      <c r="AY625" s="179" t="s">
        <v>157</v>
      </c>
    </row>
    <row r="626" spans="2:65" s="17" customFormat="1" ht="21.75" customHeight="1">
      <c r="B626" s="143"/>
      <c r="C626" s="144" t="s">
        <v>423</v>
      </c>
      <c r="D626" s="144" t="s">
        <v>159</v>
      </c>
      <c r="E626" s="145" t="s">
        <v>683</v>
      </c>
      <c r="F626" s="146" t="s">
        <v>684</v>
      </c>
      <c r="G626" s="147" t="s">
        <v>222</v>
      </c>
      <c r="H626" s="148">
        <v>2</v>
      </c>
      <c r="I626" s="149"/>
      <c r="J626" s="150"/>
      <c r="K626" s="151"/>
      <c r="L626" s="18"/>
      <c r="M626" s="152"/>
      <c r="N626" s="153" t="s">
        <v>35</v>
      </c>
      <c r="O626" s="45"/>
      <c r="P626" s="154">
        <f>O626*H626</f>
        <v>0</v>
      </c>
      <c r="Q626" s="154">
        <v>0</v>
      </c>
      <c r="R626" s="154">
        <f>Q626*H626</f>
        <v>0</v>
      </c>
      <c r="S626" s="154">
        <v>0</v>
      </c>
      <c r="T626" s="155">
        <f>S626*H626</f>
        <v>0</v>
      </c>
      <c r="AR626" s="156" t="s">
        <v>197</v>
      </c>
      <c r="AT626" s="156" t="s">
        <v>159</v>
      </c>
      <c r="AU626" s="156" t="s">
        <v>81</v>
      </c>
      <c r="AY626" s="3" t="s">
        <v>157</v>
      </c>
      <c r="BE626" s="157">
        <f>IF(N626="základná",J626,0)</f>
        <v>0</v>
      </c>
      <c r="BF626" s="157">
        <f>IF(N626="znížená",J626,0)</f>
        <v>0</v>
      </c>
      <c r="BG626" s="157">
        <f>IF(N626="zákl. prenesená",J626,0)</f>
        <v>0</v>
      </c>
      <c r="BH626" s="157">
        <f>IF(N626="zníž. prenesená",J626,0)</f>
        <v>0</v>
      </c>
      <c r="BI626" s="157">
        <f>IF(N626="nulová",J626,0)</f>
        <v>0</v>
      </c>
      <c r="BJ626" s="3" t="s">
        <v>81</v>
      </c>
      <c r="BK626" s="157">
        <f>ROUND(I626*H626,2)</f>
        <v>0</v>
      </c>
      <c r="BL626" s="3" t="s">
        <v>197</v>
      </c>
      <c r="BM626" s="156" t="s">
        <v>685</v>
      </c>
    </row>
    <row r="627" spans="2:65" s="17" customFormat="1" ht="21.75" customHeight="1">
      <c r="B627" s="143"/>
      <c r="C627" s="144" t="s">
        <v>686</v>
      </c>
      <c r="D627" s="144" t="s">
        <v>159</v>
      </c>
      <c r="E627" s="145" t="s">
        <v>687</v>
      </c>
      <c r="F627" s="146" t="s">
        <v>688</v>
      </c>
      <c r="G627" s="147" t="s">
        <v>222</v>
      </c>
      <c r="H627" s="148">
        <v>7</v>
      </c>
      <c r="I627" s="149"/>
      <c r="J627" s="150"/>
      <c r="K627" s="151"/>
      <c r="L627" s="18"/>
      <c r="M627" s="152"/>
      <c r="N627" s="153" t="s">
        <v>35</v>
      </c>
      <c r="O627" s="45"/>
      <c r="P627" s="154">
        <f>O627*H627</f>
        <v>0</v>
      </c>
      <c r="Q627" s="154">
        <v>0</v>
      </c>
      <c r="R627" s="154">
        <f>Q627*H627</f>
        <v>0</v>
      </c>
      <c r="S627" s="154">
        <v>0</v>
      </c>
      <c r="T627" s="155">
        <f>S627*H627</f>
        <v>0</v>
      </c>
      <c r="AR627" s="156" t="s">
        <v>197</v>
      </c>
      <c r="AT627" s="156" t="s">
        <v>159</v>
      </c>
      <c r="AU627" s="156" t="s">
        <v>81</v>
      </c>
      <c r="AY627" s="3" t="s">
        <v>157</v>
      </c>
      <c r="BE627" s="157">
        <f>IF(N627="základná",J627,0)</f>
        <v>0</v>
      </c>
      <c r="BF627" s="157">
        <f>IF(N627="znížená",J627,0)</f>
        <v>0</v>
      </c>
      <c r="BG627" s="157">
        <f>IF(N627="zákl. prenesená",J627,0)</f>
        <v>0</v>
      </c>
      <c r="BH627" s="157">
        <f>IF(N627="zníž. prenesená",J627,0)</f>
        <v>0</v>
      </c>
      <c r="BI627" s="157">
        <f>IF(N627="nulová",J627,0)</f>
        <v>0</v>
      </c>
      <c r="BJ627" s="3" t="s">
        <v>81</v>
      </c>
      <c r="BK627" s="157">
        <f>ROUND(I627*H627,2)</f>
        <v>0</v>
      </c>
      <c r="BL627" s="3" t="s">
        <v>197</v>
      </c>
      <c r="BM627" s="156" t="s">
        <v>689</v>
      </c>
    </row>
    <row r="628" spans="2:65" s="17" customFormat="1" ht="21.75" customHeight="1">
      <c r="B628" s="143"/>
      <c r="C628" s="144" t="s">
        <v>430</v>
      </c>
      <c r="D628" s="144" t="s">
        <v>159</v>
      </c>
      <c r="E628" s="145" t="s">
        <v>690</v>
      </c>
      <c r="F628" s="146" t="s">
        <v>691</v>
      </c>
      <c r="G628" s="147" t="s">
        <v>222</v>
      </c>
      <c r="H628" s="148">
        <v>2</v>
      </c>
      <c r="I628" s="149"/>
      <c r="J628" s="150"/>
      <c r="K628" s="151"/>
      <c r="L628" s="18"/>
      <c r="M628" s="152"/>
      <c r="N628" s="153" t="s">
        <v>35</v>
      </c>
      <c r="O628" s="45"/>
      <c r="P628" s="154">
        <f>O628*H628</f>
        <v>0</v>
      </c>
      <c r="Q628" s="154">
        <v>0</v>
      </c>
      <c r="R628" s="154">
        <f>Q628*H628</f>
        <v>0</v>
      </c>
      <c r="S628" s="154">
        <v>0</v>
      </c>
      <c r="T628" s="155">
        <f>S628*H628</f>
        <v>0</v>
      </c>
      <c r="AR628" s="156" t="s">
        <v>197</v>
      </c>
      <c r="AT628" s="156" t="s">
        <v>159</v>
      </c>
      <c r="AU628" s="156" t="s">
        <v>81</v>
      </c>
      <c r="AY628" s="3" t="s">
        <v>157</v>
      </c>
      <c r="BE628" s="157">
        <f>IF(N628="základná",J628,0)</f>
        <v>0</v>
      </c>
      <c r="BF628" s="157">
        <f>IF(N628="znížená",J628,0)</f>
        <v>0</v>
      </c>
      <c r="BG628" s="157">
        <f>IF(N628="zákl. prenesená",J628,0)</f>
        <v>0</v>
      </c>
      <c r="BH628" s="157">
        <f>IF(N628="zníž. prenesená",J628,0)</f>
        <v>0</v>
      </c>
      <c r="BI628" s="157">
        <f>IF(N628="nulová",J628,0)</f>
        <v>0</v>
      </c>
      <c r="BJ628" s="3" t="s">
        <v>81</v>
      </c>
      <c r="BK628" s="157">
        <f>ROUND(I628*H628,2)</f>
        <v>0</v>
      </c>
      <c r="BL628" s="3" t="s">
        <v>197</v>
      </c>
      <c r="BM628" s="156" t="s">
        <v>692</v>
      </c>
    </row>
    <row r="629" spans="2:65" s="17" customFormat="1" ht="33" customHeight="1">
      <c r="B629" s="143"/>
      <c r="C629" s="144" t="s">
        <v>693</v>
      </c>
      <c r="D629" s="144" t="s">
        <v>159</v>
      </c>
      <c r="E629" s="145" t="s">
        <v>694</v>
      </c>
      <c r="F629" s="146" t="s">
        <v>695</v>
      </c>
      <c r="G629" s="147" t="s">
        <v>239</v>
      </c>
      <c r="H629" s="148">
        <v>324.392</v>
      </c>
      <c r="I629" s="149"/>
      <c r="J629" s="150"/>
      <c r="K629" s="151"/>
      <c r="L629" s="18"/>
      <c r="M629" s="152"/>
      <c r="N629" s="153" t="s">
        <v>35</v>
      </c>
      <c r="O629" s="45"/>
      <c r="P629" s="154">
        <f>O629*H629</f>
        <v>0</v>
      </c>
      <c r="Q629" s="154">
        <v>0</v>
      </c>
      <c r="R629" s="154">
        <f>Q629*H629</f>
        <v>0</v>
      </c>
      <c r="S629" s="154">
        <v>0</v>
      </c>
      <c r="T629" s="155">
        <f>S629*H629</f>
        <v>0</v>
      </c>
      <c r="AR629" s="156" t="s">
        <v>197</v>
      </c>
      <c r="AT629" s="156" t="s">
        <v>159</v>
      </c>
      <c r="AU629" s="156" t="s">
        <v>81</v>
      </c>
      <c r="AY629" s="3" t="s">
        <v>157</v>
      </c>
      <c r="BE629" s="157">
        <f>IF(N629="základná",J629,0)</f>
        <v>0</v>
      </c>
      <c r="BF629" s="157">
        <f>IF(N629="znížená",J629,0)</f>
        <v>0</v>
      </c>
      <c r="BG629" s="157">
        <f>IF(N629="zákl. prenesená",J629,0)</f>
        <v>0</v>
      </c>
      <c r="BH629" s="157">
        <f>IF(N629="zníž. prenesená",J629,0)</f>
        <v>0</v>
      </c>
      <c r="BI629" s="157">
        <f>IF(N629="nulová",J629,0)</f>
        <v>0</v>
      </c>
      <c r="BJ629" s="3" t="s">
        <v>81</v>
      </c>
      <c r="BK629" s="157">
        <f>ROUND(I629*H629,2)</f>
        <v>0</v>
      </c>
      <c r="BL629" s="3" t="s">
        <v>197</v>
      </c>
      <c r="BM629" s="156" t="s">
        <v>696</v>
      </c>
    </row>
    <row r="630" spans="2:65" s="158" customFormat="1">
      <c r="B630" s="159"/>
      <c r="D630" s="160" t="s">
        <v>164</v>
      </c>
      <c r="E630" s="161"/>
      <c r="F630" s="162" t="s">
        <v>697</v>
      </c>
      <c r="H630" s="163">
        <v>14.2</v>
      </c>
      <c r="I630" s="164"/>
      <c r="L630" s="159"/>
      <c r="M630" s="165"/>
      <c r="N630" s="166"/>
      <c r="O630" s="166"/>
      <c r="P630" s="166"/>
      <c r="Q630" s="166"/>
      <c r="R630" s="166"/>
      <c r="S630" s="166"/>
      <c r="T630" s="167"/>
      <c r="AT630" s="161" t="s">
        <v>164</v>
      </c>
      <c r="AU630" s="161" t="s">
        <v>81</v>
      </c>
      <c r="AV630" s="158" t="s">
        <v>81</v>
      </c>
      <c r="AW630" s="158" t="s">
        <v>26</v>
      </c>
      <c r="AX630" s="158" t="s">
        <v>69</v>
      </c>
      <c r="AY630" s="161" t="s">
        <v>157</v>
      </c>
    </row>
    <row r="631" spans="2:65" s="158" customFormat="1">
      <c r="B631" s="159"/>
      <c r="D631" s="160" t="s">
        <v>164</v>
      </c>
      <c r="E631" s="161"/>
      <c r="F631" s="162" t="s">
        <v>698</v>
      </c>
      <c r="H631" s="163">
        <v>19.34</v>
      </c>
      <c r="I631" s="164"/>
      <c r="L631" s="159"/>
      <c r="M631" s="165"/>
      <c r="N631" s="166"/>
      <c r="O631" s="166"/>
      <c r="P631" s="166"/>
      <c r="Q631" s="166"/>
      <c r="R631" s="166"/>
      <c r="S631" s="166"/>
      <c r="T631" s="167"/>
      <c r="AT631" s="161" t="s">
        <v>164</v>
      </c>
      <c r="AU631" s="161" t="s">
        <v>81</v>
      </c>
      <c r="AV631" s="158" t="s">
        <v>81</v>
      </c>
      <c r="AW631" s="158" t="s">
        <v>26</v>
      </c>
      <c r="AX631" s="158" t="s">
        <v>69</v>
      </c>
      <c r="AY631" s="161" t="s">
        <v>157</v>
      </c>
    </row>
    <row r="632" spans="2:65" s="158" customFormat="1">
      <c r="B632" s="159"/>
      <c r="D632" s="160" t="s">
        <v>164</v>
      </c>
      <c r="E632" s="161"/>
      <c r="F632" s="162" t="s">
        <v>699</v>
      </c>
      <c r="H632" s="163">
        <v>27</v>
      </c>
      <c r="I632" s="164"/>
      <c r="L632" s="159"/>
      <c r="M632" s="165"/>
      <c r="N632" s="166"/>
      <c r="O632" s="166"/>
      <c r="P632" s="166"/>
      <c r="Q632" s="166"/>
      <c r="R632" s="166"/>
      <c r="S632" s="166"/>
      <c r="T632" s="167"/>
      <c r="AT632" s="161" t="s">
        <v>164</v>
      </c>
      <c r="AU632" s="161" t="s">
        <v>81</v>
      </c>
      <c r="AV632" s="158" t="s">
        <v>81</v>
      </c>
      <c r="AW632" s="158" t="s">
        <v>26</v>
      </c>
      <c r="AX632" s="158" t="s">
        <v>69</v>
      </c>
      <c r="AY632" s="161" t="s">
        <v>157</v>
      </c>
    </row>
    <row r="633" spans="2:65" s="158" customFormat="1">
      <c r="B633" s="159"/>
      <c r="D633" s="160" t="s">
        <v>164</v>
      </c>
      <c r="E633" s="161"/>
      <c r="F633" s="162" t="s">
        <v>700</v>
      </c>
      <c r="H633" s="163">
        <v>13.8</v>
      </c>
      <c r="I633" s="164"/>
      <c r="L633" s="159"/>
      <c r="M633" s="165"/>
      <c r="N633" s="166"/>
      <c r="O633" s="166"/>
      <c r="P633" s="166"/>
      <c r="Q633" s="166"/>
      <c r="R633" s="166"/>
      <c r="S633" s="166"/>
      <c r="T633" s="167"/>
      <c r="AT633" s="161" t="s">
        <v>164</v>
      </c>
      <c r="AU633" s="161" t="s">
        <v>81</v>
      </c>
      <c r="AV633" s="158" t="s">
        <v>81</v>
      </c>
      <c r="AW633" s="158" t="s">
        <v>26</v>
      </c>
      <c r="AX633" s="158" t="s">
        <v>69</v>
      </c>
      <c r="AY633" s="161" t="s">
        <v>157</v>
      </c>
    </row>
    <row r="634" spans="2:65" s="158" customFormat="1">
      <c r="B634" s="159"/>
      <c r="D634" s="160" t="s">
        <v>164</v>
      </c>
      <c r="E634" s="161"/>
      <c r="F634" s="162" t="s">
        <v>701</v>
      </c>
      <c r="H634" s="163">
        <v>11.84</v>
      </c>
      <c r="I634" s="164"/>
      <c r="L634" s="159"/>
      <c r="M634" s="165"/>
      <c r="N634" s="166"/>
      <c r="O634" s="166"/>
      <c r="P634" s="166"/>
      <c r="Q634" s="166"/>
      <c r="R634" s="166"/>
      <c r="S634" s="166"/>
      <c r="T634" s="167"/>
      <c r="AT634" s="161" t="s">
        <v>164</v>
      </c>
      <c r="AU634" s="161" t="s">
        <v>81</v>
      </c>
      <c r="AV634" s="158" t="s">
        <v>81</v>
      </c>
      <c r="AW634" s="158" t="s">
        <v>26</v>
      </c>
      <c r="AX634" s="158" t="s">
        <v>69</v>
      </c>
      <c r="AY634" s="161" t="s">
        <v>157</v>
      </c>
    </row>
    <row r="635" spans="2:65" s="158" customFormat="1">
      <c r="B635" s="159"/>
      <c r="D635" s="160" t="s">
        <v>164</v>
      </c>
      <c r="E635" s="161"/>
      <c r="F635" s="162" t="s">
        <v>702</v>
      </c>
      <c r="H635" s="163">
        <v>5.5</v>
      </c>
      <c r="I635" s="164"/>
      <c r="L635" s="159"/>
      <c r="M635" s="165"/>
      <c r="N635" s="166"/>
      <c r="O635" s="166"/>
      <c r="P635" s="166"/>
      <c r="Q635" s="166"/>
      <c r="R635" s="166"/>
      <c r="S635" s="166"/>
      <c r="T635" s="167"/>
      <c r="AT635" s="161" t="s">
        <v>164</v>
      </c>
      <c r="AU635" s="161" t="s">
        <v>81</v>
      </c>
      <c r="AV635" s="158" t="s">
        <v>81</v>
      </c>
      <c r="AW635" s="158" t="s">
        <v>26</v>
      </c>
      <c r="AX635" s="158" t="s">
        <v>69</v>
      </c>
      <c r="AY635" s="161" t="s">
        <v>157</v>
      </c>
    </row>
    <row r="636" spans="2:65" s="158" customFormat="1">
      <c r="B636" s="159"/>
      <c r="D636" s="160" t="s">
        <v>164</v>
      </c>
      <c r="E636" s="161"/>
      <c r="F636" s="162" t="s">
        <v>703</v>
      </c>
      <c r="H636" s="163">
        <v>5.6</v>
      </c>
      <c r="I636" s="164"/>
      <c r="L636" s="159"/>
      <c r="M636" s="165"/>
      <c r="N636" s="166"/>
      <c r="O636" s="166"/>
      <c r="P636" s="166"/>
      <c r="Q636" s="166"/>
      <c r="R636" s="166"/>
      <c r="S636" s="166"/>
      <c r="T636" s="167"/>
      <c r="AT636" s="161" t="s">
        <v>164</v>
      </c>
      <c r="AU636" s="161" t="s">
        <v>81</v>
      </c>
      <c r="AV636" s="158" t="s">
        <v>81</v>
      </c>
      <c r="AW636" s="158" t="s">
        <v>26</v>
      </c>
      <c r="AX636" s="158" t="s">
        <v>69</v>
      </c>
      <c r="AY636" s="161" t="s">
        <v>157</v>
      </c>
    </row>
    <row r="637" spans="2:65" s="158" customFormat="1">
      <c r="B637" s="159"/>
      <c r="D637" s="160" t="s">
        <v>164</v>
      </c>
      <c r="E637" s="161"/>
      <c r="F637" s="162" t="s">
        <v>704</v>
      </c>
      <c r="H637" s="163">
        <v>4.6500000000000004</v>
      </c>
      <c r="I637" s="164"/>
      <c r="L637" s="159"/>
      <c r="M637" s="165"/>
      <c r="N637" s="166"/>
      <c r="O637" s="166"/>
      <c r="P637" s="166"/>
      <c r="Q637" s="166"/>
      <c r="R637" s="166"/>
      <c r="S637" s="166"/>
      <c r="T637" s="167"/>
      <c r="AT637" s="161" t="s">
        <v>164</v>
      </c>
      <c r="AU637" s="161" t="s">
        <v>81</v>
      </c>
      <c r="AV637" s="158" t="s">
        <v>81</v>
      </c>
      <c r="AW637" s="158" t="s">
        <v>26</v>
      </c>
      <c r="AX637" s="158" t="s">
        <v>69</v>
      </c>
      <c r="AY637" s="161" t="s">
        <v>157</v>
      </c>
    </row>
    <row r="638" spans="2:65" s="158" customFormat="1">
      <c r="B638" s="159"/>
      <c r="D638" s="160" t="s">
        <v>164</v>
      </c>
      <c r="E638" s="161"/>
      <c r="F638" s="162" t="s">
        <v>705</v>
      </c>
      <c r="H638" s="163">
        <v>5</v>
      </c>
      <c r="I638" s="164"/>
      <c r="L638" s="159"/>
      <c r="M638" s="165"/>
      <c r="N638" s="166"/>
      <c r="O638" s="166"/>
      <c r="P638" s="166"/>
      <c r="Q638" s="166"/>
      <c r="R638" s="166"/>
      <c r="S638" s="166"/>
      <c r="T638" s="167"/>
      <c r="AT638" s="161" t="s">
        <v>164</v>
      </c>
      <c r="AU638" s="161" t="s">
        <v>81</v>
      </c>
      <c r="AV638" s="158" t="s">
        <v>81</v>
      </c>
      <c r="AW638" s="158" t="s">
        <v>26</v>
      </c>
      <c r="AX638" s="158" t="s">
        <v>69</v>
      </c>
      <c r="AY638" s="161" t="s">
        <v>157</v>
      </c>
    </row>
    <row r="639" spans="2:65" s="158" customFormat="1">
      <c r="B639" s="159"/>
      <c r="D639" s="160" t="s">
        <v>164</v>
      </c>
      <c r="E639" s="161"/>
      <c r="F639" s="162" t="s">
        <v>706</v>
      </c>
      <c r="H639" s="163">
        <v>4.55</v>
      </c>
      <c r="I639" s="164"/>
      <c r="L639" s="159"/>
      <c r="M639" s="165"/>
      <c r="N639" s="166"/>
      <c r="O639" s="166"/>
      <c r="P639" s="166"/>
      <c r="Q639" s="166"/>
      <c r="R639" s="166"/>
      <c r="S639" s="166"/>
      <c r="T639" s="167"/>
      <c r="AT639" s="161" t="s">
        <v>164</v>
      </c>
      <c r="AU639" s="161" t="s">
        <v>81</v>
      </c>
      <c r="AV639" s="158" t="s">
        <v>81</v>
      </c>
      <c r="AW639" s="158" t="s">
        <v>26</v>
      </c>
      <c r="AX639" s="158" t="s">
        <v>69</v>
      </c>
      <c r="AY639" s="161" t="s">
        <v>157</v>
      </c>
    </row>
    <row r="640" spans="2:65" s="158" customFormat="1">
      <c r="B640" s="159"/>
      <c r="D640" s="160" t="s">
        <v>164</v>
      </c>
      <c r="E640" s="161"/>
      <c r="F640" s="162" t="s">
        <v>707</v>
      </c>
      <c r="H640" s="163">
        <v>5.35</v>
      </c>
      <c r="I640" s="164"/>
      <c r="L640" s="159"/>
      <c r="M640" s="165"/>
      <c r="N640" s="166"/>
      <c r="O640" s="166"/>
      <c r="P640" s="166"/>
      <c r="Q640" s="166"/>
      <c r="R640" s="166"/>
      <c r="S640" s="166"/>
      <c r="T640" s="167"/>
      <c r="AT640" s="161" t="s">
        <v>164</v>
      </c>
      <c r="AU640" s="161" t="s">
        <v>81</v>
      </c>
      <c r="AV640" s="158" t="s">
        <v>81</v>
      </c>
      <c r="AW640" s="158" t="s">
        <v>26</v>
      </c>
      <c r="AX640" s="158" t="s">
        <v>69</v>
      </c>
      <c r="AY640" s="161" t="s">
        <v>157</v>
      </c>
    </row>
    <row r="641" spans="2:51" s="158" customFormat="1">
      <c r="B641" s="159"/>
      <c r="D641" s="160" t="s">
        <v>164</v>
      </c>
      <c r="E641" s="161"/>
      <c r="F641" s="162" t="s">
        <v>708</v>
      </c>
      <c r="H641" s="163">
        <v>7.65</v>
      </c>
      <c r="I641" s="164"/>
      <c r="L641" s="159"/>
      <c r="M641" s="165"/>
      <c r="N641" s="166"/>
      <c r="O641" s="166"/>
      <c r="P641" s="166"/>
      <c r="Q641" s="166"/>
      <c r="R641" s="166"/>
      <c r="S641" s="166"/>
      <c r="T641" s="167"/>
      <c r="AT641" s="161" t="s">
        <v>164</v>
      </c>
      <c r="AU641" s="161" t="s">
        <v>81</v>
      </c>
      <c r="AV641" s="158" t="s">
        <v>81</v>
      </c>
      <c r="AW641" s="158" t="s">
        <v>26</v>
      </c>
      <c r="AX641" s="158" t="s">
        <v>69</v>
      </c>
      <c r="AY641" s="161" t="s">
        <v>157</v>
      </c>
    </row>
    <row r="642" spans="2:51" s="158" customFormat="1">
      <c r="B642" s="159"/>
      <c r="D642" s="160" t="s">
        <v>164</v>
      </c>
      <c r="E642" s="161"/>
      <c r="F642" s="162" t="s">
        <v>709</v>
      </c>
      <c r="H642" s="163">
        <v>4.0999999999999996</v>
      </c>
      <c r="I642" s="164"/>
      <c r="L642" s="159"/>
      <c r="M642" s="165"/>
      <c r="N642" s="166"/>
      <c r="O642" s="166"/>
      <c r="P642" s="166"/>
      <c r="Q642" s="166"/>
      <c r="R642" s="166"/>
      <c r="S642" s="166"/>
      <c r="T642" s="167"/>
      <c r="AT642" s="161" t="s">
        <v>164</v>
      </c>
      <c r="AU642" s="161" t="s">
        <v>81</v>
      </c>
      <c r="AV642" s="158" t="s">
        <v>81</v>
      </c>
      <c r="AW642" s="158" t="s">
        <v>26</v>
      </c>
      <c r="AX642" s="158" t="s">
        <v>69</v>
      </c>
      <c r="AY642" s="161" t="s">
        <v>157</v>
      </c>
    </row>
    <row r="643" spans="2:51" s="158" customFormat="1">
      <c r="B643" s="159"/>
      <c r="D643" s="160" t="s">
        <v>164</v>
      </c>
      <c r="E643" s="161"/>
      <c r="F643" s="162" t="s">
        <v>710</v>
      </c>
      <c r="H643" s="163">
        <v>11.9</v>
      </c>
      <c r="I643" s="164"/>
      <c r="L643" s="159"/>
      <c r="M643" s="165"/>
      <c r="N643" s="166"/>
      <c r="O643" s="166"/>
      <c r="P643" s="166"/>
      <c r="Q643" s="166"/>
      <c r="R643" s="166"/>
      <c r="S643" s="166"/>
      <c r="T643" s="167"/>
      <c r="AT643" s="161" t="s">
        <v>164</v>
      </c>
      <c r="AU643" s="161" t="s">
        <v>81</v>
      </c>
      <c r="AV643" s="158" t="s">
        <v>81</v>
      </c>
      <c r="AW643" s="158" t="s">
        <v>26</v>
      </c>
      <c r="AX643" s="158" t="s">
        <v>69</v>
      </c>
      <c r="AY643" s="161" t="s">
        <v>157</v>
      </c>
    </row>
    <row r="644" spans="2:51" s="158" customFormat="1">
      <c r="B644" s="159"/>
      <c r="D644" s="160" t="s">
        <v>164</v>
      </c>
      <c r="E644" s="161"/>
      <c r="F644" s="162" t="s">
        <v>711</v>
      </c>
      <c r="H644" s="163">
        <v>6.82</v>
      </c>
      <c r="I644" s="164"/>
      <c r="L644" s="159"/>
      <c r="M644" s="165"/>
      <c r="N644" s="166"/>
      <c r="O644" s="166"/>
      <c r="P644" s="166"/>
      <c r="Q644" s="166"/>
      <c r="R644" s="166"/>
      <c r="S644" s="166"/>
      <c r="T644" s="167"/>
      <c r="AT644" s="161" t="s">
        <v>164</v>
      </c>
      <c r="AU644" s="161" t="s">
        <v>81</v>
      </c>
      <c r="AV644" s="158" t="s">
        <v>81</v>
      </c>
      <c r="AW644" s="158" t="s">
        <v>26</v>
      </c>
      <c r="AX644" s="158" t="s">
        <v>69</v>
      </c>
      <c r="AY644" s="161" t="s">
        <v>157</v>
      </c>
    </row>
    <row r="645" spans="2:51" s="158" customFormat="1">
      <c r="B645" s="159"/>
      <c r="D645" s="160" t="s">
        <v>164</v>
      </c>
      <c r="E645" s="161"/>
      <c r="F645" s="162" t="s">
        <v>712</v>
      </c>
      <c r="H645" s="163">
        <v>15.09</v>
      </c>
      <c r="I645" s="164"/>
      <c r="L645" s="159"/>
      <c r="M645" s="165"/>
      <c r="N645" s="166"/>
      <c r="O645" s="166"/>
      <c r="P645" s="166"/>
      <c r="Q645" s="166"/>
      <c r="R645" s="166"/>
      <c r="S645" s="166"/>
      <c r="T645" s="167"/>
      <c r="AT645" s="161" t="s">
        <v>164</v>
      </c>
      <c r="AU645" s="161" t="s">
        <v>81</v>
      </c>
      <c r="AV645" s="158" t="s">
        <v>81</v>
      </c>
      <c r="AW645" s="158" t="s">
        <v>26</v>
      </c>
      <c r="AX645" s="158" t="s">
        <v>69</v>
      </c>
      <c r="AY645" s="161" t="s">
        <v>157</v>
      </c>
    </row>
    <row r="646" spans="2:51" s="158" customFormat="1">
      <c r="B646" s="159"/>
      <c r="D646" s="160" t="s">
        <v>164</v>
      </c>
      <c r="E646" s="161"/>
      <c r="F646" s="162" t="s">
        <v>713</v>
      </c>
      <c r="H646" s="163">
        <v>9.8000000000000007</v>
      </c>
      <c r="I646" s="164"/>
      <c r="L646" s="159"/>
      <c r="M646" s="165"/>
      <c r="N646" s="166"/>
      <c r="O646" s="166"/>
      <c r="P646" s="166"/>
      <c r="Q646" s="166"/>
      <c r="R646" s="166"/>
      <c r="S646" s="166"/>
      <c r="T646" s="167"/>
      <c r="AT646" s="161" t="s">
        <v>164</v>
      </c>
      <c r="AU646" s="161" t="s">
        <v>81</v>
      </c>
      <c r="AV646" s="158" t="s">
        <v>81</v>
      </c>
      <c r="AW646" s="158" t="s">
        <v>26</v>
      </c>
      <c r="AX646" s="158" t="s">
        <v>69</v>
      </c>
      <c r="AY646" s="161" t="s">
        <v>157</v>
      </c>
    </row>
    <row r="647" spans="2:51" s="158" customFormat="1">
      <c r="B647" s="159"/>
      <c r="D647" s="160" t="s">
        <v>164</v>
      </c>
      <c r="E647" s="161"/>
      <c r="F647" s="162" t="s">
        <v>670</v>
      </c>
      <c r="H647" s="163">
        <v>42</v>
      </c>
      <c r="I647" s="164"/>
      <c r="L647" s="159"/>
      <c r="M647" s="165"/>
      <c r="N647" s="166"/>
      <c r="O647" s="166"/>
      <c r="P647" s="166"/>
      <c r="Q647" s="166"/>
      <c r="R647" s="166"/>
      <c r="S647" s="166"/>
      <c r="T647" s="167"/>
      <c r="AT647" s="161" t="s">
        <v>164</v>
      </c>
      <c r="AU647" s="161" t="s">
        <v>81</v>
      </c>
      <c r="AV647" s="158" t="s">
        <v>81</v>
      </c>
      <c r="AW647" s="158" t="s">
        <v>26</v>
      </c>
      <c r="AX647" s="158" t="s">
        <v>69</v>
      </c>
      <c r="AY647" s="161" t="s">
        <v>157</v>
      </c>
    </row>
    <row r="648" spans="2:51" s="158" customFormat="1">
      <c r="B648" s="159"/>
      <c r="D648" s="160" t="s">
        <v>164</v>
      </c>
      <c r="E648" s="161"/>
      <c r="F648" s="162" t="s">
        <v>344</v>
      </c>
      <c r="H648" s="163">
        <v>22.56</v>
      </c>
      <c r="I648" s="164"/>
      <c r="L648" s="159"/>
      <c r="M648" s="165"/>
      <c r="N648" s="166"/>
      <c r="O648" s="166"/>
      <c r="P648" s="166"/>
      <c r="Q648" s="166"/>
      <c r="R648" s="166"/>
      <c r="S648" s="166"/>
      <c r="T648" s="167"/>
      <c r="AT648" s="161" t="s">
        <v>164</v>
      </c>
      <c r="AU648" s="161" t="s">
        <v>81</v>
      </c>
      <c r="AV648" s="158" t="s">
        <v>81</v>
      </c>
      <c r="AW648" s="158" t="s">
        <v>26</v>
      </c>
      <c r="AX648" s="158" t="s">
        <v>69</v>
      </c>
      <c r="AY648" s="161" t="s">
        <v>157</v>
      </c>
    </row>
    <row r="649" spans="2:51" s="158" customFormat="1">
      <c r="B649" s="159"/>
      <c r="D649" s="160" t="s">
        <v>164</v>
      </c>
      <c r="E649" s="161"/>
      <c r="F649" s="162" t="s">
        <v>391</v>
      </c>
      <c r="H649" s="163">
        <v>12.49</v>
      </c>
      <c r="I649" s="164"/>
      <c r="L649" s="159"/>
      <c r="M649" s="165"/>
      <c r="N649" s="166"/>
      <c r="O649" s="166"/>
      <c r="P649" s="166"/>
      <c r="Q649" s="166"/>
      <c r="R649" s="166"/>
      <c r="S649" s="166"/>
      <c r="T649" s="167"/>
      <c r="AT649" s="161" t="s">
        <v>164</v>
      </c>
      <c r="AU649" s="161" t="s">
        <v>81</v>
      </c>
      <c r="AV649" s="158" t="s">
        <v>81</v>
      </c>
      <c r="AW649" s="158" t="s">
        <v>26</v>
      </c>
      <c r="AX649" s="158" t="s">
        <v>69</v>
      </c>
      <c r="AY649" s="161" t="s">
        <v>157</v>
      </c>
    </row>
    <row r="650" spans="2:51" s="158" customFormat="1">
      <c r="B650" s="159"/>
      <c r="D650" s="160" t="s">
        <v>164</v>
      </c>
      <c r="E650" s="161"/>
      <c r="F650" s="162" t="s">
        <v>392</v>
      </c>
      <c r="H650" s="163">
        <v>5.88</v>
      </c>
      <c r="I650" s="164"/>
      <c r="L650" s="159"/>
      <c r="M650" s="165"/>
      <c r="N650" s="166"/>
      <c r="O650" s="166"/>
      <c r="P650" s="166"/>
      <c r="Q650" s="166"/>
      <c r="R650" s="166"/>
      <c r="S650" s="166"/>
      <c r="T650" s="167"/>
      <c r="AT650" s="161" t="s">
        <v>164</v>
      </c>
      <c r="AU650" s="161" t="s">
        <v>81</v>
      </c>
      <c r="AV650" s="158" t="s">
        <v>81</v>
      </c>
      <c r="AW650" s="158" t="s">
        <v>26</v>
      </c>
      <c r="AX650" s="158" t="s">
        <v>69</v>
      </c>
      <c r="AY650" s="161" t="s">
        <v>157</v>
      </c>
    </row>
    <row r="651" spans="2:51" s="158" customFormat="1">
      <c r="B651" s="159"/>
      <c r="D651" s="160" t="s">
        <v>164</v>
      </c>
      <c r="E651" s="161"/>
      <c r="F651" s="162" t="s">
        <v>393</v>
      </c>
      <c r="H651" s="163">
        <v>8.75</v>
      </c>
      <c r="I651" s="164"/>
      <c r="L651" s="159"/>
      <c r="M651" s="165"/>
      <c r="N651" s="166"/>
      <c r="O651" s="166"/>
      <c r="P651" s="166"/>
      <c r="Q651" s="166"/>
      <c r="R651" s="166"/>
      <c r="S651" s="166"/>
      <c r="T651" s="167"/>
      <c r="AT651" s="161" t="s">
        <v>164</v>
      </c>
      <c r="AU651" s="161" t="s">
        <v>81</v>
      </c>
      <c r="AV651" s="158" t="s">
        <v>81</v>
      </c>
      <c r="AW651" s="158" t="s">
        <v>26</v>
      </c>
      <c r="AX651" s="158" t="s">
        <v>69</v>
      </c>
      <c r="AY651" s="161" t="s">
        <v>157</v>
      </c>
    </row>
    <row r="652" spans="2:51" s="158" customFormat="1">
      <c r="B652" s="159"/>
      <c r="D652" s="160" t="s">
        <v>164</v>
      </c>
      <c r="E652" s="161"/>
      <c r="F652" s="162" t="s">
        <v>394</v>
      </c>
      <c r="H652" s="163">
        <v>2.34</v>
      </c>
      <c r="I652" s="164"/>
      <c r="L652" s="159"/>
      <c r="M652" s="165"/>
      <c r="N652" s="166"/>
      <c r="O652" s="166"/>
      <c r="P652" s="166"/>
      <c r="Q652" s="166"/>
      <c r="R652" s="166"/>
      <c r="S652" s="166"/>
      <c r="T652" s="167"/>
      <c r="AT652" s="161" t="s">
        <v>164</v>
      </c>
      <c r="AU652" s="161" t="s">
        <v>81</v>
      </c>
      <c r="AV652" s="158" t="s">
        <v>81</v>
      </c>
      <c r="AW652" s="158" t="s">
        <v>26</v>
      </c>
      <c r="AX652" s="158" t="s">
        <v>69</v>
      </c>
      <c r="AY652" s="161" t="s">
        <v>157</v>
      </c>
    </row>
    <row r="653" spans="2:51" s="158" customFormat="1">
      <c r="B653" s="159"/>
      <c r="D653" s="160" t="s">
        <v>164</v>
      </c>
      <c r="E653" s="161"/>
      <c r="F653" s="162" t="s">
        <v>395</v>
      </c>
      <c r="H653" s="163">
        <v>2.34</v>
      </c>
      <c r="I653" s="164"/>
      <c r="L653" s="159"/>
      <c r="M653" s="165"/>
      <c r="N653" s="166"/>
      <c r="O653" s="166"/>
      <c r="P653" s="166"/>
      <c r="Q653" s="166"/>
      <c r="R653" s="166"/>
      <c r="S653" s="166"/>
      <c r="T653" s="167"/>
      <c r="AT653" s="161" t="s">
        <v>164</v>
      </c>
      <c r="AU653" s="161" t="s">
        <v>81</v>
      </c>
      <c r="AV653" s="158" t="s">
        <v>81</v>
      </c>
      <c r="AW653" s="158" t="s">
        <v>26</v>
      </c>
      <c r="AX653" s="158" t="s">
        <v>69</v>
      </c>
      <c r="AY653" s="161" t="s">
        <v>157</v>
      </c>
    </row>
    <row r="654" spans="2:51" s="158" customFormat="1">
      <c r="B654" s="159"/>
      <c r="D654" s="160" t="s">
        <v>164</v>
      </c>
      <c r="E654" s="161"/>
      <c r="F654" s="162" t="s">
        <v>714</v>
      </c>
      <c r="H654" s="163">
        <v>34.619999999999997</v>
      </c>
      <c r="I654" s="164"/>
      <c r="L654" s="159"/>
      <c r="M654" s="165"/>
      <c r="N654" s="166"/>
      <c r="O654" s="166"/>
      <c r="P654" s="166"/>
      <c r="Q654" s="166"/>
      <c r="R654" s="166"/>
      <c r="S654" s="166"/>
      <c r="T654" s="167"/>
      <c r="AT654" s="161" t="s">
        <v>164</v>
      </c>
      <c r="AU654" s="161" t="s">
        <v>81</v>
      </c>
      <c r="AV654" s="158" t="s">
        <v>81</v>
      </c>
      <c r="AW654" s="158" t="s">
        <v>26</v>
      </c>
      <c r="AX654" s="158" t="s">
        <v>69</v>
      </c>
      <c r="AY654" s="161" t="s">
        <v>157</v>
      </c>
    </row>
    <row r="655" spans="2:51" s="177" customFormat="1">
      <c r="B655" s="178"/>
      <c r="D655" s="160" t="s">
        <v>164</v>
      </c>
      <c r="E655" s="179"/>
      <c r="F655" s="180" t="s">
        <v>170</v>
      </c>
      <c r="H655" s="181">
        <v>303.17</v>
      </c>
      <c r="I655" s="182"/>
      <c r="L655" s="178"/>
      <c r="M655" s="183"/>
      <c r="N655" s="184"/>
      <c r="O655" s="184"/>
      <c r="P655" s="184"/>
      <c r="Q655" s="184"/>
      <c r="R655" s="184"/>
      <c r="S655" s="184"/>
      <c r="T655" s="185"/>
      <c r="AT655" s="179" t="s">
        <v>164</v>
      </c>
      <c r="AU655" s="179" t="s">
        <v>81</v>
      </c>
      <c r="AV655" s="177" t="s">
        <v>163</v>
      </c>
      <c r="AW655" s="177" t="s">
        <v>26</v>
      </c>
      <c r="AX655" s="177" t="s">
        <v>69</v>
      </c>
      <c r="AY655" s="179" t="s">
        <v>157</v>
      </c>
    </row>
    <row r="656" spans="2:51" s="158" customFormat="1">
      <c r="B656" s="159"/>
      <c r="D656" s="160" t="s">
        <v>164</v>
      </c>
      <c r="E656" s="161"/>
      <c r="F656" s="162" t="s">
        <v>715</v>
      </c>
      <c r="H656" s="163">
        <v>324.392</v>
      </c>
      <c r="I656" s="164"/>
      <c r="L656" s="159"/>
      <c r="M656" s="165"/>
      <c r="N656" s="166"/>
      <c r="O656" s="166"/>
      <c r="P656" s="166"/>
      <c r="Q656" s="166"/>
      <c r="R656" s="166"/>
      <c r="S656" s="166"/>
      <c r="T656" s="167"/>
      <c r="AT656" s="161" t="s">
        <v>164</v>
      </c>
      <c r="AU656" s="161" t="s">
        <v>81</v>
      </c>
      <c r="AV656" s="158" t="s">
        <v>81</v>
      </c>
      <c r="AW656" s="158" t="s">
        <v>26</v>
      </c>
      <c r="AX656" s="158" t="s">
        <v>69</v>
      </c>
      <c r="AY656" s="161" t="s">
        <v>157</v>
      </c>
    </row>
    <row r="657" spans="2:65" s="177" customFormat="1">
      <c r="B657" s="178"/>
      <c r="D657" s="160" t="s">
        <v>164</v>
      </c>
      <c r="E657" s="179"/>
      <c r="F657" s="180" t="s">
        <v>170</v>
      </c>
      <c r="H657" s="181">
        <v>324.392</v>
      </c>
      <c r="I657" s="182"/>
      <c r="L657" s="178"/>
      <c r="M657" s="183"/>
      <c r="N657" s="184"/>
      <c r="O657" s="184"/>
      <c r="P657" s="184"/>
      <c r="Q657" s="184"/>
      <c r="R657" s="184"/>
      <c r="S657" s="184"/>
      <c r="T657" s="185"/>
      <c r="AT657" s="179" t="s">
        <v>164</v>
      </c>
      <c r="AU657" s="179" t="s">
        <v>81</v>
      </c>
      <c r="AV657" s="177" t="s">
        <v>163</v>
      </c>
      <c r="AW657" s="177" t="s">
        <v>26</v>
      </c>
      <c r="AX657" s="177" t="s">
        <v>75</v>
      </c>
      <c r="AY657" s="179" t="s">
        <v>157</v>
      </c>
    </row>
    <row r="658" spans="2:65" s="17" customFormat="1" ht="24.25" customHeight="1">
      <c r="B658" s="143"/>
      <c r="C658" s="144" t="s">
        <v>438</v>
      </c>
      <c r="D658" s="144" t="s">
        <v>159</v>
      </c>
      <c r="E658" s="145" t="s">
        <v>716</v>
      </c>
      <c r="F658" s="146" t="s">
        <v>717</v>
      </c>
      <c r="G658" s="147" t="s">
        <v>187</v>
      </c>
      <c r="H658" s="148">
        <v>5.2960000000000003</v>
      </c>
      <c r="I658" s="149"/>
      <c r="J658" s="150"/>
      <c r="K658" s="151"/>
      <c r="L658" s="18"/>
      <c r="M658" s="152"/>
      <c r="N658" s="153" t="s">
        <v>35</v>
      </c>
      <c r="O658" s="45"/>
      <c r="P658" s="154">
        <f>O658*H658</f>
        <v>0</v>
      </c>
      <c r="Q658" s="154">
        <v>0</v>
      </c>
      <c r="R658" s="154">
        <f>Q658*H658</f>
        <v>0</v>
      </c>
      <c r="S658" s="154">
        <v>0</v>
      </c>
      <c r="T658" s="155">
        <f>S658*H658</f>
        <v>0</v>
      </c>
      <c r="AR658" s="156" t="s">
        <v>197</v>
      </c>
      <c r="AT658" s="156" t="s">
        <v>159</v>
      </c>
      <c r="AU658" s="156" t="s">
        <v>81</v>
      </c>
      <c r="AY658" s="3" t="s">
        <v>157</v>
      </c>
      <c r="BE658" s="157">
        <f>IF(N658="základná",J658,0)</f>
        <v>0</v>
      </c>
      <c r="BF658" s="157">
        <f>IF(N658="znížená",J658,0)</f>
        <v>0</v>
      </c>
      <c r="BG658" s="157">
        <f>IF(N658="zákl. prenesená",J658,0)</f>
        <v>0</v>
      </c>
      <c r="BH658" s="157">
        <f>IF(N658="zníž. prenesená",J658,0)</f>
        <v>0</v>
      </c>
      <c r="BI658" s="157">
        <f>IF(N658="nulová",J658,0)</f>
        <v>0</v>
      </c>
      <c r="BJ658" s="3" t="s">
        <v>81</v>
      </c>
      <c r="BK658" s="157">
        <f>ROUND(I658*H658,2)</f>
        <v>0</v>
      </c>
      <c r="BL658" s="3" t="s">
        <v>197</v>
      </c>
      <c r="BM658" s="156" t="s">
        <v>718</v>
      </c>
    </row>
    <row r="659" spans="2:65" s="129" customFormat="1" ht="22.9" customHeight="1">
      <c r="B659" s="130"/>
      <c r="D659" s="131" t="s">
        <v>68</v>
      </c>
      <c r="E659" s="141" t="s">
        <v>719</v>
      </c>
      <c r="F659" s="141" t="s">
        <v>720</v>
      </c>
      <c r="I659" s="133"/>
      <c r="J659" s="142"/>
      <c r="L659" s="130"/>
      <c r="M659" s="135"/>
      <c r="N659" s="136"/>
      <c r="O659" s="136"/>
      <c r="P659" s="137">
        <f>SUM(P660:P662)</f>
        <v>0</v>
      </c>
      <c r="Q659" s="136"/>
      <c r="R659" s="137">
        <f>SUM(R660:R662)</f>
        <v>0</v>
      </c>
      <c r="S659" s="136"/>
      <c r="T659" s="138">
        <f>SUM(T660:T662)</f>
        <v>0</v>
      </c>
      <c r="AR659" s="131" t="s">
        <v>81</v>
      </c>
      <c r="AT659" s="139" t="s">
        <v>68</v>
      </c>
      <c r="AU659" s="139" t="s">
        <v>75</v>
      </c>
      <c r="AY659" s="131" t="s">
        <v>157</v>
      </c>
      <c r="BK659" s="140">
        <f>SUM(BK660:BK662)</f>
        <v>0</v>
      </c>
    </row>
    <row r="660" spans="2:65" s="17" customFormat="1" ht="24.25" customHeight="1">
      <c r="B660" s="143"/>
      <c r="C660" s="144" t="s">
        <v>721</v>
      </c>
      <c r="D660" s="144" t="s">
        <v>159</v>
      </c>
      <c r="E660" s="145" t="s">
        <v>722</v>
      </c>
      <c r="F660" s="146" t="s">
        <v>723</v>
      </c>
      <c r="G660" s="147" t="s">
        <v>239</v>
      </c>
      <c r="H660" s="148">
        <v>2.6749999999999998</v>
      </c>
      <c r="I660" s="149"/>
      <c r="J660" s="150"/>
      <c r="K660" s="151"/>
      <c r="L660" s="18"/>
      <c r="M660" s="152"/>
      <c r="N660" s="153" t="s">
        <v>35</v>
      </c>
      <c r="O660" s="45"/>
      <c r="P660" s="154">
        <f>O660*H660</f>
        <v>0</v>
      </c>
      <c r="Q660" s="154">
        <v>0</v>
      </c>
      <c r="R660" s="154">
        <f>Q660*H660</f>
        <v>0</v>
      </c>
      <c r="S660" s="154">
        <v>0</v>
      </c>
      <c r="T660" s="155">
        <f>S660*H660</f>
        <v>0</v>
      </c>
      <c r="AR660" s="156" t="s">
        <v>197</v>
      </c>
      <c r="AT660" s="156" t="s">
        <v>159</v>
      </c>
      <c r="AU660" s="156" t="s">
        <v>81</v>
      </c>
      <c r="AY660" s="3" t="s">
        <v>157</v>
      </c>
      <c r="BE660" s="157">
        <f>IF(N660="základná",J660,0)</f>
        <v>0</v>
      </c>
      <c r="BF660" s="157">
        <f>IF(N660="znížená",J660,0)</f>
        <v>0</v>
      </c>
      <c r="BG660" s="157">
        <f>IF(N660="zákl. prenesená",J660,0)</f>
        <v>0</v>
      </c>
      <c r="BH660" s="157">
        <f>IF(N660="zníž. prenesená",J660,0)</f>
        <v>0</v>
      </c>
      <c r="BI660" s="157">
        <f>IF(N660="nulová",J660,0)</f>
        <v>0</v>
      </c>
      <c r="BJ660" s="3" t="s">
        <v>81</v>
      </c>
      <c r="BK660" s="157">
        <f>ROUND(I660*H660,2)</f>
        <v>0</v>
      </c>
      <c r="BL660" s="3" t="s">
        <v>197</v>
      </c>
      <c r="BM660" s="156" t="s">
        <v>724</v>
      </c>
    </row>
    <row r="661" spans="2:65" s="17" customFormat="1" ht="24.25" customHeight="1">
      <c r="B661" s="143"/>
      <c r="C661" s="144" t="s">
        <v>454</v>
      </c>
      <c r="D661" s="144" t="s">
        <v>159</v>
      </c>
      <c r="E661" s="145" t="s">
        <v>725</v>
      </c>
      <c r="F661" s="146" t="s">
        <v>726</v>
      </c>
      <c r="G661" s="147" t="s">
        <v>239</v>
      </c>
      <c r="H661" s="148">
        <v>2.6749999999999998</v>
      </c>
      <c r="I661" s="149"/>
      <c r="J661" s="150"/>
      <c r="K661" s="151"/>
      <c r="L661" s="18"/>
      <c r="M661" s="152"/>
      <c r="N661" s="153" t="s">
        <v>35</v>
      </c>
      <c r="O661" s="45"/>
      <c r="P661" s="154">
        <f>O661*H661</f>
        <v>0</v>
      </c>
      <c r="Q661" s="154">
        <v>0</v>
      </c>
      <c r="R661" s="154">
        <f>Q661*H661</f>
        <v>0</v>
      </c>
      <c r="S661" s="154">
        <v>0</v>
      </c>
      <c r="T661" s="155">
        <f>S661*H661</f>
        <v>0</v>
      </c>
      <c r="AR661" s="156" t="s">
        <v>197</v>
      </c>
      <c r="AT661" s="156" t="s">
        <v>159</v>
      </c>
      <c r="AU661" s="156" t="s">
        <v>81</v>
      </c>
      <c r="AY661" s="3" t="s">
        <v>157</v>
      </c>
      <c r="BE661" s="157">
        <f>IF(N661="základná",J661,0)</f>
        <v>0</v>
      </c>
      <c r="BF661" s="157">
        <f>IF(N661="znížená",J661,0)</f>
        <v>0</v>
      </c>
      <c r="BG661" s="157">
        <f>IF(N661="zákl. prenesená",J661,0)</f>
        <v>0</v>
      </c>
      <c r="BH661" s="157">
        <f>IF(N661="zníž. prenesená",J661,0)</f>
        <v>0</v>
      </c>
      <c r="BI661" s="157">
        <f>IF(N661="nulová",J661,0)</f>
        <v>0</v>
      </c>
      <c r="BJ661" s="3" t="s">
        <v>81</v>
      </c>
      <c r="BK661" s="157">
        <f>ROUND(I661*H661,2)</f>
        <v>0</v>
      </c>
      <c r="BL661" s="3" t="s">
        <v>197</v>
      </c>
      <c r="BM661" s="156" t="s">
        <v>727</v>
      </c>
    </row>
    <row r="662" spans="2:65" s="17" customFormat="1" ht="24.25" customHeight="1">
      <c r="B662" s="143"/>
      <c r="C662" s="144" t="s">
        <v>554</v>
      </c>
      <c r="D662" s="144" t="s">
        <v>159</v>
      </c>
      <c r="E662" s="145" t="s">
        <v>728</v>
      </c>
      <c r="F662" s="146" t="s">
        <v>729</v>
      </c>
      <c r="G662" s="147" t="s">
        <v>187</v>
      </c>
      <c r="H662" s="148">
        <v>3.0000000000000001E-3</v>
      </c>
      <c r="I662" s="149"/>
      <c r="J662" s="150"/>
      <c r="K662" s="151"/>
      <c r="L662" s="18"/>
      <c r="M662" s="152"/>
      <c r="N662" s="153" t="s">
        <v>35</v>
      </c>
      <c r="O662" s="45"/>
      <c r="P662" s="154">
        <f>O662*H662</f>
        <v>0</v>
      </c>
      <c r="Q662" s="154">
        <v>0</v>
      </c>
      <c r="R662" s="154">
        <f>Q662*H662</f>
        <v>0</v>
      </c>
      <c r="S662" s="154">
        <v>0</v>
      </c>
      <c r="T662" s="155">
        <f>S662*H662</f>
        <v>0</v>
      </c>
      <c r="AR662" s="156" t="s">
        <v>197</v>
      </c>
      <c r="AT662" s="156" t="s">
        <v>159</v>
      </c>
      <c r="AU662" s="156" t="s">
        <v>81</v>
      </c>
      <c r="AY662" s="3" t="s">
        <v>157</v>
      </c>
      <c r="BE662" s="157">
        <f>IF(N662="základná",J662,0)</f>
        <v>0</v>
      </c>
      <c r="BF662" s="157">
        <f>IF(N662="znížená",J662,0)</f>
        <v>0</v>
      </c>
      <c r="BG662" s="157">
        <f>IF(N662="zákl. prenesená",J662,0)</f>
        <v>0</v>
      </c>
      <c r="BH662" s="157">
        <f>IF(N662="zníž. prenesená",J662,0)</f>
        <v>0</v>
      </c>
      <c r="BI662" s="157">
        <f>IF(N662="nulová",J662,0)</f>
        <v>0</v>
      </c>
      <c r="BJ662" s="3" t="s">
        <v>81</v>
      </c>
      <c r="BK662" s="157">
        <f>ROUND(I662*H662,2)</f>
        <v>0</v>
      </c>
      <c r="BL662" s="3" t="s">
        <v>197</v>
      </c>
      <c r="BM662" s="156" t="s">
        <v>730</v>
      </c>
    </row>
    <row r="663" spans="2:65" s="129" customFormat="1" ht="22.9" customHeight="1">
      <c r="B663" s="130"/>
      <c r="D663" s="131" t="s">
        <v>68</v>
      </c>
      <c r="E663" s="141" t="s">
        <v>731</v>
      </c>
      <c r="F663" s="141" t="s">
        <v>732</v>
      </c>
      <c r="I663" s="133"/>
      <c r="J663" s="142"/>
      <c r="L663" s="130"/>
      <c r="M663" s="135"/>
      <c r="N663" s="136"/>
      <c r="O663" s="136"/>
      <c r="P663" s="137">
        <f>SUM(P664:P691)</f>
        <v>0</v>
      </c>
      <c r="Q663" s="136"/>
      <c r="R663" s="137">
        <f>SUM(R664:R691)</f>
        <v>0</v>
      </c>
      <c r="S663" s="136"/>
      <c r="T663" s="138">
        <f>SUM(T664:T691)</f>
        <v>0</v>
      </c>
      <c r="AR663" s="131" t="s">
        <v>81</v>
      </c>
      <c r="AT663" s="139" t="s">
        <v>68</v>
      </c>
      <c r="AU663" s="139" t="s">
        <v>75</v>
      </c>
      <c r="AY663" s="131" t="s">
        <v>157</v>
      </c>
      <c r="BK663" s="140">
        <f>SUM(BK664:BK691)</f>
        <v>0</v>
      </c>
    </row>
    <row r="664" spans="2:65" s="17" customFormat="1" ht="33" customHeight="1">
      <c r="B664" s="143"/>
      <c r="C664" s="144" t="s">
        <v>460</v>
      </c>
      <c r="D664" s="144" t="s">
        <v>159</v>
      </c>
      <c r="E664" s="145" t="s">
        <v>733</v>
      </c>
      <c r="F664" s="146" t="s">
        <v>734</v>
      </c>
      <c r="G664" s="147" t="s">
        <v>239</v>
      </c>
      <c r="H664" s="148">
        <v>9.0950000000000006</v>
      </c>
      <c r="I664" s="149"/>
      <c r="J664" s="150"/>
      <c r="K664" s="151"/>
      <c r="L664" s="18"/>
      <c r="M664" s="152"/>
      <c r="N664" s="153" t="s">
        <v>35</v>
      </c>
      <c r="O664" s="45"/>
      <c r="P664" s="154">
        <f t="shared" ref="P664:P691" si="9">O664*H664</f>
        <v>0</v>
      </c>
      <c r="Q664" s="154">
        <v>0</v>
      </c>
      <c r="R664" s="154">
        <f t="shared" ref="R664:R691" si="10">Q664*H664</f>
        <v>0</v>
      </c>
      <c r="S664" s="154">
        <v>0</v>
      </c>
      <c r="T664" s="155">
        <f t="shared" ref="T664:T691" si="11">S664*H664</f>
        <v>0</v>
      </c>
      <c r="AR664" s="156" t="s">
        <v>197</v>
      </c>
      <c r="AT664" s="156" t="s">
        <v>159</v>
      </c>
      <c r="AU664" s="156" t="s">
        <v>81</v>
      </c>
      <c r="AY664" s="3" t="s">
        <v>157</v>
      </c>
      <c r="BE664" s="157">
        <f t="shared" ref="BE664:BE691" si="12">IF(N664="základná",J664,0)</f>
        <v>0</v>
      </c>
      <c r="BF664" s="157">
        <f t="shared" ref="BF664:BF691" si="13">IF(N664="znížená",J664,0)</f>
        <v>0</v>
      </c>
      <c r="BG664" s="157">
        <f t="shared" ref="BG664:BG691" si="14">IF(N664="zákl. prenesená",J664,0)</f>
        <v>0</v>
      </c>
      <c r="BH664" s="157">
        <f t="shared" ref="BH664:BH691" si="15">IF(N664="zníž. prenesená",J664,0)</f>
        <v>0</v>
      </c>
      <c r="BI664" s="157">
        <f t="shared" ref="BI664:BI691" si="16">IF(N664="nulová",J664,0)</f>
        <v>0</v>
      </c>
      <c r="BJ664" s="3" t="s">
        <v>81</v>
      </c>
      <c r="BK664" s="157">
        <f t="shared" ref="BK664:BK691" si="17">ROUND(I664*H664,2)</f>
        <v>0</v>
      </c>
      <c r="BL664" s="3" t="s">
        <v>197</v>
      </c>
      <c r="BM664" s="156" t="s">
        <v>735</v>
      </c>
    </row>
    <row r="665" spans="2:65" s="17" customFormat="1" ht="31.5" customHeight="1">
      <c r="B665" s="143"/>
      <c r="C665" s="186" t="s">
        <v>736</v>
      </c>
      <c r="D665" s="186" t="s">
        <v>236</v>
      </c>
      <c r="E665" s="187" t="s">
        <v>737</v>
      </c>
      <c r="F665" s="188" t="s">
        <v>2931</v>
      </c>
      <c r="G665" s="189" t="s">
        <v>222</v>
      </c>
      <c r="H665" s="190">
        <v>1</v>
      </c>
      <c r="I665" s="191"/>
      <c r="J665" s="192"/>
      <c r="K665" s="193"/>
      <c r="L665" s="194"/>
      <c r="M665" s="195"/>
      <c r="N665" s="196" t="s">
        <v>35</v>
      </c>
      <c r="O665" s="45"/>
      <c r="P665" s="154">
        <f t="shared" si="9"/>
        <v>0</v>
      </c>
      <c r="Q665" s="154">
        <v>0</v>
      </c>
      <c r="R665" s="154">
        <f t="shared" si="10"/>
        <v>0</v>
      </c>
      <c r="S665" s="154">
        <v>0</v>
      </c>
      <c r="T665" s="155">
        <f t="shared" si="11"/>
        <v>0</v>
      </c>
      <c r="AR665" s="156" t="s">
        <v>233</v>
      </c>
      <c r="AT665" s="156" t="s">
        <v>236</v>
      </c>
      <c r="AU665" s="156" t="s">
        <v>81</v>
      </c>
      <c r="AY665" s="3" t="s">
        <v>157</v>
      </c>
      <c r="BE665" s="157">
        <f t="shared" si="12"/>
        <v>0</v>
      </c>
      <c r="BF665" s="157">
        <f t="shared" si="13"/>
        <v>0</v>
      </c>
      <c r="BG665" s="157">
        <f t="shared" si="14"/>
        <v>0</v>
      </c>
      <c r="BH665" s="157">
        <f t="shared" si="15"/>
        <v>0</v>
      </c>
      <c r="BI665" s="157">
        <f t="shared" si="16"/>
        <v>0</v>
      </c>
      <c r="BJ665" s="3" t="s">
        <v>81</v>
      </c>
      <c r="BK665" s="157">
        <f t="shared" si="17"/>
        <v>0</v>
      </c>
      <c r="BL665" s="3" t="s">
        <v>197</v>
      </c>
      <c r="BM665" s="156" t="s">
        <v>738</v>
      </c>
    </row>
    <row r="666" spans="2:65" s="17" customFormat="1" ht="37.9" customHeight="1">
      <c r="B666" s="143"/>
      <c r="C666" s="144" t="s">
        <v>472</v>
      </c>
      <c r="D666" s="144" t="s">
        <v>159</v>
      </c>
      <c r="E666" s="145" t="s">
        <v>739</v>
      </c>
      <c r="F666" s="146" t="s">
        <v>740</v>
      </c>
      <c r="G666" s="147" t="s">
        <v>222</v>
      </c>
      <c r="H666" s="148">
        <v>1</v>
      </c>
      <c r="I666" s="149"/>
      <c r="J666" s="150"/>
      <c r="K666" s="151"/>
      <c r="L666" s="18"/>
      <c r="M666" s="152"/>
      <c r="N666" s="153" t="s">
        <v>35</v>
      </c>
      <c r="O666" s="45"/>
      <c r="P666" s="154">
        <f t="shared" si="9"/>
        <v>0</v>
      </c>
      <c r="Q666" s="154">
        <v>0</v>
      </c>
      <c r="R666" s="154">
        <f t="shared" si="10"/>
        <v>0</v>
      </c>
      <c r="S666" s="154">
        <v>0</v>
      </c>
      <c r="T666" s="155">
        <f t="shared" si="11"/>
        <v>0</v>
      </c>
      <c r="AR666" s="156" t="s">
        <v>197</v>
      </c>
      <c r="AT666" s="156" t="s">
        <v>159</v>
      </c>
      <c r="AU666" s="156" t="s">
        <v>81</v>
      </c>
      <c r="AY666" s="3" t="s">
        <v>157</v>
      </c>
      <c r="BE666" s="157">
        <f t="shared" si="12"/>
        <v>0</v>
      </c>
      <c r="BF666" s="157">
        <f t="shared" si="13"/>
        <v>0</v>
      </c>
      <c r="BG666" s="157">
        <f t="shared" si="14"/>
        <v>0</v>
      </c>
      <c r="BH666" s="157">
        <f t="shared" si="15"/>
        <v>0</v>
      </c>
      <c r="BI666" s="157">
        <f t="shared" si="16"/>
        <v>0</v>
      </c>
      <c r="BJ666" s="3" t="s">
        <v>81</v>
      </c>
      <c r="BK666" s="157">
        <f t="shared" si="17"/>
        <v>0</v>
      </c>
      <c r="BL666" s="3" t="s">
        <v>197</v>
      </c>
      <c r="BM666" s="156" t="s">
        <v>741</v>
      </c>
    </row>
    <row r="667" spans="2:65" s="17" customFormat="1" ht="33" customHeight="1">
      <c r="B667" s="143"/>
      <c r="C667" s="186" t="s">
        <v>742</v>
      </c>
      <c r="D667" s="186" t="s">
        <v>236</v>
      </c>
      <c r="E667" s="187" t="s">
        <v>743</v>
      </c>
      <c r="F667" s="188" t="s">
        <v>744</v>
      </c>
      <c r="G667" s="189" t="s">
        <v>222</v>
      </c>
      <c r="H667" s="190">
        <v>1</v>
      </c>
      <c r="I667" s="191"/>
      <c r="J667" s="192"/>
      <c r="K667" s="193"/>
      <c r="L667" s="194"/>
      <c r="M667" s="195"/>
      <c r="N667" s="196" t="s">
        <v>35</v>
      </c>
      <c r="O667" s="45"/>
      <c r="P667" s="154">
        <f t="shared" si="9"/>
        <v>0</v>
      </c>
      <c r="Q667" s="154">
        <v>0</v>
      </c>
      <c r="R667" s="154">
        <f t="shared" si="10"/>
        <v>0</v>
      </c>
      <c r="S667" s="154">
        <v>0</v>
      </c>
      <c r="T667" s="155">
        <f t="shared" si="11"/>
        <v>0</v>
      </c>
      <c r="AR667" s="156" t="s">
        <v>233</v>
      </c>
      <c r="AT667" s="156" t="s">
        <v>236</v>
      </c>
      <c r="AU667" s="156" t="s">
        <v>81</v>
      </c>
      <c r="AY667" s="3" t="s">
        <v>157</v>
      </c>
      <c r="BE667" s="157">
        <f t="shared" si="12"/>
        <v>0</v>
      </c>
      <c r="BF667" s="157">
        <f t="shared" si="13"/>
        <v>0</v>
      </c>
      <c r="BG667" s="157">
        <f t="shared" si="14"/>
        <v>0</v>
      </c>
      <c r="BH667" s="157">
        <f t="shared" si="15"/>
        <v>0</v>
      </c>
      <c r="BI667" s="157">
        <f t="shared" si="16"/>
        <v>0</v>
      </c>
      <c r="BJ667" s="3" t="s">
        <v>81</v>
      </c>
      <c r="BK667" s="157">
        <f t="shared" si="17"/>
        <v>0</v>
      </c>
      <c r="BL667" s="3" t="s">
        <v>197</v>
      </c>
      <c r="BM667" s="156" t="s">
        <v>745</v>
      </c>
    </row>
    <row r="668" spans="2:65" s="17" customFormat="1" ht="24.25" customHeight="1">
      <c r="B668" s="143"/>
      <c r="C668" s="144" t="s">
        <v>475</v>
      </c>
      <c r="D668" s="144" t="s">
        <v>159</v>
      </c>
      <c r="E668" s="145" t="s">
        <v>746</v>
      </c>
      <c r="F668" s="146" t="s">
        <v>747</v>
      </c>
      <c r="G668" s="147" t="s">
        <v>222</v>
      </c>
      <c r="H668" s="148">
        <v>1</v>
      </c>
      <c r="I668" s="149"/>
      <c r="J668" s="150"/>
      <c r="K668" s="151"/>
      <c r="L668" s="18"/>
      <c r="M668" s="152"/>
      <c r="N668" s="153" t="s">
        <v>35</v>
      </c>
      <c r="O668" s="45"/>
      <c r="P668" s="154">
        <f t="shared" si="9"/>
        <v>0</v>
      </c>
      <c r="Q668" s="154">
        <v>0</v>
      </c>
      <c r="R668" s="154">
        <f t="shared" si="10"/>
        <v>0</v>
      </c>
      <c r="S668" s="154">
        <v>0</v>
      </c>
      <c r="T668" s="155">
        <f t="shared" si="11"/>
        <v>0</v>
      </c>
      <c r="AR668" s="156" t="s">
        <v>197</v>
      </c>
      <c r="AT668" s="156" t="s">
        <v>159</v>
      </c>
      <c r="AU668" s="156" t="s">
        <v>81</v>
      </c>
      <c r="AY668" s="3" t="s">
        <v>157</v>
      </c>
      <c r="BE668" s="157">
        <f t="shared" si="12"/>
        <v>0</v>
      </c>
      <c r="BF668" s="157">
        <f t="shared" si="13"/>
        <v>0</v>
      </c>
      <c r="BG668" s="157">
        <f t="shared" si="14"/>
        <v>0</v>
      </c>
      <c r="BH668" s="157">
        <f t="shared" si="15"/>
        <v>0</v>
      </c>
      <c r="BI668" s="157">
        <f t="shared" si="16"/>
        <v>0</v>
      </c>
      <c r="BJ668" s="3" t="s">
        <v>81</v>
      </c>
      <c r="BK668" s="157">
        <f t="shared" si="17"/>
        <v>0</v>
      </c>
      <c r="BL668" s="3" t="s">
        <v>197</v>
      </c>
      <c r="BM668" s="156" t="s">
        <v>748</v>
      </c>
    </row>
    <row r="669" spans="2:65" s="17" customFormat="1" ht="35.5" customHeight="1">
      <c r="B669" s="143"/>
      <c r="C669" s="186" t="s">
        <v>749</v>
      </c>
      <c r="D669" s="186" t="s">
        <v>236</v>
      </c>
      <c r="E669" s="187" t="s">
        <v>750</v>
      </c>
      <c r="F669" s="188" t="s">
        <v>2930</v>
      </c>
      <c r="G669" s="189" t="s">
        <v>222</v>
      </c>
      <c r="H669" s="190">
        <v>1</v>
      </c>
      <c r="I669" s="191"/>
      <c r="J669" s="192"/>
      <c r="K669" s="193"/>
      <c r="L669" s="194"/>
      <c r="M669" s="195"/>
      <c r="N669" s="196" t="s">
        <v>35</v>
      </c>
      <c r="O669" s="45"/>
      <c r="P669" s="154">
        <f t="shared" si="9"/>
        <v>0</v>
      </c>
      <c r="Q669" s="154">
        <v>0</v>
      </c>
      <c r="R669" s="154">
        <f t="shared" si="10"/>
        <v>0</v>
      </c>
      <c r="S669" s="154">
        <v>0</v>
      </c>
      <c r="T669" s="155">
        <f t="shared" si="11"/>
        <v>0</v>
      </c>
      <c r="AR669" s="156" t="s">
        <v>233</v>
      </c>
      <c r="AT669" s="156" t="s">
        <v>236</v>
      </c>
      <c r="AU669" s="156" t="s">
        <v>81</v>
      </c>
      <c r="AY669" s="3" t="s">
        <v>157</v>
      </c>
      <c r="BE669" s="157">
        <f t="shared" si="12"/>
        <v>0</v>
      </c>
      <c r="BF669" s="157">
        <f t="shared" si="13"/>
        <v>0</v>
      </c>
      <c r="BG669" s="157">
        <f t="shared" si="14"/>
        <v>0</v>
      </c>
      <c r="BH669" s="157">
        <f t="shared" si="15"/>
        <v>0</v>
      </c>
      <c r="BI669" s="157">
        <f t="shared" si="16"/>
        <v>0</v>
      </c>
      <c r="BJ669" s="3" t="s">
        <v>81</v>
      </c>
      <c r="BK669" s="157">
        <f t="shared" si="17"/>
        <v>0</v>
      </c>
      <c r="BL669" s="3" t="s">
        <v>197</v>
      </c>
      <c r="BM669" s="156" t="s">
        <v>751</v>
      </c>
    </row>
    <row r="670" spans="2:65" s="17" customFormat="1" ht="16.5" customHeight="1">
      <c r="B670" s="143"/>
      <c r="C670" s="186" t="s">
        <v>477</v>
      </c>
      <c r="D670" s="186" t="s">
        <v>236</v>
      </c>
      <c r="E670" s="187" t="s">
        <v>752</v>
      </c>
      <c r="F670" s="188" t="s">
        <v>753</v>
      </c>
      <c r="G670" s="189" t="s">
        <v>222</v>
      </c>
      <c r="H670" s="190">
        <v>1</v>
      </c>
      <c r="I670" s="191"/>
      <c r="J670" s="192"/>
      <c r="K670" s="193"/>
      <c r="L670" s="194"/>
      <c r="M670" s="195"/>
      <c r="N670" s="196" t="s">
        <v>35</v>
      </c>
      <c r="O670" s="45"/>
      <c r="P670" s="154">
        <f t="shared" si="9"/>
        <v>0</v>
      </c>
      <c r="Q670" s="154">
        <v>0</v>
      </c>
      <c r="R670" s="154">
        <f t="shared" si="10"/>
        <v>0</v>
      </c>
      <c r="S670" s="154">
        <v>0</v>
      </c>
      <c r="T670" s="155">
        <f t="shared" si="11"/>
        <v>0</v>
      </c>
      <c r="AR670" s="156" t="s">
        <v>233</v>
      </c>
      <c r="AT670" s="156" t="s">
        <v>236</v>
      </c>
      <c r="AU670" s="156" t="s">
        <v>81</v>
      </c>
      <c r="AY670" s="3" t="s">
        <v>157</v>
      </c>
      <c r="BE670" s="157">
        <f t="shared" si="12"/>
        <v>0</v>
      </c>
      <c r="BF670" s="157">
        <f t="shared" si="13"/>
        <v>0</v>
      </c>
      <c r="BG670" s="157">
        <f t="shared" si="14"/>
        <v>0</v>
      </c>
      <c r="BH670" s="157">
        <f t="shared" si="15"/>
        <v>0</v>
      </c>
      <c r="BI670" s="157">
        <f t="shared" si="16"/>
        <v>0</v>
      </c>
      <c r="BJ670" s="3" t="s">
        <v>81</v>
      </c>
      <c r="BK670" s="157">
        <f t="shared" si="17"/>
        <v>0</v>
      </c>
      <c r="BL670" s="3" t="s">
        <v>197</v>
      </c>
      <c r="BM670" s="156" t="s">
        <v>754</v>
      </c>
    </row>
    <row r="671" spans="2:65" s="17" customFormat="1" ht="37.9" customHeight="1">
      <c r="B671" s="143"/>
      <c r="C671" s="144" t="s">
        <v>755</v>
      </c>
      <c r="D671" s="144" t="s">
        <v>159</v>
      </c>
      <c r="E671" s="145" t="s">
        <v>756</v>
      </c>
      <c r="F671" s="146" t="s">
        <v>757</v>
      </c>
      <c r="G671" s="147" t="s">
        <v>222</v>
      </c>
      <c r="H671" s="148">
        <v>17</v>
      </c>
      <c r="I671" s="149"/>
      <c r="J671" s="150"/>
      <c r="K671" s="151"/>
      <c r="L671" s="18"/>
      <c r="M671" s="152"/>
      <c r="N671" s="153" t="s">
        <v>35</v>
      </c>
      <c r="O671" s="45"/>
      <c r="P671" s="154">
        <f t="shared" si="9"/>
        <v>0</v>
      </c>
      <c r="Q671" s="154">
        <v>0</v>
      </c>
      <c r="R671" s="154">
        <f t="shared" si="10"/>
        <v>0</v>
      </c>
      <c r="S671" s="154">
        <v>0</v>
      </c>
      <c r="T671" s="155">
        <f t="shared" si="11"/>
        <v>0</v>
      </c>
      <c r="AR671" s="156" t="s">
        <v>197</v>
      </c>
      <c r="AT671" s="156" t="s">
        <v>159</v>
      </c>
      <c r="AU671" s="156" t="s">
        <v>81</v>
      </c>
      <c r="AY671" s="3" t="s">
        <v>157</v>
      </c>
      <c r="BE671" s="157">
        <f t="shared" si="12"/>
        <v>0</v>
      </c>
      <c r="BF671" s="157">
        <f t="shared" si="13"/>
        <v>0</v>
      </c>
      <c r="BG671" s="157">
        <f t="shared" si="14"/>
        <v>0</v>
      </c>
      <c r="BH671" s="157">
        <f t="shared" si="15"/>
        <v>0</v>
      </c>
      <c r="BI671" s="157">
        <f t="shared" si="16"/>
        <v>0</v>
      </c>
      <c r="BJ671" s="3" t="s">
        <v>81</v>
      </c>
      <c r="BK671" s="157">
        <f t="shared" si="17"/>
        <v>0</v>
      </c>
      <c r="BL671" s="3" t="s">
        <v>197</v>
      </c>
      <c r="BM671" s="156" t="s">
        <v>758</v>
      </c>
    </row>
    <row r="672" spans="2:65" s="17" customFormat="1" ht="24.25" customHeight="1">
      <c r="B672" s="143"/>
      <c r="C672" s="186" t="s">
        <v>480</v>
      </c>
      <c r="D672" s="186" t="s">
        <v>236</v>
      </c>
      <c r="E672" s="187" t="s">
        <v>759</v>
      </c>
      <c r="F672" s="188" t="s">
        <v>760</v>
      </c>
      <c r="G672" s="189" t="s">
        <v>222</v>
      </c>
      <c r="H672" s="190">
        <v>10</v>
      </c>
      <c r="I672" s="191"/>
      <c r="J672" s="192"/>
      <c r="K672" s="193"/>
      <c r="L672" s="194"/>
      <c r="M672" s="195"/>
      <c r="N672" s="196" t="s">
        <v>35</v>
      </c>
      <c r="O672" s="45"/>
      <c r="P672" s="154">
        <f t="shared" si="9"/>
        <v>0</v>
      </c>
      <c r="Q672" s="154">
        <v>0</v>
      </c>
      <c r="R672" s="154">
        <f t="shared" si="10"/>
        <v>0</v>
      </c>
      <c r="S672" s="154">
        <v>0</v>
      </c>
      <c r="T672" s="155">
        <f t="shared" si="11"/>
        <v>0</v>
      </c>
      <c r="AR672" s="156" t="s">
        <v>233</v>
      </c>
      <c r="AT672" s="156" t="s">
        <v>236</v>
      </c>
      <c r="AU672" s="156" t="s">
        <v>81</v>
      </c>
      <c r="AY672" s="3" t="s">
        <v>157</v>
      </c>
      <c r="BE672" s="157">
        <f t="shared" si="12"/>
        <v>0</v>
      </c>
      <c r="BF672" s="157">
        <f t="shared" si="13"/>
        <v>0</v>
      </c>
      <c r="BG672" s="157">
        <f t="shared" si="14"/>
        <v>0</v>
      </c>
      <c r="BH672" s="157">
        <f t="shared" si="15"/>
        <v>0</v>
      </c>
      <c r="BI672" s="157">
        <f t="shared" si="16"/>
        <v>0</v>
      </c>
      <c r="BJ672" s="3" t="s">
        <v>81</v>
      </c>
      <c r="BK672" s="157">
        <f t="shared" si="17"/>
        <v>0</v>
      </c>
      <c r="BL672" s="3" t="s">
        <v>197</v>
      </c>
      <c r="BM672" s="156" t="s">
        <v>761</v>
      </c>
    </row>
    <row r="673" spans="2:65" s="17" customFormat="1" ht="24.25" customHeight="1">
      <c r="B673" s="143"/>
      <c r="C673" s="186" t="s">
        <v>762</v>
      </c>
      <c r="D673" s="186" t="s">
        <v>236</v>
      </c>
      <c r="E673" s="187" t="s">
        <v>763</v>
      </c>
      <c r="F673" s="188" t="s">
        <v>764</v>
      </c>
      <c r="G673" s="189" t="s">
        <v>222</v>
      </c>
      <c r="H673" s="190">
        <v>2</v>
      </c>
      <c r="I673" s="191"/>
      <c r="J673" s="192"/>
      <c r="K673" s="193"/>
      <c r="L673" s="194"/>
      <c r="M673" s="195"/>
      <c r="N673" s="196" t="s">
        <v>35</v>
      </c>
      <c r="O673" s="45"/>
      <c r="P673" s="154">
        <f t="shared" si="9"/>
        <v>0</v>
      </c>
      <c r="Q673" s="154">
        <v>0</v>
      </c>
      <c r="R673" s="154">
        <f t="shared" si="10"/>
        <v>0</v>
      </c>
      <c r="S673" s="154">
        <v>0</v>
      </c>
      <c r="T673" s="155">
        <f t="shared" si="11"/>
        <v>0</v>
      </c>
      <c r="AR673" s="156" t="s">
        <v>233</v>
      </c>
      <c r="AT673" s="156" t="s">
        <v>236</v>
      </c>
      <c r="AU673" s="156" t="s">
        <v>81</v>
      </c>
      <c r="AY673" s="3" t="s">
        <v>157</v>
      </c>
      <c r="BE673" s="157">
        <f t="shared" si="12"/>
        <v>0</v>
      </c>
      <c r="BF673" s="157">
        <f t="shared" si="13"/>
        <v>0</v>
      </c>
      <c r="BG673" s="157">
        <f t="shared" si="14"/>
        <v>0</v>
      </c>
      <c r="BH673" s="157">
        <f t="shared" si="15"/>
        <v>0</v>
      </c>
      <c r="BI673" s="157">
        <f t="shared" si="16"/>
        <v>0</v>
      </c>
      <c r="BJ673" s="3" t="s">
        <v>81</v>
      </c>
      <c r="BK673" s="157">
        <f t="shared" si="17"/>
        <v>0</v>
      </c>
      <c r="BL673" s="3" t="s">
        <v>197</v>
      </c>
      <c r="BM673" s="156" t="s">
        <v>765</v>
      </c>
    </row>
    <row r="674" spans="2:65" s="17" customFormat="1" ht="24.25" customHeight="1">
      <c r="B674" s="143"/>
      <c r="C674" s="186" t="s">
        <v>484</v>
      </c>
      <c r="D674" s="186" t="s">
        <v>236</v>
      </c>
      <c r="E674" s="187" t="s">
        <v>766</v>
      </c>
      <c r="F674" s="188" t="s">
        <v>767</v>
      </c>
      <c r="G674" s="189" t="s">
        <v>222</v>
      </c>
      <c r="H674" s="190">
        <v>5</v>
      </c>
      <c r="I674" s="191"/>
      <c r="J674" s="192"/>
      <c r="K674" s="193"/>
      <c r="L674" s="194"/>
      <c r="M674" s="195"/>
      <c r="N674" s="196" t="s">
        <v>35</v>
      </c>
      <c r="O674" s="45"/>
      <c r="P674" s="154">
        <f t="shared" si="9"/>
        <v>0</v>
      </c>
      <c r="Q674" s="154">
        <v>0</v>
      </c>
      <c r="R674" s="154">
        <f t="shared" si="10"/>
        <v>0</v>
      </c>
      <c r="S674" s="154">
        <v>0</v>
      </c>
      <c r="T674" s="155">
        <f t="shared" si="11"/>
        <v>0</v>
      </c>
      <c r="AR674" s="156" t="s">
        <v>233</v>
      </c>
      <c r="AT674" s="156" t="s">
        <v>236</v>
      </c>
      <c r="AU674" s="156" t="s">
        <v>81</v>
      </c>
      <c r="AY674" s="3" t="s">
        <v>157</v>
      </c>
      <c r="BE674" s="157">
        <f t="shared" si="12"/>
        <v>0</v>
      </c>
      <c r="BF674" s="157">
        <f t="shared" si="13"/>
        <v>0</v>
      </c>
      <c r="BG674" s="157">
        <f t="shared" si="14"/>
        <v>0</v>
      </c>
      <c r="BH674" s="157">
        <f t="shared" si="15"/>
        <v>0</v>
      </c>
      <c r="BI674" s="157">
        <f t="shared" si="16"/>
        <v>0</v>
      </c>
      <c r="BJ674" s="3" t="s">
        <v>81</v>
      </c>
      <c r="BK674" s="157">
        <f t="shared" si="17"/>
        <v>0</v>
      </c>
      <c r="BL674" s="3" t="s">
        <v>197</v>
      </c>
      <c r="BM674" s="156" t="s">
        <v>768</v>
      </c>
    </row>
    <row r="675" spans="2:65" s="17" customFormat="1" ht="37.9" customHeight="1">
      <c r="B675" s="143"/>
      <c r="C675" s="186" t="s">
        <v>769</v>
      </c>
      <c r="D675" s="186" t="s">
        <v>236</v>
      </c>
      <c r="E675" s="187" t="s">
        <v>770</v>
      </c>
      <c r="F675" s="188" t="s">
        <v>2929</v>
      </c>
      <c r="G675" s="189" t="s">
        <v>222</v>
      </c>
      <c r="H675" s="190">
        <v>4</v>
      </c>
      <c r="I675" s="191"/>
      <c r="J675" s="192"/>
      <c r="K675" s="193"/>
      <c r="L675" s="194"/>
      <c r="M675" s="195"/>
      <c r="N675" s="196" t="s">
        <v>35</v>
      </c>
      <c r="O675" s="45"/>
      <c r="P675" s="154">
        <f t="shared" si="9"/>
        <v>0</v>
      </c>
      <c r="Q675" s="154">
        <v>0</v>
      </c>
      <c r="R675" s="154">
        <f t="shared" si="10"/>
        <v>0</v>
      </c>
      <c r="S675" s="154">
        <v>0</v>
      </c>
      <c r="T675" s="155">
        <f t="shared" si="11"/>
        <v>0</v>
      </c>
      <c r="AR675" s="156" t="s">
        <v>233</v>
      </c>
      <c r="AT675" s="156" t="s">
        <v>236</v>
      </c>
      <c r="AU675" s="156" t="s">
        <v>81</v>
      </c>
      <c r="AY675" s="3" t="s">
        <v>157</v>
      </c>
      <c r="BE675" s="157">
        <f t="shared" si="12"/>
        <v>0</v>
      </c>
      <c r="BF675" s="157">
        <f t="shared" si="13"/>
        <v>0</v>
      </c>
      <c r="BG675" s="157">
        <f t="shared" si="14"/>
        <v>0</v>
      </c>
      <c r="BH675" s="157">
        <f t="shared" si="15"/>
        <v>0</v>
      </c>
      <c r="BI675" s="157">
        <f t="shared" si="16"/>
        <v>0</v>
      </c>
      <c r="BJ675" s="3" t="s">
        <v>81</v>
      </c>
      <c r="BK675" s="157">
        <f t="shared" si="17"/>
        <v>0</v>
      </c>
      <c r="BL675" s="3" t="s">
        <v>197</v>
      </c>
      <c r="BM675" s="156" t="s">
        <v>771</v>
      </c>
    </row>
    <row r="676" spans="2:65" s="17" customFormat="1" ht="37.9" customHeight="1">
      <c r="B676" s="143"/>
      <c r="C676" s="186" t="s">
        <v>487</v>
      </c>
      <c r="D676" s="186" t="s">
        <v>236</v>
      </c>
      <c r="E676" s="187" t="s">
        <v>772</v>
      </c>
      <c r="F676" s="188" t="s">
        <v>2928</v>
      </c>
      <c r="G676" s="189" t="s">
        <v>222</v>
      </c>
      <c r="H676" s="190">
        <v>7</v>
      </c>
      <c r="I676" s="191"/>
      <c r="J676" s="192"/>
      <c r="K676" s="193"/>
      <c r="L676" s="194"/>
      <c r="M676" s="195"/>
      <c r="N676" s="196" t="s">
        <v>35</v>
      </c>
      <c r="O676" s="45"/>
      <c r="P676" s="154">
        <f t="shared" si="9"/>
        <v>0</v>
      </c>
      <c r="Q676" s="154">
        <v>0</v>
      </c>
      <c r="R676" s="154">
        <f t="shared" si="10"/>
        <v>0</v>
      </c>
      <c r="S676" s="154">
        <v>0</v>
      </c>
      <c r="T676" s="155">
        <f t="shared" si="11"/>
        <v>0</v>
      </c>
      <c r="AR676" s="156" t="s">
        <v>233</v>
      </c>
      <c r="AT676" s="156" t="s">
        <v>236</v>
      </c>
      <c r="AU676" s="156" t="s">
        <v>81</v>
      </c>
      <c r="AY676" s="3" t="s">
        <v>157</v>
      </c>
      <c r="BE676" s="157">
        <f t="shared" si="12"/>
        <v>0</v>
      </c>
      <c r="BF676" s="157">
        <f t="shared" si="13"/>
        <v>0</v>
      </c>
      <c r="BG676" s="157">
        <f t="shared" si="14"/>
        <v>0</v>
      </c>
      <c r="BH676" s="157">
        <f t="shared" si="15"/>
        <v>0</v>
      </c>
      <c r="BI676" s="157">
        <f t="shared" si="16"/>
        <v>0</v>
      </c>
      <c r="BJ676" s="3" t="s">
        <v>81</v>
      </c>
      <c r="BK676" s="157">
        <f t="shared" si="17"/>
        <v>0</v>
      </c>
      <c r="BL676" s="3" t="s">
        <v>197</v>
      </c>
      <c r="BM676" s="156" t="s">
        <v>773</v>
      </c>
    </row>
    <row r="677" spans="2:65" s="17" customFormat="1" ht="37.9" customHeight="1">
      <c r="B677" s="143"/>
      <c r="C677" s="186" t="s">
        <v>774</v>
      </c>
      <c r="D677" s="186" t="s">
        <v>236</v>
      </c>
      <c r="E677" s="187" t="s">
        <v>775</v>
      </c>
      <c r="F677" s="188" t="s">
        <v>2927</v>
      </c>
      <c r="G677" s="189" t="s">
        <v>222</v>
      </c>
      <c r="H677" s="190">
        <v>3</v>
      </c>
      <c r="I677" s="191"/>
      <c r="J677" s="192"/>
      <c r="K677" s="193"/>
      <c r="L677" s="194"/>
      <c r="M677" s="195"/>
      <c r="N677" s="196" t="s">
        <v>35</v>
      </c>
      <c r="O677" s="45"/>
      <c r="P677" s="154">
        <f t="shared" si="9"/>
        <v>0</v>
      </c>
      <c r="Q677" s="154">
        <v>0</v>
      </c>
      <c r="R677" s="154">
        <f t="shared" si="10"/>
        <v>0</v>
      </c>
      <c r="S677" s="154">
        <v>0</v>
      </c>
      <c r="T677" s="155">
        <f t="shared" si="11"/>
        <v>0</v>
      </c>
      <c r="AR677" s="156" t="s">
        <v>233</v>
      </c>
      <c r="AT677" s="156" t="s">
        <v>236</v>
      </c>
      <c r="AU677" s="156" t="s">
        <v>81</v>
      </c>
      <c r="AY677" s="3" t="s">
        <v>157</v>
      </c>
      <c r="BE677" s="157">
        <f t="shared" si="12"/>
        <v>0</v>
      </c>
      <c r="BF677" s="157">
        <f t="shared" si="13"/>
        <v>0</v>
      </c>
      <c r="BG677" s="157">
        <f t="shared" si="14"/>
        <v>0</v>
      </c>
      <c r="BH677" s="157">
        <f t="shared" si="15"/>
        <v>0</v>
      </c>
      <c r="BI677" s="157">
        <f t="shared" si="16"/>
        <v>0</v>
      </c>
      <c r="BJ677" s="3" t="s">
        <v>81</v>
      </c>
      <c r="BK677" s="157">
        <f t="shared" si="17"/>
        <v>0</v>
      </c>
      <c r="BL677" s="3" t="s">
        <v>197</v>
      </c>
      <c r="BM677" s="156" t="s">
        <v>776</v>
      </c>
    </row>
    <row r="678" spans="2:65" s="17" customFormat="1" ht="37.9" customHeight="1">
      <c r="B678" s="143"/>
      <c r="C678" s="186" t="s">
        <v>491</v>
      </c>
      <c r="D678" s="186" t="s">
        <v>236</v>
      </c>
      <c r="E678" s="187" t="s">
        <v>777</v>
      </c>
      <c r="F678" s="188" t="s">
        <v>2926</v>
      </c>
      <c r="G678" s="189" t="s">
        <v>222</v>
      </c>
      <c r="H678" s="190">
        <v>2</v>
      </c>
      <c r="I678" s="191"/>
      <c r="J678" s="192"/>
      <c r="K678" s="193"/>
      <c r="L678" s="194"/>
      <c r="M678" s="195"/>
      <c r="N678" s="196" t="s">
        <v>35</v>
      </c>
      <c r="O678" s="45"/>
      <c r="P678" s="154">
        <f t="shared" si="9"/>
        <v>0</v>
      </c>
      <c r="Q678" s="154">
        <v>0</v>
      </c>
      <c r="R678" s="154">
        <f t="shared" si="10"/>
        <v>0</v>
      </c>
      <c r="S678" s="154">
        <v>0</v>
      </c>
      <c r="T678" s="155">
        <f t="shared" si="11"/>
        <v>0</v>
      </c>
      <c r="AR678" s="156" t="s">
        <v>233</v>
      </c>
      <c r="AT678" s="156" t="s">
        <v>236</v>
      </c>
      <c r="AU678" s="156" t="s">
        <v>81</v>
      </c>
      <c r="AY678" s="3" t="s">
        <v>157</v>
      </c>
      <c r="BE678" s="157">
        <f t="shared" si="12"/>
        <v>0</v>
      </c>
      <c r="BF678" s="157">
        <f t="shared" si="13"/>
        <v>0</v>
      </c>
      <c r="BG678" s="157">
        <f t="shared" si="14"/>
        <v>0</v>
      </c>
      <c r="BH678" s="157">
        <f t="shared" si="15"/>
        <v>0</v>
      </c>
      <c r="BI678" s="157">
        <f t="shared" si="16"/>
        <v>0</v>
      </c>
      <c r="BJ678" s="3" t="s">
        <v>81</v>
      </c>
      <c r="BK678" s="157">
        <f t="shared" si="17"/>
        <v>0</v>
      </c>
      <c r="BL678" s="3" t="s">
        <v>197</v>
      </c>
      <c r="BM678" s="156" t="s">
        <v>778</v>
      </c>
    </row>
    <row r="679" spans="2:65" s="17" customFormat="1" ht="37.9" customHeight="1">
      <c r="B679" s="143"/>
      <c r="C679" s="186" t="s">
        <v>779</v>
      </c>
      <c r="D679" s="186" t="s">
        <v>236</v>
      </c>
      <c r="E679" s="187" t="s">
        <v>780</v>
      </c>
      <c r="F679" s="188" t="s">
        <v>2925</v>
      </c>
      <c r="G679" s="189" t="s">
        <v>222</v>
      </c>
      <c r="H679" s="190">
        <v>1</v>
      </c>
      <c r="I679" s="191"/>
      <c r="J679" s="192"/>
      <c r="K679" s="193"/>
      <c r="L679" s="194"/>
      <c r="M679" s="195"/>
      <c r="N679" s="196" t="s">
        <v>35</v>
      </c>
      <c r="O679" s="45"/>
      <c r="P679" s="154">
        <f t="shared" si="9"/>
        <v>0</v>
      </c>
      <c r="Q679" s="154">
        <v>0</v>
      </c>
      <c r="R679" s="154">
        <f t="shared" si="10"/>
        <v>0</v>
      </c>
      <c r="S679" s="154">
        <v>0</v>
      </c>
      <c r="T679" s="155">
        <f t="shared" si="11"/>
        <v>0</v>
      </c>
      <c r="AR679" s="156" t="s">
        <v>233</v>
      </c>
      <c r="AT679" s="156" t="s">
        <v>236</v>
      </c>
      <c r="AU679" s="156" t="s">
        <v>81</v>
      </c>
      <c r="AY679" s="3" t="s">
        <v>157</v>
      </c>
      <c r="BE679" s="157">
        <f t="shared" si="12"/>
        <v>0</v>
      </c>
      <c r="BF679" s="157">
        <f t="shared" si="13"/>
        <v>0</v>
      </c>
      <c r="BG679" s="157">
        <f t="shared" si="14"/>
        <v>0</v>
      </c>
      <c r="BH679" s="157">
        <f t="shared" si="15"/>
        <v>0</v>
      </c>
      <c r="BI679" s="157">
        <f t="shared" si="16"/>
        <v>0</v>
      </c>
      <c r="BJ679" s="3" t="s">
        <v>81</v>
      </c>
      <c r="BK679" s="157">
        <f t="shared" si="17"/>
        <v>0</v>
      </c>
      <c r="BL679" s="3" t="s">
        <v>197</v>
      </c>
      <c r="BM679" s="156" t="s">
        <v>781</v>
      </c>
    </row>
    <row r="680" spans="2:65" s="17" customFormat="1" ht="24.25" customHeight="1">
      <c r="B680" s="143"/>
      <c r="C680" s="186" t="s">
        <v>494</v>
      </c>
      <c r="D680" s="186" t="s">
        <v>236</v>
      </c>
      <c r="E680" s="187" t="s">
        <v>782</v>
      </c>
      <c r="F680" s="188" t="s">
        <v>783</v>
      </c>
      <c r="G680" s="189" t="s">
        <v>222</v>
      </c>
      <c r="H680" s="190">
        <v>16</v>
      </c>
      <c r="I680" s="191"/>
      <c r="J680" s="192"/>
      <c r="K680" s="193"/>
      <c r="L680" s="194"/>
      <c r="M680" s="195"/>
      <c r="N680" s="196" t="s">
        <v>35</v>
      </c>
      <c r="O680" s="45"/>
      <c r="P680" s="154">
        <f t="shared" si="9"/>
        <v>0</v>
      </c>
      <c r="Q680" s="154">
        <v>0</v>
      </c>
      <c r="R680" s="154">
        <f t="shared" si="10"/>
        <v>0</v>
      </c>
      <c r="S680" s="154">
        <v>0</v>
      </c>
      <c r="T680" s="155">
        <f t="shared" si="11"/>
        <v>0</v>
      </c>
      <c r="AR680" s="156" t="s">
        <v>233</v>
      </c>
      <c r="AT680" s="156" t="s">
        <v>236</v>
      </c>
      <c r="AU680" s="156" t="s">
        <v>81</v>
      </c>
      <c r="AY680" s="3" t="s">
        <v>157</v>
      </c>
      <c r="BE680" s="157">
        <f t="shared" si="12"/>
        <v>0</v>
      </c>
      <c r="BF680" s="157">
        <f t="shared" si="13"/>
        <v>0</v>
      </c>
      <c r="BG680" s="157">
        <f t="shared" si="14"/>
        <v>0</v>
      </c>
      <c r="BH680" s="157">
        <f t="shared" si="15"/>
        <v>0</v>
      </c>
      <c r="BI680" s="157">
        <f t="shared" si="16"/>
        <v>0</v>
      </c>
      <c r="BJ680" s="3" t="s">
        <v>81</v>
      </c>
      <c r="BK680" s="157">
        <f t="shared" si="17"/>
        <v>0</v>
      </c>
      <c r="BL680" s="3" t="s">
        <v>197</v>
      </c>
      <c r="BM680" s="156" t="s">
        <v>784</v>
      </c>
    </row>
    <row r="681" spans="2:65" s="17" customFormat="1" ht="24.25" customHeight="1">
      <c r="B681" s="143"/>
      <c r="C681" s="186" t="s">
        <v>785</v>
      </c>
      <c r="D681" s="186" t="s">
        <v>236</v>
      </c>
      <c r="E681" s="187" t="s">
        <v>786</v>
      </c>
      <c r="F681" s="188" t="s">
        <v>787</v>
      </c>
      <c r="G681" s="189" t="s">
        <v>222</v>
      </c>
      <c r="H681" s="190">
        <v>9</v>
      </c>
      <c r="I681" s="191"/>
      <c r="J681" s="192"/>
      <c r="K681" s="193"/>
      <c r="L681" s="194"/>
      <c r="M681" s="195"/>
      <c r="N681" s="196" t="s">
        <v>35</v>
      </c>
      <c r="O681" s="45"/>
      <c r="P681" s="154">
        <f t="shared" si="9"/>
        <v>0</v>
      </c>
      <c r="Q681" s="154">
        <v>0</v>
      </c>
      <c r="R681" s="154">
        <f t="shared" si="10"/>
        <v>0</v>
      </c>
      <c r="S681" s="154">
        <v>0</v>
      </c>
      <c r="T681" s="155">
        <f t="shared" si="11"/>
        <v>0</v>
      </c>
      <c r="AR681" s="156" t="s">
        <v>233</v>
      </c>
      <c r="AT681" s="156" t="s">
        <v>236</v>
      </c>
      <c r="AU681" s="156" t="s">
        <v>81</v>
      </c>
      <c r="AY681" s="3" t="s">
        <v>157</v>
      </c>
      <c r="BE681" s="157">
        <f t="shared" si="12"/>
        <v>0</v>
      </c>
      <c r="BF681" s="157">
        <f t="shared" si="13"/>
        <v>0</v>
      </c>
      <c r="BG681" s="157">
        <f t="shared" si="14"/>
        <v>0</v>
      </c>
      <c r="BH681" s="157">
        <f t="shared" si="15"/>
        <v>0</v>
      </c>
      <c r="BI681" s="157">
        <f t="shared" si="16"/>
        <v>0</v>
      </c>
      <c r="BJ681" s="3" t="s">
        <v>81</v>
      </c>
      <c r="BK681" s="157">
        <f t="shared" si="17"/>
        <v>0</v>
      </c>
      <c r="BL681" s="3" t="s">
        <v>197</v>
      </c>
      <c r="BM681" s="156" t="s">
        <v>788</v>
      </c>
    </row>
    <row r="682" spans="2:65" s="17" customFormat="1" ht="16.5" customHeight="1">
      <c r="B682" s="143"/>
      <c r="C682" s="186" t="s">
        <v>499</v>
      </c>
      <c r="D682" s="186" t="s">
        <v>236</v>
      </c>
      <c r="E682" s="187" t="s">
        <v>789</v>
      </c>
      <c r="F682" s="188" t="s">
        <v>790</v>
      </c>
      <c r="G682" s="189" t="s">
        <v>222</v>
      </c>
      <c r="H682" s="190">
        <v>17</v>
      </c>
      <c r="I682" s="191"/>
      <c r="J682" s="192"/>
      <c r="K682" s="193"/>
      <c r="L682" s="194"/>
      <c r="M682" s="195"/>
      <c r="N682" s="196" t="s">
        <v>35</v>
      </c>
      <c r="O682" s="45"/>
      <c r="P682" s="154">
        <f t="shared" si="9"/>
        <v>0</v>
      </c>
      <c r="Q682" s="154">
        <v>0</v>
      </c>
      <c r="R682" s="154">
        <f t="shared" si="10"/>
        <v>0</v>
      </c>
      <c r="S682" s="154">
        <v>0</v>
      </c>
      <c r="T682" s="155">
        <f t="shared" si="11"/>
        <v>0</v>
      </c>
      <c r="AR682" s="156" t="s">
        <v>233</v>
      </c>
      <c r="AT682" s="156" t="s">
        <v>236</v>
      </c>
      <c r="AU682" s="156" t="s">
        <v>81</v>
      </c>
      <c r="AY682" s="3" t="s">
        <v>157</v>
      </c>
      <c r="BE682" s="157">
        <f t="shared" si="12"/>
        <v>0</v>
      </c>
      <c r="BF682" s="157">
        <f t="shared" si="13"/>
        <v>0</v>
      </c>
      <c r="BG682" s="157">
        <f t="shared" si="14"/>
        <v>0</v>
      </c>
      <c r="BH682" s="157">
        <f t="shared" si="15"/>
        <v>0</v>
      </c>
      <c r="BI682" s="157">
        <f t="shared" si="16"/>
        <v>0</v>
      </c>
      <c r="BJ682" s="3" t="s">
        <v>81</v>
      </c>
      <c r="BK682" s="157">
        <f t="shared" si="17"/>
        <v>0</v>
      </c>
      <c r="BL682" s="3" t="s">
        <v>197</v>
      </c>
      <c r="BM682" s="156" t="s">
        <v>791</v>
      </c>
    </row>
    <row r="683" spans="2:65" s="17" customFormat="1" ht="24.25" customHeight="1">
      <c r="B683" s="143"/>
      <c r="C683" s="144" t="s">
        <v>792</v>
      </c>
      <c r="D683" s="144" t="s">
        <v>159</v>
      </c>
      <c r="E683" s="145" t="s">
        <v>793</v>
      </c>
      <c r="F683" s="146" t="s">
        <v>794</v>
      </c>
      <c r="G683" s="147" t="s">
        <v>222</v>
      </c>
      <c r="H683" s="148">
        <v>4</v>
      </c>
      <c r="I683" s="149"/>
      <c r="J683" s="150"/>
      <c r="K683" s="151"/>
      <c r="L683" s="18"/>
      <c r="M683" s="152"/>
      <c r="N683" s="153" t="s">
        <v>35</v>
      </c>
      <c r="O683" s="45"/>
      <c r="P683" s="154">
        <f t="shared" si="9"/>
        <v>0</v>
      </c>
      <c r="Q683" s="154">
        <v>0</v>
      </c>
      <c r="R683" s="154">
        <f t="shared" si="10"/>
        <v>0</v>
      </c>
      <c r="S683" s="154">
        <v>0</v>
      </c>
      <c r="T683" s="155">
        <f t="shared" si="11"/>
        <v>0</v>
      </c>
      <c r="AR683" s="156" t="s">
        <v>197</v>
      </c>
      <c r="AT683" s="156" t="s">
        <v>159</v>
      </c>
      <c r="AU683" s="156" t="s">
        <v>81</v>
      </c>
      <c r="AY683" s="3" t="s">
        <v>157</v>
      </c>
      <c r="BE683" s="157">
        <f t="shared" si="12"/>
        <v>0</v>
      </c>
      <c r="BF683" s="157">
        <f t="shared" si="13"/>
        <v>0</v>
      </c>
      <c r="BG683" s="157">
        <f t="shared" si="14"/>
        <v>0</v>
      </c>
      <c r="BH683" s="157">
        <f t="shared" si="15"/>
        <v>0</v>
      </c>
      <c r="BI683" s="157">
        <f t="shared" si="16"/>
        <v>0</v>
      </c>
      <c r="BJ683" s="3" t="s">
        <v>81</v>
      </c>
      <c r="BK683" s="157">
        <f t="shared" si="17"/>
        <v>0</v>
      </c>
      <c r="BL683" s="3" t="s">
        <v>197</v>
      </c>
      <c r="BM683" s="156" t="s">
        <v>795</v>
      </c>
    </row>
    <row r="684" spans="2:65" s="17" customFormat="1" ht="24.25" customHeight="1">
      <c r="B684" s="143"/>
      <c r="C684" s="186" t="s">
        <v>519</v>
      </c>
      <c r="D684" s="186" t="s">
        <v>236</v>
      </c>
      <c r="E684" s="187" t="s">
        <v>796</v>
      </c>
      <c r="F684" s="188" t="s">
        <v>797</v>
      </c>
      <c r="G684" s="189" t="s">
        <v>239</v>
      </c>
      <c r="H684" s="190">
        <v>10.272</v>
      </c>
      <c r="I684" s="191"/>
      <c r="J684" s="192"/>
      <c r="K684" s="193"/>
      <c r="L684" s="194"/>
      <c r="M684" s="195"/>
      <c r="N684" s="196" t="s">
        <v>35</v>
      </c>
      <c r="O684" s="45"/>
      <c r="P684" s="154">
        <f t="shared" si="9"/>
        <v>0</v>
      </c>
      <c r="Q684" s="154">
        <v>0</v>
      </c>
      <c r="R684" s="154">
        <f t="shared" si="10"/>
        <v>0</v>
      </c>
      <c r="S684" s="154">
        <v>0</v>
      </c>
      <c r="T684" s="155">
        <f t="shared" si="11"/>
        <v>0</v>
      </c>
      <c r="AR684" s="156" t="s">
        <v>233</v>
      </c>
      <c r="AT684" s="156" t="s">
        <v>236</v>
      </c>
      <c r="AU684" s="156" t="s">
        <v>81</v>
      </c>
      <c r="AY684" s="3" t="s">
        <v>157</v>
      </c>
      <c r="BE684" s="157">
        <f t="shared" si="12"/>
        <v>0</v>
      </c>
      <c r="BF684" s="157">
        <f t="shared" si="13"/>
        <v>0</v>
      </c>
      <c r="BG684" s="157">
        <f t="shared" si="14"/>
        <v>0</v>
      </c>
      <c r="BH684" s="157">
        <f t="shared" si="15"/>
        <v>0</v>
      </c>
      <c r="BI684" s="157">
        <f t="shared" si="16"/>
        <v>0</v>
      </c>
      <c r="BJ684" s="3" t="s">
        <v>81</v>
      </c>
      <c r="BK684" s="157">
        <f t="shared" si="17"/>
        <v>0</v>
      </c>
      <c r="BL684" s="3" t="s">
        <v>197</v>
      </c>
      <c r="BM684" s="156" t="s">
        <v>798</v>
      </c>
    </row>
    <row r="685" spans="2:65" s="17" customFormat="1" ht="33" customHeight="1">
      <c r="B685" s="143"/>
      <c r="C685" s="186" t="s">
        <v>799</v>
      </c>
      <c r="D685" s="186" t="s">
        <v>236</v>
      </c>
      <c r="E685" s="187" t="s">
        <v>800</v>
      </c>
      <c r="F685" s="188" t="s">
        <v>801</v>
      </c>
      <c r="G685" s="189" t="s">
        <v>222</v>
      </c>
      <c r="H685" s="190">
        <v>4</v>
      </c>
      <c r="I685" s="191"/>
      <c r="J685" s="192"/>
      <c r="K685" s="193"/>
      <c r="L685" s="194"/>
      <c r="M685" s="195"/>
      <c r="N685" s="196" t="s">
        <v>35</v>
      </c>
      <c r="O685" s="45"/>
      <c r="P685" s="154">
        <f t="shared" si="9"/>
        <v>0</v>
      </c>
      <c r="Q685" s="154">
        <v>0</v>
      </c>
      <c r="R685" s="154">
        <f t="shared" si="10"/>
        <v>0</v>
      </c>
      <c r="S685" s="154">
        <v>0</v>
      </c>
      <c r="T685" s="155">
        <f t="shared" si="11"/>
        <v>0</v>
      </c>
      <c r="AR685" s="156" t="s">
        <v>233</v>
      </c>
      <c r="AT685" s="156" t="s">
        <v>236</v>
      </c>
      <c r="AU685" s="156" t="s">
        <v>81</v>
      </c>
      <c r="AY685" s="3" t="s">
        <v>157</v>
      </c>
      <c r="BE685" s="157">
        <f t="shared" si="12"/>
        <v>0</v>
      </c>
      <c r="BF685" s="157">
        <f t="shared" si="13"/>
        <v>0</v>
      </c>
      <c r="BG685" s="157">
        <f t="shared" si="14"/>
        <v>0</v>
      </c>
      <c r="BH685" s="157">
        <f t="shared" si="15"/>
        <v>0</v>
      </c>
      <c r="BI685" s="157">
        <f t="shared" si="16"/>
        <v>0</v>
      </c>
      <c r="BJ685" s="3" t="s">
        <v>81</v>
      </c>
      <c r="BK685" s="157">
        <f t="shared" si="17"/>
        <v>0</v>
      </c>
      <c r="BL685" s="3" t="s">
        <v>197</v>
      </c>
      <c r="BM685" s="156" t="s">
        <v>802</v>
      </c>
    </row>
    <row r="686" spans="2:65" s="17" customFormat="1" ht="24.25" customHeight="1">
      <c r="B686" s="143"/>
      <c r="C686" s="144" t="s">
        <v>534</v>
      </c>
      <c r="D686" s="144" t="s">
        <v>159</v>
      </c>
      <c r="E686" s="145" t="s">
        <v>803</v>
      </c>
      <c r="F686" s="146" t="s">
        <v>804</v>
      </c>
      <c r="G686" s="147" t="s">
        <v>222</v>
      </c>
      <c r="H686" s="148">
        <v>5</v>
      </c>
      <c r="I686" s="149"/>
      <c r="J686" s="150"/>
      <c r="K686" s="151"/>
      <c r="L686" s="18"/>
      <c r="M686" s="152"/>
      <c r="N686" s="153" t="s">
        <v>35</v>
      </c>
      <c r="O686" s="45"/>
      <c r="P686" s="154">
        <f t="shared" si="9"/>
        <v>0</v>
      </c>
      <c r="Q686" s="154">
        <v>0</v>
      </c>
      <c r="R686" s="154">
        <f t="shared" si="10"/>
        <v>0</v>
      </c>
      <c r="S686" s="154">
        <v>0</v>
      </c>
      <c r="T686" s="155">
        <f t="shared" si="11"/>
        <v>0</v>
      </c>
      <c r="AR686" s="156" t="s">
        <v>197</v>
      </c>
      <c r="AT686" s="156" t="s">
        <v>159</v>
      </c>
      <c r="AU686" s="156" t="s">
        <v>81</v>
      </c>
      <c r="AY686" s="3" t="s">
        <v>157</v>
      </c>
      <c r="BE686" s="157">
        <f t="shared" si="12"/>
        <v>0</v>
      </c>
      <c r="BF686" s="157">
        <f t="shared" si="13"/>
        <v>0</v>
      </c>
      <c r="BG686" s="157">
        <f t="shared" si="14"/>
        <v>0</v>
      </c>
      <c r="BH686" s="157">
        <f t="shared" si="15"/>
        <v>0</v>
      </c>
      <c r="BI686" s="157">
        <f t="shared" si="16"/>
        <v>0</v>
      </c>
      <c r="BJ686" s="3" t="s">
        <v>81</v>
      </c>
      <c r="BK686" s="157">
        <f t="shared" si="17"/>
        <v>0</v>
      </c>
      <c r="BL686" s="3" t="s">
        <v>197</v>
      </c>
      <c r="BM686" s="156" t="s">
        <v>805</v>
      </c>
    </row>
    <row r="687" spans="2:65" s="17" customFormat="1" ht="21.75" customHeight="1">
      <c r="B687" s="143"/>
      <c r="C687" s="144" t="s">
        <v>806</v>
      </c>
      <c r="D687" s="144" t="s">
        <v>159</v>
      </c>
      <c r="E687" s="145" t="s">
        <v>807</v>
      </c>
      <c r="F687" s="146" t="s">
        <v>808</v>
      </c>
      <c r="G687" s="147" t="s">
        <v>222</v>
      </c>
      <c r="H687" s="148">
        <v>17</v>
      </c>
      <c r="I687" s="149"/>
      <c r="J687" s="150"/>
      <c r="K687" s="151"/>
      <c r="L687" s="18"/>
      <c r="M687" s="152"/>
      <c r="N687" s="153" t="s">
        <v>35</v>
      </c>
      <c r="O687" s="45"/>
      <c r="P687" s="154">
        <f t="shared" si="9"/>
        <v>0</v>
      </c>
      <c r="Q687" s="154">
        <v>0</v>
      </c>
      <c r="R687" s="154">
        <f t="shared" si="10"/>
        <v>0</v>
      </c>
      <c r="S687" s="154">
        <v>0</v>
      </c>
      <c r="T687" s="155">
        <f t="shared" si="11"/>
        <v>0</v>
      </c>
      <c r="AR687" s="156" t="s">
        <v>197</v>
      </c>
      <c r="AT687" s="156" t="s">
        <v>159</v>
      </c>
      <c r="AU687" s="156" t="s">
        <v>81</v>
      </c>
      <c r="AY687" s="3" t="s">
        <v>157</v>
      </c>
      <c r="BE687" s="157">
        <f t="shared" si="12"/>
        <v>0</v>
      </c>
      <c r="BF687" s="157">
        <f t="shared" si="13"/>
        <v>0</v>
      </c>
      <c r="BG687" s="157">
        <f t="shared" si="14"/>
        <v>0</v>
      </c>
      <c r="BH687" s="157">
        <f t="shared" si="15"/>
        <v>0</v>
      </c>
      <c r="BI687" s="157">
        <f t="shared" si="16"/>
        <v>0</v>
      </c>
      <c r="BJ687" s="3" t="s">
        <v>81</v>
      </c>
      <c r="BK687" s="157">
        <f t="shared" si="17"/>
        <v>0</v>
      </c>
      <c r="BL687" s="3" t="s">
        <v>197</v>
      </c>
      <c r="BM687" s="156" t="s">
        <v>809</v>
      </c>
    </row>
    <row r="688" spans="2:65" s="17" customFormat="1" ht="37.9" customHeight="1">
      <c r="B688" s="143"/>
      <c r="C688" s="186" t="s">
        <v>537</v>
      </c>
      <c r="D688" s="186" t="s">
        <v>236</v>
      </c>
      <c r="E688" s="187" t="s">
        <v>810</v>
      </c>
      <c r="F688" s="188" t="s">
        <v>2684</v>
      </c>
      <c r="G688" s="189" t="s">
        <v>222</v>
      </c>
      <c r="H688" s="190">
        <v>5</v>
      </c>
      <c r="I688" s="191"/>
      <c r="J688" s="192"/>
      <c r="K688" s="193"/>
      <c r="L688" s="194"/>
      <c r="M688" s="195"/>
      <c r="N688" s="196" t="s">
        <v>35</v>
      </c>
      <c r="O688" s="45"/>
      <c r="P688" s="154">
        <f t="shared" si="9"/>
        <v>0</v>
      </c>
      <c r="Q688" s="154">
        <v>0</v>
      </c>
      <c r="R688" s="154">
        <f t="shared" si="10"/>
        <v>0</v>
      </c>
      <c r="S688" s="154">
        <v>0</v>
      </c>
      <c r="T688" s="155">
        <f t="shared" si="11"/>
        <v>0</v>
      </c>
      <c r="AR688" s="156" t="s">
        <v>233</v>
      </c>
      <c r="AT688" s="156" t="s">
        <v>236</v>
      </c>
      <c r="AU688" s="156" t="s">
        <v>81</v>
      </c>
      <c r="AY688" s="3" t="s">
        <v>157</v>
      </c>
      <c r="BE688" s="157">
        <f t="shared" si="12"/>
        <v>0</v>
      </c>
      <c r="BF688" s="157">
        <f t="shared" si="13"/>
        <v>0</v>
      </c>
      <c r="BG688" s="157">
        <f t="shared" si="14"/>
        <v>0</v>
      </c>
      <c r="BH688" s="157">
        <f t="shared" si="15"/>
        <v>0</v>
      </c>
      <c r="BI688" s="157">
        <f t="shared" si="16"/>
        <v>0</v>
      </c>
      <c r="BJ688" s="3" t="s">
        <v>81</v>
      </c>
      <c r="BK688" s="157">
        <f t="shared" si="17"/>
        <v>0</v>
      </c>
      <c r="BL688" s="3" t="s">
        <v>197</v>
      </c>
      <c r="BM688" s="156" t="s">
        <v>811</v>
      </c>
    </row>
    <row r="689" spans="2:65" s="17" customFormat="1" ht="37.9" customHeight="1">
      <c r="B689" s="143"/>
      <c r="C689" s="186" t="s">
        <v>812</v>
      </c>
      <c r="D689" s="186" t="s">
        <v>236</v>
      </c>
      <c r="E689" s="187" t="s">
        <v>813</v>
      </c>
      <c r="F689" s="188" t="s">
        <v>2685</v>
      </c>
      <c r="G689" s="189" t="s">
        <v>222</v>
      </c>
      <c r="H689" s="190">
        <v>7</v>
      </c>
      <c r="I689" s="191"/>
      <c r="J689" s="192"/>
      <c r="K689" s="193"/>
      <c r="L689" s="194"/>
      <c r="M689" s="195"/>
      <c r="N689" s="196" t="s">
        <v>35</v>
      </c>
      <c r="O689" s="45"/>
      <c r="P689" s="154">
        <f t="shared" si="9"/>
        <v>0</v>
      </c>
      <c r="Q689" s="154">
        <v>0</v>
      </c>
      <c r="R689" s="154">
        <f t="shared" si="10"/>
        <v>0</v>
      </c>
      <c r="S689" s="154">
        <v>0</v>
      </c>
      <c r="T689" s="155">
        <f t="shared" si="11"/>
        <v>0</v>
      </c>
      <c r="AR689" s="156" t="s">
        <v>233</v>
      </c>
      <c r="AT689" s="156" t="s">
        <v>236</v>
      </c>
      <c r="AU689" s="156" t="s">
        <v>81</v>
      </c>
      <c r="AY689" s="3" t="s">
        <v>157</v>
      </c>
      <c r="BE689" s="157">
        <f t="shared" si="12"/>
        <v>0</v>
      </c>
      <c r="BF689" s="157">
        <f t="shared" si="13"/>
        <v>0</v>
      </c>
      <c r="BG689" s="157">
        <f t="shared" si="14"/>
        <v>0</v>
      </c>
      <c r="BH689" s="157">
        <f t="shared" si="15"/>
        <v>0</v>
      </c>
      <c r="BI689" s="157">
        <f t="shared" si="16"/>
        <v>0</v>
      </c>
      <c r="BJ689" s="3" t="s">
        <v>81</v>
      </c>
      <c r="BK689" s="157">
        <f t="shared" si="17"/>
        <v>0</v>
      </c>
      <c r="BL689" s="3" t="s">
        <v>197</v>
      </c>
      <c r="BM689" s="156" t="s">
        <v>814</v>
      </c>
    </row>
    <row r="690" spans="2:65" s="17" customFormat="1" ht="37.9" customHeight="1">
      <c r="B690" s="143"/>
      <c r="C690" s="186" t="s">
        <v>541</v>
      </c>
      <c r="D690" s="186" t="s">
        <v>236</v>
      </c>
      <c r="E690" s="187" t="s">
        <v>815</v>
      </c>
      <c r="F690" s="188" t="s">
        <v>2686</v>
      </c>
      <c r="G690" s="189" t="s">
        <v>222</v>
      </c>
      <c r="H690" s="190">
        <v>5</v>
      </c>
      <c r="I690" s="191"/>
      <c r="J690" s="192"/>
      <c r="K690" s="193"/>
      <c r="L690" s="194"/>
      <c r="M690" s="195"/>
      <c r="N690" s="196" t="s">
        <v>35</v>
      </c>
      <c r="O690" s="45"/>
      <c r="P690" s="154">
        <f t="shared" si="9"/>
        <v>0</v>
      </c>
      <c r="Q690" s="154">
        <v>0</v>
      </c>
      <c r="R690" s="154">
        <f t="shared" si="10"/>
        <v>0</v>
      </c>
      <c r="S690" s="154">
        <v>0</v>
      </c>
      <c r="T690" s="155">
        <f t="shared" si="11"/>
        <v>0</v>
      </c>
      <c r="AR690" s="156" t="s">
        <v>233</v>
      </c>
      <c r="AT690" s="156" t="s">
        <v>236</v>
      </c>
      <c r="AU690" s="156" t="s">
        <v>81</v>
      </c>
      <c r="AY690" s="3" t="s">
        <v>157</v>
      </c>
      <c r="BE690" s="157">
        <f t="shared" si="12"/>
        <v>0</v>
      </c>
      <c r="BF690" s="157">
        <f t="shared" si="13"/>
        <v>0</v>
      </c>
      <c r="BG690" s="157">
        <f t="shared" si="14"/>
        <v>0</v>
      </c>
      <c r="BH690" s="157">
        <f t="shared" si="15"/>
        <v>0</v>
      </c>
      <c r="BI690" s="157">
        <f t="shared" si="16"/>
        <v>0</v>
      </c>
      <c r="BJ690" s="3" t="s">
        <v>81</v>
      </c>
      <c r="BK690" s="157">
        <f t="shared" si="17"/>
        <v>0</v>
      </c>
      <c r="BL690" s="3" t="s">
        <v>197</v>
      </c>
      <c r="BM690" s="156" t="s">
        <v>816</v>
      </c>
    </row>
    <row r="691" spans="2:65" s="17" customFormat="1" ht="24.25" customHeight="1">
      <c r="B691" s="143"/>
      <c r="C691" s="144" t="s">
        <v>817</v>
      </c>
      <c r="D691" s="144" t="s">
        <v>159</v>
      </c>
      <c r="E691" s="145" t="s">
        <v>818</v>
      </c>
      <c r="F691" s="146" t="s">
        <v>819</v>
      </c>
      <c r="G691" s="147" t="s">
        <v>187</v>
      </c>
      <c r="H691" s="148">
        <v>0.92100000000000004</v>
      </c>
      <c r="I691" s="149"/>
      <c r="J691" s="150"/>
      <c r="K691" s="151"/>
      <c r="L691" s="18"/>
      <c r="M691" s="152"/>
      <c r="N691" s="153" t="s">
        <v>35</v>
      </c>
      <c r="O691" s="45"/>
      <c r="P691" s="154">
        <f t="shared" si="9"/>
        <v>0</v>
      </c>
      <c r="Q691" s="154">
        <v>0</v>
      </c>
      <c r="R691" s="154">
        <f t="shared" si="10"/>
        <v>0</v>
      </c>
      <c r="S691" s="154">
        <v>0</v>
      </c>
      <c r="T691" s="155">
        <f t="shared" si="11"/>
        <v>0</v>
      </c>
      <c r="AR691" s="156" t="s">
        <v>197</v>
      </c>
      <c r="AT691" s="156" t="s">
        <v>159</v>
      </c>
      <c r="AU691" s="156" t="s">
        <v>81</v>
      </c>
      <c r="AY691" s="3" t="s">
        <v>157</v>
      </c>
      <c r="BE691" s="157">
        <f t="shared" si="12"/>
        <v>0</v>
      </c>
      <c r="BF691" s="157">
        <f t="shared" si="13"/>
        <v>0</v>
      </c>
      <c r="BG691" s="157">
        <f t="shared" si="14"/>
        <v>0</v>
      </c>
      <c r="BH691" s="157">
        <f t="shared" si="15"/>
        <v>0</v>
      </c>
      <c r="BI691" s="157">
        <f t="shared" si="16"/>
        <v>0</v>
      </c>
      <c r="BJ691" s="3" t="s">
        <v>81</v>
      </c>
      <c r="BK691" s="157">
        <f t="shared" si="17"/>
        <v>0</v>
      </c>
      <c r="BL691" s="3" t="s">
        <v>197</v>
      </c>
      <c r="BM691" s="156" t="s">
        <v>820</v>
      </c>
    </row>
    <row r="692" spans="2:65" s="129" customFormat="1" ht="22.9" customHeight="1">
      <c r="B692" s="130"/>
      <c r="D692" s="131" t="s">
        <v>68</v>
      </c>
      <c r="E692" s="141" t="s">
        <v>821</v>
      </c>
      <c r="F692" s="141" t="s">
        <v>822</v>
      </c>
      <c r="I692" s="133"/>
      <c r="J692" s="142"/>
      <c r="L692" s="130"/>
      <c r="M692" s="135"/>
      <c r="N692" s="136"/>
      <c r="O692" s="136"/>
      <c r="P692" s="137">
        <f>SUM(P693:P728)</f>
        <v>0</v>
      </c>
      <c r="Q692" s="136"/>
      <c r="R692" s="137">
        <f>SUM(R693:R728)</f>
        <v>0</v>
      </c>
      <c r="S692" s="136"/>
      <c r="T692" s="138">
        <f>SUM(T693:T728)</f>
        <v>0</v>
      </c>
      <c r="AR692" s="131" t="s">
        <v>81</v>
      </c>
      <c r="AT692" s="139" t="s">
        <v>68</v>
      </c>
      <c r="AU692" s="139" t="s">
        <v>75</v>
      </c>
      <c r="AY692" s="131" t="s">
        <v>157</v>
      </c>
      <c r="BK692" s="140">
        <f>SUM(BK693:BK728)</f>
        <v>0</v>
      </c>
    </row>
    <row r="693" spans="2:65" s="17" customFormat="1" ht="16.5" customHeight="1">
      <c r="B693" s="143"/>
      <c r="C693" s="144" t="s">
        <v>545</v>
      </c>
      <c r="D693" s="144" t="s">
        <v>159</v>
      </c>
      <c r="E693" s="145" t="s">
        <v>823</v>
      </c>
      <c r="F693" s="146" t="s">
        <v>824</v>
      </c>
      <c r="G693" s="147" t="s">
        <v>208</v>
      </c>
      <c r="H693" s="148">
        <v>18.178999999999998</v>
      </c>
      <c r="I693" s="149"/>
      <c r="J693" s="150"/>
      <c r="K693" s="151"/>
      <c r="L693" s="18"/>
      <c r="M693" s="152"/>
      <c r="N693" s="153" t="s">
        <v>35</v>
      </c>
      <c r="O693" s="45"/>
      <c r="P693" s="154">
        <f>O693*H693</f>
        <v>0</v>
      </c>
      <c r="Q693" s="154">
        <v>0</v>
      </c>
      <c r="R693" s="154">
        <f>Q693*H693</f>
        <v>0</v>
      </c>
      <c r="S693" s="154">
        <v>0</v>
      </c>
      <c r="T693" s="155">
        <f>S693*H693</f>
        <v>0</v>
      </c>
      <c r="AR693" s="156" t="s">
        <v>197</v>
      </c>
      <c r="AT693" s="156" t="s">
        <v>159</v>
      </c>
      <c r="AU693" s="156" t="s">
        <v>81</v>
      </c>
      <c r="AY693" s="3" t="s">
        <v>157</v>
      </c>
      <c r="BE693" s="157">
        <f>IF(N693="základná",J693,0)</f>
        <v>0</v>
      </c>
      <c r="BF693" s="157">
        <f>IF(N693="znížená",J693,0)</f>
        <v>0</v>
      </c>
      <c r="BG693" s="157">
        <f>IF(N693="zákl. prenesená",J693,0)</f>
        <v>0</v>
      </c>
      <c r="BH693" s="157">
        <f>IF(N693="zníž. prenesená",J693,0)</f>
        <v>0</v>
      </c>
      <c r="BI693" s="157">
        <f>IF(N693="nulová",J693,0)</f>
        <v>0</v>
      </c>
      <c r="BJ693" s="3" t="s">
        <v>81</v>
      </c>
      <c r="BK693" s="157">
        <f>ROUND(I693*H693,2)</f>
        <v>0</v>
      </c>
      <c r="BL693" s="3" t="s">
        <v>197</v>
      </c>
      <c r="BM693" s="156" t="s">
        <v>825</v>
      </c>
    </row>
    <row r="694" spans="2:65" s="158" customFormat="1">
      <c r="B694" s="159"/>
      <c r="D694" s="160" t="s">
        <v>164</v>
      </c>
      <c r="E694" s="161"/>
      <c r="F694" s="162" t="s">
        <v>826</v>
      </c>
      <c r="H694" s="163">
        <v>3.3</v>
      </c>
      <c r="I694" s="164"/>
      <c r="L694" s="159"/>
      <c r="M694" s="165"/>
      <c r="N694" s="166"/>
      <c r="O694" s="166"/>
      <c r="P694" s="166"/>
      <c r="Q694" s="166"/>
      <c r="R694" s="166"/>
      <c r="S694" s="166"/>
      <c r="T694" s="167"/>
      <c r="AT694" s="161" t="s">
        <v>164</v>
      </c>
      <c r="AU694" s="161" t="s">
        <v>81</v>
      </c>
      <c r="AV694" s="158" t="s">
        <v>81</v>
      </c>
      <c r="AW694" s="158" t="s">
        <v>26</v>
      </c>
      <c r="AX694" s="158" t="s">
        <v>69</v>
      </c>
      <c r="AY694" s="161" t="s">
        <v>157</v>
      </c>
    </row>
    <row r="695" spans="2:65" s="158" customFormat="1">
      <c r="B695" s="159"/>
      <c r="D695" s="160" t="s">
        <v>164</v>
      </c>
      <c r="E695" s="161"/>
      <c r="F695" s="162" t="s">
        <v>377</v>
      </c>
      <c r="H695" s="163">
        <v>1.89</v>
      </c>
      <c r="I695" s="164"/>
      <c r="L695" s="159"/>
      <c r="M695" s="165"/>
      <c r="N695" s="166"/>
      <c r="O695" s="166"/>
      <c r="P695" s="166"/>
      <c r="Q695" s="166"/>
      <c r="R695" s="166"/>
      <c r="S695" s="166"/>
      <c r="T695" s="167"/>
      <c r="AT695" s="161" t="s">
        <v>164</v>
      </c>
      <c r="AU695" s="161" t="s">
        <v>81</v>
      </c>
      <c r="AV695" s="158" t="s">
        <v>81</v>
      </c>
      <c r="AW695" s="158" t="s">
        <v>26</v>
      </c>
      <c r="AX695" s="158" t="s">
        <v>69</v>
      </c>
      <c r="AY695" s="161" t="s">
        <v>157</v>
      </c>
    </row>
    <row r="696" spans="2:65" s="158" customFormat="1">
      <c r="B696" s="159"/>
      <c r="D696" s="160" t="s">
        <v>164</v>
      </c>
      <c r="E696" s="161"/>
      <c r="F696" s="162" t="s">
        <v>378</v>
      </c>
      <c r="H696" s="163">
        <v>1.96</v>
      </c>
      <c r="I696" s="164"/>
      <c r="L696" s="159"/>
      <c r="M696" s="165"/>
      <c r="N696" s="166"/>
      <c r="O696" s="166"/>
      <c r="P696" s="166"/>
      <c r="Q696" s="166"/>
      <c r="R696" s="166"/>
      <c r="S696" s="166"/>
      <c r="T696" s="167"/>
      <c r="AT696" s="161" t="s">
        <v>164</v>
      </c>
      <c r="AU696" s="161" t="s">
        <v>81</v>
      </c>
      <c r="AV696" s="158" t="s">
        <v>81</v>
      </c>
      <c r="AW696" s="158" t="s">
        <v>26</v>
      </c>
      <c r="AX696" s="158" t="s">
        <v>69</v>
      </c>
      <c r="AY696" s="161" t="s">
        <v>157</v>
      </c>
    </row>
    <row r="697" spans="2:65" s="158" customFormat="1">
      <c r="B697" s="159"/>
      <c r="D697" s="160" t="s">
        <v>164</v>
      </c>
      <c r="E697" s="161"/>
      <c r="F697" s="162" t="s">
        <v>379</v>
      </c>
      <c r="H697" s="163">
        <v>1.27</v>
      </c>
      <c r="I697" s="164"/>
      <c r="L697" s="159"/>
      <c r="M697" s="165"/>
      <c r="N697" s="166"/>
      <c r="O697" s="166"/>
      <c r="P697" s="166"/>
      <c r="Q697" s="166"/>
      <c r="R697" s="166"/>
      <c r="S697" s="166"/>
      <c r="T697" s="167"/>
      <c r="AT697" s="161" t="s">
        <v>164</v>
      </c>
      <c r="AU697" s="161" t="s">
        <v>81</v>
      </c>
      <c r="AV697" s="158" t="s">
        <v>81</v>
      </c>
      <c r="AW697" s="158" t="s">
        <v>26</v>
      </c>
      <c r="AX697" s="158" t="s">
        <v>69</v>
      </c>
      <c r="AY697" s="161" t="s">
        <v>157</v>
      </c>
    </row>
    <row r="698" spans="2:65" s="158" customFormat="1">
      <c r="B698" s="159"/>
      <c r="D698" s="160" t="s">
        <v>164</v>
      </c>
      <c r="E698" s="161"/>
      <c r="F698" s="162" t="s">
        <v>380</v>
      </c>
      <c r="H698" s="163">
        <v>1.44</v>
      </c>
      <c r="I698" s="164"/>
      <c r="L698" s="159"/>
      <c r="M698" s="165"/>
      <c r="N698" s="166"/>
      <c r="O698" s="166"/>
      <c r="P698" s="166"/>
      <c r="Q698" s="166"/>
      <c r="R698" s="166"/>
      <c r="S698" s="166"/>
      <c r="T698" s="167"/>
      <c r="AT698" s="161" t="s">
        <v>164</v>
      </c>
      <c r="AU698" s="161" t="s">
        <v>81</v>
      </c>
      <c r="AV698" s="158" t="s">
        <v>81</v>
      </c>
      <c r="AW698" s="158" t="s">
        <v>26</v>
      </c>
      <c r="AX698" s="158" t="s">
        <v>69</v>
      </c>
      <c r="AY698" s="161" t="s">
        <v>157</v>
      </c>
    </row>
    <row r="699" spans="2:65" s="158" customFormat="1">
      <c r="B699" s="159"/>
      <c r="D699" s="160" t="s">
        <v>164</v>
      </c>
      <c r="E699" s="161"/>
      <c r="F699" s="162" t="s">
        <v>381</v>
      </c>
      <c r="H699" s="163">
        <v>1.23</v>
      </c>
      <c r="I699" s="164"/>
      <c r="L699" s="159"/>
      <c r="M699" s="165"/>
      <c r="N699" s="166"/>
      <c r="O699" s="166"/>
      <c r="P699" s="166"/>
      <c r="Q699" s="166"/>
      <c r="R699" s="166"/>
      <c r="S699" s="166"/>
      <c r="T699" s="167"/>
      <c r="AT699" s="161" t="s">
        <v>164</v>
      </c>
      <c r="AU699" s="161" t="s">
        <v>81</v>
      </c>
      <c r="AV699" s="158" t="s">
        <v>81</v>
      </c>
      <c r="AW699" s="158" t="s">
        <v>26</v>
      </c>
      <c r="AX699" s="158" t="s">
        <v>69</v>
      </c>
      <c r="AY699" s="161" t="s">
        <v>157</v>
      </c>
    </row>
    <row r="700" spans="2:65" s="158" customFormat="1">
      <c r="B700" s="159"/>
      <c r="D700" s="160" t="s">
        <v>164</v>
      </c>
      <c r="E700" s="161"/>
      <c r="F700" s="162" t="s">
        <v>382</v>
      </c>
      <c r="H700" s="163">
        <v>1.79</v>
      </c>
      <c r="I700" s="164"/>
      <c r="L700" s="159"/>
      <c r="M700" s="165"/>
      <c r="N700" s="166"/>
      <c r="O700" s="166"/>
      <c r="P700" s="166"/>
      <c r="Q700" s="166"/>
      <c r="R700" s="166"/>
      <c r="S700" s="166"/>
      <c r="T700" s="167"/>
      <c r="AT700" s="161" t="s">
        <v>164</v>
      </c>
      <c r="AU700" s="161" t="s">
        <v>81</v>
      </c>
      <c r="AV700" s="158" t="s">
        <v>81</v>
      </c>
      <c r="AW700" s="158" t="s">
        <v>26</v>
      </c>
      <c r="AX700" s="158" t="s">
        <v>69</v>
      </c>
      <c r="AY700" s="161" t="s">
        <v>157</v>
      </c>
    </row>
    <row r="701" spans="2:65" s="158" customFormat="1">
      <c r="B701" s="159"/>
      <c r="D701" s="160" t="s">
        <v>164</v>
      </c>
      <c r="E701" s="161"/>
      <c r="F701" s="162" t="s">
        <v>383</v>
      </c>
      <c r="H701" s="163">
        <v>3.06</v>
      </c>
      <c r="I701" s="164"/>
      <c r="L701" s="159"/>
      <c r="M701" s="165"/>
      <c r="N701" s="166"/>
      <c r="O701" s="166"/>
      <c r="P701" s="166"/>
      <c r="Q701" s="166"/>
      <c r="R701" s="166"/>
      <c r="S701" s="166"/>
      <c r="T701" s="167"/>
      <c r="AT701" s="161" t="s">
        <v>164</v>
      </c>
      <c r="AU701" s="161" t="s">
        <v>81</v>
      </c>
      <c r="AV701" s="158" t="s">
        <v>81</v>
      </c>
      <c r="AW701" s="158" t="s">
        <v>26</v>
      </c>
      <c r="AX701" s="158" t="s">
        <v>69</v>
      </c>
      <c r="AY701" s="161" t="s">
        <v>157</v>
      </c>
    </row>
    <row r="702" spans="2:65" s="158" customFormat="1">
      <c r="B702" s="159"/>
      <c r="D702" s="160" t="s">
        <v>164</v>
      </c>
      <c r="E702" s="161"/>
      <c r="F702" s="162" t="s">
        <v>384</v>
      </c>
      <c r="H702" s="163">
        <v>1.05</v>
      </c>
      <c r="I702" s="164"/>
      <c r="L702" s="159"/>
      <c r="M702" s="165"/>
      <c r="N702" s="166"/>
      <c r="O702" s="166"/>
      <c r="P702" s="166"/>
      <c r="Q702" s="166"/>
      <c r="R702" s="166"/>
      <c r="S702" s="166"/>
      <c r="T702" s="167"/>
      <c r="AT702" s="161" t="s">
        <v>164</v>
      </c>
      <c r="AU702" s="161" t="s">
        <v>81</v>
      </c>
      <c r="AV702" s="158" t="s">
        <v>81</v>
      </c>
      <c r="AW702" s="158" t="s">
        <v>26</v>
      </c>
      <c r="AX702" s="158" t="s">
        <v>69</v>
      </c>
      <c r="AY702" s="161" t="s">
        <v>157</v>
      </c>
    </row>
    <row r="703" spans="2:65" s="177" customFormat="1">
      <c r="B703" s="178"/>
      <c r="D703" s="160" t="s">
        <v>164</v>
      </c>
      <c r="E703" s="179"/>
      <c r="F703" s="180" t="s">
        <v>170</v>
      </c>
      <c r="H703" s="181">
        <v>16.989999999999998</v>
      </c>
      <c r="I703" s="182"/>
      <c r="L703" s="178"/>
      <c r="M703" s="183"/>
      <c r="N703" s="184"/>
      <c r="O703" s="184"/>
      <c r="P703" s="184"/>
      <c r="Q703" s="184"/>
      <c r="R703" s="184"/>
      <c r="S703" s="184"/>
      <c r="T703" s="185"/>
      <c r="AT703" s="179" t="s">
        <v>164</v>
      </c>
      <c r="AU703" s="179" t="s">
        <v>81</v>
      </c>
      <c r="AV703" s="177" t="s">
        <v>163</v>
      </c>
      <c r="AW703" s="177" t="s">
        <v>26</v>
      </c>
      <c r="AX703" s="177" t="s">
        <v>69</v>
      </c>
      <c r="AY703" s="179" t="s">
        <v>157</v>
      </c>
    </row>
    <row r="704" spans="2:65" s="158" customFormat="1">
      <c r="B704" s="159"/>
      <c r="D704" s="160" t="s">
        <v>164</v>
      </c>
      <c r="E704" s="161"/>
      <c r="F704" s="162" t="s">
        <v>827</v>
      </c>
      <c r="H704" s="163">
        <v>18.178999999999998</v>
      </c>
      <c r="I704" s="164"/>
      <c r="L704" s="159"/>
      <c r="M704" s="165"/>
      <c r="N704" s="166"/>
      <c r="O704" s="166"/>
      <c r="P704" s="166"/>
      <c r="Q704" s="166"/>
      <c r="R704" s="166"/>
      <c r="S704" s="166"/>
      <c r="T704" s="167"/>
      <c r="AT704" s="161" t="s">
        <v>164</v>
      </c>
      <c r="AU704" s="161" t="s">
        <v>81</v>
      </c>
      <c r="AV704" s="158" t="s">
        <v>81</v>
      </c>
      <c r="AW704" s="158" t="s">
        <v>26</v>
      </c>
      <c r="AX704" s="158" t="s">
        <v>69</v>
      </c>
      <c r="AY704" s="161" t="s">
        <v>157</v>
      </c>
    </row>
    <row r="705" spans="2:65" s="177" customFormat="1">
      <c r="B705" s="178"/>
      <c r="D705" s="160" t="s">
        <v>164</v>
      </c>
      <c r="E705" s="179"/>
      <c r="F705" s="180" t="s">
        <v>170</v>
      </c>
      <c r="H705" s="181">
        <v>18.178999999999998</v>
      </c>
      <c r="I705" s="182"/>
      <c r="L705" s="178"/>
      <c r="M705" s="183"/>
      <c r="N705" s="184"/>
      <c r="O705" s="184"/>
      <c r="P705" s="184"/>
      <c r="Q705" s="184"/>
      <c r="R705" s="184"/>
      <c r="S705" s="184"/>
      <c r="T705" s="185"/>
      <c r="AT705" s="179" t="s">
        <v>164</v>
      </c>
      <c r="AU705" s="179" t="s">
        <v>81</v>
      </c>
      <c r="AV705" s="177" t="s">
        <v>163</v>
      </c>
      <c r="AW705" s="177" t="s">
        <v>26</v>
      </c>
      <c r="AX705" s="177" t="s">
        <v>75</v>
      </c>
      <c r="AY705" s="179" t="s">
        <v>157</v>
      </c>
    </row>
    <row r="706" spans="2:65" s="17" customFormat="1" ht="16.5" customHeight="1">
      <c r="B706" s="143"/>
      <c r="C706" s="144" t="s">
        <v>828</v>
      </c>
      <c r="D706" s="144" t="s">
        <v>159</v>
      </c>
      <c r="E706" s="145" t="s">
        <v>829</v>
      </c>
      <c r="F706" s="146" t="s">
        <v>830</v>
      </c>
      <c r="G706" s="147" t="s">
        <v>208</v>
      </c>
      <c r="H706" s="148">
        <v>18.178999999999998</v>
      </c>
      <c r="I706" s="149"/>
      <c r="J706" s="150"/>
      <c r="K706" s="151"/>
      <c r="L706" s="18"/>
      <c r="M706" s="152"/>
      <c r="N706" s="153" t="s">
        <v>35</v>
      </c>
      <c r="O706" s="45"/>
      <c r="P706" s="154">
        <f>O706*H706</f>
        <v>0</v>
      </c>
      <c r="Q706" s="154">
        <v>0</v>
      </c>
      <c r="R706" s="154">
        <f>Q706*H706</f>
        <v>0</v>
      </c>
      <c r="S706" s="154">
        <v>0</v>
      </c>
      <c r="T706" s="155">
        <f>S706*H706</f>
        <v>0</v>
      </c>
      <c r="AR706" s="156" t="s">
        <v>197</v>
      </c>
      <c r="AT706" s="156" t="s">
        <v>159</v>
      </c>
      <c r="AU706" s="156" t="s">
        <v>81</v>
      </c>
      <c r="AY706" s="3" t="s">
        <v>157</v>
      </c>
      <c r="BE706" s="157">
        <f>IF(N706="základná",J706,0)</f>
        <v>0</v>
      </c>
      <c r="BF706" s="157">
        <f>IF(N706="znížená",J706,0)</f>
        <v>0</v>
      </c>
      <c r="BG706" s="157">
        <f>IF(N706="zákl. prenesená",J706,0)</f>
        <v>0</v>
      </c>
      <c r="BH706" s="157">
        <f>IF(N706="zníž. prenesená",J706,0)</f>
        <v>0</v>
      </c>
      <c r="BI706" s="157">
        <f>IF(N706="nulová",J706,0)</f>
        <v>0</v>
      </c>
      <c r="BJ706" s="3" t="s">
        <v>81</v>
      </c>
      <c r="BK706" s="157">
        <f>ROUND(I706*H706,2)</f>
        <v>0</v>
      </c>
      <c r="BL706" s="3" t="s">
        <v>197</v>
      </c>
      <c r="BM706" s="156" t="s">
        <v>831</v>
      </c>
    </row>
    <row r="707" spans="2:65" s="158" customFormat="1">
      <c r="B707" s="159"/>
      <c r="D707" s="160" t="s">
        <v>164</v>
      </c>
      <c r="E707" s="161"/>
      <c r="F707" s="162" t="s">
        <v>827</v>
      </c>
      <c r="H707" s="163">
        <v>18.178999999999998</v>
      </c>
      <c r="I707" s="164"/>
      <c r="L707" s="159"/>
      <c r="M707" s="165"/>
      <c r="N707" s="166"/>
      <c r="O707" s="166"/>
      <c r="P707" s="166"/>
      <c r="Q707" s="166"/>
      <c r="R707" s="166"/>
      <c r="S707" s="166"/>
      <c r="T707" s="167"/>
      <c r="AT707" s="161" t="s">
        <v>164</v>
      </c>
      <c r="AU707" s="161" t="s">
        <v>81</v>
      </c>
      <c r="AV707" s="158" t="s">
        <v>81</v>
      </c>
      <c r="AW707" s="158" t="s">
        <v>26</v>
      </c>
      <c r="AX707" s="158" t="s">
        <v>69</v>
      </c>
      <c r="AY707" s="161" t="s">
        <v>157</v>
      </c>
    </row>
    <row r="708" spans="2:65" s="177" customFormat="1">
      <c r="B708" s="178"/>
      <c r="D708" s="160" t="s">
        <v>164</v>
      </c>
      <c r="E708" s="179"/>
      <c r="F708" s="180" t="s">
        <v>170</v>
      </c>
      <c r="H708" s="181">
        <v>18.178999999999998</v>
      </c>
      <c r="I708" s="182"/>
      <c r="L708" s="178"/>
      <c r="M708" s="183"/>
      <c r="N708" s="184"/>
      <c r="O708" s="184"/>
      <c r="P708" s="184"/>
      <c r="Q708" s="184"/>
      <c r="R708" s="184"/>
      <c r="S708" s="184"/>
      <c r="T708" s="185"/>
      <c r="AT708" s="179" t="s">
        <v>164</v>
      </c>
      <c r="AU708" s="179" t="s">
        <v>81</v>
      </c>
      <c r="AV708" s="177" t="s">
        <v>163</v>
      </c>
      <c r="AW708" s="177" t="s">
        <v>26</v>
      </c>
      <c r="AX708" s="177" t="s">
        <v>75</v>
      </c>
      <c r="AY708" s="179" t="s">
        <v>157</v>
      </c>
    </row>
    <row r="709" spans="2:65" s="17" customFormat="1" ht="16.5" customHeight="1">
      <c r="B709" s="143"/>
      <c r="C709" s="144" t="s">
        <v>549</v>
      </c>
      <c r="D709" s="144" t="s">
        <v>159</v>
      </c>
      <c r="E709" s="145" t="s">
        <v>832</v>
      </c>
      <c r="F709" s="146" t="s">
        <v>833</v>
      </c>
      <c r="G709" s="147" t="s">
        <v>222</v>
      </c>
      <c r="H709" s="148">
        <v>2</v>
      </c>
      <c r="I709" s="149"/>
      <c r="J709" s="150"/>
      <c r="K709" s="151"/>
      <c r="L709" s="18"/>
      <c r="M709" s="152"/>
      <c r="N709" s="153" t="s">
        <v>35</v>
      </c>
      <c r="O709" s="45"/>
      <c r="P709" s="154">
        <f>O709*H709</f>
        <v>0</v>
      </c>
      <c r="Q709" s="154">
        <v>0</v>
      </c>
      <c r="R709" s="154">
        <f>Q709*H709</f>
        <v>0</v>
      </c>
      <c r="S709" s="154">
        <v>0</v>
      </c>
      <c r="T709" s="155">
        <f>S709*H709</f>
        <v>0</v>
      </c>
      <c r="AR709" s="156" t="s">
        <v>197</v>
      </c>
      <c r="AT709" s="156" t="s">
        <v>159</v>
      </c>
      <c r="AU709" s="156" t="s">
        <v>81</v>
      </c>
      <c r="AY709" s="3" t="s">
        <v>157</v>
      </c>
      <c r="BE709" s="157">
        <f>IF(N709="základná",J709,0)</f>
        <v>0</v>
      </c>
      <c r="BF709" s="157">
        <f>IF(N709="znížená",J709,0)</f>
        <v>0</v>
      </c>
      <c r="BG709" s="157">
        <f>IF(N709="zákl. prenesená",J709,0)</f>
        <v>0</v>
      </c>
      <c r="BH709" s="157">
        <f>IF(N709="zníž. prenesená",J709,0)</f>
        <v>0</v>
      </c>
      <c r="BI709" s="157">
        <f>IF(N709="nulová",J709,0)</f>
        <v>0</v>
      </c>
      <c r="BJ709" s="3" t="s">
        <v>81</v>
      </c>
      <c r="BK709" s="157">
        <f>ROUND(I709*H709,2)</f>
        <v>0</v>
      </c>
      <c r="BL709" s="3" t="s">
        <v>197</v>
      </c>
      <c r="BM709" s="156" t="s">
        <v>834</v>
      </c>
    </row>
    <row r="710" spans="2:65" s="17" customFormat="1" ht="24.25" customHeight="1">
      <c r="B710" s="143"/>
      <c r="C710" s="144" t="s">
        <v>835</v>
      </c>
      <c r="D710" s="144" t="s">
        <v>159</v>
      </c>
      <c r="E710" s="145" t="s">
        <v>836</v>
      </c>
      <c r="F710" s="146" t="s">
        <v>837</v>
      </c>
      <c r="G710" s="147" t="s">
        <v>208</v>
      </c>
      <c r="H710" s="148">
        <v>25.285</v>
      </c>
      <c r="I710" s="149"/>
      <c r="J710" s="150"/>
      <c r="K710" s="151"/>
      <c r="L710" s="18"/>
      <c r="M710" s="152"/>
      <c r="N710" s="153" t="s">
        <v>35</v>
      </c>
      <c r="O710" s="45"/>
      <c r="P710" s="154">
        <f>O710*H710</f>
        <v>0</v>
      </c>
      <c r="Q710" s="154">
        <v>0</v>
      </c>
      <c r="R710" s="154">
        <f>Q710*H710</f>
        <v>0</v>
      </c>
      <c r="S710" s="154">
        <v>0</v>
      </c>
      <c r="T710" s="155">
        <f>S710*H710</f>
        <v>0</v>
      </c>
      <c r="AR710" s="156" t="s">
        <v>197</v>
      </c>
      <c r="AT710" s="156" t="s">
        <v>159</v>
      </c>
      <c r="AU710" s="156" t="s">
        <v>81</v>
      </c>
      <c r="AY710" s="3" t="s">
        <v>157</v>
      </c>
      <c r="BE710" s="157">
        <f>IF(N710="základná",J710,0)</f>
        <v>0</v>
      </c>
      <c r="BF710" s="157">
        <f>IF(N710="znížená",J710,0)</f>
        <v>0</v>
      </c>
      <c r="BG710" s="157">
        <f>IF(N710="zákl. prenesená",J710,0)</f>
        <v>0</v>
      </c>
      <c r="BH710" s="157">
        <f>IF(N710="zníž. prenesená",J710,0)</f>
        <v>0</v>
      </c>
      <c r="BI710" s="157">
        <f>IF(N710="nulová",J710,0)</f>
        <v>0</v>
      </c>
      <c r="BJ710" s="3" t="s">
        <v>81</v>
      </c>
      <c r="BK710" s="157">
        <f>ROUND(I710*H710,2)</f>
        <v>0</v>
      </c>
      <c r="BL710" s="3" t="s">
        <v>197</v>
      </c>
      <c r="BM710" s="156" t="s">
        <v>838</v>
      </c>
    </row>
    <row r="711" spans="2:65" s="158" customFormat="1">
      <c r="B711" s="159"/>
      <c r="D711" s="160" t="s">
        <v>164</v>
      </c>
      <c r="E711" s="161"/>
      <c r="F711" s="162" t="s">
        <v>839</v>
      </c>
      <c r="H711" s="163">
        <v>1.08</v>
      </c>
      <c r="I711" s="164"/>
      <c r="L711" s="159"/>
      <c r="M711" s="165"/>
      <c r="N711" s="166"/>
      <c r="O711" s="166"/>
      <c r="P711" s="166"/>
      <c r="Q711" s="166"/>
      <c r="R711" s="166"/>
      <c r="S711" s="166"/>
      <c r="T711" s="167"/>
      <c r="AT711" s="161" t="s">
        <v>164</v>
      </c>
      <c r="AU711" s="161" t="s">
        <v>81</v>
      </c>
      <c r="AV711" s="158" t="s">
        <v>81</v>
      </c>
      <c r="AW711" s="158" t="s">
        <v>26</v>
      </c>
      <c r="AX711" s="158" t="s">
        <v>69</v>
      </c>
      <c r="AY711" s="161" t="s">
        <v>157</v>
      </c>
    </row>
    <row r="712" spans="2:65" s="158" customFormat="1">
      <c r="B712" s="159"/>
      <c r="D712" s="160" t="s">
        <v>164</v>
      </c>
      <c r="E712" s="161"/>
      <c r="F712" s="162" t="s">
        <v>840</v>
      </c>
      <c r="H712" s="163">
        <v>1.1399999999999999</v>
      </c>
      <c r="I712" s="164"/>
      <c r="L712" s="159"/>
      <c r="M712" s="165"/>
      <c r="N712" s="166"/>
      <c r="O712" s="166"/>
      <c r="P712" s="166"/>
      <c r="Q712" s="166"/>
      <c r="R712" s="166"/>
      <c r="S712" s="166"/>
      <c r="T712" s="167"/>
      <c r="AT712" s="161" t="s">
        <v>164</v>
      </c>
      <c r="AU712" s="161" t="s">
        <v>81</v>
      </c>
      <c r="AV712" s="158" t="s">
        <v>81</v>
      </c>
      <c r="AW712" s="158" t="s">
        <v>26</v>
      </c>
      <c r="AX712" s="158" t="s">
        <v>69</v>
      </c>
      <c r="AY712" s="161" t="s">
        <v>157</v>
      </c>
    </row>
    <row r="713" spans="2:65" s="158" customFormat="1">
      <c r="B713" s="159"/>
      <c r="D713" s="160" t="s">
        <v>164</v>
      </c>
      <c r="E713" s="161"/>
      <c r="F713" s="162" t="s">
        <v>841</v>
      </c>
      <c r="H713" s="163">
        <v>4.1310000000000002</v>
      </c>
      <c r="I713" s="164"/>
      <c r="L713" s="159"/>
      <c r="M713" s="165"/>
      <c r="N713" s="166"/>
      <c r="O713" s="166"/>
      <c r="P713" s="166"/>
      <c r="Q713" s="166"/>
      <c r="R713" s="166"/>
      <c r="S713" s="166"/>
      <c r="T713" s="167"/>
      <c r="AT713" s="161" t="s">
        <v>164</v>
      </c>
      <c r="AU713" s="161" t="s">
        <v>81</v>
      </c>
      <c r="AV713" s="158" t="s">
        <v>81</v>
      </c>
      <c r="AW713" s="158" t="s">
        <v>26</v>
      </c>
      <c r="AX713" s="158" t="s">
        <v>69</v>
      </c>
      <c r="AY713" s="161" t="s">
        <v>157</v>
      </c>
    </row>
    <row r="714" spans="2:65" s="158" customFormat="1">
      <c r="B714" s="159"/>
      <c r="D714" s="160" t="s">
        <v>164</v>
      </c>
      <c r="E714" s="161"/>
      <c r="F714" s="162" t="s">
        <v>842</v>
      </c>
      <c r="H714" s="163">
        <v>17.28</v>
      </c>
      <c r="I714" s="164"/>
      <c r="L714" s="159"/>
      <c r="M714" s="165"/>
      <c r="N714" s="166"/>
      <c r="O714" s="166"/>
      <c r="P714" s="166"/>
      <c r="Q714" s="166"/>
      <c r="R714" s="166"/>
      <c r="S714" s="166"/>
      <c r="T714" s="167"/>
      <c r="AT714" s="161" t="s">
        <v>164</v>
      </c>
      <c r="AU714" s="161" t="s">
        <v>81</v>
      </c>
      <c r="AV714" s="158" t="s">
        <v>81</v>
      </c>
      <c r="AW714" s="158" t="s">
        <v>26</v>
      </c>
      <c r="AX714" s="158" t="s">
        <v>69</v>
      </c>
      <c r="AY714" s="161" t="s">
        <v>157</v>
      </c>
    </row>
    <row r="715" spans="2:65" s="177" customFormat="1">
      <c r="B715" s="178"/>
      <c r="D715" s="160" t="s">
        <v>164</v>
      </c>
      <c r="E715" s="179"/>
      <c r="F715" s="180" t="s">
        <v>170</v>
      </c>
      <c r="H715" s="181">
        <v>23.631</v>
      </c>
      <c r="I715" s="182"/>
      <c r="L715" s="178"/>
      <c r="M715" s="183"/>
      <c r="N715" s="184"/>
      <c r="O715" s="184"/>
      <c r="P715" s="184"/>
      <c r="Q715" s="184"/>
      <c r="R715" s="184"/>
      <c r="S715" s="184"/>
      <c r="T715" s="185"/>
      <c r="AT715" s="179" t="s">
        <v>164</v>
      </c>
      <c r="AU715" s="179" t="s">
        <v>81</v>
      </c>
      <c r="AV715" s="177" t="s">
        <v>163</v>
      </c>
      <c r="AW715" s="177" t="s">
        <v>26</v>
      </c>
      <c r="AX715" s="177" t="s">
        <v>69</v>
      </c>
      <c r="AY715" s="179" t="s">
        <v>157</v>
      </c>
    </row>
    <row r="716" spans="2:65" s="158" customFormat="1">
      <c r="B716" s="159"/>
      <c r="D716" s="160" t="s">
        <v>164</v>
      </c>
      <c r="E716" s="161"/>
      <c r="F716" s="162" t="s">
        <v>843</v>
      </c>
      <c r="H716" s="163">
        <v>25.285</v>
      </c>
      <c r="I716" s="164"/>
      <c r="L716" s="159"/>
      <c r="M716" s="165"/>
      <c r="N716" s="166"/>
      <c r="O716" s="166"/>
      <c r="P716" s="166"/>
      <c r="Q716" s="166"/>
      <c r="R716" s="166"/>
      <c r="S716" s="166"/>
      <c r="T716" s="167"/>
      <c r="AT716" s="161" t="s">
        <v>164</v>
      </c>
      <c r="AU716" s="161" t="s">
        <v>81</v>
      </c>
      <c r="AV716" s="158" t="s">
        <v>81</v>
      </c>
      <c r="AW716" s="158" t="s">
        <v>26</v>
      </c>
      <c r="AX716" s="158" t="s">
        <v>69</v>
      </c>
      <c r="AY716" s="161" t="s">
        <v>157</v>
      </c>
    </row>
    <row r="717" spans="2:65" s="177" customFormat="1">
      <c r="B717" s="178"/>
      <c r="D717" s="160" t="s">
        <v>164</v>
      </c>
      <c r="E717" s="179"/>
      <c r="F717" s="180" t="s">
        <v>170</v>
      </c>
      <c r="H717" s="181">
        <v>25.285</v>
      </c>
      <c r="I717" s="182"/>
      <c r="L717" s="178"/>
      <c r="M717" s="183"/>
      <c r="N717" s="184"/>
      <c r="O717" s="184"/>
      <c r="P717" s="184"/>
      <c r="Q717" s="184"/>
      <c r="R717" s="184"/>
      <c r="S717" s="184"/>
      <c r="T717" s="185"/>
      <c r="AT717" s="179" t="s">
        <v>164</v>
      </c>
      <c r="AU717" s="179" t="s">
        <v>81</v>
      </c>
      <c r="AV717" s="177" t="s">
        <v>163</v>
      </c>
      <c r="AW717" s="177" t="s">
        <v>26</v>
      </c>
      <c r="AX717" s="177" t="s">
        <v>75</v>
      </c>
      <c r="AY717" s="179" t="s">
        <v>157</v>
      </c>
    </row>
    <row r="718" spans="2:65" s="17" customFormat="1" ht="24.25" customHeight="1">
      <c r="B718" s="143"/>
      <c r="C718" s="186" t="s">
        <v>553</v>
      </c>
      <c r="D718" s="186" t="s">
        <v>236</v>
      </c>
      <c r="E718" s="187" t="s">
        <v>844</v>
      </c>
      <c r="F718" s="188" t="s">
        <v>845</v>
      </c>
      <c r="G718" s="189" t="s">
        <v>208</v>
      </c>
      <c r="H718" s="190">
        <v>25.285</v>
      </c>
      <c r="I718" s="191"/>
      <c r="J718" s="192"/>
      <c r="K718" s="193"/>
      <c r="L718" s="194"/>
      <c r="M718" s="195"/>
      <c r="N718" s="196" t="s">
        <v>35</v>
      </c>
      <c r="O718" s="45"/>
      <c r="P718" s="154">
        <f>O718*H718</f>
        <v>0</v>
      </c>
      <c r="Q718" s="154">
        <v>0</v>
      </c>
      <c r="R718" s="154">
        <f>Q718*H718</f>
        <v>0</v>
      </c>
      <c r="S718" s="154">
        <v>0</v>
      </c>
      <c r="T718" s="155">
        <f>S718*H718</f>
        <v>0</v>
      </c>
      <c r="AR718" s="156" t="s">
        <v>233</v>
      </c>
      <c r="AT718" s="156" t="s">
        <v>236</v>
      </c>
      <c r="AU718" s="156" t="s">
        <v>81</v>
      </c>
      <c r="AY718" s="3" t="s">
        <v>157</v>
      </c>
      <c r="BE718" s="157">
        <f>IF(N718="základná",J718,0)</f>
        <v>0</v>
      </c>
      <c r="BF718" s="157">
        <f>IF(N718="znížená",J718,0)</f>
        <v>0</v>
      </c>
      <c r="BG718" s="157">
        <f>IF(N718="zákl. prenesená",J718,0)</f>
        <v>0</v>
      </c>
      <c r="BH718" s="157">
        <f>IF(N718="zníž. prenesená",J718,0)</f>
        <v>0</v>
      </c>
      <c r="BI718" s="157">
        <f>IF(N718="nulová",J718,0)</f>
        <v>0</v>
      </c>
      <c r="BJ718" s="3" t="s">
        <v>81</v>
      </c>
      <c r="BK718" s="157">
        <f>ROUND(I718*H718,2)</f>
        <v>0</v>
      </c>
      <c r="BL718" s="3" t="s">
        <v>197</v>
      </c>
      <c r="BM718" s="156" t="s">
        <v>846</v>
      </c>
    </row>
    <row r="719" spans="2:65" s="158" customFormat="1">
      <c r="B719" s="159"/>
      <c r="D719" s="160" t="s">
        <v>164</v>
      </c>
      <c r="E719" s="161"/>
      <c r="F719" s="162" t="s">
        <v>843</v>
      </c>
      <c r="H719" s="163">
        <v>25.285</v>
      </c>
      <c r="I719" s="164"/>
      <c r="L719" s="159"/>
      <c r="M719" s="165"/>
      <c r="N719" s="166"/>
      <c r="O719" s="166"/>
      <c r="P719" s="166"/>
      <c r="Q719" s="166"/>
      <c r="R719" s="166"/>
      <c r="S719" s="166"/>
      <c r="T719" s="167"/>
      <c r="AT719" s="161" t="s">
        <v>164</v>
      </c>
      <c r="AU719" s="161" t="s">
        <v>81</v>
      </c>
      <c r="AV719" s="158" t="s">
        <v>81</v>
      </c>
      <c r="AW719" s="158" t="s">
        <v>26</v>
      </c>
      <c r="AX719" s="158" t="s">
        <v>69</v>
      </c>
      <c r="AY719" s="161" t="s">
        <v>157</v>
      </c>
    </row>
    <row r="720" spans="2:65" s="177" customFormat="1">
      <c r="B720" s="178"/>
      <c r="D720" s="160" t="s">
        <v>164</v>
      </c>
      <c r="E720" s="179"/>
      <c r="F720" s="180" t="s">
        <v>170</v>
      </c>
      <c r="H720" s="181">
        <v>25.285</v>
      </c>
      <c r="I720" s="182"/>
      <c r="L720" s="178"/>
      <c r="M720" s="183"/>
      <c r="N720" s="184"/>
      <c r="O720" s="184"/>
      <c r="P720" s="184"/>
      <c r="Q720" s="184"/>
      <c r="R720" s="184"/>
      <c r="S720" s="184"/>
      <c r="T720" s="185"/>
      <c r="AT720" s="179" t="s">
        <v>164</v>
      </c>
      <c r="AU720" s="179" t="s">
        <v>81</v>
      </c>
      <c r="AV720" s="177" t="s">
        <v>163</v>
      </c>
      <c r="AW720" s="177" t="s">
        <v>26</v>
      </c>
      <c r="AX720" s="177" t="s">
        <v>75</v>
      </c>
      <c r="AY720" s="179" t="s">
        <v>157</v>
      </c>
    </row>
    <row r="721" spans="2:65" s="17" customFormat="1" ht="16.5" customHeight="1">
      <c r="B721" s="143"/>
      <c r="C721" s="144" t="s">
        <v>847</v>
      </c>
      <c r="D721" s="144" t="s">
        <v>159</v>
      </c>
      <c r="E721" s="145" t="s">
        <v>848</v>
      </c>
      <c r="F721" s="146" t="s">
        <v>849</v>
      </c>
      <c r="G721" s="147" t="s">
        <v>208</v>
      </c>
      <c r="H721" s="148">
        <v>25.285</v>
      </c>
      <c r="I721" s="149"/>
      <c r="J721" s="150"/>
      <c r="K721" s="151"/>
      <c r="L721" s="18"/>
      <c r="M721" s="152"/>
      <c r="N721" s="153" t="s">
        <v>35</v>
      </c>
      <c r="O721" s="45"/>
      <c r="P721" s="154">
        <f t="shared" ref="P721:P728" si="18">O721*H721</f>
        <v>0</v>
      </c>
      <c r="Q721" s="154">
        <v>0</v>
      </c>
      <c r="R721" s="154">
        <f t="shared" ref="R721:R728" si="19">Q721*H721</f>
        <v>0</v>
      </c>
      <c r="S721" s="154">
        <v>0</v>
      </c>
      <c r="T721" s="155">
        <f t="shared" ref="T721:T728" si="20">S721*H721</f>
        <v>0</v>
      </c>
      <c r="AR721" s="156" t="s">
        <v>197</v>
      </c>
      <c r="AT721" s="156" t="s">
        <v>159</v>
      </c>
      <c r="AU721" s="156" t="s">
        <v>81</v>
      </c>
      <c r="AY721" s="3" t="s">
        <v>157</v>
      </c>
      <c r="BE721" s="157">
        <f t="shared" ref="BE721:BE728" si="21">IF(N721="základná",J721,0)</f>
        <v>0</v>
      </c>
      <c r="BF721" s="157">
        <f t="shared" ref="BF721:BF728" si="22">IF(N721="znížená",J721,0)</f>
        <v>0</v>
      </c>
      <c r="BG721" s="157">
        <f t="shared" ref="BG721:BG728" si="23">IF(N721="zákl. prenesená",J721,0)</f>
        <v>0</v>
      </c>
      <c r="BH721" s="157">
        <f t="shared" ref="BH721:BH728" si="24">IF(N721="zníž. prenesená",J721,0)</f>
        <v>0</v>
      </c>
      <c r="BI721" s="157">
        <f t="shared" ref="BI721:BI728" si="25">IF(N721="nulová",J721,0)</f>
        <v>0</v>
      </c>
      <c r="BJ721" s="3" t="s">
        <v>81</v>
      </c>
      <c r="BK721" s="157">
        <f t="shared" ref="BK721:BK728" si="26">ROUND(I721*H721,2)</f>
        <v>0</v>
      </c>
      <c r="BL721" s="3" t="s">
        <v>197</v>
      </c>
      <c r="BM721" s="156" t="s">
        <v>850</v>
      </c>
    </row>
    <row r="722" spans="2:65" s="17" customFormat="1" ht="33" customHeight="1">
      <c r="B722" s="143"/>
      <c r="C722" s="144" t="s">
        <v>559</v>
      </c>
      <c r="D722" s="144" t="s">
        <v>159</v>
      </c>
      <c r="E722" s="145" t="s">
        <v>851</v>
      </c>
      <c r="F722" s="146" t="s">
        <v>852</v>
      </c>
      <c r="G722" s="147" t="s">
        <v>222</v>
      </c>
      <c r="H722" s="148">
        <v>1</v>
      </c>
      <c r="I722" s="149"/>
      <c r="J722" s="150"/>
      <c r="K722" s="151"/>
      <c r="L722" s="18"/>
      <c r="M722" s="152"/>
      <c r="N722" s="153" t="s">
        <v>35</v>
      </c>
      <c r="O722" s="45"/>
      <c r="P722" s="154">
        <f t="shared" si="18"/>
        <v>0</v>
      </c>
      <c r="Q722" s="154">
        <v>0</v>
      </c>
      <c r="R722" s="154">
        <f t="shared" si="19"/>
        <v>0</v>
      </c>
      <c r="S722" s="154">
        <v>0</v>
      </c>
      <c r="T722" s="155">
        <f t="shared" si="20"/>
        <v>0</v>
      </c>
      <c r="AR722" s="156" t="s">
        <v>197</v>
      </c>
      <c r="AT722" s="156" t="s">
        <v>159</v>
      </c>
      <c r="AU722" s="156" t="s">
        <v>81</v>
      </c>
      <c r="AY722" s="3" t="s">
        <v>157</v>
      </c>
      <c r="BE722" s="157">
        <f t="shared" si="21"/>
        <v>0</v>
      </c>
      <c r="BF722" s="157">
        <f t="shared" si="22"/>
        <v>0</v>
      </c>
      <c r="BG722" s="157">
        <f t="shared" si="23"/>
        <v>0</v>
      </c>
      <c r="BH722" s="157">
        <f t="shared" si="24"/>
        <v>0</v>
      </c>
      <c r="BI722" s="157">
        <f t="shared" si="25"/>
        <v>0</v>
      </c>
      <c r="BJ722" s="3" t="s">
        <v>81</v>
      </c>
      <c r="BK722" s="157">
        <f t="shared" si="26"/>
        <v>0</v>
      </c>
      <c r="BL722" s="3" t="s">
        <v>197</v>
      </c>
      <c r="BM722" s="156" t="s">
        <v>853</v>
      </c>
    </row>
    <row r="723" spans="2:65" s="17" customFormat="1" ht="33" customHeight="1">
      <c r="B723" s="143"/>
      <c r="C723" s="186" t="s">
        <v>854</v>
      </c>
      <c r="D723" s="186" t="s">
        <v>236</v>
      </c>
      <c r="E723" s="187" t="s">
        <v>855</v>
      </c>
      <c r="F723" s="188" t="s">
        <v>856</v>
      </c>
      <c r="G723" s="189" t="s">
        <v>222</v>
      </c>
      <c r="H723" s="190">
        <v>1</v>
      </c>
      <c r="I723" s="191"/>
      <c r="J723" s="192"/>
      <c r="K723" s="193"/>
      <c r="L723" s="194"/>
      <c r="M723" s="195"/>
      <c r="N723" s="196" t="s">
        <v>35</v>
      </c>
      <c r="O723" s="45"/>
      <c r="P723" s="154">
        <f t="shared" si="18"/>
        <v>0</v>
      </c>
      <c r="Q723" s="154">
        <v>0</v>
      </c>
      <c r="R723" s="154">
        <f t="shared" si="19"/>
        <v>0</v>
      </c>
      <c r="S723" s="154">
        <v>0</v>
      </c>
      <c r="T723" s="155">
        <f t="shared" si="20"/>
        <v>0</v>
      </c>
      <c r="AR723" s="156" t="s">
        <v>233</v>
      </c>
      <c r="AT723" s="156" t="s">
        <v>236</v>
      </c>
      <c r="AU723" s="156" t="s">
        <v>81</v>
      </c>
      <c r="AY723" s="3" t="s">
        <v>157</v>
      </c>
      <c r="BE723" s="157">
        <f t="shared" si="21"/>
        <v>0</v>
      </c>
      <c r="BF723" s="157">
        <f t="shared" si="22"/>
        <v>0</v>
      </c>
      <c r="BG723" s="157">
        <f t="shared" si="23"/>
        <v>0</v>
      </c>
      <c r="BH723" s="157">
        <f t="shared" si="24"/>
        <v>0</v>
      </c>
      <c r="BI723" s="157">
        <f t="shared" si="25"/>
        <v>0</v>
      </c>
      <c r="BJ723" s="3" t="s">
        <v>81</v>
      </c>
      <c r="BK723" s="157">
        <f t="shared" si="26"/>
        <v>0</v>
      </c>
      <c r="BL723" s="3" t="s">
        <v>197</v>
      </c>
      <c r="BM723" s="156" t="s">
        <v>857</v>
      </c>
    </row>
    <row r="724" spans="2:65" s="17" customFormat="1" ht="33" customHeight="1">
      <c r="B724" s="143"/>
      <c r="C724" s="144" t="s">
        <v>566</v>
      </c>
      <c r="D724" s="144" t="s">
        <v>159</v>
      </c>
      <c r="E724" s="145" t="s">
        <v>858</v>
      </c>
      <c r="F724" s="146" t="s">
        <v>859</v>
      </c>
      <c r="G724" s="147" t="s">
        <v>222</v>
      </c>
      <c r="H724" s="148">
        <v>1</v>
      </c>
      <c r="I724" s="149"/>
      <c r="J724" s="150"/>
      <c r="K724" s="151"/>
      <c r="L724" s="18"/>
      <c r="M724" s="152"/>
      <c r="N724" s="153" t="s">
        <v>35</v>
      </c>
      <c r="O724" s="45"/>
      <c r="P724" s="154">
        <f t="shared" si="18"/>
        <v>0</v>
      </c>
      <c r="Q724" s="154">
        <v>0</v>
      </c>
      <c r="R724" s="154">
        <f t="shared" si="19"/>
        <v>0</v>
      </c>
      <c r="S724" s="154">
        <v>0</v>
      </c>
      <c r="T724" s="155">
        <f t="shared" si="20"/>
        <v>0</v>
      </c>
      <c r="AR724" s="156" t="s">
        <v>197</v>
      </c>
      <c r="AT724" s="156" t="s">
        <v>159</v>
      </c>
      <c r="AU724" s="156" t="s">
        <v>81</v>
      </c>
      <c r="AY724" s="3" t="s">
        <v>157</v>
      </c>
      <c r="BE724" s="157">
        <f t="shared" si="21"/>
        <v>0</v>
      </c>
      <c r="BF724" s="157">
        <f t="shared" si="22"/>
        <v>0</v>
      </c>
      <c r="BG724" s="157">
        <f t="shared" si="23"/>
        <v>0</v>
      </c>
      <c r="BH724" s="157">
        <f t="shared" si="24"/>
        <v>0</v>
      </c>
      <c r="BI724" s="157">
        <f t="shared" si="25"/>
        <v>0</v>
      </c>
      <c r="BJ724" s="3" t="s">
        <v>81</v>
      </c>
      <c r="BK724" s="157">
        <f t="shared" si="26"/>
        <v>0</v>
      </c>
      <c r="BL724" s="3" t="s">
        <v>197</v>
      </c>
      <c r="BM724" s="156" t="s">
        <v>860</v>
      </c>
    </row>
    <row r="725" spans="2:65" s="17" customFormat="1" ht="33" customHeight="1">
      <c r="B725" s="143"/>
      <c r="C725" s="186" t="s">
        <v>861</v>
      </c>
      <c r="D725" s="186" t="s">
        <v>236</v>
      </c>
      <c r="E725" s="187" t="s">
        <v>862</v>
      </c>
      <c r="F725" s="188" t="s">
        <v>863</v>
      </c>
      <c r="G725" s="189" t="s">
        <v>222</v>
      </c>
      <c r="H725" s="190">
        <v>1</v>
      </c>
      <c r="I725" s="191"/>
      <c r="J725" s="192"/>
      <c r="K725" s="193"/>
      <c r="L725" s="194"/>
      <c r="M725" s="195"/>
      <c r="N725" s="196" t="s">
        <v>35</v>
      </c>
      <c r="O725" s="45"/>
      <c r="P725" s="154">
        <f t="shared" si="18"/>
        <v>0</v>
      </c>
      <c r="Q725" s="154">
        <v>0</v>
      </c>
      <c r="R725" s="154">
        <f t="shared" si="19"/>
        <v>0</v>
      </c>
      <c r="S725" s="154">
        <v>0</v>
      </c>
      <c r="T725" s="155">
        <f t="shared" si="20"/>
        <v>0</v>
      </c>
      <c r="AR725" s="156" t="s">
        <v>233</v>
      </c>
      <c r="AT725" s="156" t="s">
        <v>236</v>
      </c>
      <c r="AU725" s="156" t="s">
        <v>81</v>
      </c>
      <c r="AY725" s="3" t="s">
        <v>157</v>
      </c>
      <c r="BE725" s="157">
        <f t="shared" si="21"/>
        <v>0</v>
      </c>
      <c r="BF725" s="157">
        <f t="shared" si="22"/>
        <v>0</v>
      </c>
      <c r="BG725" s="157">
        <f t="shared" si="23"/>
        <v>0</v>
      </c>
      <c r="BH725" s="157">
        <f t="shared" si="24"/>
        <v>0</v>
      </c>
      <c r="BI725" s="157">
        <f t="shared" si="25"/>
        <v>0</v>
      </c>
      <c r="BJ725" s="3" t="s">
        <v>81</v>
      </c>
      <c r="BK725" s="157">
        <f t="shared" si="26"/>
        <v>0</v>
      </c>
      <c r="BL725" s="3" t="s">
        <v>197</v>
      </c>
      <c r="BM725" s="156" t="s">
        <v>864</v>
      </c>
    </row>
    <row r="726" spans="2:65" s="17" customFormat="1" ht="33" customHeight="1">
      <c r="B726" s="143"/>
      <c r="C726" s="144" t="s">
        <v>577</v>
      </c>
      <c r="D726" s="144" t="s">
        <v>159</v>
      </c>
      <c r="E726" s="145" t="s">
        <v>865</v>
      </c>
      <c r="F726" s="146" t="s">
        <v>866</v>
      </c>
      <c r="G726" s="147" t="s">
        <v>222</v>
      </c>
      <c r="H726" s="148">
        <v>4</v>
      </c>
      <c r="I726" s="149"/>
      <c r="J726" s="150"/>
      <c r="K726" s="151"/>
      <c r="L726" s="18"/>
      <c r="M726" s="152"/>
      <c r="N726" s="153" t="s">
        <v>35</v>
      </c>
      <c r="O726" s="45"/>
      <c r="P726" s="154">
        <f t="shared" si="18"/>
        <v>0</v>
      </c>
      <c r="Q726" s="154">
        <v>0</v>
      </c>
      <c r="R726" s="154">
        <f t="shared" si="19"/>
        <v>0</v>
      </c>
      <c r="S726" s="154">
        <v>0</v>
      </c>
      <c r="T726" s="155">
        <f t="shared" si="20"/>
        <v>0</v>
      </c>
      <c r="AR726" s="156" t="s">
        <v>197</v>
      </c>
      <c r="AT726" s="156" t="s">
        <v>159</v>
      </c>
      <c r="AU726" s="156" t="s">
        <v>81</v>
      </c>
      <c r="AY726" s="3" t="s">
        <v>157</v>
      </c>
      <c r="BE726" s="157">
        <f t="shared" si="21"/>
        <v>0</v>
      </c>
      <c r="BF726" s="157">
        <f t="shared" si="22"/>
        <v>0</v>
      </c>
      <c r="BG726" s="157">
        <f t="shared" si="23"/>
        <v>0</v>
      </c>
      <c r="BH726" s="157">
        <f t="shared" si="24"/>
        <v>0</v>
      </c>
      <c r="BI726" s="157">
        <f t="shared" si="25"/>
        <v>0</v>
      </c>
      <c r="BJ726" s="3" t="s">
        <v>81</v>
      </c>
      <c r="BK726" s="157">
        <f t="shared" si="26"/>
        <v>0</v>
      </c>
      <c r="BL726" s="3" t="s">
        <v>197</v>
      </c>
      <c r="BM726" s="156" t="s">
        <v>867</v>
      </c>
    </row>
    <row r="727" spans="2:65" s="17" customFormat="1" ht="33" customHeight="1">
      <c r="B727" s="143"/>
      <c r="C727" s="186" t="s">
        <v>868</v>
      </c>
      <c r="D727" s="186" t="s">
        <v>236</v>
      </c>
      <c r="E727" s="187" t="s">
        <v>869</v>
      </c>
      <c r="F727" s="188" t="s">
        <v>870</v>
      </c>
      <c r="G727" s="189" t="s">
        <v>222</v>
      </c>
      <c r="H727" s="190">
        <v>4</v>
      </c>
      <c r="I727" s="191"/>
      <c r="J727" s="192"/>
      <c r="K727" s="193"/>
      <c r="L727" s="194"/>
      <c r="M727" s="195"/>
      <c r="N727" s="196" t="s">
        <v>35</v>
      </c>
      <c r="O727" s="45"/>
      <c r="P727" s="154">
        <f t="shared" si="18"/>
        <v>0</v>
      </c>
      <c r="Q727" s="154">
        <v>0</v>
      </c>
      <c r="R727" s="154">
        <f t="shared" si="19"/>
        <v>0</v>
      </c>
      <c r="S727" s="154">
        <v>0</v>
      </c>
      <c r="T727" s="155">
        <f t="shared" si="20"/>
        <v>0</v>
      </c>
      <c r="AR727" s="156" t="s">
        <v>233</v>
      </c>
      <c r="AT727" s="156" t="s">
        <v>236</v>
      </c>
      <c r="AU727" s="156" t="s">
        <v>81</v>
      </c>
      <c r="AY727" s="3" t="s">
        <v>157</v>
      </c>
      <c r="BE727" s="157">
        <f t="shared" si="21"/>
        <v>0</v>
      </c>
      <c r="BF727" s="157">
        <f t="shared" si="22"/>
        <v>0</v>
      </c>
      <c r="BG727" s="157">
        <f t="shared" si="23"/>
        <v>0</v>
      </c>
      <c r="BH727" s="157">
        <f t="shared" si="24"/>
        <v>0</v>
      </c>
      <c r="BI727" s="157">
        <f t="shared" si="25"/>
        <v>0</v>
      </c>
      <c r="BJ727" s="3" t="s">
        <v>81</v>
      </c>
      <c r="BK727" s="157">
        <f t="shared" si="26"/>
        <v>0</v>
      </c>
      <c r="BL727" s="3" t="s">
        <v>197</v>
      </c>
      <c r="BM727" s="156" t="s">
        <v>871</v>
      </c>
    </row>
    <row r="728" spans="2:65" s="17" customFormat="1" ht="24.25" customHeight="1">
      <c r="B728" s="143"/>
      <c r="C728" s="144" t="s">
        <v>581</v>
      </c>
      <c r="D728" s="144" t="s">
        <v>159</v>
      </c>
      <c r="E728" s="145" t="s">
        <v>872</v>
      </c>
      <c r="F728" s="146" t="s">
        <v>873</v>
      </c>
      <c r="G728" s="147" t="s">
        <v>187</v>
      </c>
      <c r="H728" s="148">
        <v>0.17399999999999999</v>
      </c>
      <c r="I728" s="149"/>
      <c r="J728" s="150"/>
      <c r="K728" s="151"/>
      <c r="L728" s="18"/>
      <c r="M728" s="152"/>
      <c r="N728" s="153" t="s">
        <v>35</v>
      </c>
      <c r="O728" s="45"/>
      <c r="P728" s="154">
        <f t="shared" si="18"/>
        <v>0</v>
      </c>
      <c r="Q728" s="154">
        <v>0</v>
      </c>
      <c r="R728" s="154">
        <f t="shared" si="19"/>
        <v>0</v>
      </c>
      <c r="S728" s="154">
        <v>0</v>
      </c>
      <c r="T728" s="155">
        <f t="shared" si="20"/>
        <v>0</v>
      </c>
      <c r="AR728" s="156" t="s">
        <v>197</v>
      </c>
      <c r="AT728" s="156" t="s">
        <v>159</v>
      </c>
      <c r="AU728" s="156" t="s">
        <v>81</v>
      </c>
      <c r="AY728" s="3" t="s">
        <v>157</v>
      </c>
      <c r="BE728" s="157">
        <f t="shared" si="21"/>
        <v>0</v>
      </c>
      <c r="BF728" s="157">
        <f t="shared" si="22"/>
        <v>0</v>
      </c>
      <c r="BG728" s="157">
        <f t="shared" si="23"/>
        <v>0</v>
      </c>
      <c r="BH728" s="157">
        <f t="shared" si="24"/>
        <v>0</v>
      </c>
      <c r="BI728" s="157">
        <f t="shared" si="25"/>
        <v>0</v>
      </c>
      <c r="BJ728" s="3" t="s">
        <v>81</v>
      </c>
      <c r="BK728" s="157">
        <f t="shared" si="26"/>
        <v>0</v>
      </c>
      <c r="BL728" s="3" t="s">
        <v>197</v>
      </c>
      <c r="BM728" s="156" t="s">
        <v>874</v>
      </c>
    </row>
    <row r="729" spans="2:65" s="129" customFormat="1" ht="22.9" customHeight="1">
      <c r="B729" s="130"/>
      <c r="D729" s="131" t="s">
        <v>68</v>
      </c>
      <c r="E729" s="141" t="s">
        <v>875</v>
      </c>
      <c r="F729" s="141" t="s">
        <v>876</v>
      </c>
      <c r="I729" s="133"/>
      <c r="J729" s="142"/>
      <c r="L729" s="130"/>
      <c r="M729" s="135"/>
      <c r="N729" s="136"/>
      <c r="O729" s="136"/>
      <c r="P729" s="137">
        <f>SUM(P730:P741)</f>
        <v>0</v>
      </c>
      <c r="Q729" s="136"/>
      <c r="R729" s="137">
        <f>SUM(R730:R741)</f>
        <v>0</v>
      </c>
      <c r="S729" s="136"/>
      <c r="T729" s="138">
        <f>SUM(T730:T741)</f>
        <v>0</v>
      </c>
      <c r="AR729" s="131" t="s">
        <v>81</v>
      </c>
      <c r="AT729" s="139" t="s">
        <v>68</v>
      </c>
      <c r="AU729" s="139" t="s">
        <v>75</v>
      </c>
      <c r="AY729" s="131" t="s">
        <v>157</v>
      </c>
      <c r="BK729" s="140">
        <f>SUM(BK730:BK741)</f>
        <v>0</v>
      </c>
    </row>
    <row r="730" spans="2:65" s="17" customFormat="1" ht="16.5" customHeight="1">
      <c r="B730" s="143"/>
      <c r="C730" s="144" t="s">
        <v>877</v>
      </c>
      <c r="D730" s="144" t="s">
        <v>159</v>
      </c>
      <c r="E730" s="145" t="s">
        <v>878</v>
      </c>
      <c r="F730" s="146" t="s">
        <v>879</v>
      </c>
      <c r="G730" s="147" t="s">
        <v>222</v>
      </c>
      <c r="H730" s="148">
        <v>4</v>
      </c>
      <c r="I730" s="149"/>
      <c r="J730" s="150"/>
      <c r="K730" s="151"/>
      <c r="L730" s="18"/>
      <c r="M730" s="152"/>
      <c r="N730" s="153" t="s">
        <v>35</v>
      </c>
      <c r="O730" s="45"/>
      <c r="P730" s="154">
        <f t="shared" ref="P730:P738" si="27">O730*H730</f>
        <v>0</v>
      </c>
      <c r="Q730" s="154">
        <v>0</v>
      </c>
      <c r="R730" s="154">
        <f t="shared" ref="R730:R738" si="28">Q730*H730</f>
        <v>0</v>
      </c>
      <c r="S730" s="154">
        <v>0</v>
      </c>
      <c r="T730" s="155">
        <f t="shared" ref="T730:T738" si="29">S730*H730</f>
        <v>0</v>
      </c>
      <c r="AR730" s="156" t="s">
        <v>197</v>
      </c>
      <c r="AT730" s="156" t="s">
        <v>159</v>
      </c>
      <c r="AU730" s="156" t="s">
        <v>81</v>
      </c>
      <c r="AY730" s="3" t="s">
        <v>157</v>
      </c>
      <c r="BE730" s="157">
        <f t="shared" ref="BE730:BE738" si="30">IF(N730="základná",J730,0)</f>
        <v>0</v>
      </c>
      <c r="BF730" s="157">
        <f t="shared" ref="BF730:BF738" si="31">IF(N730="znížená",J730,0)</f>
        <v>0</v>
      </c>
      <c r="BG730" s="157">
        <f t="shared" ref="BG730:BG738" si="32">IF(N730="zákl. prenesená",J730,0)</f>
        <v>0</v>
      </c>
      <c r="BH730" s="157">
        <f t="shared" ref="BH730:BH738" si="33">IF(N730="zníž. prenesená",J730,0)</f>
        <v>0</v>
      </c>
      <c r="BI730" s="157">
        <f t="shared" ref="BI730:BI738" si="34">IF(N730="nulová",J730,0)</f>
        <v>0</v>
      </c>
      <c r="BJ730" s="3" t="s">
        <v>81</v>
      </c>
      <c r="BK730" s="157">
        <f t="shared" ref="BK730:BK738" si="35">ROUND(I730*H730,2)</f>
        <v>0</v>
      </c>
      <c r="BL730" s="3" t="s">
        <v>197</v>
      </c>
      <c r="BM730" s="156" t="s">
        <v>880</v>
      </c>
    </row>
    <row r="731" spans="2:65" s="17" customFormat="1" ht="16.5" customHeight="1">
      <c r="B731" s="143"/>
      <c r="C731" s="186" t="s">
        <v>585</v>
      </c>
      <c r="D731" s="186" t="s">
        <v>236</v>
      </c>
      <c r="E731" s="187" t="s">
        <v>881</v>
      </c>
      <c r="F731" s="188" t="s">
        <v>882</v>
      </c>
      <c r="G731" s="189" t="s">
        <v>222</v>
      </c>
      <c r="H731" s="190">
        <v>4</v>
      </c>
      <c r="I731" s="191"/>
      <c r="J731" s="192"/>
      <c r="K731" s="193"/>
      <c r="L731" s="194"/>
      <c r="M731" s="195"/>
      <c r="N731" s="196" t="s">
        <v>35</v>
      </c>
      <c r="O731" s="45"/>
      <c r="P731" s="154">
        <f t="shared" si="27"/>
        <v>0</v>
      </c>
      <c r="Q731" s="154">
        <v>0</v>
      </c>
      <c r="R731" s="154">
        <f t="shared" si="28"/>
        <v>0</v>
      </c>
      <c r="S731" s="154">
        <v>0</v>
      </c>
      <c r="T731" s="155">
        <f t="shared" si="29"/>
        <v>0</v>
      </c>
      <c r="AR731" s="156" t="s">
        <v>233</v>
      </c>
      <c r="AT731" s="156" t="s">
        <v>236</v>
      </c>
      <c r="AU731" s="156" t="s">
        <v>81</v>
      </c>
      <c r="AY731" s="3" t="s">
        <v>157</v>
      </c>
      <c r="BE731" s="157">
        <f t="shared" si="30"/>
        <v>0</v>
      </c>
      <c r="BF731" s="157">
        <f t="shared" si="31"/>
        <v>0</v>
      </c>
      <c r="BG731" s="157">
        <f t="shared" si="32"/>
        <v>0</v>
      </c>
      <c r="BH731" s="157">
        <f t="shared" si="33"/>
        <v>0</v>
      </c>
      <c r="BI731" s="157">
        <f t="shared" si="34"/>
        <v>0</v>
      </c>
      <c r="BJ731" s="3" t="s">
        <v>81</v>
      </c>
      <c r="BK731" s="157">
        <f t="shared" si="35"/>
        <v>0</v>
      </c>
      <c r="BL731" s="3" t="s">
        <v>197</v>
      </c>
      <c r="BM731" s="156" t="s">
        <v>883</v>
      </c>
    </row>
    <row r="732" spans="2:65" s="17" customFormat="1" ht="21.75" customHeight="1">
      <c r="B732" s="143"/>
      <c r="C732" s="144" t="s">
        <v>884</v>
      </c>
      <c r="D732" s="144" t="s">
        <v>159</v>
      </c>
      <c r="E732" s="145" t="s">
        <v>885</v>
      </c>
      <c r="F732" s="146" t="s">
        <v>886</v>
      </c>
      <c r="G732" s="147" t="s">
        <v>222</v>
      </c>
      <c r="H732" s="148">
        <v>1</v>
      </c>
      <c r="I732" s="149"/>
      <c r="J732" s="150"/>
      <c r="K732" s="151"/>
      <c r="L732" s="18"/>
      <c r="M732" s="152"/>
      <c r="N732" s="153" t="s">
        <v>35</v>
      </c>
      <c r="O732" s="45"/>
      <c r="P732" s="154">
        <f t="shared" si="27"/>
        <v>0</v>
      </c>
      <c r="Q732" s="154">
        <v>0</v>
      </c>
      <c r="R732" s="154">
        <f t="shared" si="28"/>
        <v>0</v>
      </c>
      <c r="S732" s="154">
        <v>0</v>
      </c>
      <c r="T732" s="155">
        <f t="shared" si="29"/>
        <v>0</v>
      </c>
      <c r="AR732" s="156" t="s">
        <v>197</v>
      </c>
      <c r="AT732" s="156" t="s">
        <v>159</v>
      </c>
      <c r="AU732" s="156" t="s">
        <v>81</v>
      </c>
      <c r="AY732" s="3" t="s">
        <v>157</v>
      </c>
      <c r="BE732" s="157">
        <f t="shared" si="30"/>
        <v>0</v>
      </c>
      <c r="BF732" s="157">
        <f t="shared" si="31"/>
        <v>0</v>
      </c>
      <c r="BG732" s="157">
        <f t="shared" si="32"/>
        <v>0</v>
      </c>
      <c r="BH732" s="157">
        <f t="shared" si="33"/>
        <v>0</v>
      </c>
      <c r="BI732" s="157">
        <f t="shared" si="34"/>
        <v>0</v>
      </c>
      <c r="BJ732" s="3" t="s">
        <v>81</v>
      </c>
      <c r="BK732" s="157">
        <f t="shared" si="35"/>
        <v>0</v>
      </c>
      <c r="BL732" s="3" t="s">
        <v>197</v>
      </c>
      <c r="BM732" s="156" t="s">
        <v>887</v>
      </c>
    </row>
    <row r="733" spans="2:65" s="17" customFormat="1" ht="16.5" customHeight="1">
      <c r="B733" s="143"/>
      <c r="C733" s="186" t="s">
        <v>589</v>
      </c>
      <c r="D733" s="186" t="s">
        <v>236</v>
      </c>
      <c r="E733" s="187" t="s">
        <v>888</v>
      </c>
      <c r="F733" s="188" t="s">
        <v>889</v>
      </c>
      <c r="G733" s="189" t="s">
        <v>222</v>
      </c>
      <c r="H733" s="190">
        <v>1</v>
      </c>
      <c r="I733" s="191"/>
      <c r="J733" s="192"/>
      <c r="K733" s="193"/>
      <c r="L733" s="194"/>
      <c r="M733" s="195"/>
      <c r="N733" s="196" t="s">
        <v>35</v>
      </c>
      <c r="O733" s="45"/>
      <c r="P733" s="154">
        <f t="shared" si="27"/>
        <v>0</v>
      </c>
      <c r="Q733" s="154">
        <v>0</v>
      </c>
      <c r="R733" s="154">
        <f t="shared" si="28"/>
        <v>0</v>
      </c>
      <c r="S733" s="154">
        <v>0</v>
      </c>
      <c r="T733" s="155">
        <f t="shared" si="29"/>
        <v>0</v>
      </c>
      <c r="AR733" s="156" t="s">
        <v>233</v>
      </c>
      <c r="AT733" s="156" t="s">
        <v>236</v>
      </c>
      <c r="AU733" s="156" t="s">
        <v>81</v>
      </c>
      <c r="AY733" s="3" t="s">
        <v>157</v>
      </c>
      <c r="BE733" s="157">
        <f t="shared" si="30"/>
        <v>0</v>
      </c>
      <c r="BF733" s="157">
        <f t="shared" si="31"/>
        <v>0</v>
      </c>
      <c r="BG733" s="157">
        <f t="shared" si="32"/>
        <v>0</v>
      </c>
      <c r="BH733" s="157">
        <f t="shared" si="33"/>
        <v>0</v>
      </c>
      <c r="BI733" s="157">
        <f t="shared" si="34"/>
        <v>0</v>
      </c>
      <c r="BJ733" s="3" t="s">
        <v>81</v>
      </c>
      <c r="BK733" s="157">
        <f t="shared" si="35"/>
        <v>0</v>
      </c>
      <c r="BL733" s="3" t="s">
        <v>197</v>
      </c>
      <c r="BM733" s="156" t="s">
        <v>890</v>
      </c>
    </row>
    <row r="734" spans="2:65" s="17" customFormat="1" ht="21.75" customHeight="1">
      <c r="B734" s="143"/>
      <c r="C734" s="144" t="s">
        <v>891</v>
      </c>
      <c r="D734" s="144" t="s">
        <v>159</v>
      </c>
      <c r="E734" s="145" t="s">
        <v>892</v>
      </c>
      <c r="F734" s="146" t="s">
        <v>893</v>
      </c>
      <c r="G734" s="147" t="s">
        <v>222</v>
      </c>
      <c r="H734" s="148">
        <v>1</v>
      </c>
      <c r="I734" s="149"/>
      <c r="J734" s="150"/>
      <c r="K734" s="151"/>
      <c r="L734" s="18"/>
      <c r="M734" s="152"/>
      <c r="N734" s="153" t="s">
        <v>35</v>
      </c>
      <c r="O734" s="45"/>
      <c r="P734" s="154">
        <f t="shared" si="27"/>
        <v>0</v>
      </c>
      <c r="Q734" s="154">
        <v>0</v>
      </c>
      <c r="R734" s="154">
        <f t="shared" si="28"/>
        <v>0</v>
      </c>
      <c r="S734" s="154">
        <v>0</v>
      </c>
      <c r="T734" s="155">
        <f t="shared" si="29"/>
        <v>0</v>
      </c>
      <c r="AR734" s="156" t="s">
        <v>197</v>
      </c>
      <c r="AT734" s="156" t="s">
        <v>159</v>
      </c>
      <c r="AU734" s="156" t="s">
        <v>81</v>
      </c>
      <c r="AY734" s="3" t="s">
        <v>157</v>
      </c>
      <c r="BE734" s="157">
        <f t="shared" si="30"/>
        <v>0</v>
      </c>
      <c r="BF734" s="157">
        <f t="shared" si="31"/>
        <v>0</v>
      </c>
      <c r="BG734" s="157">
        <f t="shared" si="32"/>
        <v>0</v>
      </c>
      <c r="BH734" s="157">
        <f t="shared" si="33"/>
        <v>0</v>
      </c>
      <c r="BI734" s="157">
        <f t="shared" si="34"/>
        <v>0</v>
      </c>
      <c r="BJ734" s="3" t="s">
        <v>81</v>
      </c>
      <c r="BK734" s="157">
        <f t="shared" si="35"/>
        <v>0</v>
      </c>
      <c r="BL734" s="3" t="s">
        <v>197</v>
      </c>
      <c r="BM734" s="156" t="s">
        <v>894</v>
      </c>
    </row>
    <row r="735" spans="2:65" s="17" customFormat="1" ht="16.5" customHeight="1">
      <c r="B735" s="143"/>
      <c r="C735" s="186" t="s">
        <v>595</v>
      </c>
      <c r="D735" s="186" t="s">
        <v>236</v>
      </c>
      <c r="E735" s="187" t="s">
        <v>895</v>
      </c>
      <c r="F735" s="188" t="s">
        <v>896</v>
      </c>
      <c r="G735" s="189" t="s">
        <v>222</v>
      </c>
      <c r="H735" s="190">
        <v>1</v>
      </c>
      <c r="I735" s="191"/>
      <c r="J735" s="192"/>
      <c r="K735" s="193"/>
      <c r="L735" s="194"/>
      <c r="M735" s="195"/>
      <c r="N735" s="196" t="s">
        <v>35</v>
      </c>
      <c r="O735" s="45"/>
      <c r="P735" s="154">
        <f t="shared" si="27"/>
        <v>0</v>
      </c>
      <c r="Q735" s="154">
        <v>0</v>
      </c>
      <c r="R735" s="154">
        <f t="shared" si="28"/>
        <v>0</v>
      </c>
      <c r="S735" s="154">
        <v>0</v>
      </c>
      <c r="T735" s="155">
        <f t="shared" si="29"/>
        <v>0</v>
      </c>
      <c r="AR735" s="156" t="s">
        <v>233</v>
      </c>
      <c r="AT735" s="156" t="s">
        <v>236</v>
      </c>
      <c r="AU735" s="156" t="s">
        <v>81</v>
      </c>
      <c r="AY735" s="3" t="s">
        <v>157</v>
      </c>
      <c r="BE735" s="157">
        <f t="shared" si="30"/>
        <v>0</v>
      </c>
      <c r="BF735" s="157">
        <f t="shared" si="31"/>
        <v>0</v>
      </c>
      <c r="BG735" s="157">
        <f t="shared" si="32"/>
        <v>0</v>
      </c>
      <c r="BH735" s="157">
        <f t="shared" si="33"/>
        <v>0</v>
      </c>
      <c r="BI735" s="157">
        <f t="shared" si="34"/>
        <v>0</v>
      </c>
      <c r="BJ735" s="3" t="s">
        <v>81</v>
      </c>
      <c r="BK735" s="157">
        <f t="shared" si="35"/>
        <v>0</v>
      </c>
      <c r="BL735" s="3" t="s">
        <v>197</v>
      </c>
      <c r="BM735" s="156" t="s">
        <v>897</v>
      </c>
    </row>
    <row r="736" spans="2:65" s="17" customFormat="1" ht="21.75" customHeight="1">
      <c r="B736" s="143"/>
      <c r="C736" s="144" t="s">
        <v>898</v>
      </c>
      <c r="D736" s="144" t="s">
        <v>159</v>
      </c>
      <c r="E736" s="145" t="s">
        <v>899</v>
      </c>
      <c r="F736" s="146" t="s">
        <v>900</v>
      </c>
      <c r="G736" s="147" t="s">
        <v>222</v>
      </c>
      <c r="H736" s="148">
        <v>2</v>
      </c>
      <c r="I736" s="149"/>
      <c r="J736" s="150"/>
      <c r="K736" s="151"/>
      <c r="L736" s="18"/>
      <c r="M736" s="152"/>
      <c r="N736" s="153" t="s">
        <v>35</v>
      </c>
      <c r="O736" s="45"/>
      <c r="P736" s="154">
        <f t="shared" si="27"/>
        <v>0</v>
      </c>
      <c r="Q736" s="154">
        <v>0</v>
      </c>
      <c r="R736" s="154">
        <f t="shared" si="28"/>
        <v>0</v>
      </c>
      <c r="S736" s="154">
        <v>0</v>
      </c>
      <c r="T736" s="155">
        <f t="shared" si="29"/>
        <v>0</v>
      </c>
      <c r="AR736" s="156" t="s">
        <v>197</v>
      </c>
      <c r="AT736" s="156" t="s">
        <v>159</v>
      </c>
      <c r="AU736" s="156" t="s">
        <v>81</v>
      </c>
      <c r="AY736" s="3" t="s">
        <v>157</v>
      </c>
      <c r="BE736" s="157">
        <f t="shared" si="30"/>
        <v>0</v>
      </c>
      <c r="BF736" s="157">
        <f t="shared" si="31"/>
        <v>0</v>
      </c>
      <c r="BG736" s="157">
        <f t="shared" si="32"/>
        <v>0</v>
      </c>
      <c r="BH736" s="157">
        <f t="shared" si="33"/>
        <v>0</v>
      </c>
      <c r="BI736" s="157">
        <f t="shared" si="34"/>
        <v>0</v>
      </c>
      <c r="BJ736" s="3" t="s">
        <v>81</v>
      </c>
      <c r="BK736" s="157">
        <f t="shared" si="35"/>
        <v>0</v>
      </c>
      <c r="BL736" s="3" t="s">
        <v>197</v>
      </c>
      <c r="BM736" s="156" t="s">
        <v>901</v>
      </c>
    </row>
    <row r="737" spans="2:65" s="17" customFormat="1" ht="16.5" customHeight="1">
      <c r="B737" s="143"/>
      <c r="C737" s="186" t="s">
        <v>599</v>
      </c>
      <c r="D737" s="186" t="s">
        <v>236</v>
      </c>
      <c r="E737" s="187" t="s">
        <v>902</v>
      </c>
      <c r="F737" s="188" t="s">
        <v>903</v>
      </c>
      <c r="G737" s="189" t="s">
        <v>222</v>
      </c>
      <c r="H737" s="190">
        <v>2</v>
      </c>
      <c r="I737" s="191"/>
      <c r="J737" s="192"/>
      <c r="K737" s="193"/>
      <c r="L737" s="194"/>
      <c r="M737" s="195"/>
      <c r="N737" s="196" t="s">
        <v>35</v>
      </c>
      <c r="O737" s="45"/>
      <c r="P737" s="154">
        <f t="shared" si="27"/>
        <v>0</v>
      </c>
      <c r="Q737" s="154">
        <v>0</v>
      </c>
      <c r="R737" s="154">
        <f t="shared" si="28"/>
        <v>0</v>
      </c>
      <c r="S737" s="154">
        <v>0</v>
      </c>
      <c r="T737" s="155">
        <f t="shared" si="29"/>
        <v>0</v>
      </c>
      <c r="AR737" s="156" t="s">
        <v>233</v>
      </c>
      <c r="AT737" s="156" t="s">
        <v>236</v>
      </c>
      <c r="AU737" s="156" t="s">
        <v>81</v>
      </c>
      <c r="AY737" s="3" t="s">
        <v>157</v>
      </c>
      <c r="BE737" s="157">
        <f t="shared" si="30"/>
        <v>0</v>
      </c>
      <c r="BF737" s="157">
        <f t="shared" si="31"/>
        <v>0</v>
      </c>
      <c r="BG737" s="157">
        <f t="shared" si="32"/>
        <v>0</v>
      </c>
      <c r="BH737" s="157">
        <f t="shared" si="33"/>
        <v>0</v>
      </c>
      <c r="BI737" s="157">
        <f t="shared" si="34"/>
        <v>0</v>
      </c>
      <c r="BJ737" s="3" t="s">
        <v>81</v>
      </c>
      <c r="BK737" s="157">
        <f t="shared" si="35"/>
        <v>0</v>
      </c>
      <c r="BL737" s="3" t="s">
        <v>197</v>
      </c>
      <c r="BM737" s="156" t="s">
        <v>904</v>
      </c>
    </row>
    <row r="738" spans="2:65" s="17" customFormat="1" ht="24.25" customHeight="1">
      <c r="B738" s="143"/>
      <c r="C738" s="144" t="s">
        <v>905</v>
      </c>
      <c r="D738" s="144" t="s">
        <v>159</v>
      </c>
      <c r="E738" s="145" t="s">
        <v>906</v>
      </c>
      <c r="F738" s="146" t="s">
        <v>907</v>
      </c>
      <c r="G738" s="147" t="s">
        <v>239</v>
      </c>
      <c r="H738" s="148">
        <v>45.475000000000001</v>
      </c>
      <c r="I738" s="149"/>
      <c r="J738" s="150"/>
      <c r="K738" s="151"/>
      <c r="L738" s="18"/>
      <c r="M738" s="152"/>
      <c r="N738" s="153" t="s">
        <v>35</v>
      </c>
      <c r="O738" s="45"/>
      <c r="P738" s="154">
        <f t="shared" si="27"/>
        <v>0</v>
      </c>
      <c r="Q738" s="154">
        <v>0</v>
      </c>
      <c r="R738" s="154">
        <f t="shared" si="28"/>
        <v>0</v>
      </c>
      <c r="S738" s="154">
        <v>0</v>
      </c>
      <c r="T738" s="155">
        <f t="shared" si="29"/>
        <v>0</v>
      </c>
      <c r="AR738" s="156" t="s">
        <v>197</v>
      </c>
      <c r="AT738" s="156" t="s">
        <v>159</v>
      </c>
      <c r="AU738" s="156" t="s">
        <v>81</v>
      </c>
      <c r="AY738" s="3" t="s">
        <v>157</v>
      </c>
      <c r="BE738" s="157">
        <f t="shared" si="30"/>
        <v>0</v>
      </c>
      <c r="BF738" s="157">
        <f t="shared" si="31"/>
        <v>0</v>
      </c>
      <c r="BG738" s="157">
        <f t="shared" si="32"/>
        <v>0</v>
      </c>
      <c r="BH738" s="157">
        <f t="shared" si="33"/>
        <v>0</v>
      </c>
      <c r="BI738" s="157">
        <f t="shared" si="34"/>
        <v>0</v>
      </c>
      <c r="BJ738" s="3" t="s">
        <v>81</v>
      </c>
      <c r="BK738" s="157">
        <f t="shared" si="35"/>
        <v>0</v>
      </c>
      <c r="BL738" s="3" t="s">
        <v>197</v>
      </c>
      <c r="BM738" s="156" t="s">
        <v>908</v>
      </c>
    </row>
    <row r="739" spans="2:65" s="158" customFormat="1">
      <c r="B739" s="159"/>
      <c r="D739" s="160" t="s">
        <v>164</v>
      </c>
      <c r="E739" s="161"/>
      <c r="F739" s="162" t="s">
        <v>909</v>
      </c>
      <c r="H739" s="163">
        <v>45.475000000000001</v>
      </c>
      <c r="I739" s="164"/>
      <c r="L739" s="159"/>
      <c r="M739" s="165"/>
      <c r="N739" s="166"/>
      <c r="O739" s="166"/>
      <c r="P739" s="166"/>
      <c r="Q739" s="166"/>
      <c r="R739" s="166"/>
      <c r="S739" s="166"/>
      <c r="T739" s="167"/>
      <c r="AT739" s="161" t="s">
        <v>164</v>
      </c>
      <c r="AU739" s="161" t="s">
        <v>81</v>
      </c>
      <c r="AV739" s="158" t="s">
        <v>81</v>
      </c>
      <c r="AW739" s="158" t="s">
        <v>26</v>
      </c>
      <c r="AX739" s="158" t="s">
        <v>69</v>
      </c>
      <c r="AY739" s="161" t="s">
        <v>157</v>
      </c>
    </row>
    <row r="740" spans="2:65" s="177" customFormat="1">
      <c r="B740" s="178"/>
      <c r="D740" s="160" t="s">
        <v>164</v>
      </c>
      <c r="E740" s="179"/>
      <c r="F740" s="180" t="s">
        <v>170</v>
      </c>
      <c r="H740" s="181">
        <v>45.475000000000001</v>
      </c>
      <c r="I740" s="182"/>
      <c r="L740" s="178"/>
      <c r="M740" s="183"/>
      <c r="N740" s="184"/>
      <c r="O740" s="184"/>
      <c r="P740" s="184"/>
      <c r="Q740" s="184"/>
      <c r="R740" s="184"/>
      <c r="S740" s="184"/>
      <c r="T740" s="185"/>
      <c r="AT740" s="179" t="s">
        <v>164</v>
      </c>
      <c r="AU740" s="179" t="s">
        <v>81</v>
      </c>
      <c r="AV740" s="177" t="s">
        <v>163</v>
      </c>
      <c r="AW740" s="177" t="s">
        <v>26</v>
      </c>
      <c r="AX740" s="177" t="s">
        <v>75</v>
      </c>
      <c r="AY740" s="179" t="s">
        <v>157</v>
      </c>
    </row>
    <row r="741" spans="2:65" s="17" customFormat="1" ht="24.25" customHeight="1">
      <c r="B741" s="143"/>
      <c r="C741" s="144" t="s">
        <v>604</v>
      </c>
      <c r="D741" s="144" t="s">
        <v>159</v>
      </c>
      <c r="E741" s="145" t="s">
        <v>910</v>
      </c>
      <c r="F741" s="146" t="s">
        <v>911</v>
      </c>
      <c r="G741" s="147" t="s">
        <v>912</v>
      </c>
      <c r="H741" s="148"/>
      <c r="I741" s="149"/>
      <c r="J741" s="150"/>
      <c r="K741" s="151"/>
      <c r="L741" s="18"/>
      <c r="M741" s="152"/>
      <c r="N741" s="153" t="s">
        <v>35</v>
      </c>
      <c r="O741" s="45"/>
      <c r="P741" s="154">
        <f>O741*H741</f>
        <v>0</v>
      </c>
      <c r="Q741" s="154">
        <v>0</v>
      </c>
      <c r="R741" s="154">
        <f>Q741*H741</f>
        <v>0</v>
      </c>
      <c r="S741" s="154">
        <v>0</v>
      </c>
      <c r="T741" s="155">
        <f>S741*H741</f>
        <v>0</v>
      </c>
      <c r="AR741" s="156" t="s">
        <v>197</v>
      </c>
      <c r="AT741" s="156" t="s">
        <v>159</v>
      </c>
      <c r="AU741" s="156" t="s">
        <v>81</v>
      </c>
      <c r="AY741" s="3" t="s">
        <v>157</v>
      </c>
      <c r="BE741" s="157">
        <f>IF(N741="základná",J741,0)</f>
        <v>0</v>
      </c>
      <c r="BF741" s="157">
        <f>IF(N741="znížená",J741,0)</f>
        <v>0</v>
      </c>
      <c r="BG741" s="157">
        <f>IF(N741="zákl. prenesená",J741,0)</f>
        <v>0</v>
      </c>
      <c r="BH741" s="157">
        <f>IF(N741="zníž. prenesená",J741,0)</f>
        <v>0</v>
      </c>
      <c r="BI741" s="157">
        <f>IF(N741="nulová",J741,0)</f>
        <v>0</v>
      </c>
      <c r="BJ741" s="3" t="s">
        <v>81</v>
      </c>
      <c r="BK741" s="157">
        <f>ROUND(I741*H741,2)</f>
        <v>0</v>
      </c>
      <c r="BL741" s="3" t="s">
        <v>197</v>
      </c>
      <c r="BM741" s="156" t="s">
        <v>913</v>
      </c>
    </row>
    <row r="742" spans="2:65" s="129" customFormat="1" ht="22.9" customHeight="1">
      <c r="B742" s="130"/>
      <c r="D742" s="131" t="s">
        <v>68</v>
      </c>
      <c r="E742" s="141" t="s">
        <v>914</v>
      </c>
      <c r="F742" s="141" t="s">
        <v>915</v>
      </c>
      <c r="I742" s="133"/>
      <c r="J742" s="142"/>
      <c r="L742" s="130"/>
      <c r="M742" s="135"/>
      <c r="N742" s="136"/>
      <c r="O742" s="136"/>
      <c r="P742" s="137">
        <f>SUM(P743:P779)</f>
        <v>0</v>
      </c>
      <c r="Q742" s="136"/>
      <c r="R742" s="137">
        <f>SUM(R743:R779)</f>
        <v>0</v>
      </c>
      <c r="S742" s="136"/>
      <c r="T742" s="138">
        <f>SUM(T743:T779)</f>
        <v>0</v>
      </c>
      <c r="AR742" s="131" t="s">
        <v>81</v>
      </c>
      <c r="AT742" s="139" t="s">
        <v>68</v>
      </c>
      <c r="AU742" s="139" t="s">
        <v>75</v>
      </c>
      <c r="AY742" s="131" t="s">
        <v>157</v>
      </c>
      <c r="BK742" s="140">
        <f>SUM(BK743:BK779)</f>
        <v>0</v>
      </c>
    </row>
    <row r="743" spans="2:65" s="17" customFormat="1" ht="21.75" customHeight="1">
      <c r="B743" s="143"/>
      <c r="C743" s="144" t="s">
        <v>916</v>
      </c>
      <c r="D743" s="144" t="s">
        <v>159</v>
      </c>
      <c r="E743" s="145" t="s">
        <v>917</v>
      </c>
      <c r="F743" s="146" t="s">
        <v>918</v>
      </c>
      <c r="G743" s="147" t="s">
        <v>239</v>
      </c>
      <c r="H743" s="148">
        <v>23.957000000000001</v>
      </c>
      <c r="I743" s="149"/>
      <c r="J743" s="150"/>
      <c r="K743" s="151"/>
      <c r="L743" s="18"/>
      <c r="M743" s="152"/>
      <c r="N743" s="153" t="s">
        <v>35</v>
      </c>
      <c r="O743" s="45"/>
      <c r="P743" s="154">
        <f>O743*H743</f>
        <v>0</v>
      </c>
      <c r="Q743" s="154">
        <v>0</v>
      </c>
      <c r="R743" s="154">
        <f>Q743*H743</f>
        <v>0</v>
      </c>
      <c r="S743" s="154">
        <v>0</v>
      </c>
      <c r="T743" s="155">
        <f>S743*H743</f>
        <v>0</v>
      </c>
      <c r="AR743" s="156" t="s">
        <v>197</v>
      </c>
      <c r="AT743" s="156" t="s">
        <v>159</v>
      </c>
      <c r="AU743" s="156" t="s">
        <v>81</v>
      </c>
      <c r="AY743" s="3" t="s">
        <v>157</v>
      </c>
      <c r="BE743" s="157">
        <f>IF(N743="základná",J743,0)</f>
        <v>0</v>
      </c>
      <c r="BF743" s="157">
        <f>IF(N743="znížená",J743,0)</f>
        <v>0</v>
      </c>
      <c r="BG743" s="157">
        <f>IF(N743="zákl. prenesená",J743,0)</f>
        <v>0</v>
      </c>
      <c r="BH743" s="157">
        <f>IF(N743="zníž. prenesená",J743,0)</f>
        <v>0</v>
      </c>
      <c r="BI743" s="157">
        <f>IF(N743="nulová",J743,0)</f>
        <v>0</v>
      </c>
      <c r="BJ743" s="3" t="s">
        <v>81</v>
      </c>
      <c r="BK743" s="157">
        <f>ROUND(I743*H743,2)</f>
        <v>0</v>
      </c>
      <c r="BL743" s="3" t="s">
        <v>197</v>
      </c>
      <c r="BM743" s="156" t="s">
        <v>919</v>
      </c>
    </row>
    <row r="744" spans="2:65" s="158" customFormat="1">
      <c r="B744" s="159"/>
      <c r="D744" s="160" t="s">
        <v>164</v>
      </c>
      <c r="E744" s="161"/>
      <c r="F744" s="162" t="s">
        <v>920</v>
      </c>
      <c r="H744" s="163">
        <v>9.6</v>
      </c>
      <c r="I744" s="164"/>
      <c r="L744" s="159"/>
      <c r="M744" s="165"/>
      <c r="N744" s="166"/>
      <c r="O744" s="166"/>
      <c r="P744" s="166"/>
      <c r="Q744" s="166"/>
      <c r="R744" s="166"/>
      <c r="S744" s="166"/>
      <c r="T744" s="167"/>
      <c r="AT744" s="161" t="s">
        <v>164</v>
      </c>
      <c r="AU744" s="161" t="s">
        <v>81</v>
      </c>
      <c r="AV744" s="158" t="s">
        <v>81</v>
      </c>
      <c r="AW744" s="158" t="s">
        <v>26</v>
      </c>
      <c r="AX744" s="158" t="s">
        <v>69</v>
      </c>
      <c r="AY744" s="161" t="s">
        <v>157</v>
      </c>
    </row>
    <row r="745" spans="2:65" s="158" customFormat="1">
      <c r="B745" s="159"/>
      <c r="D745" s="160" t="s">
        <v>164</v>
      </c>
      <c r="E745" s="161"/>
      <c r="F745" s="162" t="s">
        <v>921</v>
      </c>
      <c r="H745" s="163">
        <v>12.79</v>
      </c>
      <c r="I745" s="164"/>
      <c r="L745" s="159"/>
      <c r="M745" s="165"/>
      <c r="N745" s="166"/>
      <c r="O745" s="166"/>
      <c r="P745" s="166"/>
      <c r="Q745" s="166"/>
      <c r="R745" s="166"/>
      <c r="S745" s="166"/>
      <c r="T745" s="167"/>
      <c r="AT745" s="161" t="s">
        <v>164</v>
      </c>
      <c r="AU745" s="161" t="s">
        <v>81</v>
      </c>
      <c r="AV745" s="158" t="s">
        <v>81</v>
      </c>
      <c r="AW745" s="158" t="s">
        <v>26</v>
      </c>
      <c r="AX745" s="158" t="s">
        <v>69</v>
      </c>
      <c r="AY745" s="161" t="s">
        <v>157</v>
      </c>
    </row>
    <row r="746" spans="2:65" s="177" customFormat="1">
      <c r="B746" s="178"/>
      <c r="D746" s="160" t="s">
        <v>164</v>
      </c>
      <c r="E746" s="179"/>
      <c r="F746" s="180" t="s">
        <v>170</v>
      </c>
      <c r="H746" s="181">
        <v>22.39</v>
      </c>
      <c r="I746" s="182"/>
      <c r="L746" s="178"/>
      <c r="M746" s="183"/>
      <c r="N746" s="184"/>
      <c r="O746" s="184"/>
      <c r="P746" s="184"/>
      <c r="Q746" s="184"/>
      <c r="R746" s="184"/>
      <c r="S746" s="184"/>
      <c r="T746" s="185"/>
      <c r="AT746" s="179" t="s">
        <v>164</v>
      </c>
      <c r="AU746" s="179" t="s">
        <v>81</v>
      </c>
      <c r="AV746" s="177" t="s">
        <v>163</v>
      </c>
      <c r="AW746" s="177" t="s">
        <v>26</v>
      </c>
      <c r="AX746" s="177" t="s">
        <v>69</v>
      </c>
      <c r="AY746" s="179" t="s">
        <v>157</v>
      </c>
    </row>
    <row r="747" spans="2:65" s="158" customFormat="1">
      <c r="B747" s="159"/>
      <c r="D747" s="160" t="s">
        <v>164</v>
      </c>
      <c r="E747" s="161"/>
      <c r="F747" s="162" t="s">
        <v>922</v>
      </c>
      <c r="H747" s="163">
        <v>23.957000000000001</v>
      </c>
      <c r="I747" s="164"/>
      <c r="L747" s="159"/>
      <c r="M747" s="165"/>
      <c r="N747" s="166"/>
      <c r="O747" s="166"/>
      <c r="P747" s="166"/>
      <c r="Q747" s="166"/>
      <c r="R747" s="166"/>
      <c r="S747" s="166"/>
      <c r="T747" s="167"/>
      <c r="AT747" s="161" t="s">
        <v>164</v>
      </c>
      <c r="AU747" s="161" t="s">
        <v>81</v>
      </c>
      <c r="AV747" s="158" t="s">
        <v>81</v>
      </c>
      <c r="AW747" s="158" t="s">
        <v>26</v>
      </c>
      <c r="AX747" s="158" t="s">
        <v>69</v>
      </c>
      <c r="AY747" s="161" t="s">
        <v>157</v>
      </c>
    </row>
    <row r="748" spans="2:65" s="177" customFormat="1">
      <c r="B748" s="178"/>
      <c r="D748" s="160" t="s">
        <v>164</v>
      </c>
      <c r="E748" s="179"/>
      <c r="F748" s="180" t="s">
        <v>170</v>
      </c>
      <c r="H748" s="181">
        <v>23.957000000000001</v>
      </c>
      <c r="I748" s="182"/>
      <c r="L748" s="178"/>
      <c r="M748" s="183"/>
      <c r="N748" s="184"/>
      <c r="O748" s="184"/>
      <c r="P748" s="184"/>
      <c r="Q748" s="184"/>
      <c r="R748" s="184"/>
      <c r="S748" s="184"/>
      <c r="T748" s="185"/>
      <c r="AT748" s="179" t="s">
        <v>164</v>
      </c>
      <c r="AU748" s="179" t="s">
        <v>81</v>
      </c>
      <c r="AV748" s="177" t="s">
        <v>163</v>
      </c>
      <c r="AW748" s="177" t="s">
        <v>26</v>
      </c>
      <c r="AX748" s="177" t="s">
        <v>75</v>
      </c>
      <c r="AY748" s="179" t="s">
        <v>157</v>
      </c>
    </row>
    <row r="749" spans="2:65" s="17" customFormat="1" ht="24.25" customHeight="1">
      <c r="B749" s="143"/>
      <c r="C749" s="186" t="s">
        <v>608</v>
      </c>
      <c r="D749" s="186" t="s">
        <v>236</v>
      </c>
      <c r="E749" s="187" t="s">
        <v>923</v>
      </c>
      <c r="F749" s="188" t="s">
        <v>2682</v>
      </c>
      <c r="G749" s="189" t="s">
        <v>208</v>
      </c>
      <c r="H749" s="190">
        <v>1.9930000000000001</v>
      </c>
      <c r="I749" s="191"/>
      <c r="J749" s="192"/>
      <c r="K749" s="193"/>
      <c r="L749" s="194"/>
      <c r="M749" s="195"/>
      <c r="N749" s="196" t="s">
        <v>35</v>
      </c>
      <c r="O749" s="45"/>
      <c r="P749" s="154">
        <f>O749*H749</f>
        <v>0</v>
      </c>
      <c r="Q749" s="154">
        <v>0</v>
      </c>
      <c r="R749" s="154">
        <f>Q749*H749</f>
        <v>0</v>
      </c>
      <c r="S749" s="154">
        <v>0</v>
      </c>
      <c r="T749" s="155">
        <f>S749*H749</f>
        <v>0</v>
      </c>
      <c r="AR749" s="156" t="s">
        <v>233</v>
      </c>
      <c r="AT749" s="156" t="s">
        <v>236</v>
      </c>
      <c r="AU749" s="156" t="s">
        <v>81</v>
      </c>
      <c r="AY749" s="3" t="s">
        <v>157</v>
      </c>
      <c r="BE749" s="157">
        <f>IF(N749="základná",J749,0)</f>
        <v>0</v>
      </c>
      <c r="BF749" s="157">
        <f>IF(N749="znížená",J749,0)</f>
        <v>0</v>
      </c>
      <c r="BG749" s="157">
        <f>IF(N749="zákl. prenesená",J749,0)</f>
        <v>0</v>
      </c>
      <c r="BH749" s="157">
        <f>IF(N749="zníž. prenesená",J749,0)</f>
        <v>0</v>
      </c>
      <c r="BI749" s="157">
        <f>IF(N749="nulová",J749,0)</f>
        <v>0</v>
      </c>
      <c r="BJ749" s="3" t="s">
        <v>81</v>
      </c>
      <c r="BK749" s="157">
        <f>ROUND(I749*H749,2)</f>
        <v>0</v>
      </c>
      <c r="BL749" s="3" t="s">
        <v>197</v>
      </c>
      <c r="BM749" s="156" t="s">
        <v>924</v>
      </c>
    </row>
    <row r="750" spans="2:65" s="158" customFormat="1">
      <c r="B750" s="159"/>
      <c r="D750" s="160" t="s">
        <v>164</v>
      </c>
      <c r="E750" s="161"/>
      <c r="F750" s="162" t="s">
        <v>925</v>
      </c>
      <c r="H750" s="163">
        <v>1.9930000000000001</v>
      </c>
      <c r="I750" s="164"/>
      <c r="L750" s="159"/>
      <c r="M750" s="165"/>
      <c r="N750" s="166"/>
      <c r="O750" s="166"/>
      <c r="P750" s="166"/>
      <c r="Q750" s="166"/>
      <c r="R750" s="166"/>
      <c r="S750" s="166"/>
      <c r="T750" s="167"/>
      <c r="AT750" s="161" t="s">
        <v>164</v>
      </c>
      <c r="AU750" s="161" t="s">
        <v>81</v>
      </c>
      <c r="AV750" s="158" t="s">
        <v>81</v>
      </c>
      <c r="AW750" s="158" t="s">
        <v>26</v>
      </c>
      <c r="AX750" s="158" t="s">
        <v>69</v>
      </c>
      <c r="AY750" s="161" t="s">
        <v>157</v>
      </c>
    </row>
    <row r="751" spans="2:65" s="177" customFormat="1">
      <c r="B751" s="178"/>
      <c r="D751" s="160" t="s">
        <v>164</v>
      </c>
      <c r="E751" s="179"/>
      <c r="F751" s="180" t="s">
        <v>170</v>
      </c>
      <c r="H751" s="181">
        <v>1.9930000000000001</v>
      </c>
      <c r="I751" s="182"/>
      <c r="L751" s="178"/>
      <c r="M751" s="183"/>
      <c r="N751" s="184"/>
      <c r="O751" s="184"/>
      <c r="P751" s="184"/>
      <c r="Q751" s="184"/>
      <c r="R751" s="184"/>
      <c r="S751" s="184"/>
      <c r="T751" s="185"/>
      <c r="AT751" s="179" t="s">
        <v>164</v>
      </c>
      <c r="AU751" s="179" t="s">
        <v>81</v>
      </c>
      <c r="AV751" s="177" t="s">
        <v>163</v>
      </c>
      <c r="AW751" s="177" t="s">
        <v>26</v>
      </c>
      <c r="AX751" s="177" t="s">
        <v>75</v>
      </c>
      <c r="AY751" s="179" t="s">
        <v>157</v>
      </c>
    </row>
    <row r="752" spans="2:65" s="17" customFormat="1" ht="33" customHeight="1">
      <c r="B752" s="143"/>
      <c r="C752" s="144" t="s">
        <v>926</v>
      </c>
      <c r="D752" s="144" t="s">
        <v>159</v>
      </c>
      <c r="E752" s="145" t="s">
        <v>927</v>
      </c>
      <c r="F752" s="146" t="s">
        <v>928</v>
      </c>
      <c r="G752" s="147" t="s">
        <v>208</v>
      </c>
      <c r="H752" s="148">
        <v>46.116999999999997</v>
      </c>
      <c r="I752" s="149"/>
      <c r="J752" s="150"/>
      <c r="K752" s="151"/>
      <c r="L752" s="18"/>
      <c r="M752" s="152"/>
      <c r="N752" s="153" t="s">
        <v>35</v>
      </c>
      <c r="O752" s="45"/>
      <c r="P752" s="154">
        <f>O752*H752</f>
        <v>0</v>
      </c>
      <c r="Q752" s="154">
        <v>0</v>
      </c>
      <c r="R752" s="154">
        <f>Q752*H752</f>
        <v>0</v>
      </c>
      <c r="S752" s="154">
        <v>0</v>
      </c>
      <c r="T752" s="155">
        <f>S752*H752</f>
        <v>0</v>
      </c>
      <c r="AR752" s="156" t="s">
        <v>197</v>
      </c>
      <c r="AT752" s="156" t="s">
        <v>159</v>
      </c>
      <c r="AU752" s="156" t="s">
        <v>81</v>
      </c>
      <c r="AY752" s="3" t="s">
        <v>157</v>
      </c>
      <c r="BE752" s="157">
        <f>IF(N752="základná",J752,0)</f>
        <v>0</v>
      </c>
      <c r="BF752" s="157">
        <f>IF(N752="znížená",J752,0)</f>
        <v>0</v>
      </c>
      <c r="BG752" s="157">
        <f>IF(N752="zákl. prenesená",J752,0)</f>
        <v>0</v>
      </c>
      <c r="BH752" s="157">
        <f>IF(N752="zníž. prenesená",J752,0)</f>
        <v>0</v>
      </c>
      <c r="BI752" s="157">
        <f>IF(N752="nulová",J752,0)</f>
        <v>0</v>
      </c>
      <c r="BJ752" s="3" t="s">
        <v>81</v>
      </c>
      <c r="BK752" s="157">
        <f>ROUND(I752*H752,2)</f>
        <v>0</v>
      </c>
      <c r="BL752" s="3" t="s">
        <v>197</v>
      </c>
      <c r="BM752" s="156" t="s">
        <v>929</v>
      </c>
    </row>
    <row r="753" spans="2:51" s="158" customFormat="1">
      <c r="B753" s="159"/>
      <c r="D753" s="160" t="s">
        <v>164</v>
      </c>
      <c r="E753" s="161"/>
      <c r="F753" s="162" t="s">
        <v>377</v>
      </c>
      <c r="H753" s="163">
        <v>1.89</v>
      </c>
      <c r="I753" s="164"/>
      <c r="L753" s="159"/>
      <c r="M753" s="165"/>
      <c r="N753" s="166"/>
      <c r="O753" s="166"/>
      <c r="P753" s="166"/>
      <c r="Q753" s="166"/>
      <c r="R753" s="166"/>
      <c r="S753" s="166"/>
      <c r="T753" s="167"/>
      <c r="AT753" s="161" t="s">
        <v>164</v>
      </c>
      <c r="AU753" s="161" t="s">
        <v>81</v>
      </c>
      <c r="AV753" s="158" t="s">
        <v>81</v>
      </c>
      <c r="AW753" s="158" t="s">
        <v>26</v>
      </c>
      <c r="AX753" s="158" t="s">
        <v>69</v>
      </c>
      <c r="AY753" s="161" t="s">
        <v>157</v>
      </c>
    </row>
    <row r="754" spans="2:51" s="158" customFormat="1">
      <c r="B754" s="159"/>
      <c r="D754" s="160" t="s">
        <v>164</v>
      </c>
      <c r="E754" s="161"/>
      <c r="F754" s="162" t="s">
        <v>378</v>
      </c>
      <c r="H754" s="163">
        <v>1.96</v>
      </c>
      <c r="I754" s="164"/>
      <c r="L754" s="159"/>
      <c r="M754" s="165"/>
      <c r="N754" s="166"/>
      <c r="O754" s="166"/>
      <c r="P754" s="166"/>
      <c r="Q754" s="166"/>
      <c r="R754" s="166"/>
      <c r="S754" s="166"/>
      <c r="T754" s="167"/>
      <c r="AT754" s="161" t="s">
        <v>164</v>
      </c>
      <c r="AU754" s="161" t="s">
        <v>81</v>
      </c>
      <c r="AV754" s="158" t="s">
        <v>81</v>
      </c>
      <c r="AW754" s="158" t="s">
        <v>26</v>
      </c>
      <c r="AX754" s="158" t="s">
        <v>69</v>
      </c>
      <c r="AY754" s="161" t="s">
        <v>157</v>
      </c>
    </row>
    <row r="755" spans="2:51" s="158" customFormat="1">
      <c r="B755" s="159"/>
      <c r="D755" s="160" t="s">
        <v>164</v>
      </c>
      <c r="E755" s="161"/>
      <c r="F755" s="162" t="s">
        <v>379</v>
      </c>
      <c r="H755" s="163">
        <v>1.27</v>
      </c>
      <c r="I755" s="164"/>
      <c r="L755" s="159"/>
      <c r="M755" s="165"/>
      <c r="N755" s="166"/>
      <c r="O755" s="166"/>
      <c r="P755" s="166"/>
      <c r="Q755" s="166"/>
      <c r="R755" s="166"/>
      <c r="S755" s="166"/>
      <c r="T755" s="167"/>
      <c r="AT755" s="161" t="s">
        <v>164</v>
      </c>
      <c r="AU755" s="161" t="s">
        <v>81</v>
      </c>
      <c r="AV755" s="158" t="s">
        <v>81</v>
      </c>
      <c r="AW755" s="158" t="s">
        <v>26</v>
      </c>
      <c r="AX755" s="158" t="s">
        <v>69</v>
      </c>
      <c r="AY755" s="161" t="s">
        <v>157</v>
      </c>
    </row>
    <row r="756" spans="2:51" s="158" customFormat="1">
      <c r="B756" s="159"/>
      <c r="D756" s="160" t="s">
        <v>164</v>
      </c>
      <c r="E756" s="161"/>
      <c r="F756" s="162" t="s">
        <v>380</v>
      </c>
      <c r="H756" s="163">
        <v>1.44</v>
      </c>
      <c r="I756" s="164"/>
      <c r="L756" s="159"/>
      <c r="M756" s="165"/>
      <c r="N756" s="166"/>
      <c r="O756" s="166"/>
      <c r="P756" s="166"/>
      <c r="Q756" s="166"/>
      <c r="R756" s="166"/>
      <c r="S756" s="166"/>
      <c r="T756" s="167"/>
      <c r="AT756" s="161" t="s">
        <v>164</v>
      </c>
      <c r="AU756" s="161" t="s">
        <v>81</v>
      </c>
      <c r="AV756" s="158" t="s">
        <v>81</v>
      </c>
      <c r="AW756" s="158" t="s">
        <v>26</v>
      </c>
      <c r="AX756" s="158" t="s">
        <v>69</v>
      </c>
      <c r="AY756" s="161" t="s">
        <v>157</v>
      </c>
    </row>
    <row r="757" spans="2:51" s="158" customFormat="1">
      <c r="B757" s="159"/>
      <c r="D757" s="160" t="s">
        <v>164</v>
      </c>
      <c r="E757" s="161"/>
      <c r="F757" s="162" t="s">
        <v>381</v>
      </c>
      <c r="H757" s="163">
        <v>1.23</v>
      </c>
      <c r="I757" s="164"/>
      <c r="L757" s="159"/>
      <c r="M757" s="165"/>
      <c r="N757" s="166"/>
      <c r="O757" s="166"/>
      <c r="P757" s="166"/>
      <c r="Q757" s="166"/>
      <c r="R757" s="166"/>
      <c r="S757" s="166"/>
      <c r="T757" s="167"/>
      <c r="AT757" s="161" t="s">
        <v>164</v>
      </c>
      <c r="AU757" s="161" t="s">
        <v>81</v>
      </c>
      <c r="AV757" s="158" t="s">
        <v>81</v>
      </c>
      <c r="AW757" s="158" t="s">
        <v>26</v>
      </c>
      <c r="AX757" s="158" t="s">
        <v>69</v>
      </c>
      <c r="AY757" s="161" t="s">
        <v>157</v>
      </c>
    </row>
    <row r="758" spans="2:51" s="158" customFormat="1">
      <c r="B758" s="159"/>
      <c r="D758" s="160" t="s">
        <v>164</v>
      </c>
      <c r="E758" s="161"/>
      <c r="F758" s="162" t="s">
        <v>382</v>
      </c>
      <c r="H758" s="163">
        <v>1.79</v>
      </c>
      <c r="I758" s="164"/>
      <c r="L758" s="159"/>
      <c r="M758" s="165"/>
      <c r="N758" s="166"/>
      <c r="O758" s="166"/>
      <c r="P758" s="166"/>
      <c r="Q758" s="166"/>
      <c r="R758" s="166"/>
      <c r="S758" s="166"/>
      <c r="T758" s="167"/>
      <c r="AT758" s="161" t="s">
        <v>164</v>
      </c>
      <c r="AU758" s="161" t="s">
        <v>81</v>
      </c>
      <c r="AV758" s="158" t="s">
        <v>81</v>
      </c>
      <c r="AW758" s="158" t="s">
        <v>26</v>
      </c>
      <c r="AX758" s="158" t="s">
        <v>69</v>
      </c>
      <c r="AY758" s="161" t="s">
        <v>157</v>
      </c>
    </row>
    <row r="759" spans="2:51" s="158" customFormat="1">
      <c r="B759" s="159"/>
      <c r="D759" s="160" t="s">
        <v>164</v>
      </c>
      <c r="E759" s="161"/>
      <c r="F759" s="162" t="s">
        <v>383</v>
      </c>
      <c r="H759" s="163">
        <v>3.06</v>
      </c>
      <c r="I759" s="164"/>
      <c r="L759" s="159"/>
      <c r="M759" s="165"/>
      <c r="N759" s="166"/>
      <c r="O759" s="166"/>
      <c r="P759" s="166"/>
      <c r="Q759" s="166"/>
      <c r="R759" s="166"/>
      <c r="S759" s="166"/>
      <c r="T759" s="167"/>
      <c r="AT759" s="161" t="s">
        <v>164</v>
      </c>
      <c r="AU759" s="161" t="s">
        <v>81</v>
      </c>
      <c r="AV759" s="158" t="s">
        <v>81</v>
      </c>
      <c r="AW759" s="158" t="s">
        <v>26</v>
      </c>
      <c r="AX759" s="158" t="s">
        <v>69</v>
      </c>
      <c r="AY759" s="161" t="s">
        <v>157</v>
      </c>
    </row>
    <row r="760" spans="2:51" s="158" customFormat="1">
      <c r="B760" s="159"/>
      <c r="D760" s="160" t="s">
        <v>164</v>
      </c>
      <c r="E760" s="161"/>
      <c r="F760" s="162" t="s">
        <v>384</v>
      </c>
      <c r="H760" s="163">
        <v>1.05</v>
      </c>
      <c r="I760" s="164"/>
      <c r="L760" s="159"/>
      <c r="M760" s="165"/>
      <c r="N760" s="166"/>
      <c r="O760" s="166"/>
      <c r="P760" s="166"/>
      <c r="Q760" s="166"/>
      <c r="R760" s="166"/>
      <c r="S760" s="166"/>
      <c r="T760" s="167"/>
      <c r="AT760" s="161" t="s">
        <v>164</v>
      </c>
      <c r="AU760" s="161" t="s">
        <v>81</v>
      </c>
      <c r="AV760" s="158" t="s">
        <v>81</v>
      </c>
      <c r="AW760" s="158" t="s">
        <v>26</v>
      </c>
      <c r="AX760" s="158" t="s">
        <v>69</v>
      </c>
      <c r="AY760" s="161" t="s">
        <v>157</v>
      </c>
    </row>
    <row r="761" spans="2:51" s="168" customFormat="1">
      <c r="B761" s="169"/>
      <c r="D761" s="160" t="s">
        <v>164</v>
      </c>
      <c r="E761" s="170"/>
      <c r="F761" s="171" t="s">
        <v>168</v>
      </c>
      <c r="H761" s="172">
        <v>13.69</v>
      </c>
      <c r="I761" s="173"/>
      <c r="L761" s="169"/>
      <c r="M761" s="174"/>
      <c r="N761" s="175"/>
      <c r="O761" s="175"/>
      <c r="P761" s="175"/>
      <c r="Q761" s="175"/>
      <c r="R761" s="175"/>
      <c r="S761" s="175"/>
      <c r="T761" s="176"/>
      <c r="AT761" s="170" t="s">
        <v>164</v>
      </c>
      <c r="AU761" s="170" t="s">
        <v>81</v>
      </c>
      <c r="AV761" s="168" t="s">
        <v>169</v>
      </c>
      <c r="AW761" s="168" t="s">
        <v>26</v>
      </c>
      <c r="AX761" s="168" t="s">
        <v>69</v>
      </c>
      <c r="AY761" s="170" t="s">
        <v>157</v>
      </c>
    </row>
    <row r="762" spans="2:51" s="158" customFormat="1">
      <c r="B762" s="159"/>
      <c r="D762" s="160" t="s">
        <v>164</v>
      </c>
      <c r="E762" s="161"/>
      <c r="F762" s="162" t="s">
        <v>345</v>
      </c>
      <c r="H762" s="163">
        <v>7</v>
      </c>
      <c r="I762" s="164"/>
      <c r="L762" s="159"/>
      <c r="M762" s="165"/>
      <c r="N762" s="166"/>
      <c r="O762" s="166"/>
      <c r="P762" s="166"/>
      <c r="Q762" s="166"/>
      <c r="R762" s="166"/>
      <c r="S762" s="166"/>
      <c r="T762" s="167"/>
      <c r="AT762" s="161" t="s">
        <v>164</v>
      </c>
      <c r="AU762" s="161" t="s">
        <v>81</v>
      </c>
      <c r="AV762" s="158" t="s">
        <v>81</v>
      </c>
      <c r="AW762" s="158" t="s">
        <v>26</v>
      </c>
      <c r="AX762" s="158" t="s">
        <v>69</v>
      </c>
      <c r="AY762" s="161" t="s">
        <v>157</v>
      </c>
    </row>
    <row r="763" spans="2:51" s="158" customFormat="1">
      <c r="B763" s="159"/>
      <c r="D763" s="160" t="s">
        <v>164</v>
      </c>
      <c r="E763" s="161"/>
      <c r="F763" s="162" t="s">
        <v>346</v>
      </c>
      <c r="H763" s="163">
        <v>2.4700000000000002</v>
      </c>
      <c r="I763" s="164"/>
      <c r="L763" s="159"/>
      <c r="M763" s="165"/>
      <c r="N763" s="166"/>
      <c r="O763" s="166"/>
      <c r="P763" s="166"/>
      <c r="Q763" s="166"/>
      <c r="R763" s="166"/>
      <c r="S763" s="166"/>
      <c r="T763" s="167"/>
      <c r="AT763" s="161" t="s">
        <v>164</v>
      </c>
      <c r="AU763" s="161" t="s">
        <v>81</v>
      </c>
      <c r="AV763" s="158" t="s">
        <v>81</v>
      </c>
      <c r="AW763" s="158" t="s">
        <v>26</v>
      </c>
      <c r="AX763" s="158" t="s">
        <v>69</v>
      </c>
      <c r="AY763" s="161" t="s">
        <v>157</v>
      </c>
    </row>
    <row r="764" spans="2:51" s="158" customFormat="1">
      <c r="B764" s="159"/>
      <c r="D764" s="160" t="s">
        <v>164</v>
      </c>
      <c r="E764" s="161"/>
      <c r="F764" s="162" t="s">
        <v>347</v>
      </c>
      <c r="H764" s="163">
        <v>13.99</v>
      </c>
      <c r="I764" s="164"/>
      <c r="L764" s="159"/>
      <c r="M764" s="165"/>
      <c r="N764" s="166"/>
      <c r="O764" s="166"/>
      <c r="P764" s="166"/>
      <c r="Q764" s="166"/>
      <c r="R764" s="166"/>
      <c r="S764" s="166"/>
      <c r="T764" s="167"/>
      <c r="AT764" s="161" t="s">
        <v>164</v>
      </c>
      <c r="AU764" s="161" t="s">
        <v>81</v>
      </c>
      <c r="AV764" s="158" t="s">
        <v>81</v>
      </c>
      <c r="AW764" s="158" t="s">
        <v>26</v>
      </c>
      <c r="AX764" s="158" t="s">
        <v>69</v>
      </c>
      <c r="AY764" s="161" t="s">
        <v>157</v>
      </c>
    </row>
    <row r="765" spans="2:51" s="158" customFormat="1">
      <c r="B765" s="159"/>
      <c r="D765" s="160" t="s">
        <v>164</v>
      </c>
      <c r="E765" s="161"/>
      <c r="F765" s="162" t="s">
        <v>348</v>
      </c>
      <c r="H765" s="163">
        <v>5.95</v>
      </c>
      <c r="I765" s="164"/>
      <c r="L765" s="159"/>
      <c r="M765" s="165"/>
      <c r="N765" s="166"/>
      <c r="O765" s="166"/>
      <c r="P765" s="166"/>
      <c r="Q765" s="166"/>
      <c r="R765" s="166"/>
      <c r="S765" s="166"/>
      <c r="T765" s="167"/>
      <c r="AT765" s="161" t="s">
        <v>164</v>
      </c>
      <c r="AU765" s="161" t="s">
        <v>81</v>
      </c>
      <c r="AV765" s="158" t="s">
        <v>81</v>
      </c>
      <c r="AW765" s="158" t="s">
        <v>26</v>
      </c>
      <c r="AX765" s="158" t="s">
        <v>69</v>
      </c>
      <c r="AY765" s="161" t="s">
        <v>157</v>
      </c>
    </row>
    <row r="766" spans="2:51" s="168" customFormat="1">
      <c r="B766" s="169"/>
      <c r="D766" s="160" t="s">
        <v>164</v>
      </c>
      <c r="E766" s="170"/>
      <c r="F766" s="171" t="s">
        <v>168</v>
      </c>
      <c r="H766" s="172">
        <v>29.41</v>
      </c>
      <c r="I766" s="173"/>
      <c r="L766" s="169"/>
      <c r="M766" s="174"/>
      <c r="N766" s="175"/>
      <c r="O766" s="175"/>
      <c r="P766" s="175"/>
      <c r="Q766" s="175"/>
      <c r="R766" s="175"/>
      <c r="S766" s="175"/>
      <c r="T766" s="176"/>
      <c r="AT766" s="170" t="s">
        <v>164</v>
      </c>
      <c r="AU766" s="170" t="s">
        <v>81</v>
      </c>
      <c r="AV766" s="168" t="s">
        <v>169</v>
      </c>
      <c r="AW766" s="168" t="s">
        <v>26</v>
      </c>
      <c r="AX766" s="168" t="s">
        <v>69</v>
      </c>
      <c r="AY766" s="170" t="s">
        <v>157</v>
      </c>
    </row>
    <row r="767" spans="2:51" s="177" customFormat="1">
      <c r="B767" s="178"/>
      <c r="D767" s="160" t="s">
        <v>164</v>
      </c>
      <c r="E767" s="179"/>
      <c r="F767" s="180" t="s">
        <v>170</v>
      </c>
      <c r="H767" s="181">
        <v>43.1</v>
      </c>
      <c r="I767" s="182"/>
      <c r="L767" s="178"/>
      <c r="M767" s="183"/>
      <c r="N767" s="184"/>
      <c r="O767" s="184"/>
      <c r="P767" s="184"/>
      <c r="Q767" s="184"/>
      <c r="R767" s="184"/>
      <c r="S767" s="184"/>
      <c r="T767" s="185"/>
      <c r="AT767" s="179" t="s">
        <v>164</v>
      </c>
      <c r="AU767" s="179" t="s">
        <v>81</v>
      </c>
      <c r="AV767" s="177" t="s">
        <v>163</v>
      </c>
      <c r="AW767" s="177" t="s">
        <v>26</v>
      </c>
      <c r="AX767" s="177" t="s">
        <v>69</v>
      </c>
      <c r="AY767" s="179" t="s">
        <v>157</v>
      </c>
    </row>
    <row r="768" spans="2:51" s="158" customFormat="1">
      <c r="B768" s="159"/>
      <c r="D768" s="160" t="s">
        <v>164</v>
      </c>
      <c r="E768" s="161"/>
      <c r="F768" s="162" t="s">
        <v>590</v>
      </c>
      <c r="H768" s="163">
        <v>46.116999999999997</v>
      </c>
      <c r="I768" s="164"/>
      <c r="L768" s="159"/>
      <c r="M768" s="165"/>
      <c r="N768" s="166"/>
      <c r="O768" s="166"/>
      <c r="P768" s="166"/>
      <c r="Q768" s="166"/>
      <c r="R768" s="166"/>
      <c r="S768" s="166"/>
      <c r="T768" s="167"/>
      <c r="AT768" s="161" t="s">
        <v>164</v>
      </c>
      <c r="AU768" s="161" t="s">
        <v>81</v>
      </c>
      <c r="AV768" s="158" t="s">
        <v>81</v>
      </c>
      <c r="AW768" s="158" t="s">
        <v>26</v>
      </c>
      <c r="AX768" s="158" t="s">
        <v>69</v>
      </c>
      <c r="AY768" s="161" t="s">
        <v>157</v>
      </c>
    </row>
    <row r="769" spans="2:65" s="177" customFormat="1">
      <c r="B769" s="178"/>
      <c r="D769" s="160" t="s">
        <v>164</v>
      </c>
      <c r="E769" s="179"/>
      <c r="F769" s="180" t="s">
        <v>170</v>
      </c>
      <c r="H769" s="181">
        <v>46.116999999999997</v>
      </c>
      <c r="I769" s="182"/>
      <c r="L769" s="178"/>
      <c r="M769" s="183"/>
      <c r="N769" s="184"/>
      <c r="O769" s="184"/>
      <c r="P769" s="184"/>
      <c r="Q769" s="184"/>
      <c r="R769" s="184"/>
      <c r="S769" s="184"/>
      <c r="T769" s="185"/>
      <c r="AT769" s="179" t="s">
        <v>164</v>
      </c>
      <c r="AU769" s="179" t="s">
        <v>81</v>
      </c>
      <c r="AV769" s="177" t="s">
        <v>163</v>
      </c>
      <c r="AW769" s="177" t="s">
        <v>26</v>
      </c>
      <c r="AX769" s="177" t="s">
        <v>75</v>
      </c>
      <c r="AY769" s="179" t="s">
        <v>157</v>
      </c>
    </row>
    <row r="770" spans="2:65" s="17" customFormat="1" ht="24.25" customHeight="1">
      <c r="B770" s="143"/>
      <c r="C770" s="186" t="s">
        <v>614</v>
      </c>
      <c r="D770" s="186" t="s">
        <v>236</v>
      </c>
      <c r="E770" s="187" t="s">
        <v>930</v>
      </c>
      <c r="F770" s="188" t="s">
        <v>2681</v>
      </c>
      <c r="G770" s="189" t="s">
        <v>208</v>
      </c>
      <c r="H770" s="190">
        <v>48.703000000000003</v>
      </c>
      <c r="I770" s="191"/>
      <c r="J770" s="192"/>
      <c r="K770" s="193"/>
      <c r="L770" s="194"/>
      <c r="M770" s="195"/>
      <c r="N770" s="196" t="s">
        <v>35</v>
      </c>
      <c r="O770" s="45"/>
      <c r="P770" s="154">
        <f>O770*H770</f>
        <v>0</v>
      </c>
      <c r="Q770" s="154">
        <v>0</v>
      </c>
      <c r="R770" s="154">
        <f>Q770*H770</f>
        <v>0</v>
      </c>
      <c r="S770" s="154">
        <v>0</v>
      </c>
      <c r="T770" s="155">
        <f>S770*H770</f>
        <v>0</v>
      </c>
      <c r="AR770" s="156" t="s">
        <v>233</v>
      </c>
      <c r="AT770" s="156" t="s">
        <v>236</v>
      </c>
      <c r="AU770" s="156" t="s">
        <v>81</v>
      </c>
      <c r="AY770" s="3" t="s">
        <v>157</v>
      </c>
      <c r="BE770" s="157">
        <f>IF(N770="základná",J770,0)</f>
        <v>0</v>
      </c>
      <c r="BF770" s="157">
        <f>IF(N770="znížená",J770,0)</f>
        <v>0</v>
      </c>
      <c r="BG770" s="157">
        <f>IF(N770="zákl. prenesená",J770,0)</f>
        <v>0</v>
      </c>
      <c r="BH770" s="157">
        <f>IF(N770="zníž. prenesená",J770,0)</f>
        <v>0</v>
      </c>
      <c r="BI770" s="157">
        <f>IF(N770="nulová",J770,0)</f>
        <v>0</v>
      </c>
      <c r="BJ770" s="3" t="s">
        <v>81</v>
      </c>
      <c r="BK770" s="157">
        <f>ROUND(I770*H770,2)</f>
        <v>0</v>
      </c>
      <c r="BL770" s="3" t="s">
        <v>197</v>
      </c>
      <c r="BM770" s="156" t="s">
        <v>931</v>
      </c>
    </row>
    <row r="771" spans="2:65" s="158" customFormat="1">
      <c r="B771" s="159"/>
      <c r="D771" s="160" t="s">
        <v>164</v>
      </c>
      <c r="E771" s="161"/>
      <c r="F771" s="162" t="s">
        <v>932</v>
      </c>
      <c r="H771" s="163">
        <v>48.703000000000003</v>
      </c>
      <c r="I771" s="164"/>
      <c r="L771" s="159"/>
      <c r="M771" s="165"/>
      <c r="N771" s="166"/>
      <c r="O771" s="166"/>
      <c r="P771" s="166"/>
      <c r="Q771" s="166"/>
      <c r="R771" s="166"/>
      <c r="S771" s="166"/>
      <c r="T771" s="167"/>
      <c r="AT771" s="161" t="s">
        <v>164</v>
      </c>
      <c r="AU771" s="161" t="s">
        <v>81</v>
      </c>
      <c r="AV771" s="158" t="s">
        <v>81</v>
      </c>
      <c r="AW771" s="158" t="s">
        <v>26</v>
      </c>
      <c r="AX771" s="158" t="s">
        <v>69</v>
      </c>
      <c r="AY771" s="161" t="s">
        <v>157</v>
      </c>
    </row>
    <row r="772" spans="2:65" s="177" customFormat="1">
      <c r="B772" s="178"/>
      <c r="D772" s="160" t="s">
        <v>164</v>
      </c>
      <c r="E772" s="179"/>
      <c r="F772" s="180" t="s">
        <v>170</v>
      </c>
      <c r="H772" s="181">
        <v>48.703000000000003</v>
      </c>
      <c r="I772" s="182"/>
      <c r="L772" s="178"/>
      <c r="M772" s="183"/>
      <c r="N772" s="184"/>
      <c r="O772" s="184"/>
      <c r="P772" s="184"/>
      <c r="Q772" s="184"/>
      <c r="R772" s="184"/>
      <c r="S772" s="184"/>
      <c r="T772" s="185"/>
      <c r="AT772" s="179" t="s">
        <v>164</v>
      </c>
      <c r="AU772" s="179" t="s">
        <v>81</v>
      </c>
      <c r="AV772" s="177" t="s">
        <v>163</v>
      </c>
      <c r="AW772" s="177" t="s">
        <v>26</v>
      </c>
      <c r="AX772" s="177" t="s">
        <v>75</v>
      </c>
      <c r="AY772" s="179" t="s">
        <v>157</v>
      </c>
    </row>
    <row r="773" spans="2:65" s="17" customFormat="1" ht="16.5" customHeight="1">
      <c r="B773" s="143"/>
      <c r="C773" s="144" t="s">
        <v>933</v>
      </c>
      <c r="D773" s="144" t="s">
        <v>159</v>
      </c>
      <c r="E773" s="145" t="s">
        <v>934</v>
      </c>
      <c r="F773" s="146" t="s">
        <v>935</v>
      </c>
      <c r="G773" s="147" t="s">
        <v>239</v>
      </c>
      <c r="H773" s="148">
        <v>23.957000000000001</v>
      </c>
      <c r="I773" s="149"/>
      <c r="J773" s="150"/>
      <c r="K773" s="151"/>
      <c r="L773" s="18"/>
      <c r="M773" s="152"/>
      <c r="N773" s="153" t="s">
        <v>35</v>
      </c>
      <c r="O773" s="45"/>
      <c r="P773" s="154">
        <f>O773*H773</f>
        <v>0</v>
      </c>
      <c r="Q773" s="154">
        <v>0</v>
      </c>
      <c r="R773" s="154">
        <f>Q773*H773</f>
        <v>0</v>
      </c>
      <c r="S773" s="154">
        <v>0</v>
      </c>
      <c r="T773" s="155">
        <f>S773*H773</f>
        <v>0</v>
      </c>
      <c r="AR773" s="156" t="s">
        <v>197</v>
      </c>
      <c r="AT773" s="156" t="s">
        <v>159</v>
      </c>
      <c r="AU773" s="156" t="s">
        <v>81</v>
      </c>
      <c r="AY773" s="3" t="s">
        <v>157</v>
      </c>
      <c r="BE773" s="157">
        <f>IF(N773="základná",J773,0)</f>
        <v>0</v>
      </c>
      <c r="BF773" s="157">
        <f>IF(N773="znížená",J773,0)</f>
        <v>0</v>
      </c>
      <c r="BG773" s="157">
        <f>IF(N773="zákl. prenesená",J773,0)</f>
        <v>0</v>
      </c>
      <c r="BH773" s="157">
        <f>IF(N773="zníž. prenesená",J773,0)</f>
        <v>0</v>
      </c>
      <c r="BI773" s="157">
        <f>IF(N773="nulová",J773,0)</f>
        <v>0</v>
      </c>
      <c r="BJ773" s="3" t="s">
        <v>81</v>
      </c>
      <c r="BK773" s="157">
        <f>ROUND(I773*H773,2)</f>
        <v>0</v>
      </c>
      <c r="BL773" s="3" t="s">
        <v>197</v>
      </c>
      <c r="BM773" s="156" t="s">
        <v>936</v>
      </c>
    </row>
    <row r="774" spans="2:65" s="158" customFormat="1">
      <c r="B774" s="159"/>
      <c r="D774" s="160" t="s">
        <v>164</v>
      </c>
      <c r="E774" s="161"/>
      <c r="F774" s="162" t="s">
        <v>922</v>
      </c>
      <c r="H774" s="163">
        <v>23.957000000000001</v>
      </c>
      <c r="I774" s="164"/>
      <c r="L774" s="159"/>
      <c r="M774" s="165"/>
      <c r="N774" s="166"/>
      <c r="O774" s="166"/>
      <c r="P774" s="166"/>
      <c r="Q774" s="166"/>
      <c r="R774" s="166"/>
      <c r="S774" s="166"/>
      <c r="T774" s="167"/>
      <c r="AT774" s="161" t="s">
        <v>164</v>
      </c>
      <c r="AU774" s="161" t="s">
        <v>81</v>
      </c>
      <c r="AV774" s="158" t="s">
        <v>81</v>
      </c>
      <c r="AW774" s="158" t="s">
        <v>26</v>
      </c>
      <c r="AX774" s="158" t="s">
        <v>69</v>
      </c>
      <c r="AY774" s="161" t="s">
        <v>157</v>
      </c>
    </row>
    <row r="775" spans="2:65" s="177" customFormat="1">
      <c r="B775" s="178"/>
      <c r="D775" s="160" t="s">
        <v>164</v>
      </c>
      <c r="E775" s="179"/>
      <c r="F775" s="180" t="s">
        <v>170</v>
      </c>
      <c r="H775" s="181">
        <v>23.957000000000001</v>
      </c>
      <c r="I775" s="182"/>
      <c r="L775" s="178"/>
      <c r="M775" s="183"/>
      <c r="N775" s="184"/>
      <c r="O775" s="184"/>
      <c r="P775" s="184"/>
      <c r="Q775" s="184"/>
      <c r="R775" s="184"/>
      <c r="S775" s="184"/>
      <c r="T775" s="185"/>
      <c r="AT775" s="179" t="s">
        <v>164</v>
      </c>
      <c r="AU775" s="179" t="s">
        <v>81</v>
      </c>
      <c r="AV775" s="177" t="s">
        <v>163</v>
      </c>
      <c r="AW775" s="177" t="s">
        <v>26</v>
      </c>
      <c r="AX775" s="177" t="s">
        <v>75</v>
      </c>
      <c r="AY775" s="179" t="s">
        <v>157</v>
      </c>
    </row>
    <row r="776" spans="2:65" s="17" customFormat="1" ht="24.25" customHeight="1">
      <c r="B776" s="143"/>
      <c r="C776" s="186" t="s">
        <v>617</v>
      </c>
      <c r="D776" s="186" t="s">
        <v>236</v>
      </c>
      <c r="E776" s="187" t="s">
        <v>937</v>
      </c>
      <c r="F776" s="188" t="s">
        <v>938</v>
      </c>
      <c r="G776" s="189" t="s">
        <v>239</v>
      </c>
      <c r="H776" s="190">
        <v>24.181000000000001</v>
      </c>
      <c r="I776" s="191"/>
      <c r="J776" s="192"/>
      <c r="K776" s="193"/>
      <c r="L776" s="194"/>
      <c r="M776" s="195"/>
      <c r="N776" s="196" t="s">
        <v>35</v>
      </c>
      <c r="O776" s="45"/>
      <c r="P776" s="154">
        <f>O776*H776</f>
        <v>0</v>
      </c>
      <c r="Q776" s="154">
        <v>0</v>
      </c>
      <c r="R776" s="154">
        <f>Q776*H776</f>
        <v>0</v>
      </c>
      <c r="S776" s="154">
        <v>0</v>
      </c>
      <c r="T776" s="155">
        <f>S776*H776</f>
        <v>0</v>
      </c>
      <c r="AR776" s="156" t="s">
        <v>233</v>
      </c>
      <c r="AT776" s="156" t="s">
        <v>236</v>
      </c>
      <c r="AU776" s="156" t="s">
        <v>81</v>
      </c>
      <c r="AY776" s="3" t="s">
        <v>157</v>
      </c>
      <c r="BE776" s="157">
        <f>IF(N776="základná",J776,0)</f>
        <v>0</v>
      </c>
      <c r="BF776" s="157">
        <f>IF(N776="znížená",J776,0)</f>
        <v>0</v>
      </c>
      <c r="BG776" s="157">
        <f>IF(N776="zákl. prenesená",J776,0)</f>
        <v>0</v>
      </c>
      <c r="BH776" s="157">
        <f>IF(N776="zníž. prenesená",J776,0)</f>
        <v>0</v>
      </c>
      <c r="BI776" s="157">
        <f>IF(N776="nulová",J776,0)</f>
        <v>0</v>
      </c>
      <c r="BJ776" s="3" t="s">
        <v>81</v>
      </c>
      <c r="BK776" s="157">
        <f>ROUND(I776*H776,2)</f>
        <v>0</v>
      </c>
      <c r="BL776" s="3" t="s">
        <v>197</v>
      </c>
      <c r="BM776" s="156" t="s">
        <v>939</v>
      </c>
    </row>
    <row r="777" spans="2:65" s="158" customFormat="1">
      <c r="B777" s="159"/>
      <c r="D777" s="160" t="s">
        <v>164</v>
      </c>
      <c r="E777" s="161"/>
      <c r="F777" s="162" t="s">
        <v>940</v>
      </c>
      <c r="H777" s="163">
        <v>24.181000000000001</v>
      </c>
      <c r="I777" s="164"/>
      <c r="L777" s="159"/>
      <c r="M777" s="165"/>
      <c r="N777" s="166"/>
      <c r="O777" s="166"/>
      <c r="P777" s="166"/>
      <c r="Q777" s="166"/>
      <c r="R777" s="166"/>
      <c r="S777" s="166"/>
      <c r="T777" s="167"/>
      <c r="AT777" s="161" t="s">
        <v>164</v>
      </c>
      <c r="AU777" s="161" t="s">
        <v>81</v>
      </c>
      <c r="AV777" s="158" t="s">
        <v>81</v>
      </c>
      <c r="AW777" s="158" t="s">
        <v>26</v>
      </c>
      <c r="AX777" s="158" t="s">
        <v>69</v>
      </c>
      <c r="AY777" s="161" t="s">
        <v>157</v>
      </c>
    </row>
    <row r="778" spans="2:65" s="177" customFormat="1">
      <c r="B778" s="178"/>
      <c r="D778" s="160" t="s">
        <v>164</v>
      </c>
      <c r="E778" s="179"/>
      <c r="F778" s="180" t="s">
        <v>170</v>
      </c>
      <c r="H778" s="181">
        <v>24.181000000000001</v>
      </c>
      <c r="I778" s="182"/>
      <c r="L778" s="178"/>
      <c r="M778" s="183"/>
      <c r="N778" s="184"/>
      <c r="O778" s="184"/>
      <c r="P778" s="184"/>
      <c r="Q778" s="184"/>
      <c r="R778" s="184"/>
      <c r="S778" s="184"/>
      <c r="T778" s="185"/>
      <c r="AT778" s="179" t="s">
        <v>164</v>
      </c>
      <c r="AU778" s="179" t="s">
        <v>81</v>
      </c>
      <c r="AV778" s="177" t="s">
        <v>163</v>
      </c>
      <c r="AW778" s="177" t="s">
        <v>26</v>
      </c>
      <c r="AX778" s="177" t="s">
        <v>75</v>
      </c>
      <c r="AY778" s="179" t="s">
        <v>157</v>
      </c>
    </row>
    <row r="779" spans="2:65" s="17" customFormat="1" ht="24.25" customHeight="1">
      <c r="B779" s="143"/>
      <c r="C779" s="144" t="s">
        <v>941</v>
      </c>
      <c r="D779" s="144" t="s">
        <v>159</v>
      </c>
      <c r="E779" s="145" t="s">
        <v>942</v>
      </c>
      <c r="F779" s="146" t="s">
        <v>943</v>
      </c>
      <c r="G779" s="147" t="s">
        <v>187</v>
      </c>
      <c r="H779" s="148">
        <v>1.381</v>
      </c>
      <c r="I779" s="149"/>
      <c r="J779" s="150"/>
      <c r="K779" s="151"/>
      <c r="L779" s="18"/>
      <c r="M779" s="152"/>
      <c r="N779" s="153" t="s">
        <v>35</v>
      </c>
      <c r="O779" s="45"/>
      <c r="P779" s="154">
        <f>O779*H779</f>
        <v>0</v>
      </c>
      <c r="Q779" s="154">
        <v>0</v>
      </c>
      <c r="R779" s="154">
        <f>Q779*H779</f>
        <v>0</v>
      </c>
      <c r="S779" s="154">
        <v>0</v>
      </c>
      <c r="T779" s="155">
        <f>S779*H779</f>
        <v>0</v>
      </c>
      <c r="AR779" s="156" t="s">
        <v>197</v>
      </c>
      <c r="AT779" s="156" t="s">
        <v>159</v>
      </c>
      <c r="AU779" s="156" t="s">
        <v>81</v>
      </c>
      <c r="AY779" s="3" t="s">
        <v>157</v>
      </c>
      <c r="BE779" s="157">
        <f>IF(N779="základná",J779,0)</f>
        <v>0</v>
      </c>
      <c r="BF779" s="157">
        <f>IF(N779="znížená",J779,0)</f>
        <v>0</v>
      </c>
      <c r="BG779" s="157">
        <f>IF(N779="zákl. prenesená",J779,0)</f>
        <v>0</v>
      </c>
      <c r="BH779" s="157">
        <f>IF(N779="zníž. prenesená",J779,0)</f>
        <v>0</v>
      </c>
      <c r="BI779" s="157">
        <f>IF(N779="nulová",J779,0)</f>
        <v>0</v>
      </c>
      <c r="BJ779" s="3" t="s">
        <v>81</v>
      </c>
      <c r="BK779" s="157">
        <f>ROUND(I779*H779,2)</f>
        <v>0</v>
      </c>
      <c r="BL779" s="3" t="s">
        <v>197</v>
      </c>
      <c r="BM779" s="156" t="s">
        <v>944</v>
      </c>
    </row>
    <row r="780" spans="2:65" s="129" customFormat="1" ht="22.9" customHeight="1">
      <c r="B780" s="130"/>
      <c r="D780" s="131" t="s">
        <v>68</v>
      </c>
      <c r="E780" s="141" t="s">
        <v>945</v>
      </c>
      <c r="F780" s="141" t="s">
        <v>946</v>
      </c>
      <c r="I780" s="133"/>
      <c r="J780" s="142"/>
      <c r="L780" s="130"/>
      <c r="M780" s="135"/>
      <c r="N780" s="136"/>
      <c r="O780" s="136"/>
      <c r="P780" s="137">
        <f>SUM(P781:P786)</f>
        <v>0</v>
      </c>
      <c r="Q780" s="136"/>
      <c r="R780" s="137">
        <f>SUM(R781:R786)</f>
        <v>0</v>
      </c>
      <c r="S780" s="136"/>
      <c r="T780" s="138">
        <f>SUM(T781:T786)</f>
        <v>0</v>
      </c>
      <c r="AR780" s="131" t="s">
        <v>81</v>
      </c>
      <c r="AT780" s="139" t="s">
        <v>68</v>
      </c>
      <c r="AU780" s="139" t="s">
        <v>75</v>
      </c>
      <c r="AY780" s="131" t="s">
        <v>157</v>
      </c>
      <c r="BK780" s="140">
        <f>SUM(BK781:BK786)</f>
        <v>0</v>
      </c>
    </row>
    <row r="781" spans="2:65" s="17" customFormat="1" ht="24.25" customHeight="1">
      <c r="B781" s="143"/>
      <c r="C781" s="144" t="s">
        <v>621</v>
      </c>
      <c r="D781" s="144" t="s">
        <v>159</v>
      </c>
      <c r="E781" s="145" t="s">
        <v>947</v>
      </c>
      <c r="F781" s="146" t="s">
        <v>948</v>
      </c>
      <c r="G781" s="147" t="s">
        <v>239</v>
      </c>
      <c r="H781" s="148">
        <v>22.213000000000001</v>
      </c>
      <c r="I781" s="149"/>
      <c r="J781" s="150"/>
      <c r="K781" s="151"/>
      <c r="L781" s="18"/>
      <c r="M781" s="152"/>
      <c r="N781" s="153" t="s">
        <v>35</v>
      </c>
      <c r="O781" s="45"/>
      <c r="P781" s="154">
        <f>O781*H781</f>
        <v>0</v>
      </c>
      <c r="Q781" s="154">
        <v>0</v>
      </c>
      <c r="R781" s="154">
        <f>Q781*H781</f>
        <v>0</v>
      </c>
      <c r="S781" s="154">
        <v>0</v>
      </c>
      <c r="T781" s="155">
        <f>S781*H781</f>
        <v>0</v>
      </c>
      <c r="AR781" s="156" t="s">
        <v>197</v>
      </c>
      <c r="AT781" s="156" t="s">
        <v>159</v>
      </c>
      <c r="AU781" s="156" t="s">
        <v>81</v>
      </c>
      <c r="AY781" s="3" t="s">
        <v>157</v>
      </c>
      <c r="BE781" s="157">
        <f>IF(N781="základná",J781,0)</f>
        <v>0</v>
      </c>
      <c r="BF781" s="157">
        <f>IF(N781="znížená",J781,0)</f>
        <v>0</v>
      </c>
      <c r="BG781" s="157">
        <f>IF(N781="zákl. prenesená",J781,0)</f>
        <v>0</v>
      </c>
      <c r="BH781" s="157">
        <f>IF(N781="zníž. prenesená",J781,0)</f>
        <v>0</v>
      </c>
      <c r="BI781" s="157">
        <f>IF(N781="nulová",J781,0)</f>
        <v>0</v>
      </c>
      <c r="BJ781" s="3" t="s">
        <v>81</v>
      </c>
      <c r="BK781" s="157">
        <f>ROUND(I781*H781,2)</f>
        <v>0</v>
      </c>
      <c r="BL781" s="3" t="s">
        <v>197</v>
      </c>
      <c r="BM781" s="156" t="s">
        <v>949</v>
      </c>
    </row>
    <row r="782" spans="2:65" s="17" customFormat="1" ht="37.9" customHeight="1">
      <c r="B782" s="143"/>
      <c r="C782" s="144" t="s">
        <v>950</v>
      </c>
      <c r="D782" s="144" t="s">
        <v>159</v>
      </c>
      <c r="E782" s="145" t="s">
        <v>951</v>
      </c>
      <c r="F782" s="146" t="s">
        <v>952</v>
      </c>
      <c r="G782" s="147" t="s">
        <v>208</v>
      </c>
      <c r="H782" s="148">
        <v>27.349</v>
      </c>
      <c r="I782" s="149"/>
      <c r="J782" s="150"/>
      <c r="K782" s="151"/>
      <c r="L782" s="18"/>
      <c r="M782" s="152"/>
      <c r="N782" s="153" t="s">
        <v>35</v>
      </c>
      <c r="O782" s="45"/>
      <c r="P782" s="154">
        <f>O782*H782</f>
        <v>0</v>
      </c>
      <c r="Q782" s="154">
        <v>0</v>
      </c>
      <c r="R782" s="154">
        <f>Q782*H782</f>
        <v>0</v>
      </c>
      <c r="S782" s="154">
        <v>0</v>
      </c>
      <c r="T782" s="155">
        <f>S782*H782</f>
        <v>0</v>
      </c>
      <c r="AR782" s="156" t="s">
        <v>197</v>
      </c>
      <c r="AT782" s="156" t="s">
        <v>159</v>
      </c>
      <c r="AU782" s="156" t="s">
        <v>81</v>
      </c>
      <c r="AY782" s="3" t="s">
        <v>157</v>
      </c>
      <c r="BE782" s="157">
        <f>IF(N782="základná",J782,0)</f>
        <v>0</v>
      </c>
      <c r="BF782" s="157">
        <f>IF(N782="znížená",J782,0)</f>
        <v>0</v>
      </c>
      <c r="BG782" s="157">
        <f>IF(N782="zákl. prenesená",J782,0)</f>
        <v>0</v>
      </c>
      <c r="BH782" s="157">
        <f>IF(N782="zníž. prenesená",J782,0)</f>
        <v>0</v>
      </c>
      <c r="BI782" s="157">
        <f>IF(N782="nulová",J782,0)</f>
        <v>0</v>
      </c>
      <c r="BJ782" s="3" t="s">
        <v>81</v>
      </c>
      <c r="BK782" s="157">
        <f>ROUND(I782*H782,2)</f>
        <v>0</v>
      </c>
      <c r="BL782" s="3" t="s">
        <v>197</v>
      </c>
      <c r="BM782" s="156" t="s">
        <v>953</v>
      </c>
    </row>
    <row r="783" spans="2:65" s="17" customFormat="1" ht="16.5" customHeight="1">
      <c r="B783" s="143"/>
      <c r="C783" s="144" t="s">
        <v>626</v>
      </c>
      <c r="D783" s="144" t="s">
        <v>159</v>
      </c>
      <c r="E783" s="145" t="s">
        <v>954</v>
      </c>
      <c r="F783" s="146" t="s">
        <v>955</v>
      </c>
      <c r="G783" s="147" t="s">
        <v>239</v>
      </c>
      <c r="H783" s="148">
        <v>7.33</v>
      </c>
      <c r="I783" s="149"/>
      <c r="J783" s="150"/>
      <c r="K783" s="151"/>
      <c r="L783" s="18"/>
      <c r="M783" s="152"/>
      <c r="N783" s="153" t="s">
        <v>35</v>
      </c>
      <c r="O783" s="45"/>
      <c r="P783" s="154">
        <f>O783*H783</f>
        <v>0</v>
      </c>
      <c r="Q783" s="154">
        <v>0</v>
      </c>
      <c r="R783" s="154">
        <f>Q783*H783</f>
        <v>0</v>
      </c>
      <c r="S783" s="154">
        <v>0</v>
      </c>
      <c r="T783" s="155">
        <f>S783*H783</f>
        <v>0</v>
      </c>
      <c r="AR783" s="156" t="s">
        <v>197</v>
      </c>
      <c r="AT783" s="156" t="s">
        <v>159</v>
      </c>
      <c r="AU783" s="156" t="s">
        <v>81</v>
      </c>
      <c r="AY783" s="3" t="s">
        <v>157</v>
      </c>
      <c r="BE783" s="157">
        <f>IF(N783="základná",J783,0)</f>
        <v>0</v>
      </c>
      <c r="BF783" s="157">
        <f>IF(N783="znížená",J783,0)</f>
        <v>0</v>
      </c>
      <c r="BG783" s="157">
        <f>IF(N783="zákl. prenesená",J783,0)</f>
        <v>0</v>
      </c>
      <c r="BH783" s="157">
        <f>IF(N783="zníž. prenesená",J783,0)</f>
        <v>0</v>
      </c>
      <c r="BI783" s="157">
        <f>IF(N783="nulová",J783,0)</f>
        <v>0</v>
      </c>
      <c r="BJ783" s="3" t="s">
        <v>81</v>
      </c>
      <c r="BK783" s="157">
        <f>ROUND(I783*H783,2)</f>
        <v>0</v>
      </c>
      <c r="BL783" s="3" t="s">
        <v>197</v>
      </c>
      <c r="BM783" s="156" t="s">
        <v>956</v>
      </c>
    </row>
    <row r="784" spans="2:65" s="17" customFormat="1" ht="24.25" customHeight="1">
      <c r="B784" s="143"/>
      <c r="C784" s="186" t="s">
        <v>957</v>
      </c>
      <c r="D784" s="186" t="s">
        <v>236</v>
      </c>
      <c r="E784" s="187" t="s">
        <v>958</v>
      </c>
      <c r="F784" s="188" t="s">
        <v>959</v>
      </c>
      <c r="G784" s="189" t="s">
        <v>239</v>
      </c>
      <c r="H784" s="190">
        <v>7.3979999999999997</v>
      </c>
      <c r="I784" s="191"/>
      <c r="J784" s="192"/>
      <c r="K784" s="193"/>
      <c r="L784" s="194"/>
      <c r="M784" s="195"/>
      <c r="N784" s="196" t="s">
        <v>35</v>
      </c>
      <c r="O784" s="45"/>
      <c r="P784" s="154">
        <f>O784*H784</f>
        <v>0</v>
      </c>
      <c r="Q784" s="154">
        <v>0</v>
      </c>
      <c r="R784" s="154">
        <f>Q784*H784</f>
        <v>0</v>
      </c>
      <c r="S784" s="154">
        <v>0</v>
      </c>
      <c r="T784" s="155">
        <f>S784*H784</f>
        <v>0</v>
      </c>
      <c r="AR784" s="156" t="s">
        <v>233</v>
      </c>
      <c r="AT784" s="156" t="s">
        <v>236</v>
      </c>
      <c r="AU784" s="156" t="s">
        <v>81</v>
      </c>
      <c r="AY784" s="3" t="s">
        <v>157</v>
      </c>
      <c r="BE784" s="157">
        <f>IF(N784="základná",J784,0)</f>
        <v>0</v>
      </c>
      <c r="BF784" s="157">
        <f>IF(N784="znížená",J784,0)</f>
        <v>0</v>
      </c>
      <c r="BG784" s="157">
        <f>IF(N784="zákl. prenesená",J784,0)</f>
        <v>0</v>
      </c>
      <c r="BH784" s="157">
        <f>IF(N784="zníž. prenesená",J784,0)</f>
        <v>0</v>
      </c>
      <c r="BI784" s="157">
        <f>IF(N784="nulová",J784,0)</f>
        <v>0</v>
      </c>
      <c r="BJ784" s="3" t="s">
        <v>81</v>
      </c>
      <c r="BK784" s="157">
        <f>ROUND(I784*H784,2)</f>
        <v>0</v>
      </c>
      <c r="BL784" s="3" t="s">
        <v>197</v>
      </c>
      <c r="BM784" s="156" t="s">
        <v>960</v>
      </c>
    </row>
    <row r="785" spans="2:65" s="158" customFormat="1">
      <c r="B785" s="159"/>
      <c r="D785" s="160" t="s">
        <v>164</v>
      </c>
      <c r="E785" s="161"/>
      <c r="F785" s="162" t="s">
        <v>961</v>
      </c>
      <c r="H785" s="163">
        <v>7.3979999999999997</v>
      </c>
      <c r="I785" s="164"/>
      <c r="L785" s="159"/>
      <c r="M785" s="165"/>
      <c r="N785" s="166"/>
      <c r="O785" s="166"/>
      <c r="P785" s="166"/>
      <c r="Q785" s="166"/>
      <c r="R785" s="166"/>
      <c r="S785" s="166"/>
      <c r="T785" s="167"/>
      <c r="AT785" s="161" t="s">
        <v>164</v>
      </c>
      <c r="AU785" s="161" t="s">
        <v>81</v>
      </c>
      <c r="AV785" s="158" t="s">
        <v>81</v>
      </c>
      <c r="AW785" s="158" t="s">
        <v>26</v>
      </c>
      <c r="AX785" s="158" t="s">
        <v>69</v>
      </c>
      <c r="AY785" s="161" t="s">
        <v>157</v>
      </c>
    </row>
    <row r="786" spans="2:65" s="177" customFormat="1">
      <c r="B786" s="178"/>
      <c r="D786" s="160" t="s">
        <v>164</v>
      </c>
      <c r="E786" s="179"/>
      <c r="F786" s="180" t="s">
        <v>170</v>
      </c>
      <c r="H786" s="181">
        <v>7.3979999999999997</v>
      </c>
      <c r="I786" s="182"/>
      <c r="L786" s="178"/>
      <c r="M786" s="183"/>
      <c r="N786" s="184"/>
      <c r="O786" s="184"/>
      <c r="P786" s="184"/>
      <c r="Q786" s="184"/>
      <c r="R786" s="184"/>
      <c r="S786" s="184"/>
      <c r="T786" s="185"/>
      <c r="AT786" s="179" t="s">
        <v>164</v>
      </c>
      <c r="AU786" s="179" t="s">
        <v>81</v>
      </c>
      <c r="AV786" s="177" t="s">
        <v>163</v>
      </c>
      <c r="AW786" s="177" t="s">
        <v>26</v>
      </c>
      <c r="AX786" s="177" t="s">
        <v>75</v>
      </c>
      <c r="AY786" s="179" t="s">
        <v>157</v>
      </c>
    </row>
    <row r="787" spans="2:65" s="129" customFormat="1" ht="22.9" customHeight="1">
      <c r="B787" s="130"/>
      <c r="D787" s="131" t="s">
        <v>68</v>
      </c>
      <c r="E787" s="141" t="s">
        <v>962</v>
      </c>
      <c r="F787" s="141" t="s">
        <v>963</v>
      </c>
      <c r="I787" s="133"/>
      <c r="J787" s="142"/>
      <c r="L787" s="130"/>
      <c r="M787" s="135"/>
      <c r="N787" s="136"/>
      <c r="O787" s="136"/>
      <c r="P787" s="137">
        <f>SUM(P788:P836)</f>
        <v>0</v>
      </c>
      <c r="Q787" s="136"/>
      <c r="R787" s="137">
        <f>SUM(R788:R836)</f>
        <v>0</v>
      </c>
      <c r="S787" s="136"/>
      <c r="T787" s="138">
        <f>SUM(T788:T836)</f>
        <v>0</v>
      </c>
      <c r="AR787" s="131" t="s">
        <v>81</v>
      </c>
      <c r="AT787" s="139" t="s">
        <v>68</v>
      </c>
      <c r="AU787" s="139" t="s">
        <v>75</v>
      </c>
      <c r="AY787" s="131" t="s">
        <v>157</v>
      </c>
      <c r="BK787" s="140">
        <f>SUM(BK788:BK836)</f>
        <v>0</v>
      </c>
    </row>
    <row r="788" spans="2:65" s="17" customFormat="1" ht="16.5" customHeight="1">
      <c r="B788" s="143"/>
      <c r="C788" s="144" t="s">
        <v>630</v>
      </c>
      <c r="D788" s="144" t="s">
        <v>159</v>
      </c>
      <c r="E788" s="145" t="s">
        <v>964</v>
      </c>
      <c r="F788" s="146" t="s">
        <v>965</v>
      </c>
      <c r="G788" s="147" t="s">
        <v>239</v>
      </c>
      <c r="H788" s="148">
        <v>77.019000000000005</v>
      </c>
      <c r="I788" s="149"/>
      <c r="J788" s="150"/>
      <c r="K788" s="151"/>
      <c r="L788" s="18"/>
      <c r="M788" s="152"/>
      <c r="N788" s="153" t="s">
        <v>35</v>
      </c>
      <c r="O788" s="45"/>
      <c r="P788" s="154">
        <f>O788*H788</f>
        <v>0</v>
      </c>
      <c r="Q788" s="154">
        <v>0</v>
      </c>
      <c r="R788" s="154">
        <f>Q788*H788</f>
        <v>0</v>
      </c>
      <c r="S788" s="154">
        <v>0</v>
      </c>
      <c r="T788" s="155">
        <f>S788*H788</f>
        <v>0</v>
      </c>
      <c r="AR788" s="156" t="s">
        <v>197</v>
      </c>
      <c r="AT788" s="156" t="s">
        <v>159</v>
      </c>
      <c r="AU788" s="156" t="s">
        <v>81</v>
      </c>
      <c r="AY788" s="3" t="s">
        <v>157</v>
      </c>
      <c r="BE788" s="157">
        <f>IF(N788="základná",J788,0)</f>
        <v>0</v>
      </c>
      <c r="BF788" s="157">
        <f>IF(N788="znížená",J788,0)</f>
        <v>0</v>
      </c>
      <c r="BG788" s="157">
        <f>IF(N788="zákl. prenesená",J788,0)</f>
        <v>0</v>
      </c>
      <c r="BH788" s="157">
        <f>IF(N788="zníž. prenesená",J788,0)</f>
        <v>0</v>
      </c>
      <c r="BI788" s="157">
        <f>IF(N788="nulová",J788,0)</f>
        <v>0</v>
      </c>
      <c r="BJ788" s="3" t="s">
        <v>81</v>
      </c>
      <c r="BK788" s="157">
        <f>ROUND(I788*H788,2)</f>
        <v>0</v>
      </c>
      <c r="BL788" s="3" t="s">
        <v>197</v>
      </c>
      <c r="BM788" s="156" t="s">
        <v>966</v>
      </c>
    </row>
    <row r="789" spans="2:65" s="158" customFormat="1">
      <c r="B789" s="159"/>
      <c r="D789" s="160" t="s">
        <v>164</v>
      </c>
      <c r="E789" s="161"/>
      <c r="F789" s="162" t="s">
        <v>967</v>
      </c>
      <c r="H789" s="163">
        <v>21.79</v>
      </c>
      <c r="I789" s="164"/>
      <c r="L789" s="159"/>
      <c r="M789" s="165"/>
      <c r="N789" s="166"/>
      <c r="O789" s="166"/>
      <c r="P789" s="166"/>
      <c r="Q789" s="166"/>
      <c r="R789" s="166"/>
      <c r="S789" s="166"/>
      <c r="T789" s="167"/>
      <c r="AT789" s="161" t="s">
        <v>164</v>
      </c>
      <c r="AU789" s="161" t="s">
        <v>81</v>
      </c>
      <c r="AV789" s="158" t="s">
        <v>81</v>
      </c>
      <c r="AW789" s="158" t="s">
        <v>26</v>
      </c>
      <c r="AX789" s="158" t="s">
        <v>69</v>
      </c>
      <c r="AY789" s="161" t="s">
        <v>157</v>
      </c>
    </row>
    <row r="790" spans="2:65" s="158" customFormat="1">
      <c r="B790" s="159"/>
      <c r="D790" s="160" t="s">
        <v>164</v>
      </c>
      <c r="E790" s="161"/>
      <c r="F790" s="162" t="s">
        <v>968</v>
      </c>
      <c r="H790" s="163">
        <v>17.100000000000001</v>
      </c>
      <c r="I790" s="164"/>
      <c r="L790" s="159"/>
      <c r="M790" s="165"/>
      <c r="N790" s="166"/>
      <c r="O790" s="166"/>
      <c r="P790" s="166"/>
      <c r="Q790" s="166"/>
      <c r="R790" s="166"/>
      <c r="S790" s="166"/>
      <c r="T790" s="167"/>
      <c r="AT790" s="161" t="s">
        <v>164</v>
      </c>
      <c r="AU790" s="161" t="s">
        <v>81</v>
      </c>
      <c r="AV790" s="158" t="s">
        <v>81</v>
      </c>
      <c r="AW790" s="158" t="s">
        <v>26</v>
      </c>
      <c r="AX790" s="158" t="s">
        <v>69</v>
      </c>
      <c r="AY790" s="161" t="s">
        <v>157</v>
      </c>
    </row>
    <row r="791" spans="2:65" s="158" customFormat="1">
      <c r="B791" s="159"/>
      <c r="D791" s="160" t="s">
        <v>164</v>
      </c>
      <c r="E791" s="161"/>
      <c r="F791" s="162" t="s">
        <v>969</v>
      </c>
      <c r="H791" s="163">
        <v>9.9</v>
      </c>
      <c r="I791" s="164"/>
      <c r="L791" s="159"/>
      <c r="M791" s="165"/>
      <c r="N791" s="166"/>
      <c r="O791" s="166"/>
      <c r="P791" s="166"/>
      <c r="Q791" s="166"/>
      <c r="R791" s="166"/>
      <c r="S791" s="166"/>
      <c r="T791" s="167"/>
      <c r="AT791" s="161" t="s">
        <v>164</v>
      </c>
      <c r="AU791" s="161" t="s">
        <v>81</v>
      </c>
      <c r="AV791" s="158" t="s">
        <v>81</v>
      </c>
      <c r="AW791" s="158" t="s">
        <v>26</v>
      </c>
      <c r="AX791" s="158" t="s">
        <v>69</v>
      </c>
      <c r="AY791" s="161" t="s">
        <v>157</v>
      </c>
    </row>
    <row r="792" spans="2:65" s="158" customFormat="1">
      <c r="B792" s="159"/>
      <c r="D792" s="160" t="s">
        <v>164</v>
      </c>
      <c r="E792" s="161"/>
      <c r="F792" s="162" t="s">
        <v>970</v>
      </c>
      <c r="H792" s="163">
        <v>23.19</v>
      </c>
      <c r="I792" s="164"/>
      <c r="L792" s="159"/>
      <c r="M792" s="165"/>
      <c r="N792" s="166"/>
      <c r="O792" s="166"/>
      <c r="P792" s="166"/>
      <c r="Q792" s="166"/>
      <c r="R792" s="166"/>
      <c r="S792" s="166"/>
      <c r="T792" s="167"/>
      <c r="AT792" s="161" t="s">
        <v>164</v>
      </c>
      <c r="AU792" s="161" t="s">
        <v>81</v>
      </c>
      <c r="AV792" s="158" t="s">
        <v>81</v>
      </c>
      <c r="AW792" s="158" t="s">
        <v>26</v>
      </c>
      <c r="AX792" s="158" t="s">
        <v>69</v>
      </c>
      <c r="AY792" s="161" t="s">
        <v>157</v>
      </c>
    </row>
    <row r="793" spans="2:65" s="177" customFormat="1">
      <c r="B793" s="178"/>
      <c r="D793" s="160" t="s">
        <v>164</v>
      </c>
      <c r="E793" s="179"/>
      <c r="F793" s="180" t="s">
        <v>170</v>
      </c>
      <c r="H793" s="181">
        <v>71.98</v>
      </c>
      <c r="I793" s="182"/>
      <c r="L793" s="178"/>
      <c r="M793" s="183"/>
      <c r="N793" s="184"/>
      <c r="O793" s="184"/>
      <c r="P793" s="184"/>
      <c r="Q793" s="184"/>
      <c r="R793" s="184"/>
      <c r="S793" s="184"/>
      <c r="T793" s="185"/>
      <c r="AT793" s="179" t="s">
        <v>164</v>
      </c>
      <c r="AU793" s="179" t="s">
        <v>81</v>
      </c>
      <c r="AV793" s="177" t="s">
        <v>163</v>
      </c>
      <c r="AW793" s="177" t="s">
        <v>26</v>
      </c>
      <c r="AX793" s="177" t="s">
        <v>69</v>
      </c>
      <c r="AY793" s="179" t="s">
        <v>157</v>
      </c>
    </row>
    <row r="794" spans="2:65" s="158" customFormat="1">
      <c r="B794" s="159"/>
      <c r="D794" s="160" t="s">
        <v>164</v>
      </c>
      <c r="E794" s="161"/>
      <c r="F794" s="162" t="s">
        <v>971</v>
      </c>
      <c r="H794" s="163">
        <v>77.019000000000005</v>
      </c>
      <c r="I794" s="164"/>
      <c r="L794" s="159"/>
      <c r="M794" s="165"/>
      <c r="N794" s="166"/>
      <c r="O794" s="166"/>
      <c r="P794" s="166"/>
      <c r="Q794" s="166"/>
      <c r="R794" s="166"/>
      <c r="S794" s="166"/>
      <c r="T794" s="167"/>
      <c r="AT794" s="161" t="s">
        <v>164</v>
      </c>
      <c r="AU794" s="161" t="s">
        <v>81</v>
      </c>
      <c r="AV794" s="158" t="s">
        <v>81</v>
      </c>
      <c r="AW794" s="158" t="s">
        <v>26</v>
      </c>
      <c r="AX794" s="158" t="s">
        <v>69</v>
      </c>
      <c r="AY794" s="161" t="s">
        <v>157</v>
      </c>
    </row>
    <row r="795" spans="2:65" s="177" customFormat="1">
      <c r="B795" s="178"/>
      <c r="D795" s="160" t="s">
        <v>164</v>
      </c>
      <c r="E795" s="179"/>
      <c r="F795" s="180" t="s">
        <v>170</v>
      </c>
      <c r="H795" s="181">
        <v>77.019000000000005</v>
      </c>
      <c r="I795" s="182"/>
      <c r="L795" s="178"/>
      <c r="M795" s="183"/>
      <c r="N795" s="184"/>
      <c r="O795" s="184"/>
      <c r="P795" s="184"/>
      <c r="Q795" s="184"/>
      <c r="R795" s="184"/>
      <c r="S795" s="184"/>
      <c r="T795" s="185"/>
      <c r="AT795" s="179" t="s">
        <v>164</v>
      </c>
      <c r="AU795" s="179" t="s">
        <v>81</v>
      </c>
      <c r="AV795" s="177" t="s">
        <v>163</v>
      </c>
      <c r="AW795" s="177" t="s">
        <v>26</v>
      </c>
      <c r="AX795" s="177" t="s">
        <v>75</v>
      </c>
      <c r="AY795" s="179" t="s">
        <v>157</v>
      </c>
    </row>
    <row r="796" spans="2:65" s="17" customFormat="1" ht="16.5" customHeight="1">
      <c r="B796" s="143"/>
      <c r="C796" s="144" t="s">
        <v>972</v>
      </c>
      <c r="D796" s="144" t="s">
        <v>159</v>
      </c>
      <c r="E796" s="145" t="s">
        <v>973</v>
      </c>
      <c r="F796" s="146" t="s">
        <v>974</v>
      </c>
      <c r="G796" s="147" t="s">
        <v>239</v>
      </c>
      <c r="H796" s="148">
        <v>77.575000000000003</v>
      </c>
      <c r="I796" s="149"/>
      <c r="J796" s="150"/>
      <c r="K796" s="151"/>
      <c r="L796" s="18"/>
      <c r="M796" s="152"/>
      <c r="N796" s="153" t="s">
        <v>35</v>
      </c>
      <c r="O796" s="45"/>
      <c r="P796" s="154">
        <f>O796*H796</f>
        <v>0</v>
      </c>
      <c r="Q796" s="154">
        <v>0</v>
      </c>
      <c r="R796" s="154">
        <f>Q796*H796</f>
        <v>0</v>
      </c>
      <c r="S796" s="154">
        <v>0</v>
      </c>
      <c r="T796" s="155">
        <f>S796*H796</f>
        <v>0</v>
      </c>
      <c r="AR796" s="156" t="s">
        <v>197</v>
      </c>
      <c r="AT796" s="156" t="s">
        <v>159</v>
      </c>
      <c r="AU796" s="156" t="s">
        <v>81</v>
      </c>
      <c r="AY796" s="3" t="s">
        <v>157</v>
      </c>
      <c r="BE796" s="157">
        <f>IF(N796="základná",J796,0)</f>
        <v>0</v>
      </c>
      <c r="BF796" s="157">
        <f>IF(N796="znížená",J796,0)</f>
        <v>0</v>
      </c>
      <c r="BG796" s="157">
        <f>IF(N796="zákl. prenesená",J796,0)</f>
        <v>0</v>
      </c>
      <c r="BH796" s="157">
        <f>IF(N796="zníž. prenesená",J796,0)</f>
        <v>0</v>
      </c>
      <c r="BI796" s="157">
        <f>IF(N796="nulová",J796,0)</f>
        <v>0</v>
      </c>
      <c r="BJ796" s="3" t="s">
        <v>81</v>
      </c>
      <c r="BK796" s="157">
        <f>ROUND(I796*H796,2)</f>
        <v>0</v>
      </c>
      <c r="BL796" s="3" t="s">
        <v>197</v>
      </c>
      <c r="BM796" s="156" t="s">
        <v>975</v>
      </c>
    </row>
    <row r="797" spans="2:65" s="158" customFormat="1">
      <c r="B797" s="159"/>
      <c r="D797" s="160" t="s">
        <v>164</v>
      </c>
      <c r="E797" s="161"/>
      <c r="F797" s="162" t="s">
        <v>976</v>
      </c>
      <c r="H797" s="163">
        <v>20.76</v>
      </c>
      <c r="I797" s="164"/>
      <c r="L797" s="159"/>
      <c r="M797" s="165"/>
      <c r="N797" s="166"/>
      <c r="O797" s="166"/>
      <c r="P797" s="166"/>
      <c r="Q797" s="166"/>
      <c r="R797" s="166"/>
      <c r="S797" s="166"/>
      <c r="T797" s="167"/>
      <c r="AT797" s="161" t="s">
        <v>164</v>
      </c>
      <c r="AU797" s="161" t="s">
        <v>81</v>
      </c>
      <c r="AV797" s="158" t="s">
        <v>81</v>
      </c>
      <c r="AW797" s="158" t="s">
        <v>26</v>
      </c>
      <c r="AX797" s="158" t="s">
        <v>69</v>
      </c>
      <c r="AY797" s="161" t="s">
        <v>157</v>
      </c>
    </row>
    <row r="798" spans="2:65" s="158" customFormat="1">
      <c r="B798" s="159"/>
      <c r="D798" s="160" t="s">
        <v>164</v>
      </c>
      <c r="E798" s="161"/>
      <c r="F798" s="162" t="s">
        <v>977</v>
      </c>
      <c r="H798" s="163">
        <v>27.3</v>
      </c>
      <c r="I798" s="164"/>
      <c r="L798" s="159"/>
      <c r="M798" s="165"/>
      <c r="N798" s="166"/>
      <c r="O798" s="166"/>
      <c r="P798" s="166"/>
      <c r="Q798" s="166"/>
      <c r="R798" s="166"/>
      <c r="S798" s="166"/>
      <c r="T798" s="167"/>
      <c r="AT798" s="161" t="s">
        <v>164</v>
      </c>
      <c r="AU798" s="161" t="s">
        <v>81</v>
      </c>
      <c r="AV798" s="158" t="s">
        <v>81</v>
      </c>
      <c r="AW798" s="158" t="s">
        <v>26</v>
      </c>
      <c r="AX798" s="158" t="s">
        <v>69</v>
      </c>
      <c r="AY798" s="161" t="s">
        <v>157</v>
      </c>
    </row>
    <row r="799" spans="2:65" s="158" customFormat="1">
      <c r="B799" s="159"/>
      <c r="D799" s="160" t="s">
        <v>164</v>
      </c>
      <c r="E799" s="161"/>
      <c r="F799" s="162" t="s">
        <v>978</v>
      </c>
      <c r="H799" s="163">
        <v>13.4</v>
      </c>
      <c r="I799" s="164"/>
      <c r="L799" s="159"/>
      <c r="M799" s="165"/>
      <c r="N799" s="166"/>
      <c r="O799" s="166"/>
      <c r="P799" s="166"/>
      <c r="Q799" s="166"/>
      <c r="R799" s="166"/>
      <c r="S799" s="166"/>
      <c r="T799" s="167"/>
      <c r="AT799" s="161" t="s">
        <v>164</v>
      </c>
      <c r="AU799" s="161" t="s">
        <v>81</v>
      </c>
      <c r="AV799" s="158" t="s">
        <v>81</v>
      </c>
      <c r="AW799" s="158" t="s">
        <v>26</v>
      </c>
      <c r="AX799" s="158" t="s">
        <v>69</v>
      </c>
      <c r="AY799" s="161" t="s">
        <v>157</v>
      </c>
    </row>
    <row r="800" spans="2:65" s="158" customFormat="1">
      <c r="B800" s="159"/>
      <c r="D800" s="160" t="s">
        <v>164</v>
      </c>
      <c r="E800" s="161"/>
      <c r="F800" s="162" t="s">
        <v>979</v>
      </c>
      <c r="H800" s="163">
        <v>11.04</v>
      </c>
      <c r="I800" s="164"/>
      <c r="L800" s="159"/>
      <c r="M800" s="165"/>
      <c r="N800" s="166"/>
      <c r="O800" s="166"/>
      <c r="P800" s="166"/>
      <c r="Q800" s="166"/>
      <c r="R800" s="166"/>
      <c r="S800" s="166"/>
      <c r="T800" s="167"/>
      <c r="AT800" s="161" t="s">
        <v>164</v>
      </c>
      <c r="AU800" s="161" t="s">
        <v>81</v>
      </c>
      <c r="AV800" s="158" t="s">
        <v>81</v>
      </c>
      <c r="AW800" s="158" t="s">
        <v>26</v>
      </c>
      <c r="AX800" s="158" t="s">
        <v>69</v>
      </c>
      <c r="AY800" s="161" t="s">
        <v>157</v>
      </c>
    </row>
    <row r="801" spans="2:65" s="177" customFormat="1">
      <c r="B801" s="178"/>
      <c r="D801" s="160" t="s">
        <v>164</v>
      </c>
      <c r="E801" s="179"/>
      <c r="F801" s="180" t="s">
        <v>170</v>
      </c>
      <c r="H801" s="181">
        <v>72.5</v>
      </c>
      <c r="I801" s="182"/>
      <c r="L801" s="178"/>
      <c r="M801" s="183"/>
      <c r="N801" s="184"/>
      <c r="O801" s="184"/>
      <c r="P801" s="184"/>
      <c r="Q801" s="184"/>
      <c r="R801" s="184"/>
      <c r="S801" s="184"/>
      <c r="T801" s="185"/>
      <c r="AT801" s="179" t="s">
        <v>164</v>
      </c>
      <c r="AU801" s="179" t="s">
        <v>81</v>
      </c>
      <c r="AV801" s="177" t="s">
        <v>163</v>
      </c>
      <c r="AW801" s="177" t="s">
        <v>26</v>
      </c>
      <c r="AX801" s="177" t="s">
        <v>69</v>
      </c>
      <c r="AY801" s="179" t="s">
        <v>157</v>
      </c>
    </row>
    <row r="802" spans="2:65" s="158" customFormat="1">
      <c r="B802" s="159"/>
      <c r="D802" s="160" t="s">
        <v>164</v>
      </c>
      <c r="E802" s="161"/>
      <c r="F802" s="162" t="s">
        <v>980</v>
      </c>
      <c r="H802" s="163">
        <v>77.575000000000003</v>
      </c>
      <c r="I802" s="164"/>
      <c r="L802" s="159"/>
      <c r="M802" s="165"/>
      <c r="N802" s="166"/>
      <c r="O802" s="166"/>
      <c r="P802" s="166"/>
      <c r="Q802" s="166"/>
      <c r="R802" s="166"/>
      <c r="S802" s="166"/>
      <c r="T802" s="167"/>
      <c r="AT802" s="161" t="s">
        <v>164</v>
      </c>
      <c r="AU802" s="161" t="s">
        <v>81</v>
      </c>
      <c r="AV802" s="158" t="s">
        <v>81</v>
      </c>
      <c r="AW802" s="158" t="s">
        <v>26</v>
      </c>
      <c r="AX802" s="158" t="s">
        <v>69</v>
      </c>
      <c r="AY802" s="161" t="s">
        <v>157</v>
      </c>
    </row>
    <row r="803" spans="2:65" s="177" customFormat="1">
      <c r="B803" s="178"/>
      <c r="D803" s="160" t="s">
        <v>164</v>
      </c>
      <c r="E803" s="179"/>
      <c r="F803" s="180" t="s">
        <v>170</v>
      </c>
      <c r="H803" s="181">
        <v>77.575000000000003</v>
      </c>
      <c r="I803" s="182"/>
      <c r="L803" s="178"/>
      <c r="M803" s="183"/>
      <c r="N803" s="184"/>
      <c r="O803" s="184"/>
      <c r="P803" s="184"/>
      <c r="Q803" s="184"/>
      <c r="R803" s="184"/>
      <c r="S803" s="184"/>
      <c r="T803" s="185"/>
      <c r="AT803" s="179" t="s">
        <v>164</v>
      </c>
      <c r="AU803" s="179" t="s">
        <v>81</v>
      </c>
      <c r="AV803" s="177" t="s">
        <v>163</v>
      </c>
      <c r="AW803" s="177" t="s">
        <v>26</v>
      </c>
      <c r="AX803" s="177" t="s">
        <v>75</v>
      </c>
      <c r="AY803" s="179" t="s">
        <v>157</v>
      </c>
    </row>
    <row r="804" spans="2:65" s="17" customFormat="1" ht="16.5" customHeight="1">
      <c r="B804" s="143"/>
      <c r="C804" s="186" t="s">
        <v>633</v>
      </c>
      <c r="D804" s="186" t="s">
        <v>236</v>
      </c>
      <c r="E804" s="187" t="s">
        <v>981</v>
      </c>
      <c r="F804" s="188" t="s">
        <v>982</v>
      </c>
      <c r="G804" s="189" t="s">
        <v>239</v>
      </c>
      <c r="H804" s="190">
        <v>78.3</v>
      </c>
      <c r="I804" s="191"/>
      <c r="J804" s="192"/>
      <c r="K804" s="193"/>
      <c r="L804" s="194"/>
      <c r="M804" s="195"/>
      <c r="N804" s="196" t="s">
        <v>35</v>
      </c>
      <c r="O804" s="45"/>
      <c r="P804" s="154">
        <f>O804*H804</f>
        <v>0</v>
      </c>
      <c r="Q804" s="154">
        <v>0</v>
      </c>
      <c r="R804" s="154">
        <f>Q804*H804</f>
        <v>0</v>
      </c>
      <c r="S804" s="154">
        <v>0</v>
      </c>
      <c r="T804" s="155">
        <f>S804*H804</f>
        <v>0</v>
      </c>
      <c r="AR804" s="156" t="s">
        <v>233</v>
      </c>
      <c r="AT804" s="156" t="s">
        <v>236</v>
      </c>
      <c r="AU804" s="156" t="s">
        <v>81</v>
      </c>
      <c r="AY804" s="3" t="s">
        <v>157</v>
      </c>
      <c r="BE804" s="157">
        <f>IF(N804="základná",J804,0)</f>
        <v>0</v>
      </c>
      <c r="BF804" s="157">
        <f>IF(N804="znížená",J804,0)</f>
        <v>0</v>
      </c>
      <c r="BG804" s="157">
        <f>IF(N804="zákl. prenesená",J804,0)</f>
        <v>0</v>
      </c>
      <c r="BH804" s="157">
        <f>IF(N804="zníž. prenesená",J804,0)</f>
        <v>0</v>
      </c>
      <c r="BI804" s="157">
        <f>IF(N804="nulová",J804,0)</f>
        <v>0</v>
      </c>
      <c r="BJ804" s="3" t="s">
        <v>81</v>
      </c>
      <c r="BK804" s="157">
        <f>ROUND(I804*H804,2)</f>
        <v>0</v>
      </c>
      <c r="BL804" s="3" t="s">
        <v>197</v>
      </c>
      <c r="BM804" s="156" t="s">
        <v>983</v>
      </c>
    </row>
    <row r="805" spans="2:65" s="158" customFormat="1">
      <c r="B805" s="159"/>
      <c r="D805" s="160" t="s">
        <v>164</v>
      </c>
      <c r="E805" s="161"/>
      <c r="F805" s="162" t="s">
        <v>984</v>
      </c>
      <c r="H805" s="163">
        <v>78.3</v>
      </c>
      <c r="I805" s="164"/>
      <c r="L805" s="159"/>
      <c r="M805" s="165"/>
      <c r="N805" s="166"/>
      <c r="O805" s="166"/>
      <c r="P805" s="166"/>
      <c r="Q805" s="166"/>
      <c r="R805" s="166"/>
      <c r="S805" s="166"/>
      <c r="T805" s="167"/>
      <c r="AT805" s="161" t="s">
        <v>164</v>
      </c>
      <c r="AU805" s="161" t="s">
        <v>81</v>
      </c>
      <c r="AV805" s="158" t="s">
        <v>81</v>
      </c>
      <c r="AW805" s="158" t="s">
        <v>26</v>
      </c>
      <c r="AX805" s="158" t="s">
        <v>69</v>
      </c>
      <c r="AY805" s="161" t="s">
        <v>157</v>
      </c>
    </row>
    <row r="806" spans="2:65" s="177" customFormat="1">
      <c r="B806" s="178"/>
      <c r="D806" s="160" t="s">
        <v>164</v>
      </c>
      <c r="E806" s="179"/>
      <c r="F806" s="180" t="s">
        <v>170</v>
      </c>
      <c r="H806" s="181">
        <v>78.3</v>
      </c>
      <c r="I806" s="182"/>
      <c r="L806" s="178"/>
      <c r="M806" s="183"/>
      <c r="N806" s="184"/>
      <c r="O806" s="184"/>
      <c r="P806" s="184"/>
      <c r="Q806" s="184"/>
      <c r="R806" s="184"/>
      <c r="S806" s="184"/>
      <c r="T806" s="185"/>
      <c r="AT806" s="179" t="s">
        <v>164</v>
      </c>
      <c r="AU806" s="179" t="s">
        <v>81</v>
      </c>
      <c r="AV806" s="177" t="s">
        <v>163</v>
      </c>
      <c r="AW806" s="177" t="s">
        <v>26</v>
      </c>
      <c r="AX806" s="177" t="s">
        <v>75</v>
      </c>
      <c r="AY806" s="179" t="s">
        <v>157</v>
      </c>
    </row>
    <row r="807" spans="2:65" s="17" customFormat="1" ht="24.25" customHeight="1">
      <c r="B807" s="143"/>
      <c r="C807" s="144" t="s">
        <v>985</v>
      </c>
      <c r="D807" s="144" t="s">
        <v>159</v>
      </c>
      <c r="E807" s="145" t="s">
        <v>986</v>
      </c>
      <c r="F807" s="146" t="s">
        <v>987</v>
      </c>
      <c r="G807" s="147" t="s">
        <v>208</v>
      </c>
      <c r="H807" s="148">
        <v>124.08799999999999</v>
      </c>
      <c r="I807" s="149"/>
      <c r="J807" s="150"/>
      <c r="K807" s="151"/>
      <c r="L807" s="18"/>
      <c r="M807" s="152"/>
      <c r="N807" s="153" t="s">
        <v>35</v>
      </c>
      <c r="O807" s="45"/>
      <c r="P807" s="154">
        <f>O807*H807</f>
        <v>0</v>
      </c>
      <c r="Q807" s="154">
        <v>0</v>
      </c>
      <c r="R807" s="154">
        <f>Q807*H807</f>
        <v>0</v>
      </c>
      <c r="S807" s="154">
        <v>0</v>
      </c>
      <c r="T807" s="155">
        <f>S807*H807</f>
        <v>0</v>
      </c>
      <c r="AR807" s="156" t="s">
        <v>197</v>
      </c>
      <c r="AT807" s="156" t="s">
        <v>159</v>
      </c>
      <c r="AU807" s="156" t="s">
        <v>81</v>
      </c>
      <c r="AY807" s="3" t="s">
        <v>157</v>
      </c>
      <c r="BE807" s="157">
        <f>IF(N807="základná",J807,0)</f>
        <v>0</v>
      </c>
      <c r="BF807" s="157">
        <f>IF(N807="znížená",J807,0)</f>
        <v>0</v>
      </c>
      <c r="BG807" s="157">
        <f>IF(N807="zákl. prenesená",J807,0)</f>
        <v>0</v>
      </c>
      <c r="BH807" s="157">
        <f>IF(N807="zníž. prenesená",J807,0)</f>
        <v>0</v>
      </c>
      <c r="BI807" s="157">
        <f>IF(N807="nulová",J807,0)</f>
        <v>0</v>
      </c>
      <c r="BJ807" s="3" t="s">
        <v>81</v>
      </c>
      <c r="BK807" s="157">
        <f>ROUND(I807*H807,2)</f>
        <v>0</v>
      </c>
      <c r="BL807" s="3" t="s">
        <v>197</v>
      </c>
      <c r="BM807" s="156" t="s">
        <v>988</v>
      </c>
    </row>
    <row r="808" spans="2:65" s="158" customFormat="1">
      <c r="B808" s="159"/>
      <c r="D808" s="160" t="s">
        <v>164</v>
      </c>
      <c r="E808" s="161"/>
      <c r="F808" s="162" t="s">
        <v>989</v>
      </c>
      <c r="H808" s="163">
        <v>37.24</v>
      </c>
      <c r="I808" s="164"/>
      <c r="L808" s="159"/>
      <c r="M808" s="165"/>
      <c r="N808" s="166"/>
      <c r="O808" s="166"/>
      <c r="P808" s="166"/>
      <c r="Q808" s="166"/>
      <c r="R808" s="166"/>
      <c r="S808" s="166"/>
      <c r="T808" s="167"/>
      <c r="AT808" s="161" t="s">
        <v>164</v>
      </c>
      <c r="AU808" s="161" t="s">
        <v>81</v>
      </c>
      <c r="AV808" s="158" t="s">
        <v>81</v>
      </c>
      <c r="AW808" s="158" t="s">
        <v>26</v>
      </c>
      <c r="AX808" s="158" t="s">
        <v>69</v>
      </c>
      <c r="AY808" s="161" t="s">
        <v>157</v>
      </c>
    </row>
    <row r="809" spans="2:65" s="158" customFormat="1">
      <c r="B809" s="159"/>
      <c r="D809" s="160" t="s">
        <v>164</v>
      </c>
      <c r="E809" s="161"/>
      <c r="F809" s="162" t="s">
        <v>990</v>
      </c>
      <c r="H809" s="163">
        <v>18.98</v>
      </c>
      <c r="I809" s="164"/>
      <c r="L809" s="159"/>
      <c r="M809" s="165"/>
      <c r="N809" s="166"/>
      <c r="O809" s="166"/>
      <c r="P809" s="166"/>
      <c r="Q809" s="166"/>
      <c r="R809" s="166"/>
      <c r="S809" s="166"/>
      <c r="T809" s="167"/>
      <c r="AT809" s="161" t="s">
        <v>164</v>
      </c>
      <c r="AU809" s="161" t="s">
        <v>81</v>
      </c>
      <c r="AV809" s="158" t="s">
        <v>81</v>
      </c>
      <c r="AW809" s="158" t="s">
        <v>26</v>
      </c>
      <c r="AX809" s="158" t="s">
        <v>69</v>
      </c>
      <c r="AY809" s="161" t="s">
        <v>157</v>
      </c>
    </row>
    <row r="810" spans="2:65" s="158" customFormat="1">
      <c r="B810" s="159"/>
      <c r="D810" s="160" t="s">
        <v>164</v>
      </c>
      <c r="E810" s="161"/>
      <c r="F810" s="162" t="s">
        <v>991</v>
      </c>
      <c r="H810" s="163">
        <v>6.72</v>
      </c>
      <c r="I810" s="164"/>
      <c r="L810" s="159"/>
      <c r="M810" s="165"/>
      <c r="N810" s="166"/>
      <c r="O810" s="166"/>
      <c r="P810" s="166"/>
      <c r="Q810" s="166"/>
      <c r="R810" s="166"/>
      <c r="S810" s="166"/>
      <c r="T810" s="167"/>
      <c r="AT810" s="161" t="s">
        <v>164</v>
      </c>
      <c r="AU810" s="161" t="s">
        <v>81</v>
      </c>
      <c r="AV810" s="158" t="s">
        <v>81</v>
      </c>
      <c r="AW810" s="158" t="s">
        <v>26</v>
      </c>
      <c r="AX810" s="158" t="s">
        <v>69</v>
      </c>
      <c r="AY810" s="161" t="s">
        <v>157</v>
      </c>
    </row>
    <row r="811" spans="2:65" s="158" customFormat="1">
      <c r="B811" s="159"/>
      <c r="D811" s="160" t="s">
        <v>164</v>
      </c>
      <c r="E811" s="161"/>
      <c r="F811" s="162" t="s">
        <v>992</v>
      </c>
      <c r="H811" s="163">
        <v>38.53</v>
      </c>
      <c r="I811" s="164"/>
      <c r="L811" s="159"/>
      <c r="M811" s="165"/>
      <c r="N811" s="166"/>
      <c r="O811" s="166"/>
      <c r="P811" s="166"/>
      <c r="Q811" s="166"/>
      <c r="R811" s="166"/>
      <c r="S811" s="166"/>
      <c r="T811" s="167"/>
      <c r="AT811" s="161" t="s">
        <v>164</v>
      </c>
      <c r="AU811" s="161" t="s">
        <v>81</v>
      </c>
      <c r="AV811" s="158" t="s">
        <v>81</v>
      </c>
      <c r="AW811" s="158" t="s">
        <v>26</v>
      </c>
      <c r="AX811" s="158" t="s">
        <v>69</v>
      </c>
      <c r="AY811" s="161" t="s">
        <v>157</v>
      </c>
    </row>
    <row r="812" spans="2:65" s="158" customFormat="1">
      <c r="B812" s="159"/>
      <c r="D812" s="160" t="s">
        <v>164</v>
      </c>
      <c r="E812" s="161"/>
      <c r="F812" s="162" t="s">
        <v>993</v>
      </c>
      <c r="H812" s="163">
        <v>14.5</v>
      </c>
      <c r="I812" s="164"/>
      <c r="L812" s="159"/>
      <c r="M812" s="165"/>
      <c r="N812" s="166"/>
      <c r="O812" s="166"/>
      <c r="P812" s="166"/>
      <c r="Q812" s="166"/>
      <c r="R812" s="166"/>
      <c r="S812" s="166"/>
      <c r="T812" s="167"/>
      <c r="AT812" s="161" t="s">
        <v>164</v>
      </c>
      <c r="AU812" s="161" t="s">
        <v>81</v>
      </c>
      <c r="AV812" s="158" t="s">
        <v>81</v>
      </c>
      <c r="AW812" s="158" t="s">
        <v>26</v>
      </c>
      <c r="AX812" s="158" t="s">
        <v>69</v>
      </c>
      <c r="AY812" s="161" t="s">
        <v>157</v>
      </c>
    </row>
    <row r="813" spans="2:65" s="177" customFormat="1">
      <c r="B813" s="178"/>
      <c r="D813" s="160" t="s">
        <v>164</v>
      </c>
      <c r="E813" s="179"/>
      <c r="F813" s="180" t="s">
        <v>170</v>
      </c>
      <c r="H813" s="181">
        <v>115.97</v>
      </c>
      <c r="I813" s="182"/>
      <c r="L813" s="178"/>
      <c r="M813" s="183"/>
      <c r="N813" s="184"/>
      <c r="O813" s="184"/>
      <c r="P813" s="184"/>
      <c r="Q813" s="184"/>
      <c r="R813" s="184"/>
      <c r="S813" s="184"/>
      <c r="T813" s="185"/>
      <c r="AT813" s="179" t="s">
        <v>164</v>
      </c>
      <c r="AU813" s="179" t="s">
        <v>81</v>
      </c>
      <c r="AV813" s="177" t="s">
        <v>163</v>
      </c>
      <c r="AW813" s="177" t="s">
        <v>26</v>
      </c>
      <c r="AX813" s="177" t="s">
        <v>69</v>
      </c>
      <c r="AY813" s="179" t="s">
        <v>157</v>
      </c>
    </row>
    <row r="814" spans="2:65" s="158" customFormat="1">
      <c r="B814" s="159"/>
      <c r="D814" s="160" t="s">
        <v>164</v>
      </c>
      <c r="E814" s="161"/>
      <c r="F814" s="162" t="s">
        <v>994</v>
      </c>
      <c r="H814" s="163">
        <v>124.08799999999999</v>
      </c>
      <c r="I814" s="164"/>
      <c r="L814" s="159"/>
      <c r="M814" s="165"/>
      <c r="N814" s="166"/>
      <c r="O814" s="166"/>
      <c r="P814" s="166"/>
      <c r="Q814" s="166"/>
      <c r="R814" s="166"/>
      <c r="S814" s="166"/>
      <c r="T814" s="167"/>
      <c r="AT814" s="161" t="s">
        <v>164</v>
      </c>
      <c r="AU814" s="161" t="s">
        <v>81</v>
      </c>
      <c r="AV814" s="158" t="s">
        <v>81</v>
      </c>
      <c r="AW814" s="158" t="s">
        <v>26</v>
      </c>
      <c r="AX814" s="158" t="s">
        <v>69</v>
      </c>
      <c r="AY814" s="161" t="s">
        <v>157</v>
      </c>
    </row>
    <row r="815" spans="2:65" s="177" customFormat="1">
      <c r="B815" s="178"/>
      <c r="D815" s="160" t="s">
        <v>164</v>
      </c>
      <c r="E815" s="179"/>
      <c r="F815" s="180" t="s">
        <v>170</v>
      </c>
      <c r="H815" s="181">
        <v>124.08799999999999</v>
      </c>
      <c r="I815" s="182"/>
      <c r="L815" s="178"/>
      <c r="M815" s="183"/>
      <c r="N815" s="184"/>
      <c r="O815" s="184"/>
      <c r="P815" s="184"/>
      <c r="Q815" s="184"/>
      <c r="R815" s="184"/>
      <c r="S815" s="184"/>
      <c r="T815" s="185"/>
      <c r="AT815" s="179" t="s">
        <v>164</v>
      </c>
      <c r="AU815" s="179" t="s">
        <v>81</v>
      </c>
      <c r="AV815" s="177" t="s">
        <v>163</v>
      </c>
      <c r="AW815" s="177" t="s">
        <v>26</v>
      </c>
      <c r="AX815" s="177" t="s">
        <v>75</v>
      </c>
      <c r="AY815" s="179" t="s">
        <v>157</v>
      </c>
    </row>
    <row r="816" spans="2:65" s="17" customFormat="1" ht="16.5" customHeight="1">
      <c r="B816" s="143"/>
      <c r="C816" s="144" t="s">
        <v>637</v>
      </c>
      <c r="D816" s="144" t="s">
        <v>159</v>
      </c>
      <c r="E816" s="145" t="s">
        <v>995</v>
      </c>
      <c r="F816" s="146" t="s">
        <v>996</v>
      </c>
      <c r="G816" s="147" t="s">
        <v>208</v>
      </c>
      <c r="H816" s="148">
        <v>119.123</v>
      </c>
      <c r="I816" s="149"/>
      <c r="J816" s="150"/>
      <c r="K816" s="151"/>
      <c r="L816" s="18"/>
      <c r="M816" s="152"/>
      <c r="N816" s="153" t="s">
        <v>35</v>
      </c>
      <c r="O816" s="45"/>
      <c r="P816" s="154">
        <f>O816*H816</f>
        <v>0</v>
      </c>
      <c r="Q816" s="154">
        <v>0</v>
      </c>
      <c r="R816" s="154">
        <f>Q816*H816</f>
        <v>0</v>
      </c>
      <c r="S816" s="154">
        <v>0</v>
      </c>
      <c r="T816" s="155">
        <f>S816*H816</f>
        <v>0</v>
      </c>
      <c r="AR816" s="156" t="s">
        <v>197</v>
      </c>
      <c r="AT816" s="156" t="s">
        <v>159</v>
      </c>
      <c r="AU816" s="156" t="s">
        <v>81</v>
      </c>
      <c r="AY816" s="3" t="s">
        <v>157</v>
      </c>
      <c r="BE816" s="157">
        <f>IF(N816="základná",J816,0)</f>
        <v>0</v>
      </c>
      <c r="BF816" s="157">
        <f>IF(N816="znížená",J816,0)</f>
        <v>0</v>
      </c>
      <c r="BG816" s="157">
        <f>IF(N816="zákl. prenesená",J816,0)</f>
        <v>0</v>
      </c>
      <c r="BH816" s="157">
        <f>IF(N816="zníž. prenesená",J816,0)</f>
        <v>0</v>
      </c>
      <c r="BI816" s="157">
        <f>IF(N816="nulová",J816,0)</f>
        <v>0</v>
      </c>
      <c r="BJ816" s="3" t="s">
        <v>81</v>
      </c>
      <c r="BK816" s="157">
        <f>ROUND(I816*H816,2)</f>
        <v>0</v>
      </c>
      <c r="BL816" s="3" t="s">
        <v>197</v>
      </c>
      <c r="BM816" s="156" t="s">
        <v>997</v>
      </c>
    </row>
    <row r="817" spans="2:65" s="158" customFormat="1">
      <c r="B817" s="159"/>
      <c r="D817" s="160" t="s">
        <v>164</v>
      </c>
      <c r="E817" s="161"/>
      <c r="F817" s="162" t="s">
        <v>369</v>
      </c>
      <c r="H817" s="163">
        <v>25.56</v>
      </c>
      <c r="I817" s="164"/>
      <c r="L817" s="159"/>
      <c r="M817" s="165"/>
      <c r="N817" s="166"/>
      <c r="O817" s="166"/>
      <c r="P817" s="166"/>
      <c r="Q817" s="166"/>
      <c r="R817" s="166"/>
      <c r="S817" s="166"/>
      <c r="T817" s="167"/>
      <c r="AT817" s="161" t="s">
        <v>164</v>
      </c>
      <c r="AU817" s="161" t="s">
        <v>81</v>
      </c>
      <c r="AV817" s="158" t="s">
        <v>81</v>
      </c>
      <c r="AW817" s="158" t="s">
        <v>26</v>
      </c>
      <c r="AX817" s="158" t="s">
        <v>69</v>
      </c>
      <c r="AY817" s="161" t="s">
        <v>157</v>
      </c>
    </row>
    <row r="818" spans="2:65" s="158" customFormat="1">
      <c r="B818" s="159"/>
      <c r="D818" s="160" t="s">
        <v>164</v>
      </c>
      <c r="E818" s="161"/>
      <c r="F818" s="162" t="s">
        <v>370</v>
      </c>
      <c r="H818" s="163">
        <v>55.76</v>
      </c>
      <c r="I818" s="164"/>
      <c r="L818" s="159"/>
      <c r="M818" s="165"/>
      <c r="N818" s="166"/>
      <c r="O818" s="166"/>
      <c r="P818" s="166"/>
      <c r="Q818" s="166"/>
      <c r="R818" s="166"/>
      <c r="S818" s="166"/>
      <c r="T818" s="167"/>
      <c r="AT818" s="161" t="s">
        <v>164</v>
      </c>
      <c r="AU818" s="161" t="s">
        <v>81</v>
      </c>
      <c r="AV818" s="158" t="s">
        <v>81</v>
      </c>
      <c r="AW818" s="158" t="s">
        <v>26</v>
      </c>
      <c r="AX818" s="158" t="s">
        <v>69</v>
      </c>
      <c r="AY818" s="161" t="s">
        <v>157</v>
      </c>
    </row>
    <row r="819" spans="2:65" s="158" customFormat="1">
      <c r="B819" s="159"/>
      <c r="D819" s="160" t="s">
        <v>164</v>
      </c>
      <c r="E819" s="161"/>
      <c r="F819" s="162" t="s">
        <v>371</v>
      </c>
      <c r="H819" s="163">
        <v>21.39</v>
      </c>
      <c r="I819" s="164"/>
      <c r="L819" s="159"/>
      <c r="M819" s="165"/>
      <c r="N819" s="166"/>
      <c r="O819" s="166"/>
      <c r="P819" s="166"/>
      <c r="Q819" s="166"/>
      <c r="R819" s="166"/>
      <c r="S819" s="166"/>
      <c r="T819" s="167"/>
      <c r="AT819" s="161" t="s">
        <v>164</v>
      </c>
      <c r="AU819" s="161" t="s">
        <v>81</v>
      </c>
      <c r="AV819" s="158" t="s">
        <v>81</v>
      </c>
      <c r="AW819" s="158" t="s">
        <v>26</v>
      </c>
      <c r="AX819" s="158" t="s">
        <v>69</v>
      </c>
      <c r="AY819" s="161" t="s">
        <v>157</v>
      </c>
    </row>
    <row r="820" spans="2:65" s="158" customFormat="1">
      <c r="B820" s="159"/>
      <c r="D820" s="160" t="s">
        <v>164</v>
      </c>
      <c r="E820" s="161"/>
      <c r="F820" s="162" t="s">
        <v>372</v>
      </c>
      <c r="H820" s="163">
        <v>8.6199999999999992</v>
      </c>
      <c r="I820" s="164"/>
      <c r="L820" s="159"/>
      <c r="M820" s="165"/>
      <c r="N820" s="166"/>
      <c r="O820" s="166"/>
      <c r="P820" s="166"/>
      <c r="Q820" s="166"/>
      <c r="R820" s="166"/>
      <c r="S820" s="166"/>
      <c r="T820" s="167"/>
      <c r="AT820" s="161" t="s">
        <v>164</v>
      </c>
      <c r="AU820" s="161" t="s">
        <v>81</v>
      </c>
      <c r="AV820" s="158" t="s">
        <v>81</v>
      </c>
      <c r="AW820" s="158" t="s">
        <v>26</v>
      </c>
      <c r="AX820" s="158" t="s">
        <v>69</v>
      </c>
      <c r="AY820" s="161" t="s">
        <v>157</v>
      </c>
    </row>
    <row r="821" spans="2:65" s="177" customFormat="1">
      <c r="B821" s="178"/>
      <c r="D821" s="160" t="s">
        <v>164</v>
      </c>
      <c r="E821" s="179"/>
      <c r="F821" s="180" t="s">
        <v>170</v>
      </c>
      <c r="H821" s="181">
        <v>111.33</v>
      </c>
      <c r="I821" s="182"/>
      <c r="L821" s="178"/>
      <c r="M821" s="183"/>
      <c r="N821" s="184"/>
      <c r="O821" s="184"/>
      <c r="P821" s="184"/>
      <c r="Q821" s="184"/>
      <c r="R821" s="184"/>
      <c r="S821" s="184"/>
      <c r="T821" s="185"/>
      <c r="AT821" s="179" t="s">
        <v>164</v>
      </c>
      <c r="AU821" s="179" t="s">
        <v>81</v>
      </c>
      <c r="AV821" s="177" t="s">
        <v>163</v>
      </c>
      <c r="AW821" s="177" t="s">
        <v>26</v>
      </c>
      <c r="AX821" s="177" t="s">
        <v>69</v>
      </c>
      <c r="AY821" s="179" t="s">
        <v>157</v>
      </c>
    </row>
    <row r="822" spans="2:65" s="158" customFormat="1">
      <c r="B822" s="159"/>
      <c r="D822" s="160" t="s">
        <v>164</v>
      </c>
      <c r="E822" s="161"/>
      <c r="F822" s="162" t="s">
        <v>373</v>
      </c>
      <c r="H822" s="163">
        <v>119.123</v>
      </c>
      <c r="I822" s="164"/>
      <c r="L822" s="159"/>
      <c r="M822" s="165"/>
      <c r="N822" s="166"/>
      <c r="O822" s="166"/>
      <c r="P822" s="166"/>
      <c r="Q822" s="166"/>
      <c r="R822" s="166"/>
      <c r="S822" s="166"/>
      <c r="T822" s="167"/>
      <c r="AT822" s="161" t="s">
        <v>164</v>
      </c>
      <c r="AU822" s="161" t="s">
        <v>81</v>
      </c>
      <c r="AV822" s="158" t="s">
        <v>81</v>
      </c>
      <c r="AW822" s="158" t="s">
        <v>26</v>
      </c>
      <c r="AX822" s="158" t="s">
        <v>69</v>
      </c>
      <c r="AY822" s="161" t="s">
        <v>157</v>
      </c>
    </row>
    <row r="823" spans="2:65" s="177" customFormat="1">
      <c r="B823" s="178"/>
      <c r="D823" s="160" t="s">
        <v>164</v>
      </c>
      <c r="E823" s="179"/>
      <c r="F823" s="180" t="s">
        <v>170</v>
      </c>
      <c r="H823" s="181">
        <v>119.123</v>
      </c>
      <c r="I823" s="182"/>
      <c r="L823" s="178"/>
      <c r="M823" s="183"/>
      <c r="N823" s="184"/>
      <c r="O823" s="184"/>
      <c r="P823" s="184"/>
      <c r="Q823" s="184"/>
      <c r="R823" s="184"/>
      <c r="S823" s="184"/>
      <c r="T823" s="185"/>
      <c r="AT823" s="179" t="s">
        <v>164</v>
      </c>
      <c r="AU823" s="179" t="s">
        <v>81</v>
      </c>
      <c r="AV823" s="177" t="s">
        <v>163</v>
      </c>
      <c r="AW823" s="177" t="s">
        <v>26</v>
      </c>
      <c r="AX823" s="177" t="s">
        <v>75</v>
      </c>
      <c r="AY823" s="179" t="s">
        <v>157</v>
      </c>
    </row>
    <row r="824" spans="2:65" s="17" customFormat="1" ht="24.25" customHeight="1">
      <c r="B824" s="143"/>
      <c r="C824" s="186" t="s">
        <v>998</v>
      </c>
      <c r="D824" s="186" t="s">
        <v>236</v>
      </c>
      <c r="E824" s="187" t="s">
        <v>999</v>
      </c>
      <c r="F824" s="656" t="s">
        <v>1000</v>
      </c>
      <c r="G824" s="189" t="s">
        <v>208</v>
      </c>
      <c r="H824" s="190">
        <v>122.46299999999999</v>
      </c>
      <c r="I824" s="191"/>
      <c r="J824" s="192"/>
      <c r="K824" s="193"/>
      <c r="L824" s="194"/>
      <c r="M824" s="195"/>
      <c r="N824" s="196" t="s">
        <v>35</v>
      </c>
      <c r="O824" s="45"/>
      <c r="P824" s="154">
        <f>O824*H824</f>
        <v>0</v>
      </c>
      <c r="Q824" s="154">
        <v>0</v>
      </c>
      <c r="R824" s="154">
        <f>Q824*H824</f>
        <v>0</v>
      </c>
      <c r="S824" s="154">
        <v>0</v>
      </c>
      <c r="T824" s="155">
        <f>S824*H824</f>
        <v>0</v>
      </c>
      <c r="AR824" s="156" t="s">
        <v>233</v>
      </c>
      <c r="AT824" s="156" t="s">
        <v>236</v>
      </c>
      <c r="AU824" s="156" t="s">
        <v>81</v>
      </c>
      <c r="AY824" s="3" t="s">
        <v>157</v>
      </c>
      <c r="BE824" s="157">
        <f>IF(N824="základná",J824,0)</f>
        <v>0</v>
      </c>
      <c r="BF824" s="157">
        <f>IF(N824="znížená",J824,0)</f>
        <v>0</v>
      </c>
      <c r="BG824" s="157">
        <f>IF(N824="zákl. prenesená",J824,0)</f>
        <v>0</v>
      </c>
      <c r="BH824" s="157">
        <f>IF(N824="zníž. prenesená",J824,0)</f>
        <v>0</v>
      </c>
      <c r="BI824" s="157">
        <f>IF(N824="nulová",J824,0)</f>
        <v>0</v>
      </c>
      <c r="BJ824" s="3" t="s">
        <v>81</v>
      </c>
      <c r="BK824" s="157">
        <f>ROUND(I824*H824,2)</f>
        <v>0</v>
      </c>
      <c r="BL824" s="3" t="s">
        <v>197</v>
      </c>
      <c r="BM824" s="156" t="s">
        <v>1001</v>
      </c>
    </row>
    <row r="825" spans="2:65" s="158" customFormat="1">
      <c r="B825" s="159"/>
      <c r="D825" s="160" t="s">
        <v>164</v>
      </c>
      <c r="E825" s="161"/>
      <c r="F825" s="162" t="s">
        <v>1002</v>
      </c>
      <c r="H825" s="163">
        <v>122.46299999999999</v>
      </c>
      <c r="I825" s="164"/>
      <c r="L825" s="159"/>
      <c r="M825" s="165"/>
      <c r="N825" s="166"/>
      <c r="O825" s="166"/>
      <c r="P825" s="166"/>
      <c r="Q825" s="166"/>
      <c r="R825" s="166"/>
      <c r="S825" s="166"/>
      <c r="T825" s="167"/>
      <c r="AT825" s="161" t="s">
        <v>164</v>
      </c>
      <c r="AU825" s="161" t="s">
        <v>81</v>
      </c>
      <c r="AV825" s="158" t="s">
        <v>81</v>
      </c>
      <c r="AW825" s="158" t="s">
        <v>26</v>
      </c>
      <c r="AX825" s="158" t="s">
        <v>69</v>
      </c>
      <c r="AY825" s="161" t="s">
        <v>157</v>
      </c>
    </row>
    <row r="826" spans="2:65" s="177" customFormat="1">
      <c r="B826" s="178"/>
      <c r="D826" s="160" t="s">
        <v>164</v>
      </c>
      <c r="E826" s="179"/>
      <c r="F826" s="180" t="s">
        <v>170</v>
      </c>
      <c r="H826" s="181">
        <v>122.46299999999999</v>
      </c>
      <c r="I826" s="182"/>
      <c r="L826" s="178"/>
      <c r="M826" s="183"/>
      <c r="N826" s="184"/>
      <c r="O826" s="184"/>
      <c r="P826" s="184"/>
      <c r="Q826" s="184"/>
      <c r="R826" s="184"/>
      <c r="S826" s="184"/>
      <c r="T826" s="185"/>
      <c r="AT826" s="179" t="s">
        <v>164</v>
      </c>
      <c r="AU826" s="179" t="s">
        <v>81</v>
      </c>
      <c r="AV826" s="177" t="s">
        <v>163</v>
      </c>
      <c r="AW826" s="177" t="s">
        <v>26</v>
      </c>
      <c r="AX826" s="177" t="s">
        <v>75</v>
      </c>
      <c r="AY826" s="179" t="s">
        <v>157</v>
      </c>
    </row>
    <row r="827" spans="2:65" s="17" customFormat="1" ht="24.25" customHeight="1">
      <c r="B827" s="143"/>
      <c r="C827" s="144" t="s">
        <v>646</v>
      </c>
      <c r="D827" s="144" t="s">
        <v>159</v>
      </c>
      <c r="E827" s="145" t="s">
        <v>1003</v>
      </c>
      <c r="F827" s="146" t="s">
        <v>1004</v>
      </c>
      <c r="G827" s="147" t="s">
        <v>208</v>
      </c>
      <c r="H827" s="148">
        <v>119.123</v>
      </c>
      <c r="I827" s="149"/>
      <c r="J827" s="150"/>
      <c r="K827" s="151"/>
      <c r="L827" s="18"/>
      <c r="M827" s="152"/>
      <c r="N827" s="153" t="s">
        <v>35</v>
      </c>
      <c r="O827" s="45"/>
      <c r="P827" s="154">
        <f>O827*H827</f>
        <v>0</v>
      </c>
      <c r="Q827" s="154">
        <v>0</v>
      </c>
      <c r="R827" s="154">
        <f>Q827*H827</f>
        <v>0</v>
      </c>
      <c r="S827" s="154">
        <v>0</v>
      </c>
      <c r="T827" s="155">
        <f>S827*H827</f>
        <v>0</v>
      </c>
      <c r="AR827" s="156" t="s">
        <v>197</v>
      </c>
      <c r="AT827" s="156" t="s">
        <v>159</v>
      </c>
      <c r="AU827" s="156" t="s">
        <v>81</v>
      </c>
      <c r="AY827" s="3" t="s">
        <v>157</v>
      </c>
      <c r="BE827" s="157">
        <f>IF(N827="základná",J827,0)</f>
        <v>0</v>
      </c>
      <c r="BF827" s="157">
        <f>IF(N827="znížená",J827,0)</f>
        <v>0</v>
      </c>
      <c r="BG827" s="157">
        <f>IF(N827="zákl. prenesená",J827,0)</f>
        <v>0</v>
      </c>
      <c r="BH827" s="157">
        <f>IF(N827="zníž. prenesená",J827,0)</f>
        <v>0</v>
      </c>
      <c r="BI827" s="157">
        <f>IF(N827="nulová",J827,0)</f>
        <v>0</v>
      </c>
      <c r="BJ827" s="3" t="s">
        <v>81</v>
      </c>
      <c r="BK827" s="157">
        <f>ROUND(I827*H827,2)</f>
        <v>0</v>
      </c>
      <c r="BL827" s="3" t="s">
        <v>197</v>
      </c>
      <c r="BM827" s="156" t="s">
        <v>1005</v>
      </c>
    </row>
    <row r="828" spans="2:65" s="158" customFormat="1">
      <c r="B828" s="159"/>
      <c r="D828" s="160" t="s">
        <v>164</v>
      </c>
      <c r="E828" s="161"/>
      <c r="F828" s="162" t="s">
        <v>373</v>
      </c>
      <c r="H828" s="163">
        <v>119.123</v>
      </c>
      <c r="I828" s="164"/>
      <c r="L828" s="159"/>
      <c r="M828" s="165"/>
      <c r="N828" s="166"/>
      <c r="O828" s="166"/>
      <c r="P828" s="166"/>
      <c r="Q828" s="166"/>
      <c r="R828" s="166"/>
      <c r="S828" s="166"/>
      <c r="T828" s="167"/>
      <c r="AT828" s="161" t="s">
        <v>164</v>
      </c>
      <c r="AU828" s="161" t="s">
        <v>81</v>
      </c>
      <c r="AV828" s="158" t="s">
        <v>81</v>
      </c>
      <c r="AW828" s="158" t="s">
        <v>26</v>
      </c>
      <c r="AX828" s="158" t="s">
        <v>69</v>
      </c>
      <c r="AY828" s="161" t="s">
        <v>157</v>
      </c>
    </row>
    <row r="829" spans="2:65" s="177" customFormat="1">
      <c r="B829" s="178"/>
      <c r="D829" s="160" t="s">
        <v>164</v>
      </c>
      <c r="E829" s="179"/>
      <c r="F829" s="180" t="s">
        <v>170</v>
      </c>
      <c r="H829" s="181">
        <v>119.123</v>
      </c>
      <c r="I829" s="182"/>
      <c r="L829" s="178"/>
      <c r="M829" s="183"/>
      <c r="N829" s="184"/>
      <c r="O829" s="184"/>
      <c r="P829" s="184"/>
      <c r="Q829" s="184"/>
      <c r="R829" s="184"/>
      <c r="S829" s="184"/>
      <c r="T829" s="185"/>
      <c r="AT829" s="179" t="s">
        <v>164</v>
      </c>
      <c r="AU829" s="179" t="s">
        <v>81</v>
      </c>
      <c r="AV829" s="177" t="s">
        <v>163</v>
      </c>
      <c r="AW829" s="177" t="s">
        <v>26</v>
      </c>
      <c r="AX829" s="177" t="s">
        <v>75</v>
      </c>
      <c r="AY829" s="179" t="s">
        <v>157</v>
      </c>
    </row>
    <row r="830" spans="2:65" s="17" customFormat="1" ht="24.25" customHeight="1">
      <c r="B830" s="143"/>
      <c r="C830" s="144" t="s">
        <v>1006</v>
      </c>
      <c r="D830" s="144" t="s">
        <v>159</v>
      </c>
      <c r="E830" s="145" t="s">
        <v>1007</v>
      </c>
      <c r="F830" s="146" t="s">
        <v>1008</v>
      </c>
      <c r="G830" s="147" t="s">
        <v>208</v>
      </c>
      <c r="H830" s="148">
        <v>119.123</v>
      </c>
      <c r="I830" s="149"/>
      <c r="J830" s="150"/>
      <c r="K830" s="151"/>
      <c r="L830" s="18"/>
      <c r="M830" s="152"/>
      <c r="N830" s="153" t="s">
        <v>35</v>
      </c>
      <c r="O830" s="45"/>
      <c r="P830" s="154">
        <f>O830*H830</f>
        <v>0</v>
      </c>
      <c r="Q830" s="154">
        <v>0</v>
      </c>
      <c r="R830" s="154">
        <f>Q830*H830</f>
        <v>0</v>
      </c>
      <c r="S830" s="154">
        <v>0</v>
      </c>
      <c r="T830" s="155">
        <f>S830*H830</f>
        <v>0</v>
      </c>
      <c r="AR830" s="156" t="s">
        <v>197</v>
      </c>
      <c r="AT830" s="156" t="s">
        <v>159</v>
      </c>
      <c r="AU830" s="156" t="s">
        <v>81</v>
      </c>
      <c r="AY830" s="3" t="s">
        <v>157</v>
      </c>
      <c r="BE830" s="157">
        <f>IF(N830="základná",J830,0)</f>
        <v>0</v>
      </c>
      <c r="BF830" s="157">
        <f>IF(N830="znížená",J830,0)</f>
        <v>0</v>
      </c>
      <c r="BG830" s="157">
        <f>IF(N830="zákl. prenesená",J830,0)</f>
        <v>0</v>
      </c>
      <c r="BH830" s="157">
        <f>IF(N830="zníž. prenesená",J830,0)</f>
        <v>0</v>
      </c>
      <c r="BI830" s="157">
        <f>IF(N830="nulová",J830,0)</f>
        <v>0</v>
      </c>
      <c r="BJ830" s="3" t="s">
        <v>81</v>
      </c>
      <c r="BK830" s="157">
        <f>ROUND(I830*H830,2)</f>
        <v>0</v>
      </c>
      <c r="BL830" s="3" t="s">
        <v>197</v>
      </c>
      <c r="BM830" s="156" t="s">
        <v>1009</v>
      </c>
    </row>
    <row r="831" spans="2:65" s="158" customFormat="1">
      <c r="B831" s="159"/>
      <c r="D831" s="160" t="s">
        <v>164</v>
      </c>
      <c r="E831" s="161"/>
      <c r="F831" s="162" t="s">
        <v>373</v>
      </c>
      <c r="H831" s="163">
        <v>119.123</v>
      </c>
      <c r="I831" s="164"/>
      <c r="L831" s="159"/>
      <c r="M831" s="165"/>
      <c r="N831" s="166"/>
      <c r="O831" s="166"/>
      <c r="P831" s="166"/>
      <c r="Q831" s="166"/>
      <c r="R831" s="166"/>
      <c r="S831" s="166"/>
      <c r="T831" s="167"/>
      <c r="AT831" s="161" t="s">
        <v>164</v>
      </c>
      <c r="AU831" s="161" t="s">
        <v>81</v>
      </c>
      <c r="AV831" s="158" t="s">
        <v>81</v>
      </c>
      <c r="AW831" s="158" t="s">
        <v>26</v>
      </c>
      <c r="AX831" s="158" t="s">
        <v>69</v>
      </c>
      <c r="AY831" s="161" t="s">
        <v>157</v>
      </c>
    </row>
    <row r="832" spans="2:65" s="177" customFormat="1">
      <c r="B832" s="178"/>
      <c r="D832" s="160" t="s">
        <v>164</v>
      </c>
      <c r="E832" s="179"/>
      <c r="F832" s="180" t="s">
        <v>170</v>
      </c>
      <c r="H832" s="181">
        <v>119.123</v>
      </c>
      <c r="I832" s="182"/>
      <c r="L832" s="178"/>
      <c r="M832" s="183"/>
      <c r="N832" s="184"/>
      <c r="O832" s="184"/>
      <c r="P832" s="184"/>
      <c r="Q832" s="184"/>
      <c r="R832" s="184"/>
      <c r="S832" s="184"/>
      <c r="T832" s="185"/>
      <c r="AT832" s="179" t="s">
        <v>164</v>
      </c>
      <c r="AU832" s="179" t="s">
        <v>81</v>
      </c>
      <c r="AV832" s="177" t="s">
        <v>163</v>
      </c>
      <c r="AW832" s="177" t="s">
        <v>26</v>
      </c>
      <c r="AX832" s="177" t="s">
        <v>75</v>
      </c>
      <c r="AY832" s="179" t="s">
        <v>157</v>
      </c>
    </row>
    <row r="833" spans="2:65" s="17" customFormat="1" ht="24.25" customHeight="1">
      <c r="B833" s="143"/>
      <c r="C833" s="144" t="s">
        <v>650</v>
      </c>
      <c r="D833" s="144" t="s">
        <v>159</v>
      </c>
      <c r="E833" s="145" t="s">
        <v>1010</v>
      </c>
      <c r="F833" s="146" t="s">
        <v>1011</v>
      </c>
      <c r="G833" s="147" t="s">
        <v>208</v>
      </c>
      <c r="H833" s="148">
        <v>119.123</v>
      </c>
      <c r="I833" s="149"/>
      <c r="J833" s="150"/>
      <c r="K833" s="151"/>
      <c r="L833" s="18"/>
      <c r="M833" s="152"/>
      <c r="N833" s="153" t="s">
        <v>35</v>
      </c>
      <c r="O833" s="45"/>
      <c r="P833" s="154">
        <f>O833*H833</f>
        <v>0</v>
      </c>
      <c r="Q833" s="154">
        <v>0</v>
      </c>
      <c r="R833" s="154">
        <f>Q833*H833</f>
        <v>0</v>
      </c>
      <c r="S833" s="154">
        <v>0</v>
      </c>
      <c r="T833" s="155">
        <f>S833*H833</f>
        <v>0</v>
      </c>
      <c r="AR833" s="156" t="s">
        <v>197</v>
      </c>
      <c r="AT833" s="156" t="s">
        <v>159</v>
      </c>
      <c r="AU833" s="156" t="s">
        <v>81</v>
      </c>
      <c r="AY833" s="3" t="s">
        <v>157</v>
      </c>
      <c r="BE833" s="157">
        <f>IF(N833="základná",J833,0)</f>
        <v>0</v>
      </c>
      <c r="BF833" s="157">
        <f>IF(N833="znížená",J833,0)</f>
        <v>0</v>
      </c>
      <c r="BG833" s="157">
        <f>IF(N833="zákl. prenesená",J833,0)</f>
        <v>0</v>
      </c>
      <c r="BH833" s="157">
        <f>IF(N833="zníž. prenesená",J833,0)</f>
        <v>0</v>
      </c>
      <c r="BI833" s="157">
        <f>IF(N833="nulová",J833,0)</f>
        <v>0</v>
      </c>
      <c r="BJ833" s="3" t="s">
        <v>81</v>
      </c>
      <c r="BK833" s="157">
        <f>ROUND(I833*H833,2)</f>
        <v>0</v>
      </c>
      <c r="BL833" s="3" t="s">
        <v>197</v>
      </c>
      <c r="BM833" s="156" t="s">
        <v>1012</v>
      </c>
    </row>
    <row r="834" spans="2:65" s="158" customFormat="1">
      <c r="B834" s="159"/>
      <c r="D834" s="160" t="s">
        <v>164</v>
      </c>
      <c r="E834" s="161"/>
      <c r="F834" s="162" t="s">
        <v>373</v>
      </c>
      <c r="H834" s="163">
        <v>119.123</v>
      </c>
      <c r="I834" s="164"/>
      <c r="L834" s="159"/>
      <c r="M834" s="165"/>
      <c r="N834" s="166"/>
      <c r="O834" s="166"/>
      <c r="P834" s="166"/>
      <c r="Q834" s="166"/>
      <c r="R834" s="166"/>
      <c r="S834" s="166"/>
      <c r="T834" s="167"/>
      <c r="AT834" s="161" t="s">
        <v>164</v>
      </c>
      <c r="AU834" s="161" t="s">
        <v>81</v>
      </c>
      <c r="AV834" s="158" t="s">
        <v>81</v>
      </c>
      <c r="AW834" s="158" t="s">
        <v>26</v>
      </c>
      <c r="AX834" s="158" t="s">
        <v>69</v>
      </c>
      <c r="AY834" s="161" t="s">
        <v>157</v>
      </c>
    </row>
    <row r="835" spans="2:65" s="177" customFormat="1">
      <c r="B835" s="178"/>
      <c r="D835" s="160" t="s">
        <v>164</v>
      </c>
      <c r="E835" s="179"/>
      <c r="F835" s="180" t="s">
        <v>170</v>
      </c>
      <c r="H835" s="181">
        <v>119.123</v>
      </c>
      <c r="I835" s="182"/>
      <c r="L835" s="178"/>
      <c r="M835" s="183"/>
      <c r="N835" s="184"/>
      <c r="O835" s="184"/>
      <c r="P835" s="184"/>
      <c r="Q835" s="184"/>
      <c r="R835" s="184"/>
      <c r="S835" s="184"/>
      <c r="T835" s="185"/>
      <c r="AT835" s="179" t="s">
        <v>164</v>
      </c>
      <c r="AU835" s="179" t="s">
        <v>81</v>
      </c>
      <c r="AV835" s="177" t="s">
        <v>163</v>
      </c>
      <c r="AW835" s="177" t="s">
        <v>26</v>
      </c>
      <c r="AX835" s="177" t="s">
        <v>75</v>
      </c>
      <c r="AY835" s="179" t="s">
        <v>157</v>
      </c>
    </row>
    <row r="836" spans="2:65" s="17" customFormat="1" ht="24.25" customHeight="1">
      <c r="B836" s="143"/>
      <c r="C836" s="144" t="s">
        <v>1013</v>
      </c>
      <c r="D836" s="144" t="s">
        <v>159</v>
      </c>
      <c r="E836" s="145" t="s">
        <v>1014</v>
      </c>
      <c r="F836" s="146" t="s">
        <v>1015</v>
      </c>
      <c r="G836" s="147" t="s">
        <v>187</v>
      </c>
      <c r="H836" s="148">
        <v>0.48299999999999998</v>
      </c>
      <c r="I836" s="149"/>
      <c r="J836" s="150"/>
      <c r="K836" s="151"/>
      <c r="L836" s="18"/>
      <c r="M836" s="152"/>
      <c r="N836" s="153" t="s">
        <v>35</v>
      </c>
      <c r="O836" s="45"/>
      <c r="P836" s="154">
        <f>O836*H836</f>
        <v>0</v>
      </c>
      <c r="Q836" s="154">
        <v>0</v>
      </c>
      <c r="R836" s="154">
        <f>Q836*H836</f>
        <v>0</v>
      </c>
      <c r="S836" s="154">
        <v>0</v>
      </c>
      <c r="T836" s="155">
        <f>S836*H836</f>
        <v>0</v>
      </c>
      <c r="AR836" s="156" t="s">
        <v>197</v>
      </c>
      <c r="AT836" s="156" t="s">
        <v>159</v>
      </c>
      <c r="AU836" s="156" t="s">
        <v>81</v>
      </c>
      <c r="AY836" s="3" t="s">
        <v>157</v>
      </c>
      <c r="BE836" s="157">
        <f>IF(N836="základná",J836,0)</f>
        <v>0</v>
      </c>
      <c r="BF836" s="157">
        <f>IF(N836="znížená",J836,0)</f>
        <v>0</v>
      </c>
      <c r="BG836" s="157">
        <f>IF(N836="zákl. prenesená",J836,0)</f>
        <v>0</v>
      </c>
      <c r="BH836" s="157">
        <f>IF(N836="zníž. prenesená",J836,0)</f>
        <v>0</v>
      </c>
      <c r="BI836" s="157">
        <f>IF(N836="nulová",J836,0)</f>
        <v>0</v>
      </c>
      <c r="BJ836" s="3" t="s">
        <v>81</v>
      </c>
      <c r="BK836" s="157">
        <f>ROUND(I836*H836,2)</f>
        <v>0</v>
      </c>
      <c r="BL836" s="3" t="s">
        <v>197</v>
      </c>
      <c r="BM836" s="156" t="s">
        <v>1016</v>
      </c>
    </row>
    <row r="837" spans="2:65" s="129" customFormat="1" ht="22.9" customHeight="1">
      <c r="B837" s="130"/>
      <c r="D837" s="131" t="s">
        <v>68</v>
      </c>
      <c r="E837" s="141" t="s">
        <v>1017</v>
      </c>
      <c r="F837" s="141" t="s">
        <v>1018</v>
      </c>
      <c r="I837" s="133"/>
      <c r="J837" s="142"/>
      <c r="L837" s="130"/>
      <c r="M837" s="135"/>
      <c r="N837" s="136"/>
      <c r="O837" s="136"/>
      <c r="P837" s="137">
        <f>SUM(P838:P860)</f>
        <v>0</v>
      </c>
      <c r="Q837" s="136"/>
      <c r="R837" s="137">
        <f>SUM(R838:R860)</f>
        <v>0</v>
      </c>
      <c r="S837" s="136"/>
      <c r="T837" s="138">
        <f>SUM(T838:T860)</f>
        <v>0</v>
      </c>
      <c r="AR837" s="131" t="s">
        <v>81</v>
      </c>
      <c r="AT837" s="139" t="s">
        <v>68</v>
      </c>
      <c r="AU837" s="139" t="s">
        <v>75</v>
      </c>
      <c r="AY837" s="131" t="s">
        <v>157</v>
      </c>
      <c r="BK837" s="140">
        <f>SUM(BK838:BK860)</f>
        <v>0</v>
      </c>
    </row>
    <row r="838" spans="2:65" s="17" customFormat="1" ht="33" customHeight="1">
      <c r="B838" s="143"/>
      <c r="C838" s="144" t="s">
        <v>653</v>
      </c>
      <c r="D838" s="144" t="s">
        <v>159</v>
      </c>
      <c r="E838" s="145" t="s">
        <v>1019</v>
      </c>
      <c r="F838" s="146" t="s">
        <v>1020</v>
      </c>
      <c r="G838" s="147" t="s">
        <v>208</v>
      </c>
      <c r="H838" s="148">
        <v>58.164999999999999</v>
      </c>
      <c r="I838" s="149"/>
      <c r="J838" s="150"/>
      <c r="K838" s="151"/>
      <c r="L838" s="18"/>
      <c r="M838" s="152"/>
      <c r="N838" s="153" t="s">
        <v>35</v>
      </c>
      <c r="O838" s="45"/>
      <c r="P838" s="154">
        <f>O838*H838</f>
        <v>0</v>
      </c>
      <c r="Q838" s="154">
        <v>0</v>
      </c>
      <c r="R838" s="154">
        <f>Q838*H838</f>
        <v>0</v>
      </c>
      <c r="S838" s="154">
        <v>0</v>
      </c>
      <c r="T838" s="155">
        <f>S838*H838</f>
        <v>0</v>
      </c>
      <c r="AR838" s="156" t="s">
        <v>197</v>
      </c>
      <c r="AT838" s="156" t="s">
        <v>159</v>
      </c>
      <c r="AU838" s="156" t="s">
        <v>81</v>
      </c>
      <c r="AY838" s="3" t="s">
        <v>157</v>
      </c>
      <c r="BE838" s="157">
        <f>IF(N838="základná",J838,0)</f>
        <v>0</v>
      </c>
      <c r="BF838" s="157">
        <f>IF(N838="znížená",J838,0)</f>
        <v>0</v>
      </c>
      <c r="BG838" s="157">
        <f>IF(N838="zákl. prenesená",J838,0)</f>
        <v>0</v>
      </c>
      <c r="BH838" s="157">
        <f>IF(N838="zníž. prenesená",J838,0)</f>
        <v>0</v>
      </c>
      <c r="BI838" s="157">
        <f>IF(N838="nulová",J838,0)</f>
        <v>0</v>
      </c>
      <c r="BJ838" s="3" t="s">
        <v>81</v>
      </c>
      <c r="BK838" s="157">
        <f>ROUND(I838*H838,2)</f>
        <v>0</v>
      </c>
      <c r="BL838" s="3" t="s">
        <v>197</v>
      </c>
      <c r="BM838" s="156" t="s">
        <v>1021</v>
      </c>
    </row>
    <row r="839" spans="2:65" s="158" customFormat="1">
      <c r="B839" s="159"/>
      <c r="D839" s="160" t="s">
        <v>164</v>
      </c>
      <c r="E839" s="161"/>
      <c r="F839" s="162" t="s">
        <v>344</v>
      </c>
      <c r="H839" s="163">
        <v>22.56</v>
      </c>
      <c r="I839" s="164"/>
      <c r="L839" s="159"/>
      <c r="M839" s="165"/>
      <c r="N839" s="166"/>
      <c r="O839" s="166"/>
      <c r="P839" s="166"/>
      <c r="Q839" s="166"/>
      <c r="R839" s="166"/>
      <c r="S839" s="166"/>
      <c r="T839" s="167"/>
      <c r="AT839" s="161" t="s">
        <v>164</v>
      </c>
      <c r="AU839" s="161" t="s">
        <v>81</v>
      </c>
      <c r="AV839" s="158" t="s">
        <v>81</v>
      </c>
      <c r="AW839" s="158" t="s">
        <v>26</v>
      </c>
      <c r="AX839" s="158" t="s">
        <v>69</v>
      </c>
      <c r="AY839" s="161" t="s">
        <v>157</v>
      </c>
    </row>
    <row r="840" spans="2:65" s="158" customFormat="1">
      <c r="B840" s="159"/>
      <c r="D840" s="160" t="s">
        <v>164</v>
      </c>
      <c r="E840" s="161"/>
      <c r="F840" s="162" t="s">
        <v>391</v>
      </c>
      <c r="H840" s="163">
        <v>12.49</v>
      </c>
      <c r="I840" s="164"/>
      <c r="L840" s="159"/>
      <c r="M840" s="165"/>
      <c r="N840" s="166"/>
      <c r="O840" s="166"/>
      <c r="P840" s="166"/>
      <c r="Q840" s="166"/>
      <c r="R840" s="166"/>
      <c r="S840" s="166"/>
      <c r="T840" s="167"/>
      <c r="AT840" s="161" t="s">
        <v>164</v>
      </c>
      <c r="AU840" s="161" t="s">
        <v>81</v>
      </c>
      <c r="AV840" s="158" t="s">
        <v>81</v>
      </c>
      <c r="AW840" s="158" t="s">
        <v>26</v>
      </c>
      <c r="AX840" s="158" t="s">
        <v>69</v>
      </c>
      <c r="AY840" s="161" t="s">
        <v>157</v>
      </c>
    </row>
    <row r="841" spans="2:65" s="158" customFormat="1">
      <c r="B841" s="159"/>
      <c r="D841" s="160" t="s">
        <v>164</v>
      </c>
      <c r="E841" s="161"/>
      <c r="F841" s="162" t="s">
        <v>392</v>
      </c>
      <c r="H841" s="163">
        <v>5.88</v>
      </c>
      <c r="I841" s="164"/>
      <c r="L841" s="159"/>
      <c r="M841" s="165"/>
      <c r="N841" s="166"/>
      <c r="O841" s="166"/>
      <c r="P841" s="166"/>
      <c r="Q841" s="166"/>
      <c r="R841" s="166"/>
      <c r="S841" s="166"/>
      <c r="T841" s="167"/>
      <c r="AT841" s="161" t="s">
        <v>164</v>
      </c>
      <c r="AU841" s="161" t="s">
        <v>81</v>
      </c>
      <c r="AV841" s="158" t="s">
        <v>81</v>
      </c>
      <c r="AW841" s="158" t="s">
        <v>26</v>
      </c>
      <c r="AX841" s="158" t="s">
        <v>69</v>
      </c>
      <c r="AY841" s="161" t="s">
        <v>157</v>
      </c>
    </row>
    <row r="842" spans="2:65" s="158" customFormat="1">
      <c r="B842" s="159"/>
      <c r="D842" s="160" t="s">
        <v>164</v>
      </c>
      <c r="E842" s="161"/>
      <c r="F842" s="162" t="s">
        <v>393</v>
      </c>
      <c r="H842" s="163">
        <v>8.75</v>
      </c>
      <c r="I842" s="164"/>
      <c r="L842" s="159"/>
      <c r="M842" s="165"/>
      <c r="N842" s="166"/>
      <c r="O842" s="166"/>
      <c r="P842" s="166"/>
      <c r="Q842" s="166"/>
      <c r="R842" s="166"/>
      <c r="S842" s="166"/>
      <c r="T842" s="167"/>
      <c r="AT842" s="161" t="s">
        <v>164</v>
      </c>
      <c r="AU842" s="161" t="s">
        <v>81</v>
      </c>
      <c r="AV842" s="158" t="s">
        <v>81</v>
      </c>
      <c r="AW842" s="158" t="s">
        <v>26</v>
      </c>
      <c r="AX842" s="158" t="s">
        <v>69</v>
      </c>
      <c r="AY842" s="161" t="s">
        <v>157</v>
      </c>
    </row>
    <row r="843" spans="2:65" s="158" customFormat="1">
      <c r="B843" s="159"/>
      <c r="D843" s="160" t="s">
        <v>164</v>
      </c>
      <c r="E843" s="161"/>
      <c r="F843" s="162" t="s">
        <v>394</v>
      </c>
      <c r="H843" s="163">
        <v>2.34</v>
      </c>
      <c r="I843" s="164"/>
      <c r="L843" s="159"/>
      <c r="M843" s="165"/>
      <c r="N843" s="166"/>
      <c r="O843" s="166"/>
      <c r="P843" s="166"/>
      <c r="Q843" s="166"/>
      <c r="R843" s="166"/>
      <c r="S843" s="166"/>
      <c r="T843" s="167"/>
      <c r="AT843" s="161" t="s">
        <v>164</v>
      </c>
      <c r="AU843" s="161" t="s">
        <v>81</v>
      </c>
      <c r="AV843" s="158" t="s">
        <v>81</v>
      </c>
      <c r="AW843" s="158" t="s">
        <v>26</v>
      </c>
      <c r="AX843" s="158" t="s">
        <v>69</v>
      </c>
      <c r="AY843" s="161" t="s">
        <v>157</v>
      </c>
    </row>
    <row r="844" spans="2:65" s="158" customFormat="1">
      <c r="B844" s="159"/>
      <c r="D844" s="160" t="s">
        <v>164</v>
      </c>
      <c r="E844" s="161"/>
      <c r="F844" s="162" t="s">
        <v>395</v>
      </c>
      <c r="H844" s="163">
        <v>2.34</v>
      </c>
      <c r="I844" s="164"/>
      <c r="L844" s="159"/>
      <c r="M844" s="165"/>
      <c r="N844" s="166"/>
      <c r="O844" s="166"/>
      <c r="P844" s="166"/>
      <c r="Q844" s="166"/>
      <c r="R844" s="166"/>
      <c r="S844" s="166"/>
      <c r="T844" s="167"/>
      <c r="AT844" s="161" t="s">
        <v>164</v>
      </c>
      <c r="AU844" s="161" t="s">
        <v>81</v>
      </c>
      <c r="AV844" s="158" t="s">
        <v>81</v>
      </c>
      <c r="AW844" s="158" t="s">
        <v>26</v>
      </c>
      <c r="AX844" s="158" t="s">
        <v>69</v>
      </c>
      <c r="AY844" s="161" t="s">
        <v>157</v>
      </c>
    </row>
    <row r="845" spans="2:65" s="177" customFormat="1">
      <c r="B845" s="178"/>
      <c r="D845" s="160" t="s">
        <v>164</v>
      </c>
      <c r="E845" s="179"/>
      <c r="F845" s="180" t="s">
        <v>170</v>
      </c>
      <c r="H845" s="181">
        <v>54.36</v>
      </c>
      <c r="I845" s="182"/>
      <c r="L845" s="178"/>
      <c r="M845" s="183"/>
      <c r="N845" s="184"/>
      <c r="O845" s="184"/>
      <c r="P845" s="184"/>
      <c r="Q845" s="184"/>
      <c r="R845" s="184"/>
      <c r="S845" s="184"/>
      <c r="T845" s="185"/>
      <c r="AT845" s="179" t="s">
        <v>164</v>
      </c>
      <c r="AU845" s="179" t="s">
        <v>81</v>
      </c>
      <c r="AV845" s="177" t="s">
        <v>163</v>
      </c>
      <c r="AW845" s="177" t="s">
        <v>26</v>
      </c>
      <c r="AX845" s="177" t="s">
        <v>69</v>
      </c>
      <c r="AY845" s="179" t="s">
        <v>157</v>
      </c>
    </row>
    <row r="846" spans="2:65" s="158" customFormat="1">
      <c r="B846" s="159"/>
      <c r="D846" s="160" t="s">
        <v>164</v>
      </c>
      <c r="E846" s="161"/>
      <c r="F846" s="162" t="s">
        <v>1022</v>
      </c>
      <c r="H846" s="163">
        <v>58.164999999999999</v>
      </c>
      <c r="I846" s="164"/>
      <c r="L846" s="159"/>
      <c r="M846" s="165"/>
      <c r="N846" s="166"/>
      <c r="O846" s="166"/>
      <c r="P846" s="166"/>
      <c r="Q846" s="166"/>
      <c r="R846" s="166"/>
      <c r="S846" s="166"/>
      <c r="T846" s="167"/>
      <c r="AT846" s="161" t="s">
        <v>164</v>
      </c>
      <c r="AU846" s="161" t="s">
        <v>81</v>
      </c>
      <c r="AV846" s="158" t="s">
        <v>81</v>
      </c>
      <c r="AW846" s="158" t="s">
        <v>26</v>
      </c>
      <c r="AX846" s="158" t="s">
        <v>69</v>
      </c>
      <c r="AY846" s="161" t="s">
        <v>157</v>
      </c>
    </row>
    <row r="847" spans="2:65" s="177" customFormat="1">
      <c r="B847" s="178"/>
      <c r="D847" s="160" t="s">
        <v>164</v>
      </c>
      <c r="E847" s="179"/>
      <c r="F847" s="180" t="s">
        <v>170</v>
      </c>
      <c r="H847" s="181">
        <v>58.164999999999999</v>
      </c>
      <c r="I847" s="182"/>
      <c r="L847" s="178"/>
      <c r="M847" s="183"/>
      <c r="N847" s="184"/>
      <c r="O847" s="184"/>
      <c r="P847" s="184"/>
      <c r="Q847" s="184"/>
      <c r="R847" s="184"/>
      <c r="S847" s="184"/>
      <c r="T847" s="185"/>
      <c r="AT847" s="179" t="s">
        <v>164</v>
      </c>
      <c r="AU847" s="179" t="s">
        <v>81</v>
      </c>
      <c r="AV847" s="177" t="s">
        <v>163</v>
      </c>
      <c r="AW847" s="177" t="s">
        <v>26</v>
      </c>
      <c r="AX847" s="177" t="s">
        <v>75</v>
      </c>
      <c r="AY847" s="179" t="s">
        <v>157</v>
      </c>
    </row>
    <row r="848" spans="2:65" s="17" customFormat="1" ht="33" customHeight="1">
      <c r="B848" s="143"/>
      <c r="C848" s="144" t="s">
        <v>1023</v>
      </c>
      <c r="D848" s="144" t="s">
        <v>159</v>
      </c>
      <c r="E848" s="145" t="s">
        <v>1024</v>
      </c>
      <c r="F848" s="146" t="s">
        <v>1025</v>
      </c>
      <c r="G848" s="147" t="s">
        <v>208</v>
      </c>
      <c r="H848" s="148">
        <v>44.94</v>
      </c>
      <c r="I848" s="149"/>
      <c r="J848" s="150"/>
      <c r="K848" s="151"/>
      <c r="L848" s="18"/>
      <c r="M848" s="152"/>
      <c r="N848" s="153" t="s">
        <v>35</v>
      </c>
      <c r="O848" s="45"/>
      <c r="P848" s="154">
        <f>O848*H848</f>
        <v>0</v>
      </c>
      <c r="Q848" s="154">
        <v>0</v>
      </c>
      <c r="R848" s="154">
        <f>Q848*H848</f>
        <v>0</v>
      </c>
      <c r="S848" s="154">
        <v>0</v>
      </c>
      <c r="T848" s="155">
        <f>S848*H848</f>
        <v>0</v>
      </c>
      <c r="AR848" s="156" t="s">
        <v>197</v>
      </c>
      <c r="AT848" s="156" t="s">
        <v>159</v>
      </c>
      <c r="AU848" s="156" t="s">
        <v>81</v>
      </c>
      <c r="AY848" s="3" t="s">
        <v>157</v>
      </c>
      <c r="BE848" s="157">
        <f>IF(N848="základná",J848,0)</f>
        <v>0</v>
      </c>
      <c r="BF848" s="157">
        <f>IF(N848="znížená",J848,0)</f>
        <v>0</v>
      </c>
      <c r="BG848" s="157">
        <f>IF(N848="zákl. prenesená",J848,0)</f>
        <v>0</v>
      </c>
      <c r="BH848" s="157">
        <f>IF(N848="zníž. prenesená",J848,0)</f>
        <v>0</v>
      </c>
      <c r="BI848" s="157">
        <f>IF(N848="nulová",J848,0)</f>
        <v>0</v>
      </c>
      <c r="BJ848" s="3" t="s">
        <v>81</v>
      </c>
      <c r="BK848" s="157">
        <f>ROUND(I848*H848,2)</f>
        <v>0</v>
      </c>
      <c r="BL848" s="3" t="s">
        <v>197</v>
      </c>
      <c r="BM848" s="156" t="s">
        <v>1026</v>
      </c>
    </row>
    <row r="849" spans="2:65" s="17" customFormat="1" ht="16.5" customHeight="1">
      <c r="B849" s="143"/>
      <c r="C849" s="144" t="s">
        <v>660</v>
      </c>
      <c r="D849" s="144" t="s">
        <v>159</v>
      </c>
      <c r="E849" s="145" t="s">
        <v>1027</v>
      </c>
      <c r="F849" s="146" t="s">
        <v>1028</v>
      </c>
      <c r="G849" s="147" t="s">
        <v>239</v>
      </c>
      <c r="H849" s="148">
        <v>95.915000000000006</v>
      </c>
      <c r="I849" s="149"/>
      <c r="J849" s="150"/>
      <c r="K849" s="151"/>
      <c r="L849" s="18"/>
      <c r="M849" s="152"/>
      <c r="N849" s="153" t="s">
        <v>35</v>
      </c>
      <c r="O849" s="45"/>
      <c r="P849" s="154">
        <f>O849*H849</f>
        <v>0</v>
      </c>
      <c r="Q849" s="154">
        <v>0</v>
      </c>
      <c r="R849" s="154">
        <f>Q849*H849</f>
        <v>0</v>
      </c>
      <c r="S849" s="154">
        <v>0</v>
      </c>
      <c r="T849" s="155">
        <f>S849*H849</f>
        <v>0</v>
      </c>
      <c r="AR849" s="156" t="s">
        <v>197</v>
      </c>
      <c r="AT849" s="156" t="s">
        <v>159</v>
      </c>
      <c r="AU849" s="156" t="s">
        <v>81</v>
      </c>
      <c r="AY849" s="3" t="s">
        <v>157</v>
      </c>
      <c r="BE849" s="157">
        <f>IF(N849="základná",J849,0)</f>
        <v>0</v>
      </c>
      <c r="BF849" s="157">
        <f>IF(N849="znížená",J849,0)</f>
        <v>0</v>
      </c>
      <c r="BG849" s="157">
        <f>IF(N849="zákl. prenesená",J849,0)</f>
        <v>0</v>
      </c>
      <c r="BH849" s="157">
        <f>IF(N849="zníž. prenesená",J849,0)</f>
        <v>0</v>
      </c>
      <c r="BI849" s="157">
        <f>IF(N849="nulová",J849,0)</f>
        <v>0</v>
      </c>
      <c r="BJ849" s="3" t="s">
        <v>81</v>
      </c>
      <c r="BK849" s="157">
        <f>ROUND(I849*H849,2)</f>
        <v>0</v>
      </c>
      <c r="BL849" s="3" t="s">
        <v>197</v>
      </c>
      <c r="BM849" s="156" t="s">
        <v>1029</v>
      </c>
    </row>
    <row r="850" spans="2:65" s="158" customFormat="1">
      <c r="B850" s="159"/>
      <c r="D850" s="160" t="s">
        <v>164</v>
      </c>
      <c r="E850" s="161"/>
      <c r="F850" s="162" t="s">
        <v>1030</v>
      </c>
      <c r="H850" s="163">
        <v>24.4</v>
      </c>
      <c r="I850" s="164"/>
      <c r="L850" s="159"/>
      <c r="M850" s="165"/>
      <c r="N850" s="166"/>
      <c r="O850" s="166"/>
      <c r="P850" s="166"/>
      <c r="Q850" s="166"/>
      <c r="R850" s="166"/>
      <c r="S850" s="166"/>
      <c r="T850" s="167"/>
      <c r="AT850" s="161" t="s">
        <v>164</v>
      </c>
      <c r="AU850" s="161" t="s">
        <v>81</v>
      </c>
      <c r="AV850" s="158" t="s">
        <v>81</v>
      </c>
      <c r="AW850" s="158" t="s">
        <v>26</v>
      </c>
      <c r="AX850" s="158" t="s">
        <v>69</v>
      </c>
      <c r="AY850" s="161" t="s">
        <v>157</v>
      </c>
    </row>
    <row r="851" spans="2:65" s="158" customFormat="1">
      <c r="B851" s="159"/>
      <c r="D851" s="160" t="s">
        <v>164</v>
      </c>
      <c r="E851" s="161"/>
      <c r="F851" s="162" t="s">
        <v>1031</v>
      </c>
      <c r="H851" s="163">
        <v>17.8</v>
      </c>
      <c r="I851" s="164"/>
      <c r="L851" s="159"/>
      <c r="M851" s="165"/>
      <c r="N851" s="166"/>
      <c r="O851" s="166"/>
      <c r="P851" s="166"/>
      <c r="Q851" s="166"/>
      <c r="R851" s="166"/>
      <c r="S851" s="166"/>
      <c r="T851" s="167"/>
      <c r="AT851" s="161" t="s">
        <v>164</v>
      </c>
      <c r="AU851" s="161" t="s">
        <v>81</v>
      </c>
      <c r="AV851" s="158" t="s">
        <v>81</v>
      </c>
      <c r="AW851" s="158" t="s">
        <v>26</v>
      </c>
      <c r="AX851" s="158" t="s">
        <v>69</v>
      </c>
      <c r="AY851" s="161" t="s">
        <v>157</v>
      </c>
    </row>
    <row r="852" spans="2:65" s="158" customFormat="1">
      <c r="B852" s="159"/>
      <c r="D852" s="160" t="s">
        <v>164</v>
      </c>
      <c r="E852" s="161"/>
      <c r="F852" s="162" t="s">
        <v>1032</v>
      </c>
      <c r="H852" s="163">
        <v>19.059999999999999</v>
      </c>
      <c r="I852" s="164"/>
      <c r="L852" s="159"/>
      <c r="M852" s="165"/>
      <c r="N852" s="166"/>
      <c r="O852" s="166"/>
      <c r="P852" s="166"/>
      <c r="Q852" s="166"/>
      <c r="R852" s="166"/>
      <c r="S852" s="166"/>
      <c r="T852" s="167"/>
      <c r="AT852" s="161" t="s">
        <v>164</v>
      </c>
      <c r="AU852" s="161" t="s">
        <v>81</v>
      </c>
      <c r="AV852" s="158" t="s">
        <v>81</v>
      </c>
      <c r="AW852" s="158" t="s">
        <v>26</v>
      </c>
      <c r="AX852" s="158" t="s">
        <v>69</v>
      </c>
      <c r="AY852" s="161" t="s">
        <v>157</v>
      </c>
    </row>
    <row r="853" spans="2:65" s="158" customFormat="1">
      <c r="B853" s="159"/>
      <c r="D853" s="160" t="s">
        <v>164</v>
      </c>
      <c r="E853" s="161"/>
      <c r="F853" s="162" t="s">
        <v>1033</v>
      </c>
      <c r="H853" s="163">
        <v>7.98</v>
      </c>
      <c r="I853" s="164"/>
      <c r="L853" s="159"/>
      <c r="M853" s="165"/>
      <c r="N853" s="166"/>
      <c r="O853" s="166"/>
      <c r="P853" s="166"/>
      <c r="Q853" s="166"/>
      <c r="R853" s="166"/>
      <c r="S853" s="166"/>
      <c r="T853" s="167"/>
      <c r="AT853" s="161" t="s">
        <v>164</v>
      </c>
      <c r="AU853" s="161" t="s">
        <v>81</v>
      </c>
      <c r="AV853" s="158" t="s">
        <v>81</v>
      </c>
      <c r="AW853" s="158" t="s">
        <v>26</v>
      </c>
      <c r="AX853" s="158" t="s">
        <v>69</v>
      </c>
      <c r="AY853" s="161" t="s">
        <v>157</v>
      </c>
    </row>
    <row r="854" spans="2:65" s="158" customFormat="1">
      <c r="B854" s="159"/>
      <c r="D854" s="160" t="s">
        <v>164</v>
      </c>
      <c r="E854" s="161"/>
      <c r="F854" s="162" t="s">
        <v>1034</v>
      </c>
      <c r="H854" s="163">
        <v>9.8000000000000007</v>
      </c>
      <c r="I854" s="164"/>
      <c r="L854" s="159"/>
      <c r="M854" s="165"/>
      <c r="N854" s="166"/>
      <c r="O854" s="166"/>
      <c r="P854" s="166"/>
      <c r="Q854" s="166"/>
      <c r="R854" s="166"/>
      <c r="S854" s="166"/>
      <c r="T854" s="167"/>
      <c r="AT854" s="161" t="s">
        <v>164</v>
      </c>
      <c r="AU854" s="161" t="s">
        <v>81</v>
      </c>
      <c r="AV854" s="158" t="s">
        <v>81</v>
      </c>
      <c r="AW854" s="158" t="s">
        <v>26</v>
      </c>
      <c r="AX854" s="158" t="s">
        <v>69</v>
      </c>
      <c r="AY854" s="161" t="s">
        <v>157</v>
      </c>
    </row>
    <row r="855" spans="2:65" s="158" customFormat="1">
      <c r="B855" s="159"/>
      <c r="D855" s="160" t="s">
        <v>164</v>
      </c>
      <c r="E855" s="161"/>
      <c r="F855" s="162" t="s">
        <v>1035</v>
      </c>
      <c r="H855" s="163">
        <v>5.0999999999999996</v>
      </c>
      <c r="I855" s="164"/>
      <c r="L855" s="159"/>
      <c r="M855" s="165"/>
      <c r="N855" s="166"/>
      <c r="O855" s="166"/>
      <c r="P855" s="166"/>
      <c r="Q855" s="166"/>
      <c r="R855" s="166"/>
      <c r="S855" s="166"/>
      <c r="T855" s="167"/>
      <c r="AT855" s="161" t="s">
        <v>164</v>
      </c>
      <c r="AU855" s="161" t="s">
        <v>81</v>
      </c>
      <c r="AV855" s="158" t="s">
        <v>81</v>
      </c>
      <c r="AW855" s="158" t="s">
        <v>26</v>
      </c>
      <c r="AX855" s="158" t="s">
        <v>69</v>
      </c>
      <c r="AY855" s="161" t="s">
        <v>157</v>
      </c>
    </row>
    <row r="856" spans="2:65" s="158" customFormat="1">
      <c r="B856" s="159"/>
      <c r="D856" s="160" t="s">
        <v>164</v>
      </c>
      <c r="E856" s="161"/>
      <c r="F856" s="162" t="s">
        <v>1036</v>
      </c>
      <c r="H856" s="163">
        <v>5.5</v>
      </c>
      <c r="I856" s="164"/>
      <c r="L856" s="159"/>
      <c r="M856" s="165"/>
      <c r="N856" s="166"/>
      <c r="O856" s="166"/>
      <c r="P856" s="166"/>
      <c r="Q856" s="166"/>
      <c r="R856" s="166"/>
      <c r="S856" s="166"/>
      <c r="T856" s="167"/>
      <c r="AT856" s="161" t="s">
        <v>164</v>
      </c>
      <c r="AU856" s="161" t="s">
        <v>81</v>
      </c>
      <c r="AV856" s="158" t="s">
        <v>81</v>
      </c>
      <c r="AW856" s="158" t="s">
        <v>26</v>
      </c>
      <c r="AX856" s="158" t="s">
        <v>69</v>
      </c>
      <c r="AY856" s="161" t="s">
        <v>157</v>
      </c>
    </row>
    <row r="857" spans="2:65" s="177" customFormat="1">
      <c r="B857" s="178"/>
      <c r="D857" s="160" t="s">
        <v>164</v>
      </c>
      <c r="E857" s="179"/>
      <c r="F857" s="180" t="s">
        <v>170</v>
      </c>
      <c r="H857" s="181">
        <v>89.64</v>
      </c>
      <c r="I857" s="182"/>
      <c r="L857" s="178"/>
      <c r="M857" s="183"/>
      <c r="N857" s="184"/>
      <c r="O857" s="184"/>
      <c r="P857" s="184"/>
      <c r="Q857" s="184"/>
      <c r="R857" s="184"/>
      <c r="S857" s="184"/>
      <c r="T857" s="185"/>
      <c r="AT857" s="179" t="s">
        <v>164</v>
      </c>
      <c r="AU857" s="179" t="s">
        <v>81</v>
      </c>
      <c r="AV857" s="177" t="s">
        <v>163</v>
      </c>
      <c r="AW857" s="177" t="s">
        <v>26</v>
      </c>
      <c r="AX857" s="177" t="s">
        <v>69</v>
      </c>
      <c r="AY857" s="179" t="s">
        <v>157</v>
      </c>
    </row>
    <row r="858" spans="2:65" s="158" customFormat="1">
      <c r="B858" s="159"/>
      <c r="D858" s="160" t="s">
        <v>164</v>
      </c>
      <c r="E858" s="161"/>
      <c r="F858" s="162" t="s">
        <v>1037</v>
      </c>
      <c r="H858" s="163">
        <v>95.915000000000006</v>
      </c>
      <c r="I858" s="164"/>
      <c r="L858" s="159"/>
      <c r="M858" s="165"/>
      <c r="N858" s="166"/>
      <c r="O858" s="166"/>
      <c r="P858" s="166"/>
      <c r="Q858" s="166"/>
      <c r="R858" s="166"/>
      <c r="S858" s="166"/>
      <c r="T858" s="167"/>
      <c r="AT858" s="161" t="s">
        <v>164</v>
      </c>
      <c r="AU858" s="161" t="s">
        <v>81</v>
      </c>
      <c r="AV858" s="158" t="s">
        <v>81</v>
      </c>
      <c r="AW858" s="158" t="s">
        <v>26</v>
      </c>
      <c r="AX858" s="158" t="s">
        <v>69</v>
      </c>
      <c r="AY858" s="161" t="s">
        <v>157</v>
      </c>
    </row>
    <row r="859" spans="2:65" s="177" customFormat="1">
      <c r="B859" s="178"/>
      <c r="D859" s="160" t="s">
        <v>164</v>
      </c>
      <c r="E859" s="179"/>
      <c r="F859" s="180" t="s">
        <v>170</v>
      </c>
      <c r="H859" s="181">
        <v>95.915000000000006</v>
      </c>
      <c r="I859" s="182"/>
      <c r="L859" s="178"/>
      <c r="M859" s="183"/>
      <c r="N859" s="184"/>
      <c r="O859" s="184"/>
      <c r="P859" s="184"/>
      <c r="Q859" s="184"/>
      <c r="R859" s="184"/>
      <c r="S859" s="184"/>
      <c r="T859" s="185"/>
      <c r="AT859" s="179" t="s">
        <v>164</v>
      </c>
      <c r="AU859" s="179" t="s">
        <v>81</v>
      </c>
      <c r="AV859" s="177" t="s">
        <v>163</v>
      </c>
      <c r="AW859" s="177" t="s">
        <v>26</v>
      </c>
      <c r="AX859" s="177" t="s">
        <v>75</v>
      </c>
      <c r="AY859" s="179" t="s">
        <v>157</v>
      </c>
    </row>
    <row r="860" spans="2:65" s="17" customFormat="1" ht="24.25" customHeight="1">
      <c r="B860" s="143"/>
      <c r="C860" s="144" t="s">
        <v>1038</v>
      </c>
      <c r="D860" s="144" t="s">
        <v>159</v>
      </c>
      <c r="E860" s="145" t="s">
        <v>1039</v>
      </c>
      <c r="F860" s="146" t="s">
        <v>1040</v>
      </c>
      <c r="G860" s="147" t="s">
        <v>187</v>
      </c>
      <c r="H860" s="148">
        <v>0.93300000000000005</v>
      </c>
      <c r="I860" s="149"/>
      <c r="J860" s="150"/>
      <c r="K860" s="151"/>
      <c r="L860" s="18"/>
      <c r="M860" s="152"/>
      <c r="N860" s="153" t="s">
        <v>35</v>
      </c>
      <c r="O860" s="45"/>
      <c r="P860" s="154">
        <f>O860*H860</f>
        <v>0</v>
      </c>
      <c r="Q860" s="154">
        <v>0</v>
      </c>
      <c r="R860" s="154">
        <f>Q860*H860</f>
        <v>0</v>
      </c>
      <c r="S860" s="154">
        <v>0</v>
      </c>
      <c r="T860" s="155">
        <f>S860*H860</f>
        <v>0</v>
      </c>
      <c r="AR860" s="156" t="s">
        <v>197</v>
      </c>
      <c r="AT860" s="156" t="s">
        <v>159</v>
      </c>
      <c r="AU860" s="156" t="s">
        <v>81</v>
      </c>
      <c r="AY860" s="3" t="s">
        <v>157</v>
      </c>
      <c r="BE860" s="157">
        <f>IF(N860="základná",J860,0)</f>
        <v>0</v>
      </c>
      <c r="BF860" s="157">
        <f>IF(N860="znížená",J860,0)</f>
        <v>0</v>
      </c>
      <c r="BG860" s="157">
        <f>IF(N860="zákl. prenesená",J860,0)</f>
        <v>0</v>
      </c>
      <c r="BH860" s="157">
        <f>IF(N860="zníž. prenesená",J860,0)</f>
        <v>0</v>
      </c>
      <c r="BI860" s="157">
        <f>IF(N860="nulová",J860,0)</f>
        <v>0</v>
      </c>
      <c r="BJ860" s="3" t="s">
        <v>81</v>
      </c>
      <c r="BK860" s="157">
        <f>ROUND(I860*H860,2)</f>
        <v>0</v>
      </c>
      <c r="BL860" s="3" t="s">
        <v>197</v>
      </c>
      <c r="BM860" s="156" t="s">
        <v>1041</v>
      </c>
    </row>
    <row r="861" spans="2:65" s="129" customFormat="1" ht="22.9" customHeight="1">
      <c r="B861" s="130"/>
      <c r="D861" s="131" t="s">
        <v>68</v>
      </c>
      <c r="E861" s="141" t="s">
        <v>1042</v>
      </c>
      <c r="F861" s="141" t="s">
        <v>1043</v>
      </c>
      <c r="I861" s="133"/>
      <c r="J861" s="142"/>
      <c r="L861" s="130"/>
      <c r="M861" s="135"/>
      <c r="N861" s="136"/>
      <c r="O861" s="136"/>
      <c r="P861" s="137">
        <f>SUM(P862:P874)</f>
        <v>0</v>
      </c>
      <c r="Q861" s="136"/>
      <c r="R861" s="137">
        <f>SUM(R862:R874)</f>
        <v>0</v>
      </c>
      <c r="S861" s="136"/>
      <c r="T861" s="138">
        <f>SUM(T862:T874)</f>
        <v>0</v>
      </c>
      <c r="AR861" s="131" t="s">
        <v>81</v>
      </c>
      <c r="AT861" s="139" t="s">
        <v>68</v>
      </c>
      <c r="AU861" s="139" t="s">
        <v>75</v>
      </c>
      <c r="AY861" s="131" t="s">
        <v>157</v>
      </c>
      <c r="BK861" s="140">
        <f>SUM(BK862:BK874)</f>
        <v>0</v>
      </c>
    </row>
    <row r="862" spans="2:65" s="17" customFormat="1" ht="33" customHeight="1">
      <c r="B862" s="143"/>
      <c r="C862" s="144" t="s">
        <v>664</v>
      </c>
      <c r="D862" s="144" t="s">
        <v>159</v>
      </c>
      <c r="E862" s="145" t="s">
        <v>1044</v>
      </c>
      <c r="F862" s="146" t="s">
        <v>1045</v>
      </c>
      <c r="G862" s="147" t="s">
        <v>208</v>
      </c>
      <c r="H862" s="148">
        <v>57.673000000000002</v>
      </c>
      <c r="I862" s="149"/>
      <c r="J862" s="150"/>
      <c r="K862" s="151"/>
      <c r="L862" s="18"/>
      <c r="M862" s="152"/>
      <c r="N862" s="153" t="s">
        <v>35</v>
      </c>
      <c r="O862" s="45"/>
      <c r="P862" s="154">
        <f>O862*H862</f>
        <v>0</v>
      </c>
      <c r="Q862" s="154">
        <v>0</v>
      </c>
      <c r="R862" s="154">
        <f>Q862*H862</f>
        <v>0</v>
      </c>
      <c r="S862" s="154">
        <v>0</v>
      </c>
      <c r="T862" s="155">
        <f>S862*H862</f>
        <v>0</v>
      </c>
      <c r="AR862" s="156" t="s">
        <v>197</v>
      </c>
      <c r="AT862" s="156" t="s">
        <v>159</v>
      </c>
      <c r="AU862" s="156" t="s">
        <v>81</v>
      </c>
      <c r="AY862" s="3" t="s">
        <v>157</v>
      </c>
      <c r="BE862" s="157">
        <f>IF(N862="základná",J862,0)</f>
        <v>0</v>
      </c>
      <c r="BF862" s="157">
        <f>IF(N862="znížená",J862,0)</f>
        <v>0</v>
      </c>
      <c r="BG862" s="157">
        <f>IF(N862="zákl. prenesená",J862,0)</f>
        <v>0</v>
      </c>
      <c r="BH862" s="157">
        <f>IF(N862="zníž. prenesená",J862,0)</f>
        <v>0</v>
      </c>
      <c r="BI862" s="157">
        <f>IF(N862="nulová",J862,0)</f>
        <v>0</v>
      </c>
      <c r="BJ862" s="3" t="s">
        <v>81</v>
      </c>
      <c r="BK862" s="157">
        <f>ROUND(I862*H862,2)</f>
        <v>0</v>
      </c>
      <c r="BL862" s="3" t="s">
        <v>197</v>
      </c>
      <c r="BM862" s="156" t="s">
        <v>1046</v>
      </c>
    </row>
    <row r="863" spans="2:65" s="197" customFormat="1">
      <c r="B863" s="198"/>
      <c r="D863" s="160" t="s">
        <v>164</v>
      </c>
      <c r="E863" s="199"/>
      <c r="F863" s="200" t="s">
        <v>1047</v>
      </c>
      <c r="H863" s="199"/>
      <c r="I863" s="201"/>
      <c r="L863" s="198"/>
      <c r="M863" s="202"/>
      <c r="N863" s="203"/>
      <c r="O863" s="203"/>
      <c r="P863" s="203"/>
      <c r="Q863" s="203"/>
      <c r="R863" s="203"/>
      <c r="S863" s="203"/>
      <c r="T863" s="204"/>
      <c r="AT863" s="199" t="s">
        <v>164</v>
      </c>
      <c r="AU863" s="199" t="s">
        <v>81</v>
      </c>
      <c r="AV863" s="197" t="s">
        <v>75</v>
      </c>
      <c r="AW863" s="197" t="s">
        <v>26</v>
      </c>
      <c r="AX863" s="197" t="s">
        <v>69</v>
      </c>
      <c r="AY863" s="199" t="s">
        <v>157</v>
      </c>
    </row>
    <row r="864" spans="2:65" s="158" customFormat="1">
      <c r="B864" s="159"/>
      <c r="D864" s="160" t="s">
        <v>164</v>
      </c>
      <c r="E864" s="161"/>
      <c r="F864" s="162" t="s">
        <v>1048</v>
      </c>
      <c r="H864" s="163">
        <v>9.1780000000000008</v>
      </c>
      <c r="I864" s="164"/>
      <c r="L864" s="159"/>
      <c r="M864" s="165"/>
      <c r="N864" s="166"/>
      <c r="O864" s="166"/>
      <c r="P864" s="166"/>
      <c r="Q864" s="166"/>
      <c r="R864" s="166"/>
      <c r="S864" s="166"/>
      <c r="T864" s="167"/>
      <c r="AT864" s="161" t="s">
        <v>164</v>
      </c>
      <c r="AU864" s="161" t="s">
        <v>81</v>
      </c>
      <c r="AV864" s="158" t="s">
        <v>81</v>
      </c>
      <c r="AW864" s="158" t="s">
        <v>26</v>
      </c>
      <c r="AX864" s="158" t="s">
        <v>69</v>
      </c>
      <c r="AY864" s="161" t="s">
        <v>157</v>
      </c>
    </row>
    <row r="865" spans="2:65" s="158" customFormat="1">
      <c r="B865" s="159"/>
      <c r="D865" s="160" t="s">
        <v>164</v>
      </c>
      <c r="E865" s="161"/>
      <c r="F865" s="162" t="s">
        <v>1049</v>
      </c>
      <c r="H865" s="163">
        <v>17.042000000000002</v>
      </c>
      <c r="I865" s="164"/>
      <c r="L865" s="159"/>
      <c r="M865" s="165"/>
      <c r="N865" s="166"/>
      <c r="O865" s="166"/>
      <c r="P865" s="166"/>
      <c r="Q865" s="166"/>
      <c r="R865" s="166"/>
      <c r="S865" s="166"/>
      <c r="T865" s="167"/>
      <c r="AT865" s="161" t="s">
        <v>164</v>
      </c>
      <c r="AU865" s="161" t="s">
        <v>81</v>
      </c>
      <c r="AV865" s="158" t="s">
        <v>81</v>
      </c>
      <c r="AW865" s="158" t="s">
        <v>26</v>
      </c>
      <c r="AX865" s="158" t="s">
        <v>69</v>
      </c>
      <c r="AY865" s="161" t="s">
        <v>157</v>
      </c>
    </row>
    <row r="866" spans="2:65" s="158" customFormat="1" ht="20">
      <c r="B866" s="159"/>
      <c r="D866" s="160" t="s">
        <v>164</v>
      </c>
      <c r="E866" s="161"/>
      <c r="F866" s="162" t="s">
        <v>1050</v>
      </c>
      <c r="H866" s="163">
        <v>27.68</v>
      </c>
      <c r="I866" s="164"/>
      <c r="L866" s="159"/>
      <c r="M866" s="165"/>
      <c r="N866" s="166"/>
      <c r="O866" s="166"/>
      <c r="P866" s="166"/>
      <c r="Q866" s="166"/>
      <c r="R866" s="166"/>
      <c r="S866" s="166"/>
      <c r="T866" s="167"/>
      <c r="AT866" s="161" t="s">
        <v>164</v>
      </c>
      <c r="AU866" s="161" t="s">
        <v>81</v>
      </c>
      <c r="AV866" s="158" t="s">
        <v>81</v>
      </c>
      <c r="AW866" s="158" t="s">
        <v>26</v>
      </c>
      <c r="AX866" s="158" t="s">
        <v>69</v>
      </c>
      <c r="AY866" s="161" t="s">
        <v>157</v>
      </c>
    </row>
    <row r="867" spans="2:65" s="168" customFormat="1">
      <c r="B867" s="169"/>
      <c r="D867" s="160" t="s">
        <v>164</v>
      </c>
      <c r="E867" s="170"/>
      <c r="F867" s="171" t="s">
        <v>168</v>
      </c>
      <c r="H867" s="172">
        <v>53.9</v>
      </c>
      <c r="I867" s="173"/>
      <c r="L867" s="169"/>
      <c r="M867" s="174"/>
      <c r="N867" s="175"/>
      <c r="O867" s="175"/>
      <c r="P867" s="175"/>
      <c r="Q867" s="175"/>
      <c r="R867" s="175"/>
      <c r="S867" s="175"/>
      <c r="T867" s="176"/>
      <c r="AT867" s="170" t="s">
        <v>164</v>
      </c>
      <c r="AU867" s="170" t="s">
        <v>81</v>
      </c>
      <c r="AV867" s="168" t="s">
        <v>169</v>
      </c>
      <c r="AW867" s="168" t="s">
        <v>26</v>
      </c>
      <c r="AX867" s="168" t="s">
        <v>69</v>
      </c>
      <c r="AY867" s="170" t="s">
        <v>157</v>
      </c>
    </row>
    <row r="868" spans="2:65" s="177" customFormat="1">
      <c r="B868" s="178"/>
      <c r="D868" s="160" t="s">
        <v>164</v>
      </c>
      <c r="E868" s="179"/>
      <c r="F868" s="180" t="s">
        <v>170</v>
      </c>
      <c r="H868" s="181">
        <v>53.9</v>
      </c>
      <c r="I868" s="182"/>
      <c r="L868" s="178"/>
      <c r="M868" s="183"/>
      <c r="N868" s="184"/>
      <c r="O868" s="184"/>
      <c r="P868" s="184"/>
      <c r="Q868" s="184"/>
      <c r="R868" s="184"/>
      <c r="S868" s="184"/>
      <c r="T868" s="185"/>
      <c r="AT868" s="179" t="s">
        <v>164</v>
      </c>
      <c r="AU868" s="179" t="s">
        <v>81</v>
      </c>
      <c r="AV868" s="177" t="s">
        <v>163</v>
      </c>
      <c r="AW868" s="177" t="s">
        <v>26</v>
      </c>
      <c r="AX868" s="177" t="s">
        <v>69</v>
      </c>
      <c r="AY868" s="179" t="s">
        <v>157</v>
      </c>
    </row>
    <row r="869" spans="2:65" s="158" customFormat="1">
      <c r="B869" s="159"/>
      <c r="D869" s="160" t="s">
        <v>164</v>
      </c>
      <c r="E869" s="161"/>
      <c r="F869" s="162" t="s">
        <v>1051</v>
      </c>
      <c r="H869" s="163">
        <v>57.673000000000002</v>
      </c>
      <c r="I869" s="164"/>
      <c r="L869" s="159"/>
      <c r="M869" s="165"/>
      <c r="N869" s="166"/>
      <c r="O869" s="166"/>
      <c r="P869" s="166"/>
      <c r="Q869" s="166"/>
      <c r="R869" s="166"/>
      <c r="S869" s="166"/>
      <c r="T869" s="167"/>
      <c r="AT869" s="161" t="s">
        <v>164</v>
      </c>
      <c r="AU869" s="161" t="s">
        <v>81</v>
      </c>
      <c r="AV869" s="158" t="s">
        <v>81</v>
      </c>
      <c r="AW869" s="158" t="s">
        <v>26</v>
      </c>
      <c r="AX869" s="158" t="s">
        <v>69</v>
      </c>
      <c r="AY869" s="161" t="s">
        <v>157</v>
      </c>
    </row>
    <row r="870" spans="2:65" s="177" customFormat="1">
      <c r="B870" s="178"/>
      <c r="D870" s="160" t="s">
        <v>164</v>
      </c>
      <c r="E870" s="179"/>
      <c r="F870" s="180" t="s">
        <v>170</v>
      </c>
      <c r="H870" s="181">
        <v>57.673000000000002</v>
      </c>
      <c r="I870" s="182"/>
      <c r="L870" s="178"/>
      <c r="M870" s="183"/>
      <c r="N870" s="184"/>
      <c r="O870" s="184"/>
      <c r="P870" s="184"/>
      <c r="Q870" s="184"/>
      <c r="R870" s="184"/>
      <c r="S870" s="184"/>
      <c r="T870" s="185"/>
      <c r="AT870" s="179" t="s">
        <v>164</v>
      </c>
      <c r="AU870" s="179" t="s">
        <v>81</v>
      </c>
      <c r="AV870" s="177" t="s">
        <v>163</v>
      </c>
      <c r="AW870" s="177" t="s">
        <v>26</v>
      </c>
      <c r="AX870" s="177" t="s">
        <v>75</v>
      </c>
      <c r="AY870" s="179" t="s">
        <v>157</v>
      </c>
    </row>
    <row r="871" spans="2:65" s="17" customFormat="1" ht="24.25" customHeight="1">
      <c r="B871" s="143"/>
      <c r="C871" s="186" t="s">
        <v>1052</v>
      </c>
      <c r="D871" s="186" t="s">
        <v>236</v>
      </c>
      <c r="E871" s="187" t="s">
        <v>1053</v>
      </c>
      <c r="F871" s="188" t="s">
        <v>2683</v>
      </c>
      <c r="G871" s="189" t="s">
        <v>208</v>
      </c>
      <c r="H871" s="190">
        <v>60.906999999999996</v>
      </c>
      <c r="I871" s="191"/>
      <c r="J871" s="192"/>
      <c r="K871" s="193"/>
      <c r="L871" s="194"/>
      <c r="M871" s="195"/>
      <c r="N871" s="196" t="s">
        <v>35</v>
      </c>
      <c r="O871" s="45"/>
      <c r="P871" s="154">
        <f>O871*H871</f>
        <v>0</v>
      </c>
      <c r="Q871" s="154">
        <v>0</v>
      </c>
      <c r="R871" s="154">
        <f>Q871*H871</f>
        <v>0</v>
      </c>
      <c r="S871" s="154">
        <v>0</v>
      </c>
      <c r="T871" s="155">
        <f>S871*H871</f>
        <v>0</v>
      </c>
      <c r="AR871" s="156" t="s">
        <v>233</v>
      </c>
      <c r="AT871" s="156" t="s">
        <v>236</v>
      </c>
      <c r="AU871" s="156" t="s">
        <v>81</v>
      </c>
      <c r="AY871" s="3" t="s">
        <v>157</v>
      </c>
      <c r="BE871" s="157">
        <f>IF(N871="základná",J871,0)</f>
        <v>0</v>
      </c>
      <c r="BF871" s="157">
        <f>IF(N871="znížená",J871,0)</f>
        <v>0</v>
      </c>
      <c r="BG871" s="157">
        <f>IF(N871="zákl. prenesená",J871,0)</f>
        <v>0</v>
      </c>
      <c r="BH871" s="157">
        <f>IF(N871="zníž. prenesená",J871,0)</f>
        <v>0</v>
      </c>
      <c r="BI871" s="157">
        <f>IF(N871="nulová",J871,0)</f>
        <v>0</v>
      </c>
      <c r="BJ871" s="3" t="s">
        <v>81</v>
      </c>
      <c r="BK871" s="157">
        <f>ROUND(I871*H871,2)</f>
        <v>0</v>
      </c>
      <c r="BL871" s="3" t="s">
        <v>197</v>
      </c>
      <c r="BM871" s="156" t="s">
        <v>1054</v>
      </c>
    </row>
    <row r="872" spans="2:65" s="158" customFormat="1">
      <c r="B872" s="159"/>
      <c r="D872" s="160" t="s">
        <v>164</v>
      </c>
      <c r="E872" s="161"/>
      <c r="F872" s="162" t="s">
        <v>1055</v>
      </c>
      <c r="H872" s="163">
        <v>60.906999999999996</v>
      </c>
      <c r="I872" s="164"/>
      <c r="L872" s="159"/>
      <c r="M872" s="165"/>
      <c r="N872" s="166"/>
      <c r="O872" s="166"/>
      <c r="P872" s="166"/>
      <c r="Q872" s="166"/>
      <c r="R872" s="166"/>
      <c r="S872" s="166"/>
      <c r="T872" s="167"/>
      <c r="AT872" s="161" t="s">
        <v>164</v>
      </c>
      <c r="AU872" s="161" t="s">
        <v>81</v>
      </c>
      <c r="AV872" s="158" t="s">
        <v>81</v>
      </c>
      <c r="AW872" s="158" t="s">
        <v>26</v>
      </c>
      <c r="AX872" s="158" t="s">
        <v>69</v>
      </c>
      <c r="AY872" s="161" t="s">
        <v>157</v>
      </c>
    </row>
    <row r="873" spans="2:65" s="177" customFormat="1">
      <c r="B873" s="178"/>
      <c r="D873" s="160" t="s">
        <v>164</v>
      </c>
      <c r="E873" s="179"/>
      <c r="F873" s="180" t="s">
        <v>170</v>
      </c>
      <c r="H873" s="181">
        <v>60.906999999999996</v>
      </c>
      <c r="I873" s="182"/>
      <c r="L873" s="178"/>
      <c r="M873" s="183"/>
      <c r="N873" s="184"/>
      <c r="O873" s="184"/>
      <c r="P873" s="184"/>
      <c r="Q873" s="184"/>
      <c r="R873" s="184"/>
      <c r="S873" s="184"/>
      <c r="T873" s="185"/>
      <c r="AT873" s="179" t="s">
        <v>164</v>
      </c>
      <c r="AU873" s="179" t="s">
        <v>81</v>
      </c>
      <c r="AV873" s="177" t="s">
        <v>163</v>
      </c>
      <c r="AW873" s="177" t="s">
        <v>26</v>
      </c>
      <c r="AX873" s="177" t="s">
        <v>75</v>
      </c>
      <c r="AY873" s="179" t="s">
        <v>157</v>
      </c>
    </row>
    <row r="874" spans="2:65" s="17" customFormat="1" ht="24.25" customHeight="1">
      <c r="B874" s="143"/>
      <c r="C874" s="144" t="s">
        <v>669</v>
      </c>
      <c r="D874" s="144" t="s">
        <v>159</v>
      </c>
      <c r="E874" s="145" t="s">
        <v>1056</v>
      </c>
      <c r="F874" s="146" t="s">
        <v>1057</v>
      </c>
      <c r="G874" s="147" t="s">
        <v>187</v>
      </c>
      <c r="H874" s="148">
        <v>1.5549999999999999</v>
      </c>
      <c r="I874" s="149"/>
      <c r="J874" s="150"/>
      <c r="K874" s="151"/>
      <c r="L874" s="18"/>
      <c r="M874" s="152"/>
      <c r="N874" s="153" t="s">
        <v>35</v>
      </c>
      <c r="O874" s="45"/>
      <c r="P874" s="154">
        <f>O874*H874</f>
        <v>0</v>
      </c>
      <c r="Q874" s="154">
        <v>0</v>
      </c>
      <c r="R874" s="154">
        <f>Q874*H874</f>
        <v>0</v>
      </c>
      <c r="S874" s="154">
        <v>0</v>
      </c>
      <c r="T874" s="155">
        <f>S874*H874</f>
        <v>0</v>
      </c>
      <c r="AR874" s="156" t="s">
        <v>197</v>
      </c>
      <c r="AT874" s="156" t="s">
        <v>159</v>
      </c>
      <c r="AU874" s="156" t="s">
        <v>81</v>
      </c>
      <c r="AY874" s="3" t="s">
        <v>157</v>
      </c>
      <c r="BE874" s="157">
        <f>IF(N874="základná",J874,0)</f>
        <v>0</v>
      </c>
      <c r="BF874" s="157">
        <f>IF(N874="znížená",J874,0)</f>
        <v>0</v>
      </c>
      <c r="BG874" s="157">
        <f>IF(N874="zákl. prenesená",J874,0)</f>
        <v>0</v>
      </c>
      <c r="BH874" s="157">
        <f>IF(N874="zníž. prenesená",J874,0)</f>
        <v>0</v>
      </c>
      <c r="BI874" s="157">
        <f>IF(N874="nulová",J874,0)</f>
        <v>0</v>
      </c>
      <c r="BJ874" s="3" t="s">
        <v>81</v>
      </c>
      <c r="BK874" s="157">
        <f>ROUND(I874*H874,2)</f>
        <v>0</v>
      </c>
      <c r="BL874" s="3" t="s">
        <v>197</v>
      </c>
      <c r="BM874" s="156" t="s">
        <v>1058</v>
      </c>
    </row>
    <row r="875" spans="2:65" s="129" customFormat="1" ht="22.9" customHeight="1">
      <c r="B875" s="130"/>
      <c r="D875" s="131" t="s">
        <v>68</v>
      </c>
      <c r="E875" s="141" t="s">
        <v>1059</v>
      </c>
      <c r="F875" s="141" t="s">
        <v>1060</v>
      </c>
      <c r="I875" s="133"/>
      <c r="J875" s="142"/>
      <c r="L875" s="130"/>
      <c r="M875" s="135"/>
      <c r="N875" s="136"/>
      <c r="O875" s="136"/>
      <c r="P875" s="137">
        <f>SUM(P876:P890)</f>
        <v>0</v>
      </c>
      <c r="Q875" s="136"/>
      <c r="R875" s="137">
        <f>SUM(R876:R890)</f>
        <v>0</v>
      </c>
      <c r="S875" s="136"/>
      <c r="T875" s="138">
        <f>SUM(T876:T890)</f>
        <v>0</v>
      </c>
      <c r="AR875" s="131" t="s">
        <v>81</v>
      </c>
      <c r="AT875" s="139" t="s">
        <v>68</v>
      </c>
      <c r="AU875" s="139" t="s">
        <v>75</v>
      </c>
      <c r="AY875" s="131" t="s">
        <v>157</v>
      </c>
      <c r="BK875" s="140">
        <f>SUM(BK876:BK890)</f>
        <v>0</v>
      </c>
    </row>
    <row r="876" spans="2:65" s="17" customFormat="1" ht="33" customHeight="1">
      <c r="B876" s="143"/>
      <c r="C876" s="144" t="s">
        <v>1061</v>
      </c>
      <c r="D876" s="144" t="s">
        <v>159</v>
      </c>
      <c r="E876" s="145" t="s">
        <v>1062</v>
      </c>
      <c r="F876" s="146" t="s">
        <v>1063</v>
      </c>
      <c r="G876" s="147" t="s">
        <v>208</v>
      </c>
      <c r="H876" s="148">
        <v>186.87799999999999</v>
      </c>
      <c r="I876" s="149"/>
      <c r="J876" s="150"/>
      <c r="K876" s="151"/>
      <c r="L876" s="18"/>
      <c r="M876" s="152"/>
      <c r="N876" s="153" t="s">
        <v>35</v>
      </c>
      <c r="O876" s="45"/>
      <c r="P876" s="154">
        <f>O876*H876</f>
        <v>0</v>
      </c>
      <c r="Q876" s="154">
        <v>0</v>
      </c>
      <c r="R876" s="154">
        <f>Q876*H876</f>
        <v>0</v>
      </c>
      <c r="S876" s="154">
        <v>0</v>
      </c>
      <c r="T876" s="155">
        <f>S876*H876</f>
        <v>0</v>
      </c>
      <c r="AR876" s="156" t="s">
        <v>197</v>
      </c>
      <c r="AT876" s="156" t="s">
        <v>159</v>
      </c>
      <c r="AU876" s="156" t="s">
        <v>81</v>
      </c>
      <c r="AY876" s="3" t="s">
        <v>157</v>
      </c>
      <c r="BE876" s="157">
        <f>IF(N876="základná",J876,0)</f>
        <v>0</v>
      </c>
      <c r="BF876" s="157">
        <f>IF(N876="znížená",J876,0)</f>
        <v>0</v>
      </c>
      <c r="BG876" s="157">
        <f>IF(N876="zákl. prenesená",J876,0)</f>
        <v>0</v>
      </c>
      <c r="BH876" s="157">
        <f>IF(N876="zníž. prenesená",J876,0)</f>
        <v>0</v>
      </c>
      <c r="BI876" s="157">
        <f>IF(N876="nulová",J876,0)</f>
        <v>0</v>
      </c>
      <c r="BJ876" s="3" t="s">
        <v>81</v>
      </c>
      <c r="BK876" s="157">
        <f>ROUND(I876*H876,2)</f>
        <v>0</v>
      </c>
      <c r="BL876" s="3" t="s">
        <v>197</v>
      </c>
      <c r="BM876" s="156" t="s">
        <v>1064</v>
      </c>
    </row>
    <row r="877" spans="2:65" s="197" customFormat="1">
      <c r="B877" s="198"/>
      <c r="D877" s="160" t="s">
        <v>164</v>
      </c>
      <c r="E877" s="199"/>
      <c r="F877" s="200" t="s">
        <v>316</v>
      </c>
      <c r="H877" s="199"/>
      <c r="I877" s="201"/>
      <c r="L877" s="198"/>
      <c r="M877" s="202"/>
      <c r="N877" s="203"/>
      <c r="O877" s="203"/>
      <c r="P877" s="203"/>
      <c r="Q877" s="203"/>
      <c r="R877" s="203"/>
      <c r="S877" s="203"/>
      <c r="T877" s="204"/>
      <c r="AT877" s="199" t="s">
        <v>164</v>
      </c>
      <c r="AU877" s="199" t="s">
        <v>81</v>
      </c>
      <c r="AV877" s="197" t="s">
        <v>75</v>
      </c>
      <c r="AW877" s="197" t="s">
        <v>26</v>
      </c>
      <c r="AX877" s="197" t="s">
        <v>69</v>
      </c>
      <c r="AY877" s="199" t="s">
        <v>157</v>
      </c>
    </row>
    <row r="878" spans="2:65" s="158" customFormat="1" ht="20">
      <c r="B878" s="159"/>
      <c r="D878" s="160" t="s">
        <v>164</v>
      </c>
      <c r="E878" s="161"/>
      <c r="F878" s="162" t="s">
        <v>317</v>
      </c>
      <c r="H878" s="163">
        <v>28.47</v>
      </c>
      <c r="I878" s="164"/>
      <c r="L878" s="159"/>
      <c r="M878" s="165"/>
      <c r="N878" s="166"/>
      <c r="O878" s="166"/>
      <c r="P878" s="166"/>
      <c r="Q878" s="166"/>
      <c r="R878" s="166"/>
      <c r="S878" s="166"/>
      <c r="T878" s="167"/>
      <c r="AT878" s="161" t="s">
        <v>164</v>
      </c>
      <c r="AU878" s="161" t="s">
        <v>81</v>
      </c>
      <c r="AV878" s="158" t="s">
        <v>81</v>
      </c>
      <c r="AW878" s="158" t="s">
        <v>26</v>
      </c>
      <c r="AX878" s="158" t="s">
        <v>69</v>
      </c>
      <c r="AY878" s="161" t="s">
        <v>157</v>
      </c>
    </row>
    <row r="879" spans="2:65" s="158" customFormat="1">
      <c r="B879" s="159"/>
      <c r="D879" s="160" t="s">
        <v>164</v>
      </c>
      <c r="E879" s="161"/>
      <c r="F879" s="162" t="s">
        <v>318</v>
      </c>
      <c r="H879" s="163">
        <v>13.61</v>
      </c>
      <c r="I879" s="164"/>
      <c r="L879" s="159"/>
      <c r="M879" s="165"/>
      <c r="N879" s="166"/>
      <c r="O879" s="166"/>
      <c r="P879" s="166"/>
      <c r="Q879" s="166"/>
      <c r="R879" s="166"/>
      <c r="S879" s="166"/>
      <c r="T879" s="167"/>
      <c r="AT879" s="161" t="s">
        <v>164</v>
      </c>
      <c r="AU879" s="161" t="s">
        <v>81</v>
      </c>
      <c r="AV879" s="158" t="s">
        <v>81</v>
      </c>
      <c r="AW879" s="158" t="s">
        <v>26</v>
      </c>
      <c r="AX879" s="158" t="s">
        <v>69</v>
      </c>
      <c r="AY879" s="161" t="s">
        <v>157</v>
      </c>
    </row>
    <row r="880" spans="2:65" s="158" customFormat="1">
      <c r="B880" s="159"/>
      <c r="D880" s="160" t="s">
        <v>164</v>
      </c>
      <c r="E880" s="161"/>
      <c r="F880" s="162" t="s">
        <v>319</v>
      </c>
      <c r="H880" s="163">
        <v>14.65</v>
      </c>
      <c r="I880" s="164"/>
      <c r="L880" s="159"/>
      <c r="M880" s="165"/>
      <c r="N880" s="166"/>
      <c r="O880" s="166"/>
      <c r="P880" s="166"/>
      <c r="Q880" s="166"/>
      <c r="R880" s="166"/>
      <c r="S880" s="166"/>
      <c r="T880" s="167"/>
      <c r="AT880" s="161" t="s">
        <v>164</v>
      </c>
      <c r="AU880" s="161" t="s">
        <v>81</v>
      </c>
      <c r="AV880" s="158" t="s">
        <v>81</v>
      </c>
      <c r="AW880" s="158" t="s">
        <v>26</v>
      </c>
      <c r="AX880" s="158" t="s">
        <v>69</v>
      </c>
      <c r="AY880" s="161" t="s">
        <v>157</v>
      </c>
    </row>
    <row r="881" spans="2:65" s="168" customFormat="1">
      <c r="B881" s="169"/>
      <c r="D881" s="160" t="s">
        <v>164</v>
      </c>
      <c r="E881" s="170"/>
      <c r="F881" s="171" t="s">
        <v>168</v>
      </c>
      <c r="H881" s="172">
        <v>56.73</v>
      </c>
      <c r="I881" s="173"/>
      <c r="L881" s="169"/>
      <c r="M881" s="174"/>
      <c r="N881" s="175"/>
      <c r="O881" s="175"/>
      <c r="P881" s="175"/>
      <c r="Q881" s="175"/>
      <c r="R881" s="175"/>
      <c r="S881" s="175"/>
      <c r="T881" s="176"/>
      <c r="AT881" s="170" t="s">
        <v>164</v>
      </c>
      <c r="AU881" s="170" t="s">
        <v>81</v>
      </c>
      <c r="AV881" s="168" t="s">
        <v>169</v>
      </c>
      <c r="AW881" s="168" t="s">
        <v>26</v>
      </c>
      <c r="AX881" s="168" t="s">
        <v>69</v>
      </c>
      <c r="AY881" s="170" t="s">
        <v>157</v>
      </c>
    </row>
    <row r="882" spans="2:65" s="197" customFormat="1">
      <c r="B882" s="198"/>
      <c r="D882" s="160" t="s">
        <v>164</v>
      </c>
      <c r="E882" s="199"/>
      <c r="F882" s="200" t="s">
        <v>320</v>
      </c>
      <c r="H882" s="199"/>
      <c r="I882" s="201"/>
      <c r="L882" s="198"/>
      <c r="M882" s="202"/>
      <c r="N882" s="203"/>
      <c r="O882" s="203"/>
      <c r="P882" s="203"/>
      <c r="Q882" s="203"/>
      <c r="R882" s="203"/>
      <c r="S882" s="203"/>
      <c r="T882" s="204"/>
      <c r="AT882" s="199" t="s">
        <v>164</v>
      </c>
      <c r="AU882" s="199" t="s">
        <v>81</v>
      </c>
      <c r="AV882" s="197" t="s">
        <v>75</v>
      </c>
      <c r="AW882" s="197" t="s">
        <v>26</v>
      </c>
      <c r="AX882" s="197" t="s">
        <v>69</v>
      </c>
      <c r="AY882" s="199" t="s">
        <v>157</v>
      </c>
    </row>
    <row r="883" spans="2:65" s="158" customFormat="1" ht="20">
      <c r="B883" s="159"/>
      <c r="D883" s="160" t="s">
        <v>164</v>
      </c>
      <c r="E883" s="161"/>
      <c r="F883" s="162" t="s">
        <v>321</v>
      </c>
      <c r="H883" s="163">
        <v>68.387</v>
      </c>
      <c r="I883" s="164"/>
      <c r="L883" s="159"/>
      <c r="M883" s="165"/>
      <c r="N883" s="166"/>
      <c r="O883" s="166"/>
      <c r="P883" s="166"/>
      <c r="Q883" s="166"/>
      <c r="R883" s="166"/>
      <c r="S883" s="166"/>
      <c r="T883" s="167"/>
      <c r="AT883" s="161" t="s">
        <v>164</v>
      </c>
      <c r="AU883" s="161" t="s">
        <v>81</v>
      </c>
      <c r="AV883" s="158" t="s">
        <v>81</v>
      </c>
      <c r="AW883" s="158" t="s">
        <v>26</v>
      </c>
      <c r="AX883" s="158" t="s">
        <v>69</v>
      </c>
      <c r="AY883" s="161" t="s">
        <v>157</v>
      </c>
    </row>
    <row r="884" spans="2:65" s="168" customFormat="1">
      <c r="B884" s="169"/>
      <c r="D884" s="160" t="s">
        <v>164</v>
      </c>
      <c r="E884" s="170"/>
      <c r="F884" s="171" t="s">
        <v>168</v>
      </c>
      <c r="H884" s="172">
        <v>68.387</v>
      </c>
      <c r="I884" s="173"/>
      <c r="L884" s="169"/>
      <c r="M884" s="174"/>
      <c r="N884" s="175"/>
      <c r="O884" s="175"/>
      <c r="P884" s="175"/>
      <c r="Q884" s="175"/>
      <c r="R884" s="175"/>
      <c r="S884" s="175"/>
      <c r="T884" s="176"/>
      <c r="AT884" s="170" t="s">
        <v>164</v>
      </c>
      <c r="AU884" s="170" t="s">
        <v>81</v>
      </c>
      <c r="AV884" s="168" t="s">
        <v>169</v>
      </c>
      <c r="AW884" s="168" t="s">
        <v>26</v>
      </c>
      <c r="AX884" s="168" t="s">
        <v>69</v>
      </c>
      <c r="AY884" s="170" t="s">
        <v>157</v>
      </c>
    </row>
    <row r="885" spans="2:65" s="197" customFormat="1">
      <c r="B885" s="198"/>
      <c r="D885" s="160" t="s">
        <v>164</v>
      </c>
      <c r="E885" s="199"/>
      <c r="F885" s="200" t="s">
        <v>1065</v>
      </c>
      <c r="H885" s="199"/>
      <c r="I885" s="201"/>
      <c r="L885" s="198"/>
      <c r="M885" s="202"/>
      <c r="N885" s="203"/>
      <c r="O885" s="203"/>
      <c r="P885" s="203"/>
      <c r="Q885" s="203"/>
      <c r="R885" s="203"/>
      <c r="S885" s="203"/>
      <c r="T885" s="204"/>
      <c r="AT885" s="199" t="s">
        <v>164</v>
      </c>
      <c r="AU885" s="199" t="s">
        <v>81</v>
      </c>
      <c r="AV885" s="197" t="s">
        <v>75</v>
      </c>
      <c r="AW885" s="197" t="s">
        <v>26</v>
      </c>
      <c r="AX885" s="197" t="s">
        <v>69</v>
      </c>
      <c r="AY885" s="199" t="s">
        <v>157</v>
      </c>
    </row>
    <row r="886" spans="2:65" s="158" customFormat="1">
      <c r="B886" s="159"/>
      <c r="D886" s="160" t="s">
        <v>164</v>
      </c>
      <c r="E886" s="161"/>
      <c r="F886" s="162" t="s">
        <v>1066</v>
      </c>
      <c r="H886" s="163">
        <v>49.534999999999997</v>
      </c>
      <c r="I886" s="164"/>
      <c r="L886" s="159"/>
      <c r="M886" s="165"/>
      <c r="N886" s="166"/>
      <c r="O886" s="166"/>
      <c r="P886" s="166"/>
      <c r="Q886" s="166"/>
      <c r="R886" s="166"/>
      <c r="S886" s="166"/>
      <c r="T886" s="167"/>
      <c r="AT886" s="161" t="s">
        <v>164</v>
      </c>
      <c r="AU886" s="161" t="s">
        <v>81</v>
      </c>
      <c r="AV886" s="158" t="s">
        <v>81</v>
      </c>
      <c r="AW886" s="158" t="s">
        <v>26</v>
      </c>
      <c r="AX886" s="158" t="s">
        <v>69</v>
      </c>
      <c r="AY886" s="161" t="s">
        <v>157</v>
      </c>
    </row>
    <row r="887" spans="2:65" s="168" customFormat="1">
      <c r="B887" s="169"/>
      <c r="D887" s="160" t="s">
        <v>164</v>
      </c>
      <c r="E887" s="170"/>
      <c r="F887" s="171" t="s">
        <v>168</v>
      </c>
      <c r="H887" s="172">
        <v>49.534999999999997</v>
      </c>
      <c r="I887" s="173"/>
      <c r="L887" s="169"/>
      <c r="M887" s="174"/>
      <c r="N887" s="175"/>
      <c r="O887" s="175"/>
      <c r="P887" s="175"/>
      <c r="Q887" s="175"/>
      <c r="R887" s="175"/>
      <c r="S887" s="175"/>
      <c r="T887" s="176"/>
      <c r="AT887" s="170" t="s">
        <v>164</v>
      </c>
      <c r="AU887" s="170" t="s">
        <v>81</v>
      </c>
      <c r="AV887" s="168" t="s">
        <v>169</v>
      </c>
      <c r="AW887" s="168" t="s">
        <v>26</v>
      </c>
      <c r="AX887" s="168" t="s">
        <v>69</v>
      </c>
      <c r="AY887" s="170" t="s">
        <v>157</v>
      </c>
    </row>
    <row r="888" spans="2:65" s="177" customFormat="1">
      <c r="B888" s="178"/>
      <c r="D888" s="160" t="s">
        <v>164</v>
      </c>
      <c r="E888" s="179"/>
      <c r="F888" s="180" t="s">
        <v>170</v>
      </c>
      <c r="H888" s="181">
        <v>174.65199999999999</v>
      </c>
      <c r="I888" s="182"/>
      <c r="L888" s="178"/>
      <c r="M888" s="183"/>
      <c r="N888" s="184"/>
      <c r="O888" s="184"/>
      <c r="P888" s="184"/>
      <c r="Q888" s="184"/>
      <c r="R888" s="184"/>
      <c r="S888" s="184"/>
      <c r="T888" s="185"/>
      <c r="AT888" s="179" t="s">
        <v>164</v>
      </c>
      <c r="AU888" s="179" t="s">
        <v>81</v>
      </c>
      <c r="AV888" s="177" t="s">
        <v>163</v>
      </c>
      <c r="AW888" s="177" t="s">
        <v>26</v>
      </c>
      <c r="AX888" s="177" t="s">
        <v>69</v>
      </c>
      <c r="AY888" s="179" t="s">
        <v>157</v>
      </c>
    </row>
    <row r="889" spans="2:65" s="158" customFormat="1">
      <c r="B889" s="159"/>
      <c r="D889" s="160" t="s">
        <v>164</v>
      </c>
      <c r="E889" s="161"/>
      <c r="F889" s="162" t="s">
        <v>1067</v>
      </c>
      <c r="H889" s="163">
        <v>186.87799999999999</v>
      </c>
      <c r="I889" s="164"/>
      <c r="L889" s="159"/>
      <c r="M889" s="165"/>
      <c r="N889" s="166"/>
      <c r="O889" s="166"/>
      <c r="P889" s="166"/>
      <c r="Q889" s="166"/>
      <c r="R889" s="166"/>
      <c r="S889" s="166"/>
      <c r="T889" s="167"/>
      <c r="AT889" s="161" t="s">
        <v>164</v>
      </c>
      <c r="AU889" s="161" t="s">
        <v>81</v>
      </c>
      <c r="AV889" s="158" t="s">
        <v>81</v>
      </c>
      <c r="AW889" s="158" t="s">
        <v>26</v>
      </c>
      <c r="AX889" s="158" t="s">
        <v>69</v>
      </c>
      <c r="AY889" s="161" t="s">
        <v>157</v>
      </c>
    </row>
    <row r="890" spans="2:65" s="177" customFormat="1">
      <c r="B890" s="178"/>
      <c r="D890" s="160" t="s">
        <v>164</v>
      </c>
      <c r="E890" s="179"/>
      <c r="F890" s="180" t="s">
        <v>170</v>
      </c>
      <c r="H890" s="181">
        <v>186.87799999999999</v>
      </c>
      <c r="I890" s="182"/>
      <c r="L890" s="178"/>
      <c r="M890" s="183"/>
      <c r="N890" s="184"/>
      <c r="O890" s="184"/>
      <c r="P890" s="184"/>
      <c r="Q890" s="184"/>
      <c r="R890" s="184"/>
      <c r="S890" s="184"/>
      <c r="T890" s="185"/>
      <c r="AT890" s="179" t="s">
        <v>164</v>
      </c>
      <c r="AU890" s="179" t="s">
        <v>81</v>
      </c>
      <c r="AV890" s="177" t="s">
        <v>163</v>
      </c>
      <c r="AW890" s="177" t="s">
        <v>26</v>
      </c>
      <c r="AX890" s="177" t="s">
        <v>75</v>
      </c>
      <c r="AY890" s="179" t="s">
        <v>157</v>
      </c>
    </row>
    <row r="891" spans="2:65" s="129" customFormat="1" ht="22.9" customHeight="1">
      <c r="B891" s="130"/>
      <c r="D891" s="131" t="s">
        <v>68</v>
      </c>
      <c r="E891" s="141" t="s">
        <v>1068</v>
      </c>
      <c r="F891" s="141" t="s">
        <v>1069</v>
      </c>
      <c r="I891" s="133"/>
      <c r="J891" s="142"/>
      <c r="L891" s="130"/>
      <c r="M891" s="135"/>
      <c r="N891" s="136"/>
      <c r="O891" s="136"/>
      <c r="P891" s="137">
        <f>SUM(P892:P956)</f>
        <v>0</v>
      </c>
      <c r="Q891" s="136"/>
      <c r="R891" s="137">
        <f>SUM(R892:R956)</f>
        <v>0</v>
      </c>
      <c r="S891" s="136"/>
      <c r="T891" s="138">
        <f>SUM(T892:T956)</f>
        <v>0</v>
      </c>
      <c r="AR891" s="131" t="s">
        <v>81</v>
      </c>
      <c r="AT891" s="139" t="s">
        <v>68</v>
      </c>
      <c r="AU891" s="139" t="s">
        <v>75</v>
      </c>
      <c r="AY891" s="131" t="s">
        <v>157</v>
      </c>
      <c r="BK891" s="140">
        <f>SUM(BK892:BK956)</f>
        <v>0</v>
      </c>
    </row>
    <row r="892" spans="2:65" s="17" customFormat="1" ht="24.25" customHeight="1">
      <c r="B892" s="143"/>
      <c r="C892" s="144" t="s">
        <v>674</v>
      </c>
      <c r="D892" s="144" t="s">
        <v>159</v>
      </c>
      <c r="E892" s="145" t="s">
        <v>1070</v>
      </c>
      <c r="F892" s="146" t="s">
        <v>1071</v>
      </c>
      <c r="G892" s="147" t="s">
        <v>208</v>
      </c>
      <c r="H892" s="148">
        <v>261.62599999999998</v>
      </c>
      <c r="I892" s="149"/>
      <c r="J892" s="150"/>
      <c r="K892" s="151"/>
      <c r="L892" s="18"/>
      <c r="M892" s="152"/>
      <c r="N892" s="153" t="s">
        <v>35</v>
      </c>
      <c r="O892" s="45"/>
      <c r="P892" s="154">
        <f>O892*H892</f>
        <v>0</v>
      </c>
      <c r="Q892" s="154">
        <v>0</v>
      </c>
      <c r="R892" s="154">
        <f>Q892*H892</f>
        <v>0</v>
      </c>
      <c r="S892" s="154">
        <v>0</v>
      </c>
      <c r="T892" s="155">
        <f>S892*H892</f>
        <v>0</v>
      </c>
      <c r="AR892" s="156" t="s">
        <v>197</v>
      </c>
      <c r="AT892" s="156" t="s">
        <v>159</v>
      </c>
      <c r="AU892" s="156" t="s">
        <v>81</v>
      </c>
      <c r="AY892" s="3" t="s">
        <v>157</v>
      </c>
      <c r="BE892" s="157">
        <f>IF(N892="základná",J892,0)</f>
        <v>0</v>
      </c>
      <c r="BF892" s="157">
        <f>IF(N892="znížená",J892,0)</f>
        <v>0</v>
      </c>
      <c r="BG892" s="157">
        <f>IF(N892="zákl. prenesená",J892,0)</f>
        <v>0</v>
      </c>
      <c r="BH892" s="157">
        <f>IF(N892="zníž. prenesená",J892,0)</f>
        <v>0</v>
      </c>
      <c r="BI892" s="157">
        <f>IF(N892="nulová",J892,0)</f>
        <v>0</v>
      </c>
      <c r="BJ892" s="3" t="s">
        <v>81</v>
      </c>
      <c r="BK892" s="157">
        <f>ROUND(I892*H892,2)</f>
        <v>0</v>
      </c>
      <c r="BL892" s="3" t="s">
        <v>197</v>
      </c>
      <c r="BM892" s="156" t="s">
        <v>1072</v>
      </c>
    </row>
    <row r="893" spans="2:65" s="158" customFormat="1">
      <c r="B893" s="159"/>
      <c r="D893" s="160" t="s">
        <v>164</v>
      </c>
      <c r="E893" s="161"/>
      <c r="F893" s="162" t="s">
        <v>286</v>
      </c>
      <c r="H893" s="163">
        <v>5.2249999999999996</v>
      </c>
      <c r="I893" s="164"/>
      <c r="L893" s="159"/>
      <c r="M893" s="165"/>
      <c r="N893" s="166"/>
      <c r="O893" s="166"/>
      <c r="P893" s="166"/>
      <c r="Q893" s="166"/>
      <c r="R893" s="166"/>
      <c r="S893" s="166"/>
      <c r="T893" s="167"/>
      <c r="AT893" s="161" t="s">
        <v>164</v>
      </c>
      <c r="AU893" s="161" t="s">
        <v>81</v>
      </c>
      <c r="AV893" s="158" t="s">
        <v>81</v>
      </c>
      <c r="AW893" s="158" t="s">
        <v>26</v>
      </c>
      <c r="AX893" s="158" t="s">
        <v>69</v>
      </c>
      <c r="AY893" s="161" t="s">
        <v>157</v>
      </c>
    </row>
    <row r="894" spans="2:65" s="158" customFormat="1">
      <c r="B894" s="159"/>
      <c r="D894" s="160" t="s">
        <v>164</v>
      </c>
      <c r="E894" s="161"/>
      <c r="F894" s="162" t="s">
        <v>287</v>
      </c>
      <c r="H894" s="163">
        <v>5.32</v>
      </c>
      <c r="I894" s="164"/>
      <c r="L894" s="159"/>
      <c r="M894" s="165"/>
      <c r="N894" s="166"/>
      <c r="O894" s="166"/>
      <c r="P894" s="166"/>
      <c r="Q894" s="166"/>
      <c r="R894" s="166"/>
      <c r="S894" s="166"/>
      <c r="T894" s="167"/>
      <c r="AT894" s="161" t="s">
        <v>164</v>
      </c>
      <c r="AU894" s="161" t="s">
        <v>81</v>
      </c>
      <c r="AV894" s="158" t="s">
        <v>81</v>
      </c>
      <c r="AW894" s="158" t="s">
        <v>26</v>
      </c>
      <c r="AX894" s="158" t="s">
        <v>69</v>
      </c>
      <c r="AY894" s="161" t="s">
        <v>157</v>
      </c>
    </row>
    <row r="895" spans="2:65" s="158" customFormat="1">
      <c r="B895" s="159"/>
      <c r="D895" s="160" t="s">
        <v>164</v>
      </c>
      <c r="E895" s="161"/>
      <c r="F895" s="162" t="s">
        <v>288</v>
      </c>
      <c r="H895" s="163">
        <v>4.3230000000000004</v>
      </c>
      <c r="I895" s="164"/>
      <c r="L895" s="159"/>
      <c r="M895" s="165"/>
      <c r="N895" s="166"/>
      <c r="O895" s="166"/>
      <c r="P895" s="166"/>
      <c r="Q895" s="166"/>
      <c r="R895" s="166"/>
      <c r="S895" s="166"/>
      <c r="T895" s="167"/>
      <c r="AT895" s="161" t="s">
        <v>164</v>
      </c>
      <c r="AU895" s="161" t="s">
        <v>81</v>
      </c>
      <c r="AV895" s="158" t="s">
        <v>81</v>
      </c>
      <c r="AW895" s="158" t="s">
        <v>26</v>
      </c>
      <c r="AX895" s="158" t="s">
        <v>69</v>
      </c>
      <c r="AY895" s="161" t="s">
        <v>157</v>
      </c>
    </row>
    <row r="896" spans="2:65" s="158" customFormat="1">
      <c r="B896" s="159"/>
      <c r="D896" s="160" t="s">
        <v>164</v>
      </c>
      <c r="E896" s="161"/>
      <c r="F896" s="162" t="s">
        <v>289</v>
      </c>
      <c r="H896" s="163">
        <v>4.75</v>
      </c>
      <c r="I896" s="164"/>
      <c r="L896" s="159"/>
      <c r="M896" s="165"/>
      <c r="N896" s="166"/>
      <c r="O896" s="166"/>
      <c r="P896" s="166"/>
      <c r="Q896" s="166"/>
      <c r="R896" s="166"/>
      <c r="S896" s="166"/>
      <c r="T896" s="167"/>
      <c r="AT896" s="161" t="s">
        <v>164</v>
      </c>
      <c r="AU896" s="161" t="s">
        <v>81</v>
      </c>
      <c r="AV896" s="158" t="s">
        <v>81</v>
      </c>
      <c r="AW896" s="158" t="s">
        <v>26</v>
      </c>
      <c r="AX896" s="158" t="s">
        <v>69</v>
      </c>
      <c r="AY896" s="161" t="s">
        <v>157</v>
      </c>
    </row>
    <row r="897" spans="2:65" s="158" customFormat="1">
      <c r="B897" s="159"/>
      <c r="D897" s="160" t="s">
        <v>164</v>
      </c>
      <c r="E897" s="161"/>
      <c r="F897" s="162" t="s">
        <v>290</v>
      </c>
      <c r="H897" s="163">
        <v>4.3230000000000004</v>
      </c>
      <c r="I897" s="164"/>
      <c r="L897" s="159"/>
      <c r="M897" s="165"/>
      <c r="N897" s="166"/>
      <c r="O897" s="166"/>
      <c r="P897" s="166"/>
      <c r="Q897" s="166"/>
      <c r="R897" s="166"/>
      <c r="S897" s="166"/>
      <c r="T897" s="167"/>
      <c r="AT897" s="161" t="s">
        <v>164</v>
      </c>
      <c r="AU897" s="161" t="s">
        <v>81</v>
      </c>
      <c r="AV897" s="158" t="s">
        <v>81</v>
      </c>
      <c r="AW897" s="158" t="s">
        <v>26</v>
      </c>
      <c r="AX897" s="158" t="s">
        <v>69</v>
      </c>
      <c r="AY897" s="161" t="s">
        <v>157</v>
      </c>
    </row>
    <row r="898" spans="2:65" s="158" customFormat="1">
      <c r="B898" s="159"/>
      <c r="D898" s="160" t="s">
        <v>164</v>
      </c>
      <c r="E898" s="161"/>
      <c r="F898" s="162" t="s">
        <v>291</v>
      </c>
      <c r="H898" s="163">
        <v>5.0830000000000002</v>
      </c>
      <c r="I898" s="164"/>
      <c r="L898" s="159"/>
      <c r="M898" s="165"/>
      <c r="N898" s="166"/>
      <c r="O898" s="166"/>
      <c r="P898" s="166"/>
      <c r="Q898" s="166"/>
      <c r="R898" s="166"/>
      <c r="S898" s="166"/>
      <c r="T898" s="167"/>
      <c r="AT898" s="161" t="s">
        <v>164</v>
      </c>
      <c r="AU898" s="161" t="s">
        <v>81</v>
      </c>
      <c r="AV898" s="158" t="s">
        <v>81</v>
      </c>
      <c r="AW898" s="158" t="s">
        <v>26</v>
      </c>
      <c r="AX898" s="158" t="s">
        <v>69</v>
      </c>
      <c r="AY898" s="161" t="s">
        <v>157</v>
      </c>
    </row>
    <row r="899" spans="2:65" s="158" customFormat="1">
      <c r="B899" s="159"/>
      <c r="D899" s="160" t="s">
        <v>164</v>
      </c>
      <c r="E899" s="161"/>
      <c r="F899" s="162" t="s">
        <v>292</v>
      </c>
      <c r="H899" s="163">
        <v>7.2679999999999998</v>
      </c>
      <c r="I899" s="164"/>
      <c r="L899" s="159"/>
      <c r="M899" s="165"/>
      <c r="N899" s="166"/>
      <c r="O899" s="166"/>
      <c r="P899" s="166"/>
      <c r="Q899" s="166"/>
      <c r="R899" s="166"/>
      <c r="S899" s="166"/>
      <c r="T899" s="167"/>
      <c r="AT899" s="161" t="s">
        <v>164</v>
      </c>
      <c r="AU899" s="161" t="s">
        <v>81</v>
      </c>
      <c r="AV899" s="158" t="s">
        <v>81</v>
      </c>
      <c r="AW899" s="158" t="s">
        <v>26</v>
      </c>
      <c r="AX899" s="158" t="s">
        <v>69</v>
      </c>
      <c r="AY899" s="161" t="s">
        <v>157</v>
      </c>
    </row>
    <row r="900" spans="2:65" s="158" customFormat="1">
      <c r="B900" s="159"/>
      <c r="D900" s="160" t="s">
        <v>164</v>
      </c>
      <c r="E900" s="161"/>
      <c r="F900" s="162" t="s">
        <v>293</v>
      </c>
      <c r="H900" s="163">
        <v>3.895</v>
      </c>
      <c r="I900" s="164"/>
      <c r="L900" s="159"/>
      <c r="M900" s="165"/>
      <c r="N900" s="166"/>
      <c r="O900" s="166"/>
      <c r="P900" s="166"/>
      <c r="Q900" s="166"/>
      <c r="R900" s="166"/>
      <c r="S900" s="166"/>
      <c r="T900" s="167"/>
      <c r="AT900" s="161" t="s">
        <v>164</v>
      </c>
      <c r="AU900" s="161" t="s">
        <v>81</v>
      </c>
      <c r="AV900" s="158" t="s">
        <v>81</v>
      </c>
      <c r="AW900" s="158" t="s">
        <v>26</v>
      </c>
      <c r="AX900" s="158" t="s">
        <v>69</v>
      </c>
      <c r="AY900" s="161" t="s">
        <v>157</v>
      </c>
    </row>
    <row r="901" spans="2:65" s="197" customFormat="1">
      <c r="B901" s="198"/>
      <c r="D901" s="160" t="s">
        <v>164</v>
      </c>
      <c r="E901" s="199"/>
      <c r="F901" s="200" t="s">
        <v>1073</v>
      </c>
      <c r="H901" s="199"/>
      <c r="I901" s="201"/>
      <c r="L901" s="198"/>
      <c r="M901" s="202"/>
      <c r="N901" s="203"/>
      <c r="O901" s="203"/>
      <c r="P901" s="203"/>
      <c r="Q901" s="203"/>
      <c r="R901" s="203"/>
      <c r="S901" s="203"/>
      <c r="T901" s="204"/>
      <c r="AT901" s="199" t="s">
        <v>164</v>
      </c>
      <c r="AU901" s="199" t="s">
        <v>81</v>
      </c>
      <c r="AV901" s="197" t="s">
        <v>75</v>
      </c>
      <c r="AW901" s="197" t="s">
        <v>26</v>
      </c>
      <c r="AX901" s="197" t="s">
        <v>69</v>
      </c>
      <c r="AY901" s="199" t="s">
        <v>157</v>
      </c>
    </row>
    <row r="902" spans="2:65" s="158" customFormat="1" ht="20">
      <c r="B902" s="159"/>
      <c r="D902" s="160" t="s">
        <v>164</v>
      </c>
      <c r="E902" s="161"/>
      <c r="F902" s="162" t="s">
        <v>1074</v>
      </c>
      <c r="H902" s="163">
        <v>92.572999999999993</v>
      </c>
      <c r="I902" s="164"/>
      <c r="L902" s="159"/>
      <c r="M902" s="165"/>
      <c r="N902" s="166"/>
      <c r="O902" s="166"/>
      <c r="P902" s="166"/>
      <c r="Q902" s="166"/>
      <c r="R902" s="166"/>
      <c r="S902" s="166"/>
      <c r="T902" s="167"/>
      <c r="AT902" s="161" t="s">
        <v>164</v>
      </c>
      <c r="AU902" s="161" t="s">
        <v>81</v>
      </c>
      <c r="AV902" s="158" t="s">
        <v>81</v>
      </c>
      <c r="AW902" s="158" t="s">
        <v>26</v>
      </c>
      <c r="AX902" s="158" t="s">
        <v>69</v>
      </c>
      <c r="AY902" s="161" t="s">
        <v>157</v>
      </c>
    </row>
    <row r="903" spans="2:65" s="158" customFormat="1" ht="30">
      <c r="B903" s="159"/>
      <c r="D903" s="160" t="s">
        <v>164</v>
      </c>
      <c r="E903" s="161"/>
      <c r="F903" s="162" t="s">
        <v>1075</v>
      </c>
      <c r="H903" s="163">
        <v>111.75</v>
      </c>
      <c r="I903" s="164"/>
      <c r="L903" s="159"/>
      <c r="M903" s="165"/>
      <c r="N903" s="166"/>
      <c r="O903" s="166"/>
      <c r="P903" s="166"/>
      <c r="Q903" s="166"/>
      <c r="R903" s="166"/>
      <c r="S903" s="166"/>
      <c r="T903" s="167"/>
      <c r="AT903" s="161" t="s">
        <v>164</v>
      </c>
      <c r="AU903" s="161" t="s">
        <v>81</v>
      </c>
      <c r="AV903" s="158" t="s">
        <v>81</v>
      </c>
      <c r="AW903" s="158" t="s">
        <v>26</v>
      </c>
      <c r="AX903" s="158" t="s">
        <v>69</v>
      </c>
      <c r="AY903" s="161" t="s">
        <v>157</v>
      </c>
    </row>
    <row r="904" spans="2:65" s="168" customFormat="1">
      <c r="B904" s="169"/>
      <c r="D904" s="160" t="s">
        <v>164</v>
      </c>
      <c r="E904" s="170"/>
      <c r="F904" s="171" t="s">
        <v>168</v>
      </c>
      <c r="H904" s="172">
        <v>244.51</v>
      </c>
      <c r="I904" s="173"/>
      <c r="L904" s="169"/>
      <c r="M904" s="174"/>
      <c r="N904" s="175"/>
      <c r="O904" s="175"/>
      <c r="P904" s="175"/>
      <c r="Q904" s="175"/>
      <c r="R904" s="175"/>
      <c r="S904" s="175"/>
      <c r="T904" s="176"/>
      <c r="AT904" s="170" t="s">
        <v>164</v>
      </c>
      <c r="AU904" s="170" t="s">
        <v>81</v>
      </c>
      <c r="AV904" s="168" t="s">
        <v>169</v>
      </c>
      <c r="AW904" s="168" t="s">
        <v>26</v>
      </c>
      <c r="AX904" s="168" t="s">
        <v>69</v>
      </c>
      <c r="AY904" s="170" t="s">
        <v>157</v>
      </c>
    </row>
    <row r="905" spans="2:65" s="177" customFormat="1">
      <c r="B905" s="178"/>
      <c r="D905" s="160" t="s">
        <v>164</v>
      </c>
      <c r="E905" s="179"/>
      <c r="F905" s="180" t="s">
        <v>170</v>
      </c>
      <c r="H905" s="181">
        <v>244.51</v>
      </c>
      <c r="I905" s="182"/>
      <c r="L905" s="178"/>
      <c r="M905" s="183"/>
      <c r="N905" s="184"/>
      <c r="O905" s="184"/>
      <c r="P905" s="184"/>
      <c r="Q905" s="184"/>
      <c r="R905" s="184"/>
      <c r="S905" s="184"/>
      <c r="T905" s="185"/>
      <c r="AT905" s="179" t="s">
        <v>164</v>
      </c>
      <c r="AU905" s="179" t="s">
        <v>81</v>
      </c>
      <c r="AV905" s="177" t="s">
        <v>163</v>
      </c>
      <c r="AW905" s="177" t="s">
        <v>26</v>
      </c>
      <c r="AX905" s="177" t="s">
        <v>69</v>
      </c>
      <c r="AY905" s="179" t="s">
        <v>157</v>
      </c>
    </row>
    <row r="906" spans="2:65" s="158" customFormat="1">
      <c r="B906" s="159"/>
      <c r="D906" s="160" t="s">
        <v>164</v>
      </c>
      <c r="E906" s="161"/>
      <c r="F906" s="162" t="s">
        <v>1076</v>
      </c>
      <c r="H906" s="163">
        <v>261.62599999999998</v>
      </c>
      <c r="I906" s="164"/>
      <c r="L906" s="159"/>
      <c r="M906" s="165"/>
      <c r="N906" s="166"/>
      <c r="O906" s="166"/>
      <c r="P906" s="166"/>
      <c r="Q906" s="166"/>
      <c r="R906" s="166"/>
      <c r="S906" s="166"/>
      <c r="T906" s="167"/>
      <c r="AT906" s="161" t="s">
        <v>164</v>
      </c>
      <c r="AU906" s="161" t="s">
        <v>81</v>
      </c>
      <c r="AV906" s="158" t="s">
        <v>81</v>
      </c>
      <c r="AW906" s="158" t="s">
        <v>26</v>
      </c>
      <c r="AX906" s="158" t="s">
        <v>69</v>
      </c>
      <c r="AY906" s="161" t="s">
        <v>157</v>
      </c>
    </row>
    <row r="907" spans="2:65" s="177" customFormat="1">
      <c r="B907" s="178"/>
      <c r="D907" s="160" t="s">
        <v>164</v>
      </c>
      <c r="E907" s="179"/>
      <c r="F907" s="180" t="s">
        <v>170</v>
      </c>
      <c r="H907" s="181">
        <v>261.62599999999998</v>
      </c>
      <c r="I907" s="182"/>
      <c r="L907" s="178"/>
      <c r="M907" s="183"/>
      <c r="N907" s="184"/>
      <c r="O907" s="184"/>
      <c r="P907" s="184"/>
      <c r="Q907" s="184"/>
      <c r="R907" s="184"/>
      <c r="S907" s="184"/>
      <c r="T907" s="185"/>
      <c r="AT907" s="179" t="s">
        <v>164</v>
      </c>
      <c r="AU907" s="179" t="s">
        <v>81</v>
      </c>
      <c r="AV907" s="177" t="s">
        <v>163</v>
      </c>
      <c r="AW907" s="177" t="s">
        <v>26</v>
      </c>
      <c r="AX907" s="177" t="s">
        <v>75</v>
      </c>
      <c r="AY907" s="179" t="s">
        <v>157</v>
      </c>
    </row>
    <row r="908" spans="2:65" s="17" customFormat="1" ht="24.25" customHeight="1">
      <c r="B908" s="143"/>
      <c r="C908" s="144" t="s">
        <v>1077</v>
      </c>
      <c r="D908" s="144" t="s">
        <v>159</v>
      </c>
      <c r="E908" s="145" t="s">
        <v>1078</v>
      </c>
      <c r="F908" s="146" t="s">
        <v>1079</v>
      </c>
      <c r="G908" s="147" t="s">
        <v>208</v>
      </c>
      <c r="H908" s="148">
        <v>906.04300000000001</v>
      </c>
      <c r="I908" s="149"/>
      <c r="J908" s="150"/>
      <c r="K908" s="151"/>
      <c r="L908" s="18"/>
      <c r="M908" s="152"/>
      <c r="N908" s="153" t="s">
        <v>35</v>
      </c>
      <c r="O908" s="45"/>
      <c r="P908" s="154">
        <f>O908*H908</f>
        <v>0</v>
      </c>
      <c r="Q908" s="154">
        <v>0</v>
      </c>
      <c r="R908" s="154">
        <f>Q908*H908</f>
        <v>0</v>
      </c>
      <c r="S908" s="154">
        <v>0</v>
      </c>
      <c r="T908" s="155">
        <f>S908*H908</f>
        <v>0</v>
      </c>
      <c r="AR908" s="156" t="s">
        <v>197</v>
      </c>
      <c r="AT908" s="156" t="s">
        <v>159</v>
      </c>
      <c r="AU908" s="156" t="s">
        <v>81</v>
      </c>
      <c r="AY908" s="3" t="s">
        <v>157</v>
      </c>
      <c r="BE908" s="157">
        <f>IF(N908="základná",J908,0)</f>
        <v>0</v>
      </c>
      <c r="BF908" s="157">
        <f>IF(N908="znížená",J908,0)</f>
        <v>0</v>
      </c>
      <c r="BG908" s="157">
        <f>IF(N908="zákl. prenesená",J908,0)</f>
        <v>0</v>
      </c>
      <c r="BH908" s="157">
        <f>IF(N908="zníž. prenesená",J908,0)</f>
        <v>0</v>
      </c>
      <c r="BI908" s="157">
        <f>IF(N908="nulová",J908,0)</f>
        <v>0</v>
      </c>
      <c r="BJ908" s="3" t="s">
        <v>81</v>
      </c>
      <c r="BK908" s="157">
        <f>ROUND(I908*H908,2)</f>
        <v>0</v>
      </c>
      <c r="BL908" s="3" t="s">
        <v>197</v>
      </c>
      <c r="BM908" s="156" t="s">
        <v>1080</v>
      </c>
    </row>
    <row r="909" spans="2:65" s="17" customFormat="1" ht="37.9" customHeight="1">
      <c r="B909" s="143"/>
      <c r="C909" s="144" t="s">
        <v>682</v>
      </c>
      <c r="D909" s="144" t="s">
        <v>159</v>
      </c>
      <c r="E909" s="145" t="s">
        <v>1081</v>
      </c>
      <c r="F909" s="146" t="s">
        <v>1082</v>
      </c>
      <c r="G909" s="147" t="s">
        <v>208</v>
      </c>
      <c r="H909" s="148">
        <v>730.39800000000002</v>
      </c>
      <c r="I909" s="149"/>
      <c r="J909" s="150"/>
      <c r="K909" s="151"/>
      <c r="L909" s="18"/>
      <c r="M909" s="152"/>
      <c r="N909" s="153" t="s">
        <v>35</v>
      </c>
      <c r="O909" s="45"/>
      <c r="P909" s="154">
        <f>O909*H909</f>
        <v>0</v>
      </c>
      <c r="Q909" s="154">
        <v>0</v>
      </c>
      <c r="R909" s="154">
        <f>Q909*H909</f>
        <v>0</v>
      </c>
      <c r="S909" s="154">
        <v>0</v>
      </c>
      <c r="T909" s="155">
        <f>S909*H909</f>
        <v>0</v>
      </c>
      <c r="AR909" s="156" t="s">
        <v>197</v>
      </c>
      <c r="AT909" s="156" t="s">
        <v>159</v>
      </c>
      <c r="AU909" s="156" t="s">
        <v>81</v>
      </c>
      <c r="AY909" s="3" t="s">
        <v>157</v>
      </c>
      <c r="BE909" s="157">
        <f>IF(N909="základná",J909,0)</f>
        <v>0</v>
      </c>
      <c r="BF909" s="157">
        <f>IF(N909="znížená",J909,0)</f>
        <v>0</v>
      </c>
      <c r="BG909" s="157">
        <f>IF(N909="zákl. prenesená",J909,0)</f>
        <v>0</v>
      </c>
      <c r="BH909" s="157">
        <f>IF(N909="zníž. prenesená",J909,0)</f>
        <v>0</v>
      </c>
      <c r="BI909" s="157">
        <f>IF(N909="nulová",J909,0)</f>
        <v>0</v>
      </c>
      <c r="BJ909" s="3" t="s">
        <v>81</v>
      </c>
      <c r="BK909" s="157">
        <f>ROUND(I909*H909,2)</f>
        <v>0</v>
      </c>
      <c r="BL909" s="3" t="s">
        <v>197</v>
      </c>
      <c r="BM909" s="156" t="s">
        <v>1083</v>
      </c>
    </row>
    <row r="910" spans="2:65" s="197" customFormat="1">
      <c r="B910" s="198"/>
      <c r="D910" s="160" t="s">
        <v>164</v>
      </c>
      <c r="E910" s="199"/>
      <c r="F910" s="200" t="s">
        <v>305</v>
      </c>
      <c r="H910" s="199"/>
      <c r="I910" s="201"/>
      <c r="L910" s="198"/>
      <c r="M910" s="202"/>
      <c r="N910" s="203"/>
      <c r="O910" s="203"/>
      <c r="P910" s="203"/>
      <c r="Q910" s="203"/>
      <c r="R910" s="203"/>
      <c r="S910" s="203"/>
      <c r="T910" s="204"/>
      <c r="AT910" s="199" t="s">
        <v>164</v>
      </c>
      <c r="AU910" s="199" t="s">
        <v>81</v>
      </c>
      <c r="AV910" s="197" t="s">
        <v>75</v>
      </c>
      <c r="AW910" s="197" t="s">
        <v>26</v>
      </c>
      <c r="AX910" s="197" t="s">
        <v>69</v>
      </c>
      <c r="AY910" s="199" t="s">
        <v>157</v>
      </c>
    </row>
    <row r="911" spans="2:65" s="158" customFormat="1" ht="20">
      <c r="B911" s="159"/>
      <c r="D911" s="160" t="s">
        <v>164</v>
      </c>
      <c r="E911" s="161"/>
      <c r="F911" s="162" t="s">
        <v>500</v>
      </c>
      <c r="H911" s="163">
        <v>64.811000000000007</v>
      </c>
      <c r="I911" s="164"/>
      <c r="L911" s="159"/>
      <c r="M911" s="165"/>
      <c r="N911" s="166"/>
      <c r="O911" s="166"/>
      <c r="P911" s="166"/>
      <c r="Q911" s="166"/>
      <c r="R911" s="166"/>
      <c r="S911" s="166"/>
      <c r="T911" s="167"/>
      <c r="AT911" s="161" t="s">
        <v>164</v>
      </c>
      <c r="AU911" s="161" t="s">
        <v>81</v>
      </c>
      <c r="AV911" s="158" t="s">
        <v>81</v>
      </c>
      <c r="AW911" s="158" t="s">
        <v>26</v>
      </c>
      <c r="AX911" s="158" t="s">
        <v>69</v>
      </c>
      <c r="AY911" s="161" t="s">
        <v>157</v>
      </c>
    </row>
    <row r="912" spans="2:65" s="158" customFormat="1" ht="20">
      <c r="B912" s="159"/>
      <c r="D912" s="160" t="s">
        <v>164</v>
      </c>
      <c r="E912" s="161"/>
      <c r="F912" s="162" t="s">
        <v>501</v>
      </c>
      <c r="H912" s="163">
        <v>38.994</v>
      </c>
      <c r="I912" s="164"/>
      <c r="L912" s="159"/>
      <c r="M912" s="165"/>
      <c r="N912" s="166"/>
      <c r="O912" s="166"/>
      <c r="P912" s="166"/>
      <c r="Q912" s="166"/>
      <c r="R912" s="166"/>
      <c r="S912" s="166"/>
      <c r="T912" s="167"/>
      <c r="AT912" s="161" t="s">
        <v>164</v>
      </c>
      <c r="AU912" s="161" t="s">
        <v>81</v>
      </c>
      <c r="AV912" s="158" t="s">
        <v>81</v>
      </c>
      <c r="AW912" s="158" t="s">
        <v>26</v>
      </c>
      <c r="AX912" s="158" t="s">
        <v>69</v>
      </c>
      <c r="AY912" s="161" t="s">
        <v>157</v>
      </c>
    </row>
    <row r="913" spans="2:51" s="158" customFormat="1" ht="20">
      <c r="B913" s="159"/>
      <c r="D913" s="160" t="s">
        <v>164</v>
      </c>
      <c r="E913" s="161"/>
      <c r="F913" s="162" t="s">
        <v>1084</v>
      </c>
      <c r="H913" s="163">
        <v>124.47799999999999</v>
      </c>
      <c r="I913" s="164"/>
      <c r="L913" s="159"/>
      <c r="M913" s="165"/>
      <c r="N913" s="166"/>
      <c r="O913" s="166"/>
      <c r="P913" s="166"/>
      <c r="Q913" s="166"/>
      <c r="R913" s="166"/>
      <c r="S913" s="166"/>
      <c r="T913" s="167"/>
      <c r="AT913" s="161" t="s">
        <v>164</v>
      </c>
      <c r="AU913" s="161" t="s">
        <v>81</v>
      </c>
      <c r="AV913" s="158" t="s">
        <v>81</v>
      </c>
      <c r="AW913" s="158" t="s">
        <v>26</v>
      </c>
      <c r="AX913" s="158" t="s">
        <v>69</v>
      </c>
      <c r="AY913" s="161" t="s">
        <v>157</v>
      </c>
    </row>
    <row r="914" spans="2:51" s="158" customFormat="1" ht="20">
      <c r="B914" s="159"/>
      <c r="D914" s="160" t="s">
        <v>164</v>
      </c>
      <c r="E914" s="161"/>
      <c r="F914" s="162" t="s">
        <v>1085</v>
      </c>
      <c r="H914" s="163">
        <v>49.719000000000001</v>
      </c>
      <c r="I914" s="164"/>
      <c r="L914" s="159"/>
      <c r="M914" s="165"/>
      <c r="N914" s="166"/>
      <c r="O914" s="166"/>
      <c r="P914" s="166"/>
      <c r="Q914" s="166"/>
      <c r="R914" s="166"/>
      <c r="S914" s="166"/>
      <c r="T914" s="167"/>
      <c r="AT914" s="161" t="s">
        <v>164</v>
      </c>
      <c r="AU914" s="161" t="s">
        <v>81</v>
      </c>
      <c r="AV914" s="158" t="s">
        <v>81</v>
      </c>
      <c r="AW914" s="158" t="s">
        <v>26</v>
      </c>
      <c r="AX914" s="158" t="s">
        <v>69</v>
      </c>
      <c r="AY914" s="161" t="s">
        <v>157</v>
      </c>
    </row>
    <row r="915" spans="2:51" s="158" customFormat="1" ht="20">
      <c r="B915" s="159"/>
      <c r="D915" s="160" t="s">
        <v>164</v>
      </c>
      <c r="E915" s="161"/>
      <c r="F915" s="162" t="s">
        <v>1086</v>
      </c>
      <c r="H915" s="163">
        <v>41.963999999999999</v>
      </c>
      <c r="I915" s="164"/>
      <c r="L915" s="159"/>
      <c r="M915" s="165"/>
      <c r="N915" s="166"/>
      <c r="O915" s="166"/>
      <c r="P915" s="166"/>
      <c r="Q915" s="166"/>
      <c r="R915" s="166"/>
      <c r="S915" s="166"/>
      <c r="T915" s="167"/>
      <c r="AT915" s="161" t="s">
        <v>164</v>
      </c>
      <c r="AU915" s="161" t="s">
        <v>81</v>
      </c>
      <c r="AV915" s="158" t="s">
        <v>81</v>
      </c>
      <c r="AW915" s="158" t="s">
        <v>26</v>
      </c>
      <c r="AX915" s="158" t="s">
        <v>69</v>
      </c>
      <c r="AY915" s="161" t="s">
        <v>157</v>
      </c>
    </row>
    <row r="916" spans="2:51" s="158" customFormat="1" ht="20">
      <c r="B916" s="159"/>
      <c r="D916" s="160" t="s">
        <v>164</v>
      </c>
      <c r="E916" s="161"/>
      <c r="F916" s="162" t="s">
        <v>1087</v>
      </c>
      <c r="H916" s="163">
        <v>32.71</v>
      </c>
      <c r="I916" s="164"/>
      <c r="L916" s="159"/>
      <c r="M916" s="165"/>
      <c r="N916" s="166"/>
      <c r="O916" s="166"/>
      <c r="P916" s="166"/>
      <c r="Q916" s="166"/>
      <c r="R916" s="166"/>
      <c r="S916" s="166"/>
      <c r="T916" s="167"/>
      <c r="AT916" s="161" t="s">
        <v>164</v>
      </c>
      <c r="AU916" s="161" t="s">
        <v>81</v>
      </c>
      <c r="AV916" s="158" t="s">
        <v>81</v>
      </c>
      <c r="AW916" s="158" t="s">
        <v>26</v>
      </c>
      <c r="AX916" s="158" t="s">
        <v>69</v>
      </c>
      <c r="AY916" s="161" t="s">
        <v>157</v>
      </c>
    </row>
    <row r="917" spans="2:51" s="158" customFormat="1" ht="20">
      <c r="B917" s="159"/>
      <c r="D917" s="160" t="s">
        <v>164</v>
      </c>
      <c r="E917" s="161"/>
      <c r="F917" s="162" t="s">
        <v>1088</v>
      </c>
      <c r="H917" s="163">
        <v>47.994</v>
      </c>
      <c r="I917" s="164"/>
      <c r="L917" s="159"/>
      <c r="M917" s="165"/>
      <c r="N917" s="166"/>
      <c r="O917" s="166"/>
      <c r="P917" s="166"/>
      <c r="Q917" s="166"/>
      <c r="R917" s="166"/>
      <c r="S917" s="166"/>
      <c r="T917" s="167"/>
      <c r="AT917" s="161" t="s">
        <v>164</v>
      </c>
      <c r="AU917" s="161" t="s">
        <v>81</v>
      </c>
      <c r="AV917" s="158" t="s">
        <v>81</v>
      </c>
      <c r="AW917" s="158" t="s">
        <v>26</v>
      </c>
      <c r="AX917" s="158" t="s">
        <v>69</v>
      </c>
      <c r="AY917" s="161" t="s">
        <v>157</v>
      </c>
    </row>
    <row r="918" spans="2:51" s="168" customFormat="1">
      <c r="B918" s="169"/>
      <c r="D918" s="160" t="s">
        <v>164</v>
      </c>
      <c r="E918" s="170"/>
      <c r="F918" s="171" t="s">
        <v>168</v>
      </c>
      <c r="H918" s="172">
        <v>400.67</v>
      </c>
      <c r="I918" s="173"/>
      <c r="L918" s="169"/>
      <c r="M918" s="174"/>
      <c r="N918" s="175"/>
      <c r="O918" s="175"/>
      <c r="P918" s="175"/>
      <c r="Q918" s="175"/>
      <c r="R918" s="175"/>
      <c r="S918" s="175"/>
      <c r="T918" s="176"/>
      <c r="AT918" s="170" t="s">
        <v>164</v>
      </c>
      <c r="AU918" s="170" t="s">
        <v>81</v>
      </c>
      <c r="AV918" s="168" t="s">
        <v>169</v>
      </c>
      <c r="AW918" s="168" t="s">
        <v>26</v>
      </c>
      <c r="AX918" s="168" t="s">
        <v>69</v>
      </c>
      <c r="AY918" s="170" t="s">
        <v>157</v>
      </c>
    </row>
    <row r="919" spans="2:51" s="197" customFormat="1">
      <c r="B919" s="198"/>
      <c r="D919" s="160" t="s">
        <v>164</v>
      </c>
      <c r="E919" s="199"/>
      <c r="F919" s="200" t="s">
        <v>1073</v>
      </c>
      <c r="H919" s="199"/>
      <c r="I919" s="201"/>
      <c r="L919" s="198"/>
      <c r="M919" s="202"/>
      <c r="N919" s="203"/>
      <c r="O919" s="203"/>
      <c r="P919" s="203"/>
      <c r="Q919" s="203"/>
      <c r="R919" s="203"/>
      <c r="S919" s="203"/>
      <c r="T919" s="204"/>
      <c r="AT919" s="199" t="s">
        <v>164</v>
      </c>
      <c r="AU919" s="199" t="s">
        <v>81</v>
      </c>
      <c r="AV919" s="197" t="s">
        <v>75</v>
      </c>
      <c r="AW919" s="197" t="s">
        <v>26</v>
      </c>
      <c r="AX919" s="197" t="s">
        <v>69</v>
      </c>
      <c r="AY919" s="199" t="s">
        <v>157</v>
      </c>
    </row>
    <row r="920" spans="2:51" s="158" customFormat="1" ht="20">
      <c r="B920" s="159"/>
      <c r="D920" s="160" t="s">
        <v>164</v>
      </c>
      <c r="E920" s="161"/>
      <c r="F920" s="162" t="s">
        <v>1089</v>
      </c>
      <c r="H920" s="163">
        <v>107.898</v>
      </c>
      <c r="I920" s="164"/>
      <c r="L920" s="159"/>
      <c r="M920" s="165"/>
      <c r="N920" s="166"/>
      <c r="O920" s="166"/>
      <c r="P920" s="166"/>
      <c r="Q920" s="166"/>
      <c r="R920" s="166"/>
      <c r="S920" s="166"/>
      <c r="T920" s="167"/>
      <c r="AT920" s="161" t="s">
        <v>164</v>
      </c>
      <c r="AU920" s="161" t="s">
        <v>81</v>
      </c>
      <c r="AV920" s="158" t="s">
        <v>81</v>
      </c>
      <c r="AW920" s="158" t="s">
        <v>26</v>
      </c>
      <c r="AX920" s="158" t="s">
        <v>69</v>
      </c>
      <c r="AY920" s="161" t="s">
        <v>157</v>
      </c>
    </row>
    <row r="921" spans="2:51" s="158" customFormat="1" ht="30">
      <c r="B921" s="159"/>
      <c r="D921" s="160" t="s">
        <v>164</v>
      </c>
      <c r="E921" s="161"/>
      <c r="F921" s="162" t="s">
        <v>1075</v>
      </c>
      <c r="H921" s="163">
        <v>111.75</v>
      </c>
      <c r="I921" s="164"/>
      <c r="L921" s="159"/>
      <c r="M921" s="165"/>
      <c r="N921" s="166"/>
      <c r="O921" s="166"/>
      <c r="P921" s="166"/>
      <c r="Q921" s="166"/>
      <c r="R921" s="166"/>
      <c r="S921" s="166"/>
      <c r="T921" s="167"/>
      <c r="AT921" s="161" t="s">
        <v>164</v>
      </c>
      <c r="AU921" s="161" t="s">
        <v>81</v>
      </c>
      <c r="AV921" s="158" t="s">
        <v>81</v>
      </c>
      <c r="AW921" s="158" t="s">
        <v>26</v>
      </c>
      <c r="AX921" s="158" t="s">
        <v>69</v>
      </c>
      <c r="AY921" s="161" t="s">
        <v>157</v>
      </c>
    </row>
    <row r="922" spans="2:51" s="168" customFormat="1">
      <c r="B922" s="169"/>
      <c r="D922" s="160" t="s">
        <v>164</v>
      </c>
      <c r="E922" s="170"/>
      <c r="F922" s="171" t="s">
        <v>168</v>
      </c>
      <c r="H922" s="172">
        <v>219.648</v>
      </c>
      <c r="I922" s="173"/>
      <c r="L922" s="169"/>
      <c r="M922" s="174"/>
      <c r="N922" s="175"/>
      <c r="O922" s="175"/>
      <c r="P922" s="175"/>
      <c r="Q922" s="175"/>
      <c r="R922" s="175"/>
      <c r="S922" s="175"/>
      <c r="T922" s="176"/>
      <c r="AT922" s="170" t="s">
        <v>164</v>
      </c>
      <c r="AU922" s="170" t="s">
        <v>81</v>
      </c>
      <c r="AV922" s="168" t="s">
        <v>169</v>
      </c>
      <c r="AW922" s="168" t="s">
        <v>26</v>
      </c>
      <c r="AX922" s="168" t="s">
        <v>69</v>
      </c>
      <c r="AY922" s="170" t="s">
        <v>157</v>
      </c>
    </row>
    <row r="923" spans="2:51" s="158" customFormat="1">
      <c r="B923" s="159"/>
      <c r="D923" s="160" t="s">
        <v>164</v>
      </c>
      <c r="E923" s="161"/>
      <c r="F923" s="162" t="s">
        <v>1090</v>
      </c>
      <c r="H923" s="163">
        <v>7.1150000000000002</v>
      </c>
      <c r="I923" s="164"/>
      <c r="L923" s="159"/>
      <c r="M923" s="165"/>
      <c r="N923" s="166"/>
      <c r="O923" s="166"/>
      <c r="P923" s="166"/>
      <c r="Q923" s="166"/>
      <c r="R923" s="166"/>
      <c r="S923" s="166"/>
      <c r="T923" s="167"/>
      <c r="AT923" s="161" t="s">
        <v>164</v>
      </c>
      <c r="AU923" s="161" t="s">
        <v>81</v>
      </c>
      <c r="AV923" s="158" t="s">
        <v>81</v>
      </c>
      <c r="AW923" s="158" t="s">
        <v>26</v>
      </c>
      <c r="AX923" s="158" t="s">
        <v>69</v>
      </c>
      <c r="AY923" s="161" t="s">
        <v>157</v>
      </c>
    </row>
    <row r="924" spans="2:51" s="158" customFormat="1">
      <c r="B924" s="159"/>
      <c r="D924" s="160" t="s">
        <v>164</v>
      </c>
      <c r="E924" s="161"/>
      <c r="F924" s="162" t="s">
        <v>1091</v>
      </c>
      <c r="H924" s="163">
        <v>7.28</v>
      </c>
      <c r="I924" s="164"/>
      <c r="L924" s="159"/>
      <c r="M924" s="165"/>
      <c r="N924" s="166"/>
      <c r="O924" s="166"/>
      <c r="P924" s="166"/>
      <c r="Q924" s="166"/>
      <c r="R924" s="166"/>
      <c r="S924" s="166"/>
      <c r="T924" s="167"/>
      <c r="AT924" s="161" t="s">
        <v>164</v>
      </c>
      <c r="AU924" s="161" t="s">
        <v>81</v>
      </c>
      <c r="AV924" s="158" t="s">
        <v>81</v>
      </c>
      <c r="AW924" s="158" t="s">
        <v>26</v>
      </c>
      <c r="AX924" s="158" t="s">
        <v>69</v>
      </c>
      <c r="AY924" s="161" t="s">
        <v>157</v>
      </c>
    </row>
    <row r="925" spans="2:51" s="158" customFormat="1">
      <c r="B925" s="159"/>
      <c r="D925" s="160" t="s">
        <v>164</v>
      </c>
      <c r="E925" s="161"/>
      <c r="F925" s="162" t="s">
        <v>1092</v>
      </c>
      <c r="H925" s="163">
        <v>5.593</v>
      </c>
      <c r="I925" s="164"/>
      <c r="L925" s="159"/>
      <c r="M925" s="165"/>
      <c r="N925" s="166"/>
      <c r="O925" s="166"/>
      <c r="P925" s="166"/>
      <c r="Q925" s="166"/>
      <c r="R925" s="166"/>
      <c r="S925" s="166"/>
      <c r="T925" s="167"/>
      <c r="AT925" s="161" t="s">
        <v>164</v>
      </c>
      <c r="AU925" s="161" t="s">
        <v>81</v>
      </c>
      <c r="AV925" s="158" t="s">
        <v>81</v>
      </c>
      <c r="AW925" s="158" t="s">
        <v>26</v>
      </c>
      <c r="AX925" s="158" t="s">
        <v>69</v>
      </c>
      <c r="AY925" s="161" t="s">
        <v>157</v>
      </c>
    </row>
    <row r="926" spans="2:51" s="158" customFormat="1">
      <c r="B926" s="159"/>
      <c r="D926" s="160" t="s">
        <v>164</v>
      </c>
      <c r="E926" s="161"/>
      <c r="F926" s="162" t="s">
        <v>1093</v>
      </c>
      <c r="H926" s="163">
        <v>6.19</v>
      </c>
      <c r="I926" s="164"/>
      <c r="L926" s="159"/>
      <c r="M926" s="165"/>
      <c r="N926" s="166"/>
      <c r="O926" s="166"/>
      <c r="P926" s="166"/>
      <c r="Q926" s="166"/>
      <c r="R926" s="166"/>
      <c r="S926" s="166"/>
      <c r="T926" s="167"/>
      <c r="AT926" s="161" t="s">
        <v>164</v>
      </c>
      <c r="AU926" s="161" t="s">
        <v>81</v>
      </c>
      <c r="AV926" s="158" t="s">
        <v>81</v>
      </c>
      <c r="AW926" s="158" t="s">
        <v>26</v>
      </c>
      <c r="AX926" s="158" t="s">
        <v>69</v>
      </c>
      <c r="AY926" s="161" t="s">
        <v>157</v>
      </c>
    </row>
    <row r="927" spans="2:51" s="158" customFormat="1">
      <c r="B927" s="159"/>
      <c r="D927" s="160" t="s">
        <v>164</v>
      </c>
      <c r="E927" s="161"/>
      <c r="F927" s="162" t="s">
        <v>1094</v>
      </c>
      <c r="H927" s="163">
        <v>5.5529999999999999</v>
      </c>
      <c r="I927" s="164"/>
      <c r="L927" s="159"/>
      <c r="M927" s="165"/>
      <c r="N927" s="166"/>
      <c r="O927" s="166"/>
      <c r="P927" s="166"/>
      <c r="Q927" s="166"/>
      <c r="R927" s="166"/>
      <c r="S927" s="166"/>
      <c r="T927" s="167"/>
      <c r="AT927" s="161" t="s">
        <v>164</v>
      </c>
      <c r="AU927" s="161" t="s">
        <v>81</v>
      </c>
      <c r="AV927" s="158" t="s">
        <v>81</v>
      </c>
      <c r="AW927" s="158" t="s">
        <v>26</v>
      </c>
      <c r="AX927" s="158" t="s">
        <v>69</v>
      </c>
      <c r="AY927" s="161" t="s">
        <v>157</v>
      </c>
    </row>
    <row r="928" spans="2:51" s="158" customFormat="1">
      <c r="B928" s="159"/>
      <c r="D928" s="160" t="s">
        <v>164</v>
      </c>
      <c r="E928" s="161"/>
      <c r="F928" s="162" t="s">
        <v>1095</v>
      </c>
      <c r="H928" s="163">
        <v>6.8730000000000002</v>
      </c>
      <c r="I928" s="164"/>
      <c r="L928" s="159"/>
      <c r="M928" s="165"/>
      <c r="N928" s="166"/>
      <c r="O928" s="166"/>
      <c r="P928" s="166"/>
      <c r="Q928" s="166"/>
      <c r="R928" s="166"/>
      <c r="S928" s="166"/>
      <c r="T928" s="167"/>
      <c r="AT928" s="161" t="s">
        <v>164</v>
      </c>
      <c r="AU928" s="161" t="s">
        <v>81</v>
      </c>
      <c r="AV928" s="158" t="s">
        <v>81</v>
      </c>
      <c r="AW928" s="158" t="s">
        <v>26</v>
      </c>
      <c r="AX928" s="158" t="s">
        <v>69</v>
      </c>
      <c r="AY928" s="161" t="s">
        <v>157</v>
      </c>
    </row>
    <row r="929" spans="2:65" s="158" customFormat="1">
      <c r="B929" s="159"/>
      <c r="D929" s="160" t="s">
        <v>164</v>
      </c>
      <c r="E929" s="161"/>
      <c r="F929" s="162" t="s">
        <v>1096</v>
      </c>
      <c r="H929" s="163">
        <v>10.327999999999999</v>
      </c>
      <c r="I929" s="164"/>
      <c r="L929" s="159"/>
      <c r="M929" s="165"/>
      <c r="N929" s="166"/>
      <c r="O929" s="166"/>
      <c r="P929" s="166"/>
      <c r="Q929" s="166"/>
      <c r="R929" s="166"/>
      <c r="S929" s="166"/>
      <c r="T929" s="167"/>
      <c r="AT929" s="161" t="s">
        <v>164</v>
      </c>
      <c r="AU929" s="161" t="s">
        <v>81</v>
      </c>
      <c r="AV929" s="158" t="s">
        <v>81</v>
      </c>
      <c r="AW929" s="158" t="s">
        <v>26</v>
      </c>
      <c r="AX929" s="158" t="s">
        <v>69</v>
      </c>
      <c r="AY929" s="161" t="s">
        <v>157</v>
      </c>
    </row>
    <row r="930" spans="2:65" s="158" customFormat="1">
      <c r="B930" s="159"/>
      <c r="D930" s="160" t="s">
        <v>164</v>
      </c>
      <c r="E930" s="161"/>
      <c r="F930" s="162" t="s">
        <v>1097</v>
      </c>
      <c r="H930" s="163">
        <v>4.9450000000000003</v>
      </c>
      <c r="I930" s="164"/>
      <c r="L930" s="159"/>
      <c r="M930" s="165"/>
      <c r="N930" s="166"/>
      <c r="O930" s="166"/>
      <c r="P930" s="166"/>
      <c r="Q930" s="166"/>
      <c r="R930" s="166"/>
      <c r="S930" s="166"/>
      <c r="T930" s="167"/>
      <c r="AT930" s="161" t="s">
        <v>164</v>
      </c>
      <c r="AU930" s="161" t="s">
        <v>81</v>
      </c>
      <c r="AV930" s="158" t="s">
        <v>81</v>
      </c>
      <c r="AW930" s="158" t="s">
        <v>26</v>
      </c>
      <c r="AX930" s="158" t="s">
        <v>69</v>
      </c>
      <c r="AY930" s="161" t="s">
        <v>157</v>
      </c>
    </row>
    <row r="931" spans="2:65" s="168" customFormat="1">
      <c r="B931" s="169"/>
      <c r="D931" s="160" t="s">
        <v>164</v>
      </c>
      <c r="E931" s="170"/>
      <c r="F931" s="171" t="s">
        <v>168</v>
      </c>
      <c r="H931" s="172">
        <v>53.877000000000002</v>
      </c>
      <c r="I931" s="173"/>
      <c r="L931" s="169"/>
      <c r="M931" s="174"/>
      <c r="N931" s="175"/>
      <c r="O931" s="175"/>
      <c r="P931" s="175"/>
      <c r="Q931" s="175"/>
      <c r="R931" s="175"/>
      <c r="S931" s="175"/>
      <c r="T931" s="176"/>
      <c r="AT931" s="170" t="s">
        <v>164</v>
      </c>
      <c r="AU931" s="170" t="s">
        <v>81</v>
      </c>
      <c r="AV931" s="168" t="s">
        <v>169</v>
      </c>
      <c r="AW931" s="168" t="s">
        <v>26</v>
      </c>
      <c r="AX931" s="168" t="s">
        <v>69</v>
      </c>
      <c r="AY931" s="170" t="s">
        <v>157</v>
      </c>
    </row>
    <row r="932" spans="2:65" s="158" customFormat="1">
      <c r="B932" s="159"/>
      <c r="D932" s="160" t="s">
        <v>164</v>
      </c>
      <c r="E932" s="161"/>
      <c r="F932" s="162" t="s">
        <v>346</v>
      </c>
      <c r="H932" s="163">
        <v>2.4700000000000002</v>
      </c>
      <c r="I932" s="164"/>
      <c r="L932" s="159"/>
      <c r="M932" s="165"/>
      <c r="N932" s="166"/>
      <c r="O932" s="166"/>
      <c r="P932" s="166"/>
      <c r="Q932" s="166"/>
      <c r="R932" s="166"/>
      <c r="S932" s="166"/>
      <c r="T932" s="167"/>
      <c r="AT932" s="161" t="s">
        <v>164</v>
      </c>
      <c r="AU932" s="161" t="s">
        <v>81</v>
      </c>
      <c r="AV932" s="158" t="s">
        <v>81</v>
      </c>
      <c r="AW932" s="158" t="s">
        <v>26</v>
      </c>
      <c r="AX932" s="158" t="s">
        <v>69</v>
      </c>
      <c r="AY932" s="161" t="s">
        <v>157</v>
      </c>
    </row>
    <row r="933" spans="2:65" s="158" customFormat="1">
      <c r="B933" s="159"/>
      <c r="D933" s="160" t="s">
        <v>164</v>
      </c>
      <c r="E933" s="161"/>
      <c r="F933" s="162" t="s">
        <v>1098</v>
      </c>
      <c r="H933" s="163">
        <v>5.95</v>
      </c>
      <c r="I933" s="164"/>
      <c r="L933" s="159"/>
      <c r="M933" s="165"/>
      <c r="N933" s="166"/>
      <c r="O933" s="166"/>
      <c r="P933" s="166"/>
      <c r="Q933" s="166"/>
      <c r="R933" s="166"/>
      <c r="S933" s="166"/>
      <c r="T933" s="167"/>
      <c r="AT933" s="161" t="s">
        <v>164</v>
      </c>
      <c r="AU933" s="161" t="s">
        <v>81</v>
      </c>
      <c r="AV933" s="158" t="s">
        <v>81</v>
      </c>
      <c r="AW933" s="158" t="s">
        <v>26</v>
      </c>
      <c r="AX933" s="158" t="s">
        <v>69</v>
      </c>
      <c r="AY933" s="161" t="s">
        <v>157</v>
      </c>
    </row>
    <row r="934" spans="2:65" s="168" customFormat="1">
      <c r="B934" s="169"/>
      <c r="D934" s="160" t="s">
        <v>164</v>
      </c>
      <c r="E934" s="170"/>
      <c r="F934" s="171" t="s">
        <v>168</v>
      </c>
      <c r="H934" s="172">
        <v>8.42</v>
      </c>
      <c r="I934" s="173"/>
      <c r="L934" s="169"/>
      <c r="M934" s="174"/>
      <c r="N934" s="175"/>
      <c r="O934" s="175"/>
      <c r="P934" s="175"/>
      <c r="Q934" s="175"/>
      <c r="R934" s="175"/>
      <c r="S934" s="175"/>
      <c r="T934" s="176"/>
      <c r="AT934" s="170" t="s">
        <v>164</v>
      </c>
      <c r="AU934" s="170" t="s">
        <v>81</v>
      </c>
      <c r="AV934" s="168" t="s">
        <v>169</v>
      </c>
      <c r="AW934" s="168" t="s">
        <v>26</v>
      </c>
      <c r="AX934" s="168" t="s">
        <v>69</v>
      </c>
      <c r="AY934" s="170" t="s">
        <v>157</v>
      </c>
    </row>
    <row r="935" spans="2:65" s="177" customFormat="1">
      <c r="B935" s="178"/>
      <c r="D935" s="160" t="s">
        <v>164</v>
      </c>
      <c r="E935" s="179"/>
      <c r="F935" s="180" t="s">
        <v>170</v>
      </c>
      <c r="H935" s="181">
        <v>682.61500000000001</v>
      </c>
      <c r="I935" s="182"/>
      <c r="L935" s="178"/>
      <c r="M935" s="183"/>
      <c r="N935" s="184"/>
      <c r="O935" s="184"/>
      <c r="P935" s="184"/>
      <c r="Q935" s="184"/>
      <c r="R935" s="184"/>
      <c r="S935" s="184"/>
      <c r="T935" s="185"/>
      <c r="AT935" s="179" t="s">
        <v>164</v>
      </c>
      <c r="AU935" s="179" t="s">
        <v>81</v>
      </c>
      <c r="AV935" s="177" t="s">
        <v>163</v>
      </c>
      <c r="AW935" s="177" t="s">
        <v>26</v>
      </c>
      <c r="AX935" s="177" t="s">
        <v>69</v>
      </c>
      <c r="AY935" s="179" t="s">
        <v>157</v>
      </c>
    </row>
    <row r="936" spans="2:65" s="158" customFormat="1">
      <c r="B936" s="159"/>
      <c r="D936" s="160" t="s">
        <v>164</v>
      </c>
      <c r="E936" s="161"/>
      <c r="F936" s="162" t="s">
        <v>1099</v>
      </c>
      <c r="H936" s="163">
        <v>730.39800000000002</v>
      </c>
      <c r="I936" s="164"/>
      <c r="L936" s="159"/>
      <c r="M936" s="165"/>
      <c r="N936" s="166"/>
      <c r="O936" s="166"/>
      <c r="P936" s="166"/>
      <c r="Q936" s="166"/>
      <c r="R936" s="166"/>
      <c r="S936" s="166"/>
      <c r="T936" s="167"/>
      <c r="AT936" s="161" t="s">
        <v>164</v>
      </c>
      <c r="AU936" s="161" t="s">
        <v>81</v>
      </c>
      <c r="AV936" s="158" t="s">
        <v>81</v>
      </c>
      <c r="AW936" s="158" t="s">
        <v>26</v>
      </c>
      <c r="AX936" s="158" t="s">
        <v>69</v>
      </c>
      <c r="AY936" s="161" t="s">
        <v>157</v>
      </c>
    </row>
    <row r="937" spans="2:65" s="177" customFormat="1">
      <c r="B937" s="178"/>
      <c r="D937" s="160" t="s">
        <v>164</v>
      </c>
      <c r="E937" s="179"/>
      <c r="F937" s="180" t="s">
        <v>170</v>
      </c>
      <c r="H937" s="181">
        <v>730.39800000000002</v>
      </c>
      <c r="I937" s="182"/>
      <c r="L937" s="178"/>
      <c r="M937" s="183"/>
      <c r="N937" s="184"/>
      <c r="O937" s="184"/>
      <c r="P937" s="184"/>
      <c r="Q937" s="184"/>
      <c r="R937" s="184"/>
      <c r="S937" s="184"/>
      <c r="T937" s="185"/>
      <c r="AT937" s="179" t="s">
        <v>164</v>
      </c>
      <c r="AU937" s="179" t="s">
        <v>81</v>
      </c>
      <c r="AV937" s="177" t="s">
        <v>163</v>
      </c>
      <c r="AW937" s="177" t="s">
        <v>26</v>
      </c>
      <c r="AX937" s="177" t="s">
        <v>75</v>
      </c>
      <c r="AY937" s="179" t="s">
        <v>157</v>
      </c>
    </row>
    <row r="938" spans="2:65" s="17" customFormat="1" ht="33" customHeight="1">
      <c r="B938" s="143"/>
      <c r="C938" s="144" t="s">
        <v>1100</v>
      </c>
      <c r="D938" s="144" t="s">
        <v>159</v>
      </c>
      <c r="E938" s="145" t="s">
        <v>1101</v>
      </c>
      <c r="F938" s="146" t="s">
        <v>1102</v>
      </c>
      <c r="G938" s="147" t="s">
        <v>208</v>
      </c>
      <c r="H938" s="148">
        <v>72.540000000000006</v>
      </c>
      <c r="I938" s="149"/>
      <c r="J938" s="150"/>
      <c r="K938" s="151"/>
      <c r="L938" s="18"/>
      <c r="M938" s="152"/>
      <c r="N938" s="153" t="s">
        <v>35</v>
      </c>
      <c r="O938" s="45"/>
      <c r="P938" s="154">
        <f>O938*H938</f>
        <v>0</v>
      </c>
      <c r="Q938" s="154">
        <v>0</v>
      </c>
      <c r="R938" s="154">
        <f>Q938*H938</f>
        <v>0</v>
      </c>
      <c r="S938" s="154">
        <v>0</v>
      </c>
      <c r="T938" s="155">
        <f>S938*H938</f>
        <v>0</v>
      </c>
      <c r="AR938" s="156" t="s">
        <v>197</v>
      </c>
      <c r="AT938" s="156" t="s">
        <v>159</v>
      </c>
      <c r="AU938" s="156" t="s">
        <v>81</v>
      </c>
      <c r="AY938" s="3" t="s">
        <v>157</v>
      </c>
      <c r="BE938" s="157">
        <f>IF(N938="základná",J938,0)</f>
        <v>0</v>
      </c>
      <c r="BF938" s="157">
        <f>IF(N938="znížená",J938,0)</f>
        <v>0</v>
      </c>
      <c r="BG938" s="157">
        <f>IF(N938="zákl. prenesená",J938,0)</f>
        <v>0</v>
      </c>
      <c r="BH938" s="157">
        <f>IF(N938="zníž. prenesená",J938,0)</f>
        <v>0</v>
      </c>
      <c r="BI938" s="157">
        <f>IF(N938="nulová",J938,0)</f>
        <v>0</v>
      </c>
      <c r="BJ938" s="3" t="s">
        <v>81</v>
      </c>
      <c r="BK938" s="157">
        <f>ROUND(I938*H938,2)</f>
        <v>0</v>
      </c>
      <c r="BL938" s="3" t="s">
        <v>197</v>
      </c>
      <c r="BM938" s="156" t="s">
        <v>1103</v>
      </c>
    </row>
    <row r="939" spans="2:65" s="197" customFormat="1">
      <c r="B939" s="198"/>
      <c r="D939" s="160" t="s">
        <v>164</v>
      </c>
      <c r="E939" s="199"/>
      <c r="F939" s="200" t="s">
        <v>313</v>
      </c>
      <c r="H939" s="199"/>
      <c r="I939" s="201"/>
      <c r="L939" s="198"/>
      <c r="M939" s="202"/>
      <c r="N939" s="203"/>
      <c r="O939" s="203"/>
      <c r="P939" s="203"/>
      <c r="Q939" s="203"/>
      <c r="R939" s="203"/>
      <c r="S939" s="203"/>
      <c r="T939" s="204"/>
      <c r="AT939" s="199" t="s">
        <v>164</v>
      </c>
      <c r="AU939" s="199" t="s">
        <v>81</v>
      </c>
      <c r="AV939" s="197" t="s">
        <v>75</v>
      </c>
      <c r="AW939" s="197" t="s">
        <v>26</v>
      </c>
      <c r="AX939" s="197" t="s">
        <v>69</v>
      </c>
      <c r="AY939" s="199" t="s">
        <v>157</v>
      </c>
    </row>
    <row r="940" spans="2:65" s="158" customFormat="1" ht="20">
      <c r="B940" s="159"/>
      <c r="D940" s="160" t="s">
        <v>164</v>
      </c>
      <c r="E940" s="161"/>
      <c r="F940" s="162" t="s">
        <v>1104</v>
      </c>
      <c r="H940" s="163">
        <v>50.456000000000003</v>
      </c>
      <c r="I940" s="164"/>
      <c r="L940" s="159"/>
      <c r="M940" s="165"/>
      <c r="N940" s="166"/>
      <c r="O940" s="166"/>
      <c r="P940" s="166"/>
      <c r="Q940" s="166"/>
      <c r="R940" s="166"/>
      <c r="S940" s="166"/>
      <c r="T940" s="167"/>
      <c r="AT940" s="161" t="s">
        <v>164</v>
      </c>
      <c r="AU940" s="161" t="s">
        <v>81</v>
      </c>
      <c r="AV940" s="158" t="s">
        <v>81</v>
      </c>
      <c r="AW940" s="158" t="s">
        <v>26</v>
      </c>
      <c r="AX940" s="158" t="s">
        <v>69</v>
      </c>
      <c r="AY940" s="161" t="s">
        <v>157</v>
      </c>
    </row>
    <row r="941" spans="2:65" s="158" customFormat="1" ht="20">
      <c r="B941" s="159"/>
      <c r="D941" s="160" t="s">
        <v>164</v>
      </c>
      <c r="E941" s="161"/>
      <c r="F941" s="162" t="s">
        <v>315</v>
      </c>
      <c r="H941" s="163">
        <v>17.338000000000001</v>
      </c>
      <c r="I941" s="164"/>
      <c r="L941" s="159"/>
      <c r="M941" s="165"/>
      <c r="N941" s="166"/>
      <c r="O941" s="166"/>
      <c r="P941" s="166"/>
      <c r="Q941" s="166"/>
      <c r="R941" s="166"/>
      <c r="S941" s="166"/>
      <c r="T941" s="167"/>
      <c r="AT941" s="161" t="s">
        <v>164</v>
      </c>
      <c r="AU941" s="161" t="s">
        <v>81</v>
      </c>
      <c r="AV941" s="158" t="s">
        <v>81</v>
      </c>
      <c r="AW941" s="158" t="s">
        <v>26</v>
      </c>
      <c r="AX941" s="158" t="s">
        <v>69</v>
      </c>
      <c r="AY941" s="161" t="s">
        <v>157</v>
      </c>
    </row>
    <row r="942" spans="2:65" s="177" customFormat="1">
      <c r="B942" s="178"/>
      <c r="D942" s="160" t="s">
        <v>164</v>
      </c>
      <c r="E942" s="179"/>
      <c r="F942" s="180" t="s">
        <v>170</v>
      </c>
      <c r="H942" s="181">
        <v>67.793999999999997</v>
      </c>
      <c r="I942" s="182"/>
      <c r="L942" s="178"/>
      <c r="M942" s="183"/>
      <c r="N942" s="184"/>
      <c r="O942" s="184"/>
      <c r="P942" s="184"/>
      <c r="Q942" s="184"/>
      <c r="R942" s="184"/>
      <c r="S942" s="184"/>
      <c r="T942" s="185"/>
      <c r="AT942" s="179" t="s">
        <v>164</v>
      </c>
      <c r="AU942" s="179" t="s">
        <v>81</v>
      </c>
      <c r="AV942" s="177" t="s">
        <v>163</v>
      </c>
      <c r="AW942" s="177" t="s">
        <v>26</v>
      </c>
      <c r="AX942" s="177" t="s">
        <v>69</v>
      </c>
      <c r="AY942" s="179" t="s">
        <v>157</v>
      </c>
    </row>
    <row r="943" spans="2:65" s="158" customFormat="1">
      <c r="B943" s="159"/>
      <c r="D943" s="160" t="s">
        <v>164</v>
      </c>
      <c r="E943" s="161"/>
      <c r="F943" s="162" t="s">
        <v>1105</v>
      </c>
      <c r="H943" s="163">
        <v>72.540000000000006</v>
      </c>
      <c r="I943" s="164"/>
      <c r="L943" s="159"/>
      <c r="M943" s="165"/>
      <c r="N943" s="166"/>
      <c r="O943" s="166"/>
      <c r="P943" s="166"/>
      <c r="Q943" s="166"/>
      <c r="R943" s="166"/>
      <c r="S943" s="166"/>
      <c r="T943" s="167"/>
      <c r="AT943" s="161" t="s">
        <v>164</v>
      </c>
      <c r="AU943" s="161" t="s">
        <v>81</v>
      </c>
      <c r="AV943" s="158" t="s">
        <v>81</v>
      </c>
      <c r="AW943" s="158" t="s">
        <v>26</v>
      </c>
      <c r="AX943" s="158" t="s">
        <v>69</v>
      </c>
      <c r="AY943" s="161" t="s">
        <v>157</v>
      </c>
    </row>
    <row r="944" spans="2:65" s="177" customFormat="1">
      <c r="B944" s="178"/>
      <c r="D944" s="160" t="s">
        <v>164</v>
      </c>
      <c r="E944" s="179"/>
      <c r="F944" s="180" t="s">
        <v>170</v>
      </c>
      <c r="H944" s="181">
        <v>72.540000000000006</v>
      </c>
      <c r="I944" s="182"/>
      <c r="L944" s="178"/>
      <c r="M944" s="183"/>
      <c r="N944" s="184"/>
      <c r="O944" s="184"/>
      <c r="P944" s="184"/>
      <c r="Q944" s="184"/>
      <c r="R944" s="184"/>
      <c r="S944" s="184"/>
      <c r="T944" s="185"/>
      <c r="AT944" s="179" t="s">
        <v>164</v>
      </c>
      <c r="AU944" s="179" t="s">
        <v>81</v>
      </c>
      <c r="AV944" s="177" t="s">
        <v>163</v>
      </c>
      <c r="AW944" s="177" t="s">
        <v>26</v>
      </c>
      <c r="AX944" s="177" t="s">
        <v>75</v>
      </c>
      <c r="AY944" s="179" t="s">
        <v>157</v>
      </c>
    </row>
    <row r="945" spans="2:65" s="17" customFormat="1" ht="37.9" customHeight="1">
      <c r="B945" s="143"/>
      <c r="C945" s="144" t="s">
        <v>685</v>
      </c>
      <c r="D945" s="144" t="s">
        <v>159</v>
      </c>
      <c r="E945" s="145" t="s">
        <v>1106</v>
      </c>
      <c r="F945" s="146" t="s">
        <v>1107</v>
      </c>
      <c r="G945" s="147" t="s">
        <v>208</v>
      </c>
      <c r="H945" s="148">
        <v>103.105</v>
      </c>
      <c r="I945" s="149"/>
      <c r="J945" s="150"/>
      <c r="K945" s="151"/>
      <c r="L945" s="18"/>
      <c r="M945" s="152"/>
      <c r="N945" s="153" t="s">
        <v>35</v>
      </c>
      <c r="O945" s="45"/>
      <c r="P945" s="154">
        <f>O945*H945</f>
        <v>0</v>
      </c>
      <c r="Q945" s="154">
        <v>0</v>
      </c>
      <c r="R945" s="154">
        <f>Q945*H945</f>
        <v>0</v>
      </c>
      <c r="S945" s="154">
        <v>0</v>
      </c>
      <c r="T945" s="155">
        <f>S945*H945</f>
        <v>0</v>
      </c>
      <c r="AR945" s="156" t="s">
        <v>197</v>
      </c>
      <c r="AT945" s="156" t="s">
        <v>159</v>
      </c>
      <c r="AU945" s="156" t="s">
        <v>81</v>
      </c>
      <c r="AY945" s="3" t="s">
        <v>157</v>
      </c>
      <c r="BE945" s="157">
        <f>IF(N945="základná",J945,0)</f>
        <v>0</v>
      </c>
      <c r="BF945" s="157">
        <f>IF(N945="znížená",J945,0)</f>
        <v>0</v>
      </c>
      <c r="BG945" s="157">
        <f>IF(N945="zákl. prenesená",J945,0)</f>
        <v>0</v>
      </c>
      <c r="BH945" s="157">
        <f>IF(N945="zníž. prenesená",J945,0)</f>
        <v>0</v>
      </c>
      <c r="BI945" s="157">
        <f>IF(N945="nulová",J945,0)</f>
        <v>0</v>
      </c>
      <c r="BJ945" s="3" t="s">
        <v>81</v>
      </c>
      <c r="BK945" s="157">
        <f>ROUND(I945*H945,2)</f>
        <v>0</v>
      </c>
      <c r="BL945" s="3" t="s">
        <v>197</v>
      </c>
      <c r="BM945" s="156" t="s">
        <v>1108</v>
      </c>
    </row>
    <row r="946" spans="2:65" s="197" customFormat="1">
      <c r="B946" s="198"/>
      <c r="D946" s="160" t="s">
        <v>164</v>
      </c>
      <c r="E946" s="199"/>
      <c r="F946" s="200" t="s">
        <v>1109</v>
      </c>
      <c r="H946" s="199"/>
      <c r="I946" s="201"/>
      <c r="L946" s="198"/>
      <c r="M946" s="202"/>
      <c r="N946" s="203"/>
      <c r="O946" s="203"/>
      <c r="P946" s="203"/>
      <c r="Q946" s="203"/>
      <c r="R946" s="203"/>
      <c r="S946" s="203"/>
      <c r="T946" s="204"/>
      <c r="AT946" s="199" t="s">
        <v>164</v>
      </c>
      <c r="AU946" s="199" t="s">
        <v>81</v>
      </c>
      <c r="AV946" s="197" t="s">
        <v>75</v>
      </c>
      <c r="AW946" s="197" t="s">
        <v>26</v>
      </c>
      <c r="AX946" s="197" t="s">
        <v>69</v>
      </c>
      <c r="AY946" s="199" t="s">
        <v>157</v>
      </c>
    </row>
    <row r="947" spans="2:65" s="158" customFormat="1">
      <c r="B947" s="159"/>
      <c r="D947" s="160" t="s">
        <v>164</v>
      </c>
      <c r="E947" s="161"/>
      <c r="F947" s="162" t="s">
        <v>670</v>
      </c>
      <c r="H947" s="163">
        <v>42</v>
      </c>
      <c r="I947" s="164"/>
      <c r="L947" s="159"/>
      <c r="M947" s="165"/>
      <c r="N947" s="166"/>
      <c r="O947" s="166"/>
      <c r="P947" s="166"/>
      <c r="Q947" s="166"/>
      <c r="R947" s="166"/>
      <c r="S947" s="166"/>
      <c r="T947" s="167"/>
      <c r="AT947" s="161" t="s">
        <v>164</v>
      </c>
      <c r="AU947" s="161" t="s">
        <v>81</v>
      </c>
      <c r="AV947" s="158" t="s">
        <v>81</v>
      </c>
      <c r="AW947" s="158" t="s">
        <v>26</v>
      </c>
      <c r="AX947" s="158" t="s">
        <v>69</v>
      </c>
      <c r="AY947" s="161" t="s">
        <v>157</v>
      </c>
    </row>
    <row r="948" spans="2:65" s="158" customFormat="1">
      <c r="B948" s="159"/>
      <c r="D948" s="160" t="s">
        <v>164</v>
      </c>
      <c r="E948" s="161"/>
      <c r="F948" s="162" t="s">
        <v>344</v>
      </c>
      <c r="H948" s="163">
        <v>22.56</v>
      </c>
      <c r="I948" s="164"/>
      <c r="L948" s="159"/>
      <c r="M948" s="165"/>
      <c r="N948" s="166"/>
      <c r="O948" s="166"/>
      <c r="P948" s="166"/>
      <c r="Q948" s="166"/>
      <c r="R948" s="166"/>
      <c r="S948" s="166"/>
      <c r="T948" s="167"/>
      <c r="AT948" s="161" t="s">
        <v>164</v>
      </c>
      <c r="AU948" s="161" t="s">
        <v>81</v>
      </c>
      <c r="AV948" s="158" t="s">
        <v>81</v>
      </c>
      <c r="AW948" s="158" t="s">
        <v>26</v>
      </c>
      <c r="AX948" s="158" t="s">
        <v>69</v>
      </c>
      <c r="AY948" s="161" t="s">
        <v>157</v>
      </c>
    </row>
    <row r="949" spans="2:65" s="158" customFormat="1">
      <c r="B949" s="159"/>
      <c r="D949" s="160" t="s">
        <v>164</v>
      </c>
      <c r="E949" s="161"/>
      <c r="F949" s="162" t="s">
        <v>391</v>
      </c>
      <c r="H949" s="163">
        <v>12.49</v>
      </c>
      <c r="I949" s="164"/>
      <c r="L949" s="159"/>
      <c r="M949" s="165"/>
      <c r="N949" s="166"/>
      <c r="O949" s="166"/>
      <c r="P949" s="166"/>
      <c r="Q949" s="166"/>
      <c r="R949" s="166"/>
      <c r="S949" s="166"/>
      <c r="T949" s="167"/>
      <c r="AT949" s="161" t="s">
        <v>164</v>
      </c>
      <c r="AU949" s="161" t="s">
        <v>81</v>
      </c>
      <c r="AV949" s="158" t="s">
        <v>81</v>
      </c>
      <c r="AW949" s="158" t="s">
        <v>26</v>
      </c>
      <c r="AX949" s="158" t="s">
        <v>69</v>
      </c>
      <c r="AY949" s="161" t="s">
        <v>157</v>
      </c>
    </row>
    <row r="950" spans="2:65" s="158" customFormat="1">
      <c r="B950" s="159"/>
      <c r="D950" s="160" t="s">
        <v>164</v>
      </c>
      <c r="E950" s="161"/>
      <c r="F950" s="162" t="s">
        <v>392</v>
      </c>
      <c r="H950" s="163">
        <v>5.88</v>
      </c>
      <c r="I950" s="164"/>
      <c r="L950" s="159"/>
      <c r="M950" s="165"/>
      <c r="N950" s="166"/>
      <c r="O950" s="166"/>
      <c r="P950" s="166"/>
      <c r="Q950" s="166"/>
      <c r="R950" s="166"/>
      <c r="S950" s="166"/>
      <c r="T950" s="167"/>
      <c r="AT950" s="161" t="s">
        <v>164</v>
      </c>
      <c r="AU950" s="161" t="s">
        <v>81</v>
      </c>
      <c r="AV950" s="158" t="s">
        <v>81</v>
      </c>
      <c r="AW950" s="158" t="s">
        <v>26</v>
      </c>
      <c r="AX950" s="158" t="s">
        <v>69</v>
      </c>
      <c r="AY950" s="161" t="s">
        <v>157</v>
      </c>
    </row>
    <row r="951" spans="2:65" s="158" customFormat="1">
      <c r="B951" s="159"/>
      <c r="D951" s="160" t="s">
        <v>164</v>
      </c>
      <c r="E951" s="161"/>
      <c r="F951" s="162" t="s">
        <v>393</v>
      </c>
      <c r="H951" s="163">
        <v>8.75</v>
      </c>
      <c r="I951" s="164"/>
      <c r="L951" s="159"/>
      <c r="M951" s="165"/>
      <c r="N951" s="166"/>
      <c r="O951" s="166"/>
      <c r="P951" s="166"/>
      <c r="Q951" s="166"/>
      <c r="R951" s="166"/>
      <c r="S951" s="166"/>
      <c r="T951" s="167"/>
      <c r="AT951" s="161" t="s">
        <v>164</v>
      </c>
      <c r="AU951" s="161" t="s">
        <v>81</v>
      </c>
      <c r="AV951" s="158" t="s">
        <v>81</v>
      </c>
      <c r="AW951" s="158" t="s">
        <v>26</v>
      </c>
      <c r="AX951" s="158" t="s">
        <v>69</v>
      </c>
      <c r="AY951" s="161" t="s">
        <v>157</v>
      </c>
    </row>
    <row r="952" spans="2:65" s="158" customFormat="1">
      <c r="B952" s="159"/>
      <c r="D952" s="160" t="s">
        <v>164</v>
      </c>
      <c r="E952" s="161"/>
      <c r="F952" s="162" t="s">
        <v>1110</v>
      </c>
      <c r="H952" s="163">
        <v>2.34</v>
      </c>
      <c r="I952" s="164"/>
      <c r="L952" s="159"/>
      <c r="M952" s="165"/>
      <c r="N952" s="166"/>
      <c r="O952" s="166"/>
      <c r="P952" s="166"/>
      <c r="Q952" s="166"/>
      <c r="R952" s="166"/>
      <c r="S952" s="166"/>
      <c r="T952" s="167"/>
      <c r="AT952" s="161" t="s">
        <v>164</v>
      </c>
      <c r="AU952" s="161" t="s">
        <v>81</v>
      </c>
      <c r="AV952" s="158" t="s">
        <v>81</v>
      </c>
      <c r="AW952" s="158" t="s">
        <v>26</v>
      </c>
      <c r="AX952" s="158" t="s">
        <v>69</v>
      </c>
      <c r="AY952" s="161" t="s">
        <v>157</v>
      </c>
    </row>
    <row r="953" spans="2:65" s="158" customFormat="1">
      <c r="B953" s="159"/>
      <c r="D953" s="160" t="s">
        <v>164</v>
      </c>
      <c r="E953" s="161"/>
      <c r="F953" s="162" t="s">
        <v>1111</v>
      </c>
      <c r="H953" s="163">
        <v>2.34</v>
      </c>
      <c r="I953" s="164"/>
      <c r="L953" s="159"/>
      <c r="M953" s="165"/>
      <c r="N953" s="166"/>
      <c r="O953" s="166"/>
      <c r="P953" s="166"/>
      <c r="Q953" s="166"/>
      <c r="R953" s="166"/>
      <c r="S953" s="166"/>
      <c r="T953" s="167"/>
      <c r="AT953" s="161" t="s">
        <v>164</v>
      </c>
      <c r="AU953" s="161" t="s">
        <v>81</v>
      </c>
      <c r="AV953" s="158" t="s">
        <v>81</v>
      </c>
      <c r="AW953" s="158" t="s">
        <v>26</v>
      </c>
      <c r="AX953" s="158" t="s">
        <v>69</v>
      </c>
      <c r="AY953" s="161" t="s">
        <v>157</v>
      </c>
    </row>
    <row r="954" spans="2:65" s="177" customFormat="1">
      <c r="B954" s="178"/>
      <c r="D954" s="160" t="s">
        <v>164</v>
      </c>
      <c r="E954" s="179"/>
      <c r="F954" s="180" t="s">
        <v>170</v>
      </c>
      <c r="H954" s="181">
        <v>96.36</v>
      </c>
      <c r="I954" s="182"/>
      <c r="L954" s="178"/>
      <c r="M954" s="183"/>
      <c r="N954" s="184"/>
      <c r="O954" s="184"/>
      <c r="P954" s="184"/>
      <c r="Q954" s="184"/>
      <c r="R954" s="184"/>
      <c r="S954" s="184"/>
      <c r="T954" s="185"/>
      <c r="AT954" s="179" t="s">
        <v>164</v>
      </c>
      <c r="AU954" s="179" t="s">
        <v>81</v>
      </c>
      <c r="AV954" s="177" t="s">
        <v>163</v>
      </c>
      <c r="AW954" s="177" t="s">
        <v>26</v>
      </c>
      <c r="AX954" s="177" t="s">
        <v>69</v>
      </c>
      <c r="AY954" s="179" t="s">
        <v>157</v>
      </c>
    </row>
    <row r="955" spans="2:65" s="158" customFormat="1">
      <c r="B955" s="159"/>
      <c r="D955" s="160" t="s">
        <v>164</v>
      </c>
      <c r="E955" s="161"/>
      <c r="F955" s="162" t="s">
        <v>1112</v>
      </c>
      <c r="H955" s="163">
        <v>103.105</v>
      </c>
      <c r="I955" s="164"/>
      <c r="L955" s="159"/>
      <c r="M955" s="165"/>
      <c r="N955" s="166"/>
      <c r="O955" s="166"/>
      <c r="P955" s="166"/>
      <c r="Q955" s="166"/>
      <c r="R955" s="166"/>
      <c r="S955" s="166"/>
      <c r="T955" s="167"/>
      <c r="AT955" s="161" t="s">
        <v>164</v>
      </c>
      <c r="AU955" s="161" t="s">
        <v>81</v>
      </c>
      <c r="AV955" s="158" t="s">
        <v>81</v>
      </c>
      <c r="AW955" s="158" t="s">
        <v>26</v>
      </c>
      <c r="AX955" s="158" t="s">
        <v>69</v>
      </c>
      <c r="AY955" s="161" t="s">
        <v>157</v>
      </c>
    </row>
    <row r="956" spans="2:65" s="177" customFormat="1">
      <c r="B956" s="178"/>
      <c r="D956" s="160" t="s">
        <v>164</v>
      </c>
      <c r="E956" s="179"/>
      <c r="F956" s="180" t="s">
        <v>170</v>
      </c>
      <c r="H956" s="181">
        <v>103.105</v>
      </c>
      <c r="I956" s="182"/>
      <c r="L956" s="178"/>
      <c r="M956" s="183"/>
      <c r="N956" s="184"/>
      <c r="O956" s="184"/>
      <c r="P956" s="184"/>
      <c r="Q956" s="184"/>
      <c r="R956" s="184"/>
      <c r="S956" s="184"/>
      <c r="T956" s="185"/>
      <c r="AT956" s="179" t="s">
        <v>164</v>
      </c>
      <c r="AU956" s="179" t="s">
        <v>81</v>
      </c>
      <c r="AV956" s="177" t="s">
        <v>163</v>
      </c>
      <c r="AW956" s="177" t="s">
        <v>26</v>
      </c>
      <c r="AX956" s="177" t="s">
        <v>75</v>
      </c>
      <c r="AY956" s="179" t="s">
        <v>157</v>
      </c>
    </row>
    <row r="957" spans="2:65" s="129" customFormat="1" ht="22.9" customHeight="1">
      <c r="B957" s="130"/>
      <c r="D957" s="131" t="s">
        <v>68</v>
      </c>
      <c r="E957" s="141" t="s">
        <v>1113</v>
      </c>
      <c r="F957" s="141" t="s">
        <v>1114</v>
      </c>
      <c r="I957" s="133"/>
      <c r="J957" s="142"/>
      <c r="L957" s="130"/>
      <c r="M957" s="135"/>
      <c r="N957" s="136"/>
      <c r="O957" s="136"/>
      <c r="P957" s="137">
        <f>P958</f>
        <v>0</v>
      </c>
      <c r="Q957" s="136"/>
      <c r="R957" s="137">
        <f>R958</f>
        <v>0</v>
      </c>
      <c r="S957" s="136"/>
      <c r="T957" s="138">
        <f>T958</f>
        <v>0</v>
      </c>
      <c r="AR957" s="131" t="s">
        <v>81</v>
      </c>
      <c r="AT957" s="139" t="s">
        <v>68</v>
      </c>
      <c r="AU957" s="139" t="s">
        <v>75</v>
      </c>
      <c r="AY957" s="131" t="s">
        <v>157</v>
      </c>
      <c r="BK957" s="140">
        <f>BK958</f>
        <v>0</v>
      </c>
    </row>
    <row r="958" spans="2:65" s="17" customFormat="1" ht="37.9" customHeight="1">
      <c r="B958" s="143"/>
      <c r="C958" s="144" t="s">
        <v>1115</v>
      </c>
      <c r="D958" s="144" t="s">
        <v>159</v>
      </c>
      <c r="E958" s="145" t="s">
        <v>1116</v>
      </c>
      <c r="F958" s="146" t="s">
        <v>1117</v>
      </c>
      <c r="G958" s="147" t="s">
        <v>222</v>
      </c>
      <c r="H958" s="148">
        <v>1</v>
      </c>
      <c r="I958" s="149"/>
      <c r="J958" s="150"/>
      <c r="K958" s="151"/>
      <c r="L958" s="18"/>
      <c r="M958" s="205"/>
      <c r="N958" s="206" t="s">
        <v>35</v>
      </c>
      <c r="O958" s="207"/>
      <c r="P958" s="208">
        <f>O958*H958</f>
        <v>0</v>
      </c>
      <c r="Q958" s="208">
        <v>0</v>
      </c>
      <c r="R958" s="208">
        <f>Q958*H958</f>
        <v>0</v>
      </c>
      <c r="S958" s="208">
        <v>0</v>
      </c>
      <c r="T958" s="209">
        <f>S958*H958</f>
        <v>0</v>
      </c>
      <c r="AR958" s="156" t="s">
        <v>197</v>
      </c>
      <c r="AT958" s="156" t="s">
        <v>159</v>
      </c>
      <c r="AU958" s="156" t="s">
        <v>81</v>
      </c>
      <c r="AY958" s="3" t="s">
        <v>157</v>
      </c>
      <c r="BE958" s="157">
        <f>IF(N958="základná",J958,0)</f>
        <v>0</v>
      </c>
      <c r="BF958" s="157">
        <f>IF(N958="znížená",J958,0)</f>
        <v>0</v>
      </c>
      <c r="BG958" s="157">
        <f>IF(N958="zákl. prenesená",J958,0)</f>
        <v>0</v>
      </c>
      <c r="BH958" s="157">
        <f>IF(N958="zníž. prenesená",J958,0)</f>
        <v>0</v>
      </c>
      <c r="BI958" s="157">
        <f>IF(N958="nulová",J958,0)</f>
        <v>0</v>
      </c>
      <c r="BJ958" s="3" t="s">
        <v>81</v>
      </c>
      <c r="BK958" s="157">
        <f>ROUND(I958*H958,2)</f>
        <v>0</v>
      </c>
      <c r="BL958" s="3" t="s">
        <v>197</v>
      </c>
      <c r="BM958" s="156" t="s">
        <v>1118</v>
      </c>
    </row>
    <row r="959" spans="2:65" s="17" customFormat="1" ht="7" customHeight="1">
      <c r="B959" s="33"/>
      <c r="C959" s="34"/>
      <c r="D959" s="34"/>
      <c r="E959" s="34"/>
      <c r="F959" s="34"/>
      <c r="G959" s="34"/>
      <c r="H959" s="34"/>
      <c r="I959" s="34"/>
      <c r="J959" s="34"/>
      <c r="K959" s="34"/>
      <c r="L959" s="18"/>
    </row>
  </sheetData>
  <autoFilter ref="C140:K958"/>
  <mergeCells count="12">
    <mergeCell ref="E131:H131"/>
    <mergeCell ref="E133:H133"/>
    <mergeCell ref="E29:H29"/>
    <mergeCell ref="E82:H82"/>
    <mergeCell ref="E84:H84"/>
    <mergeCell ref="E86:H86"/>
    <mergeCell ref="E129:H129"/>
    <mergeCell ref="L2:V2"/>
    <mergeCell ref="E7:H7"/>
    <mergeCell ref="E9:H9"/>
    <mergeCell ref="E11:H11"/>
    <mergeCell ref="E20:H20"/>
  </mergeCells>
  <pageMargins left="0.39374999999999999" right="0.39374999999999999" top="0.39374999999999999" bottom="0.39374999999999999" header="0.51180555555555496" footer="0"/>
  <pageSetup paperSize="9" scale="89" firstPageNumber="0" fitToHeight="100" orientation="portrait" horizontalDpi="300" verticalDpi="300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AMJ280"/>
  <sheetViews>
    <sheetView showGridLines="0" tabSelected="1" topLeftCell="A252" zoomScaleSheetLayoutView="100" workbookViewId="0">
      <selection activeCell="J95" sqref="J95:J101"/>
    </sheetView>
  </sheetViews>
  <sheetFormatPr defaultColWidth="8.44140625" defaultRowHeight="10"/>
  <cols>
    <col min="1" max="1" width="8.33203125" style="1" customWidth="1"/>
    <col min="2" max="2" width="1.109375" style="1" customWidth="1"/>
    <col min="3" max="3" width="5" style="1" customWidth="1"/>
    <col min="4" max="4" width="4.33203125" style="1" customWidth="1"/>
    <col min="5" max="5" width="17.109375" style="1" customWidth="1"/>
    <col min="6" max="6" width="50.77734375" style="1" customWidth="1"/>
    <col min="7" max="7" width="7.44140625" style="1" customWidth="1"/>
    <col min="8" max="8" width="14" style="1" customWidth="1"/>
    <col min="9" max="9" width="15.7773437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77734375" style="1" hidden="1" customWidth="1"/>
    <col min="14" max="14" width="9.33203125" style="1" hidden="1" customWidth="1"/>
    <col min="15" max="20" width="14.10937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32" max="43" width="8.44140625" style="1"/>
    <col min="44" max="65" width="9.33203125" style="1" hidden="1" customWidth="1"/>
    <col min="66" max="1024" width="8.44140625" style="1"/>
  </cols>
  <sheetData>
    <row r="2" spans="2:46" ht="37" customHeight="1">
      <c r="L2" s="689" t="s">
        <v>4</v>
      </c>
      <c r="M2" s="689"/>
      <c r="N2" s="689"/>
      <c r="O2" s="689"/>
      <c r="P2" s="689"/>
      <c r="Q2" s="689"/>
      <c r="R2" s="689"/>
      <c r="S2" s="689"/>
      <c r="T2" s="689"/>
      <c r="U2" s="689"/>
      <c r="V2" s="689"/>
      <c r="AT2" s="3" t="s">
        <v>85</v>
      </c>
    </row>
    <row r="3" spans="2:46" ht="7" customHeight="1">
      <c r="B3" s="4"/>
      <c r="C3" s="5"/>
      <c r="D3" s="5"/>
      <c r="E3" s="5"/>
      <c r="F3" s="5"/>
      <c r="G3" s="5"/>
      <c r="H3" s="5"/>
      <c r="I3" s="5"/>
      <c r="J3" s="5"/>
      <c r="K3" s="5"/>
      <c r="L3" s="6"/>
      <c r="AT3" s="3" t="s">
        <v>69</v>
      </c>
    </row>
    <row r="4" spans="2:46" ht="25" customHeight="1">
      <c r="B4" s="6"/>
      <c r="D4" s="7" t="s">
        <v>110</v>
      </c>
      <c r="L4" s="6"/>
      <c r="M4" s="85" t="s">
        <v>8</v>
      </c>
      <c r="AT4" s="3" t="s">
        <v>2</v>
      </c>
    </row>
    <row r="5" spans="2:46" ht="7" customHeight="1">
      <c r="B5" s="6"/>
      <c r="L5" s="6"/>
    </row>
    <row r="6" spans="2:46" ht="12" customHeight="1">
      <c r="B6" s="6"/>
      <c r="D6" s="12" t="s">
        <v>14</v>
      </c>
      <c r="L6" s="6"/>
    </row>
    <row r="7" spans="2:46" ht="16.5" customHeight="1">
      <c r="B7" s="6"/>
      <c r="E7" s="718" t="str">
        <f>'Rekapitulácia stavby'!K6</f>
        <v>Nitra, pracovisko ÚKT, Vodná 23 - rekonštrukcia priestorov</v>
      </c>
      <c r="F7" s="718"/>
      <c r="G7" s="718"/>
      <c r="H7" s="718"/>
      <c r="L7" s="6"/>
    </row>
    <row r="8" spans="2:46" ht="12" customHeight="1">
      <c r="B8" s="6"/>
      <c r="D8" s="12" t="s">
        <v>111</v>
      </c>
      <c r="L8" s="6"/>
    </row>
    <row r="9" spans="2:46" s="17" customFormat="1" ht="16.5" customHeight="1">
      <c r="B9" s="18"/>
      <c r="E9" s="718" t="s">
        <v>2993</v>
      </c>
      <c r="F9" s="718"/>
      <c r="G9" s="718"/>
      <c r="H9" s="718"/>
      <c r="L9" s="18"/>
    </row>
    <row r="10" spans="2:46" s="17" customFormat="1" ht="12" customHeight="1">
      <c r="B10" s="18"/>
      <c r="D10" s="12" t="s">
        <v>112</v>
      </c>
      <c r="L10" s="18"/>
    </row>
    <row r="11" spans="2:46" s="17" customFormat="1" ht="16.5" customHeight="1">
      <c r="B11" s="18"/>
      <c r="E11" s="703" t="s">
        <v>1119</v>
      </c>
      <c r="F11" s="703"/>
      <c r="G11" s="703"/>
      <c r="H11" s="703"/>
      <c r="L11" s="18"/>
    </row>
    <row r="12" spans="2:46" s="17" customFormat="1">
      <c r="B12" s="18"/>
      <c r="L12" s="18"/>
    </row>
    <row r="13" spans="2:46" s="17" customFormat="1" ht="12" customHeight="1">
      <c r="B13" s="18"/>
      <c r="D13" s="12" t="s">
        <v>15</v>
      </c>
      <c r="F13" s="13"/>
      <c r="I13" s="12" t="s">
        <v>16</v>
      </c>
      <c r="J13" s="13"/>
      <c r="L13" s="18"/>
    </row>
    <row r="14" spans="2:46" s="17" customFormat="1" ht="12" customHeight="1">
      <c r="B14" s="18"/>
      <c r="D14" s="12" t="s">
        <v>17</v>
      </c>
      <c r="F14" s="13" t="s">
        <v>18</v>
      </c>
      <c r="I14" s="12" t="s">
        <v>19</v>
      </c>
      <c r="J14" s="86">
        <f>'Rekapitulácia stavby'!AN8</f>
        <v>45048</v>
      </c>
      <c r="L14" s="18"/>
    </row>
    <row r="15" spans="2:46" s="17" customFormat="1" ht="10.9" customHeight="1">
      <c r="B15" s="18"/>
      <c r="L15" s="18"/>
    </row>
    <row r="16" spans="2:46" s="17" customFormat="1" ht="12" customHeight="1">
      <c r="B16" s="18"/>
      <c r="D16" s="12" t="s">
        <v>20</v>
      </c>
      <c r="I16" s="12" t="s">
        <v>21</v>
      </c>
      <c r="J16" s="13" t="str">
        <f>IF('Rekapitulácia stavby'!AN10="","",'Rekapitulácia stavby'!AN10)</f>
        <v/>
      </c>
      <c r="L16" s="18"/>
    </row>
    <row r="17" spans="2:12" s="17" customFormat="1" ht="18" customHeight="1">
      <c r="B17" s="18"/>
      <c r="E17" s="13" t="str">
        <f>IF('Rekapitulácia stavby'!E11="","",'Rekapitulácia stavby'!E11)</f>
        <v xml:space="preserve"> </v>
      </c>
      <c r="I17" s="12" t="s">
        <v>22</v>
      </c>
      <c r="J17" s="13" t="str">
        <f>IF('Rekapitulácia stavby'!AN11="","",'Rekapitulácia stavby'!AN11)</f>
        <v/>
      </c>
      <c r="L17" s="18"/>
    </row>
    <row r="18" spans="2:12" s="17" customFormat="1" ht="7" customHeight="1">
      <c r="B18" s="18"/>
      <c r="L18" s="18"/>
    </row>
    <row r="19" spans="2:12" s="17" customFormat="1" ht="12" customHeight="1">
      <c r="B19" s="18"/>
      <c r="D19" s="12" t="s">
        <v>23</v>
      </c>
      <c r="I19" s="12" t="s">
        <v>21</v>
      </c>
      <c r="J19" s="14" t="str">
        <f>'Rekapitulácia stavby'!AN13</f>
        <v>Vyplň údaj</v>
      </c>
      <c r="L19" s="18"/>
    </row>
    <row r="20" spans="2:12" s="17" customFormat="1" ht="18" customHeight="1">
      <c r="B20" s="18"/>
      <c r="E20" s="719" t="str">
        <f>'Rekapitulácia stavby'!E14</f>
        <v>Vyplň údaj</v>
      </c>
      <c r="F20" s="719"/>
      <c r="G20" s="719"/>
      <c r="H20" s="719"/>
      <c r="I20" s="12" t="s">
        <v>22</v>
      </c>
      <c r="J20" s="14" t="str">
        <f>'Rekapitulácia stavby'!AN14</f>
        <v>Vyplň údaj</v>
      </c>
      <c r="L20" s="18"/>
    </row>
    <row r="21" spans="2:12" s="17" customFormat="1" ht="7" customHeight="1">
      <c r="B21" s="18"/>
      <c r="L21" s="18"/>
    </row>
    <row r="22" spans="2:12" s="17" customFormat="1" ht="12" customHeight="1">
      <c r="B22" s="18"/>
      <c r="D22" s="12" t="s">
        <v>25</v>
      </c>
      <c r="I22" s="12" t="s">
        <v>21</v>
      </c>
      <c r="J22" s="13" t="str">
        <f>IF('Rekapitulácia stavby'!AN16="","",'Rekapitulácia stavby'!AN16)</f>
        <v/>
      </c>
      <c r="L22" s="18"/>
    </row>
    <row r="23" spans="2:12" s="17" customFormat="1" ht="18" customHeight="1">
      <c r="B23" s="18"/>
      <c r="E23" s="13" t="str">
        <f>IF('Rekapitulácia stavby'!E17="","",'Rekapitulácia stavby'!E17)</f>
        <v xml:space="preserve"> </v>
      </c>
      <c r="I23" s="12" t="s">
        <v>22</v>
      </c>
      <c r="J23" s="13" t="str">
        <f>IF('Rekapitulácia stavby'!AN17="","",'Rekapitulácia stavby'!AN17)</f>
        <v/>
      </c>
      <c r="L23" s="18"/>
    </row>
    <row r="24" spans="2:12" s="17" customFormat="1" ht="7" customHeight="1">
      <c r="B24" s="18"/>
      <c r="L24" s="18"/>
    </row>
    <row r="25" spans="2:12" s="17" customFormat="1" ht="12" customHeight="1">
      <c r="B25" s="18"/>
      <c r="D25" s="12" t="s">
        <v>27</v>
      </c>
      <c r="I25" s="12" t="s">
        <v>21</v>
      </c>
      <c r="J25" s="13" t="str">
        <f>IF('Rekapitulácia stavby'!AN19="","",'Rekapitulácia stavby'!AN19)</f>
        <v/>
      </c>
      <c r="L25" s="18"/>
    </row>
    <row r="26" spans="2:12" s="17" customFormat="1" ht="18" customHeight="1">
      <c r="B26" s="18"/>
      <c r="E26" s="13" t="str">
        <f>IF('Rekapitulácia stavby'!E20="","",'Rekapitulácia stavby'!E20)</f>
        <v xml:space="preserve"> </v>
      </c>
      <c r="I26" s="12" t="s">
        <v>22</v>
      </c>
      <c r="J26" s="13" t="str">
        <f>IF('Rekapitulácia stavby'!AN20="","",'Rekapitulácia stavby'!AN20)</f>
        <v/>
      </c>
      <c r="L26" s="18"/>
    </row>
    <row r="27" spans="2:12" s="17" customFormat="1" ht="7" customHeight="1">
      <c r="B27" s="18"/>
      <c r="L27" s="18"/>
    </row>
    <row r="28" spans="2:12" s="17" customFormat="1" ht="12" customHeight="1">
      <c r="B28" s="18"/>
      <c r="D28" s="12" t="s">
        <v>28</v>
      </c>
      <c r="L28" s="18"/>
    </row>
    <row r="29" spans="2:12" s="87" customFormat="1" ht="16.5" customHeight="1">
      <c r="B29" s="88"/>
      <c r="E29" s="694"/>
      <c r="F29" s="694"/>
      <c r="G29" s="694"/>
      <c r="H29" s="694"/>
      <c r="L29" s="88"/>
    </row>
    <row r="30" spans="2:12" s="17" customFormat="1" ht="7" customHeight="1">
      <c r="B30" s="18"/>
      <c r="L30" s="18"/>
    </row>
    <row r="31" spans="2:12" s="17" customFormat="1" ht="7" customHeight="1">
      <c r="B31" s="18"/>
      <c r="D31" s="43"/>
      <c r="E31" s="43"/>
      <c r="F31" s="43"/>
      <c r="G31" s="43"/>
      <c r="H31" s="43"/>
      <c r="I31" s="43"/>
      <c r="J31" s="43"/>
      <c r="K31" s="43"/>
      <c r="L31" s="18"/>
    </row>
    <row r="32" spans="2:12" s="17" customFormat="1" ht="25.5" customHeight="1">
      <c r="B32" s="18"/>
      <c r="D32" s="89" t="s">
        <v>29</v>
      </c>
      <c r="J32" s="90">
        <f>ROUND(J123, 2)</f>
        <v>0</v>
      </c>
      <c r="L32" s="18"/>
    </row>
    <row r="33" spans="2:12" s="17" customFormat="1" ht="7" customHeight="1">
      <c r="B33" s="18"/>
      <c r="D33" s="43"/>
      <c r="E33" s="43"/>
      <c r="F33" s="43"/>
      <c r="G33" s="43"/>
      <c r="H33" s="43"/>
      <c r="I33" s="43"/>
      <c r="J33" s="43"/>
      <c r="K33" s="43"/>
      <c r="L33" s="18"/>
    </row>
    <row r="34" spans="2:12" s="17" customFormat="1" ht="14.5" customHeight="1">
      <c r="B34" s="18"/>
      <c r="F34" s="91" t="s">
        <v>31</v>
      </c>
      <c r="I34" s="91" t="s">
        <v>30</v>
      </c>
      <c r="J34" s="91" t="s">
        <v>32</v>
      </c>
      <c r="L34" s="18"/>
    </row>
    <row r="35" spans="2:12" s="17" customFormat="1" ht="14.5" customHeight="1">
      <c r="B35" s="18"/>
      <c r="D35" s="92" t="s">
        <v>33</v>
      </c>
      <c r="E35" s="23" t="s">
        <v>34</v>
      </c>
      <c r="F35" s="93">
        <f>ROUND((SUM(BE123:BE279)),  2)</f>
        <v>0</v>
      </c>
      <c r="G35" s="94"/>
      <c r="H35" s="94"/>
      <c r="I35" s="95">
        <v>0.2</v>
      </c>
      <c r="J35" s="93">
        <f>ROUND(((SUM(BE123:BE279))*I35),  2)</f>
        <v>0</v>
      </c>
      <c r="L35" s="18"/>
    </row>
    <row r="36" spans="2:12" s="17" customFormat="1" ht="14.5" customHeight="1">
      <c r="B36" s="18"/>
      <c r="E36" s="23" t="s">
        <v>35</v>
      </c>
      <c r="F36" s="93">
        <f>ROUND((SUM(BF123:BF279)),  2)</f>
        <v>0</v>
      </c>
      <c r="G36" s="94"/>
      <c r="H36" s="94"/>
      <c r="I36" s="95">
        <v>0.2</v>
      </c>
      <c r="J36" s="93">
        <f>ROUND(((SUM(BF123:BF279))*I36),  2)</f>
        <v>0</v>
      </c>
      <c r="L36" s="18"/>
    </row>
    <row r="37" spans="2:12" s="17" customFormat="1" ht="14.5" hidden="1" customHeight="1">
      <c r="B37" s="18"/>
      <c r="E37" s="12" t="s">
        <v>36</v>
      </c>
      <c r="F37" s="96">
        <f>ROUND((SUM(BG123:BG279)),  2)</f>
        <v>0</v>
      </c>
      <c r="I37" s="97">
        <v>0.2</v>
      </c>
      <c r="J37" s="96">
        <f>0</f>
        <v>0</v>
      </c>
      <c r="L37" s="18"/>
    </row>
    <row r="38" spans="2:12" s="17" customFormat="1" ht="14.5" hidden="1" customHeight="1">
      <c r="B38" s="18"/>
      <c r="E38" s="12" t="s">
        <v>37</v>
      </c>
      <c r="F38" s="96">
        <f>ROUND((SUM(BH123:BH279)),  2)</f>
        <v>0</v>
      </c>
      <c r="I38" s="97">
        <v>0.2</v>
      </c>
      <c r="J38" s="96">
        <f>0</f>
        <v>0</v>
      </c>
      <c r="L38" s="18"/>
    </row>
    <row r="39" spans="2:12" s="17" customFormat="1" ht="14.5" hidden="1" customHeight="1">
      <c r="B39" s="18"/>
      <c r="E39" s="23" t="s">
        <v>38</v>
      </c>
      <c r="F39" s="93">
        <f>ROUND((SUM(BI123:BI279)),  2)</f>
        <v>0</v>
      </c>
      <c r="G39" s="94"/>
      <c r="H39" s="94"/>
      <c r="I39" s="95">
        <v>0</v>
      </c>
      <c r="J39" s="93">
        <f>0</f>
        <v>0</v>
      </c>
      <c r="L39" s="18"/>
    </row>
    <row r="40" spans="2:12" s="17" customFormat="1" ht="7" customHeight="1">
      <c r="B40" s="18"/>
      <c r="L40" s="18"/>
    </row>
    <row r="41" spans="2:12" s="17" customFormat="1" ht="25.5" customHeight="1">
      <c r="B41" s="18"/>
      <c r="C41" s="98"/>
      <c r="D41" s="99" t="s">
        <v>39</v>
      </c>
      <c r="E41" s="47"/>
      <c r="F41" s="47"/>
      <c r="G41" s="100" t="s">
        <v>40</v>
      </c>
      <c r="H41" s="101" t="s">
        <v>41</v>
      </c>
      <c r="I41" s="47"/>
      <c r="J41" s="102">
        <f>SUM(J32:J39)</f>
        <v>0</v>
      </c>
      <c r="K41" s="103"/>
      <c r="L41" s="18"/>
    </row>
    <row r="42" spans="2:12" ht="14.5" customHeight="1">
      <c r="B42" s="6"/>
      <c r="L42" s="6"/>
    </row>
    <row r="43" spans="2:12" ht="14.5" customHeight="1">
      <c r="B43" s="6"/>
      <c r="L43" s="6"/>
    </row>
    <row r="44" spans="2:12" ht="14.5" customHeight="1">
      <c r="B44" s="6"/>
      <c r="L44" s="6"/>
    </row>
    <row r="45" spans="2:12" ht="14.5" customHeight="1">
      <c r="B45" s="6"/>
      <c r="L45" s="6"/>
    </row>
    <row r="46" spans="2:12" ht="14.5" customHeight="1">
      <c r="B46" s="6"/>
      <c r="L46" s="6"/>
    </row>
    <row r="47" spans="2:12" s="17" customFormat="1" ht="14.5" customHeight="1">
      <c r="B47" s="18"/>
      <c r="D47" s="30" t="s">
        <v>42</v>
      </c>
      <c r="E47" s="31"/>
      <c r="F47" s="31"/>
      <c r="G47" s="30" t="s">
        <v>43</v>
      </c>
      <c r="H47" s="31"/>
      <c r="I47" s="31"/>
      <c r="J47" s="31"/>
      <c r="K47" s="31"/>
      <c r="L47" s="18"/>
    </row>
    <row r="48" spans="2:12">
      <c r="B48" s="6"/>
      <c r="L48" s="6"/>
    </row>
    <row r="49" spans="2:12">
      <c r="B49" s="6"/>
      <c r="L49" s="6"/>
    </row>
    <row r="50" spans="2:12">
      <c r="B50" s="6"/>
      <c r="L50" s="6"/>
    </row>
    <row r="51" spans="2:12">
      <c r="B51" s="6"/>
      <c r="L51" s="6"/>
    </row>
    <row r="52" spans="2:12">
      <c r="B52" s="6"/>
      <c r="L52" s="6"/>
    </row>
    <row r="53" spans="2:12">
      <c r="B53" s="6"/>
      <c r="L53" s="6"/>
    </row>
    <row r="54" spans="2:12">
      <c r="B54" s="6"/>
      <c r="L54" s="6"/>
    </row>
    <row r="55" spans="2:12">
      <c r="B55" s="6"/>
      <c r="L55" s="6"/>
    </row>
    <row r="56" spans="2:12">
      <c r="B56" s="6"/>
      <c r="L56" s="6"/>
    </row>
    <row r="57" spans="2:12">
      <c r="B57" s="6"/>
      <c r="L57" s="6"/>
    </row>
    <row r="58" spans="2:12" s="17" customFormat="1" ht="12.5">
      <c r="B58" s="18"/>
      <c r="D58" s="32" t="s">
        <v>44</v>
      </c>
      <c r="E58" s="20"/>
      <c r="F58" s="104" t="s">
        <v>45</v>
      </c>
      <c r="G58" s="32" t="s">
        <v>44</v>
      </c>
      <c r="H58" s="20"/>
      <c r="I58" s="20"/>
      <c r="J58" s="105" t="s">
        <v>45</v>
      </c>
      <c r="K58" s="20"/>
      <c r="L58" s="18"/>
    </row>
    <row r="59" spans="2:12">
      <c r="B59" s="6"/>
      <c r="L59" s="6"/>
    </row>
    <row r="60" spans="2:12">
      <c r="B60" s="6"/>
      <c r="L60" s="6"/>
    </row>
    <row r="61" spans="2:12">
      <c r="B61" s="6"/>
      <c r="L61" s="6"/>
    </row>
    <row r="62" spans="2:12" s="17" customFormat="1" ht="13">
      <c r="B62" s="18"/>
      <c r="D62" s="30" t="s">
        <v>46</v>
      </c>
      <c r="E62" s="31"/>
      <c r="F62" s="31"/>
      <c r="G62" s="30" t="s">
        <v>47</v>
      </c>
      <c r="H62" s="31"/>
      <c r="I62" s="31"/>
      <c r="J62" s="31"/>
      <c r="K62" s="31"/>
      <c r="L62" s="18"/>
    </row>
    <row r="63" spans="2:12">
      <c r="B63" s="6"/>
      <c r="L63" s="6"/>
    </row>
    <row r="64" spans="2:12">
      <c r="B64" s="6"/>
      <c r="L64" s="6"/>
    </row>
    <row r="65" spans="2:12">
      <c r="B65" s="6"/>
      <c r="L65" s="6"/>
    </row>
    <row r="66" spans="2:12">
      <c r="B66" s="6"/>
      <c r="L66" s="6"/>
    </row>
    <row r="67" spans="2:12">
      <c r="B67" s="6"/>
      <c r="L67" s="6"/>
    </row>
    <row r="68" spans="2:12">
      <c r="B68" s="6"/>
      <c r="L68" s="6"/>
    </row>
    <row r="69" spans="2:12">
      <c r="B69" s="6"/>
      <c r="L69" s="6"/>
    </row>
    <row r="70" spans="2:12">
      <c r="B70" s="6"/>
      <c r="L70" s="6"/>
    </row>
    <row r="71" spans="2:12">
      <c r="B71" s="6"/>
      <c r="L71" s="6"/>
    </row>
    <row r="72" spans="2:12">
      <c r="B72" s="6"/>
      <c r="L72" s="6"/>
    </row>
    <row r="73" spans="2:12" s="17" customFormat="1" ht="12.5">
      <c r="B73" s="18"/>
      <c r="D73" s="32" t="s">
        <v>44</v>
      </c>
      <c r="E73" s="20"/>
      <c r="F73" s="104" t="s">
        <v>45</v>
      </c>
      <c r="G73" s="32" t="s">
        <v>44</v>
      </c>
      <c r="H73" s="20"/>
      <c r="I73" s="20"/>
      <c r="J73" s="105" t="s">
        <v>45</v>
      </c>
      <c r="K73" s="20"/>
      <c r="L73" s="18"/>
    </row>
    <row r="74" spans="2:12" s="17" customFormat="1" ht="14.5" customHeight="1">
      <c r="B74" s="33"/>
      <c r="C74" s="34"/>
      <c r="D74" s="34"/>
      <c r="E74" s="34"/>
      <c r="F74" s="34"/>
      <c r="G74" s="34"/>
      <c r="H74" s="34"/>
      <c r="I74" s="34"/>
      <c r="J74" s="34"/>
      <c r="K74" s="34"/>
      <c r="L74" s="18"/>
    </row>
    <row r="78" spans="2:12" s="17" customFormat="1" ht="7" customHeight="1">
      <c r="B78" s="35"/>
      <c r="C78" s="36"/>
      <c r="D78" s="36"/>
      <c r="E78" s="36"/>
      <c r="F78" s="36"/>
      <c r="G78" s="36"/>
      <c r="H78" s="36"/>
      <c r="I78" s="36"/>
      <c r="J78" s="36"/>
      <c r="K78" s="36"/>
      <c r="L78" s="18"/>
    </row>
    <row r="79" spans="2:12" s="17" customFormat="1" ht="25" customHeight="1">
      <c r="B79" s="18"/>
      <c r="C79" s="7" t="s">
        <v>114</v>
      </c>
      <c r="L79" s="18"/>
    </row>
    <row r="80" spans="2:12" s="17" customFormat="1" ht="7" customHeight="1">
      <c r="B80" s="18"/>
      <c r="L80" s="18"/>
    </row>
    <row r="81" spans="2:47" s="17" customFormat="1" ht="12" customHeight="1">
      <c r="B81" s="18"/>
      <c r="C81" s="12" t="s">
        <v>14</v>
      </c>
      <c r="L81" s="18"/>
    </row>
    <row r="82" spans="2:47" s="17" customFormat="1" ht="16.5" customHeight="1">
      <c r="B82" s="18"/>
      <c r="E82" s="718" t="str">
        <f>E7</f>
        <v>Nitra, pracovisko ÚKT, Vodná 23 - rekonštrukcia priestorov</v>
      </c>
      <c r="F82" s="718"/>
      <c r="G82" s="718"/>
      <c r="H82" s="718"/>
      <c r="L82" s="18"/>
    </row>
    <row r="83" spans="2:47" ht="12" customHeight="1">
      <c r="B83" s="6"/>
      <c r="C83" s="12" t="s">
        <v>111</v>
      </c>
      <c r="L83" s="6"/>
    </row>
    <row r="84" spans="2:47" s="17" customFormat="1" ht="16.5" customHeight="1">
      <c r="B84" s="18"/>
      <c r="E84" s="718" t="s">
        <v>2993</v>
      </c>
      <c r="F84" s="718"/>
      <c r="G84" s="718"/>
      <c r="H84" s="718"/>
      <c r="L84" s="18"/>
    </row>
    <row r="85" spans="2:47" s="17" customFormat="1" ht="12" customHeight="1">
      <c r="B85" s="18"/>
      <c r="C85" s="12" t="s">
        <v>112</v>
      </c>
      <c r="L85" s="18"/>
    </row>
    <row r="86" spans="2:47" s="17" customFormat="1" ht="16.5" customHeight="1">
      <c r="B86" s="18"/>
      <c r="E86" s="703" t="str">
        <f>E11</f>
        <v>02 - Elektroinstalacie silnoprúdové rozvody</v>
      </c>
      <c r="F86" s="703"/>
      <c r="G86" s="703"/>
      <c r="H86" s="703"/>
      <c r="L86" s="18"/>
    </row>
    <row r="87" spans="2:47" s="17" customFormat="1" ht="7" customHeight="1">
      <c r="B87" s="18"/>
      <c r="L87" s="18"/>
    </row>
    <row r="88" spans="2:47" s="17" customFormat="1" ht="12" customHeight="1">
      <c r="B88" s="18"/>
      <c r="C88" s="12" t="s">
        <v>17</v>
      </c>
      <c r="F88" s="13" t="str">
        <f>F14</f>
        <v xml:space="preserve"> </v>
      </c>
      <c r="I88" s="12" t="s">
        <v>19</v>
      </c>
      <c r="J88" s="86">
        <f>IF(J14="","",J14)</f>
        <v>45048</v>
      </c>
      <c r="L88" s="18"/>
    </row>
    <row r="89" spans="2:47" s="17" customFormat="1" ht="7" customHeight="1">
      <c r="B89" s="18"/>
      <c r="L89" s="18"/>
    </row>
    <row r="90" spans="2:47" s="17" customFormat="1" ht="15.25" customHeight="1">
      <c r="B90" s="18"/>
      <c r="C90" s="12" t="s">
        <v>20</v>
      </c>
      <c r="F90" s="13" t="str">
        <f>E17</f>
        <v xml:space="preserve"> </v>
      </c>
      <c r="I90" s="12" t="s">
        <v>25</v>
      </c>
      <c r="J90" s="106" t="str">
        <f>E23</f>
        <v xml:space="preserve"> </v>
      </c>
      <c r="L90" s="18"/>
    </row>
    <row r="91" spans="2:47" s="17" customFormat="1" ht="15.25" customHeight="1">
      <c r="B91" s="18"/>
      <c r="C91" s="12" t="s">
        <v>23</v>
      </c>
      <c r="F91" s="13" t="str">
        <f>IF(E20="","",E20)</f>
        <v>Vyplň údaj</v>
      </c>
      <c r="I91" s="12" t="s">
        <v>27</v>
      </c>
      <c r="J91" s="106" t="str">
        <f>E26</f>
        <v xml:space="preserve"> </v>
      </c>
      <c r="L91" s="18"/>
    </row>
    <row r="92" spans="2:47" s="17" customFormat="1" ht="10.4" customHeight="1">
      <c r="B92" s="18"/>
      <c r="L92" s="18"/>
    </row>
    <row r="93" spans="2:47" s="17" customFormat="1" ht="29.25" customHeight="1">
      <c r="B93" s="18"/>
      <c r="C93" s="107" t="s">
        <v>115</v>
      </c>
      <c r="D93" s="98"/>
      <c r="E93" s="98"/>
      <c r="F93" s="98"/>
      <c r="G93" s="98"/>
      <c r="H93" s="98"/>
      <c r="I93" s="98"/>
      <c r="J93" s="108" t="s">
        <v>116</v>
      </c>
      <c r="K93" s="98"/>
      <c r="L93" s="18"/>
    </row>
    <row r="94" spans="2:47" s="17" customFormat="1" ht="10.4" customHeight="1">
      <c r="B94" s="18"/>
      <c r="L94" s="18"/>
    </row>
    <row r="95" spans="2:47" s="17" customFormat="1" ht="22.9" customHeight="1">
      <c r="B95" s="18"/>
      <c r="C95" s="109" t="s">
        <v>117</v>
      </c>
      <c r="J95" s="90"/>
      <c r="L95" s="18"/>
      <c r="AU95" s="3" t="s">
        <v>118</v>
      </c>
    </row>
    <row r="96" spans="2:47" s="110" customFormat="1" ht="25" customHeight="1">
      <c r="B96" s="111"/>
      <c r="D96" s="112" t="s">
        <v>119</v>
      </c>
      <c r="E96" s="113"/>
      <c r="F96" s="113"/>
      <c r="G96" s="113"/>
      <c r="H96" s="113"/>
      <c r="I96" s="113"/>
      <c r="J96" s="114"/>
      <c r="L96" s="111"/>
    </row>
    <row r="97" spans="2:12" s="75" customFormat="1" ht="19.899999999999999" customHeight="1">
      <c r="B97" s="115"/>
      <c r="D97" s="116" t="s">
        <v>125</v>
      </c>
      <c r="E97" s="117"/>
      <c r="F97" s="117"/>
      <c r="G97" s="117"/>
      <c r="H97" s="117"/>
      <c r="I97" s="117"/>
      <c r="J97" s="118"/>
      <c r="L97" s="115"/>
    </row>
    <row r="98" spans="2:12" s="110" customFormat="1" ht="25" customHeight="1">
      <c r="B98" s="111"/>
      <c r="D98" s="112" t="s">
        <v>1120</v>
      </c>
      <c r="E98" s="113"/>
      <c r="F98" s="113"/>
      <c r="G98" s="113"/>
      <c r="H98" s="113"/>
      <c r="I98" s="113"/>
      <c r="J98" s="114"/>
      <c r="L98" s="111"/>
    </row>
    <row r="99" spans="2:12" s="75" customFormat="1" ht="19.899999999999999" customHeight="1">
      <c r="B99" s="115"/>
      <c r="D99" s="116" t="s">
        <v>1121</v>
      </c>
      <c r="E99" s="117"/>
      <c r="F99" s="117"/>
      <c r="G99" s="117"/>
      <c r="H99" s="117"/>
      <c r="I99" s="117"/>
      <c r="J99" s="118"/>
      <c r="L99" s="115"/>
    </row>
    <row r="100" spans="2:12" s="75" customFormat="1" ht="19.899999999999999" customHeight="1">
      <c r="B100" s="115"/>
      <c r="D100" s="116" t="s">
        <v>1122</v>
      </c>
      <c r="E100" s="117"/>
      <c r="F100" s="117"/>
      <c r="G100" s="117"/>
      <c r="H100" s="117"/>
      <c r="I100" s="117"/>
      <c r="J100" s="118"/>
      <c r="L100" s="115"/>
    </row>
    <row r="101" spans="2:12" s="110" customFormat="1" ht="25" customHeight="1">
      <c r="B101" s="111"/>
      <c r="D101" s="112" t="s">
        <v>1123</v>
      </c>
      <c r="E101" s="113"/>
      <c r="F101" s="113"/>
      <c r="G101" s="113"/>
      <c r="H101" s="113"/>
      <c r="I101" s="113"/>
      <c r="J101" s="114"/>
      <c r="L101" s="111"/>
    </row>
    <row r="102" spans="2:12" s="17" customFormat="1" ht="22" customHeight="1">
      <c r="B102" s="18"/>
      <c r="L102" s="18"/>
    </row>
    <row r="103" spans="2:12" s="17" customFormat="1" ht="7" customHeight="1">
      <c r="B103" s="33"/>
      <c r="C103" s="34"/>
      <c r="D103" s="34"/>
      <c r="E103" s="34"/>
      <c r="F103" s="34"/>
      <c r="G103" s="34"/>
      <c r="H103" s="34"/>
      <c r="I103" s="34"/>
      <c r="J103" s="34"/>
      <c r="K103" s="34"/>
      <c r="L103" s="18"/>
    </row>
    <row r="107" spans="2:12" s="17" customFormat="1" ht="7" customHeight="1">
      <c r="B107" s="35"/>
      <c r="C107" s="36"/>
      <c r="D107" s="36"/>
      <c r="E107" s="36"/>
      <c r="F107" s="36"/>
      <c r="G107" s="36"/>
      <c r="H107" s="36"/>
      <c r="I107" s="36"/>
      <c r="J107" s="36"/>
      <c r="K107" s="36"/>
      <c r="L107" s="18"/>
    </row>
    <row r="108" spans="2:12" s="17" customFormat="1" ht="25" customHeight="1">
      <c r="B108" s="18"/>
      <c r="C108" s="7" t="s">
        <v>143</v>
      </c>
      <c r="L108" s="18"/>
    </row>
    <row r="109" spans="2:12" s="17" customFormat="1" ht="7" customHeight="1">
      <c r="B109" s="18"/>
      <c r="L109" s="18"/>
    </row>
    <row r="110" spans="2:12" s="17" customFormat="1" ht="12" customHeight="1">
      <c r="B110" s="18"/>
      <c r="C110" s="12" t="s">
        <v>14</v>
      </c>
      <c r="L110" s="18"/>
    </row>
    <row r="111" spans="2:12" s="17" customFormat="1" ht="16.5" customHeight="1">
      <c r="B111" s="18"/>
      <c r="E111" s="718" t="str">
        <f>E7</f>
        <v>Nitra, pracovisko ÚKT, Vodná 23 - rekonštrukcia priestorov</v>
      </c>
      <c r="F111" s="718"/>
      <c r="G111" s="718"/>
      <c r="H111" s="718"/>
      <c r="L111" s="18"/>
    </row>
    <row r="112" spans="2:12" ht="12" customHeight="1">
      <c r="B112" s="6"/>
      <c r="C112" s="12" t="s">
        <v>111</v>
      </c>
      <c r="L112" s="6"/>
    </row>
    <row r="113" spans="2:65" s="17" customFormat="1" ht="16.5" customHeight="1">
      <c r="B113" s="18"/>
      <c r="E113" s="718" t="s">
        <v>2993</v>
      </c>
      <c r="F113" s="718"/>
      <c r="G113" s="718"/>
      <c r="H113" s="718"/>
      <c r="L113" s="18"/>
    </row>
    <row r="114" spans="2:65" s="17" customFormat="1" ht="12" customHeight="1">
      <c r="B114" s="18"/>
      <c r="C114" s="12" t="s">
        <v>112</v>
      </c>
      <c r="L114" s="18"/>
    </row>
    <row r="115" spans="2:65" s="17" customFormat="1" ht="16.5" customHeight="1">
      <c r="B115" s="18"/>
      <c r="E115" s="703" t="str">
        <f>E11</f>
        <v>02 - Elektroinstalacie silnoprúdové rozvody</v>
      </c>
      <c r="F115" s="703"/>
      <c r="G115" s="703"/>
      <c r="H115" s="703"/>
      <c r="L115" s="18"/>
    </row>
    <row r="116" spans="2:65" s="17" customFormat="1" ht="7" customHeight="1">
      <c r="B116" s="18"/>
      <c r="L116" s="18"/>
    </row>
    <row r="117" spans="2:65" s="17" customFormat="1" ht="12" customHeight="1">
      <c r="B117" s="18"/>
      <c r="C117" s="12" t="s">
        <v>17</v>
      </c>
      <c r="F117" s="13" t="str">
        <f>F14</f>
        <v xml:space="preserve"> </v>
      </c>
      <c r="I117" s="12" t="s">
        <v>19</v>
      </c>
      <c r="J117" s="86">
        <f>IF(J14="","",J14)</f>
        <v>45048</v>
      </c>
      <c r="L117" s="18"/>
    </row>
    <row r="118" spans="2:65" s="17" customFormat="1" ht="7" customHeight="1">
      <c r="B118" s="18"/>
      <c r="L118" s="18"/>
    </row>
    <row r="119" spans="2:65" s="17" customFormat="1" ht="15.25" customHeight="1">
      <c r="B119" s="18"/>
      <c r="C119" s="12" t="s">
        <v>20</v>
      </c>
      <c r="F119" s="13" t="str">
        <f>E17</f>
        <v xml:space="preserve"> </v>
      </c>
      <c r="I119" s="12" t="s">
        <v>25</v>
      </c>
      <c r="J119" s="106" t="str">
        <f>E23</f>
        <v xml:space="preserve"> </v>
      </c>
      <c r="L119" s="18"/>
    </row>
    <row r="120" spans="2:65" s="17" customFormat="1" ht="15.25" customHeight="1">
      <c r="B120" s="18"/>
      <c r="C120" s="12" t="s">
        <v>23</v>
      </c>
      <c r="F120" s="13" t="str">
        <f>IF(E20="","",E20)</f>
        <v>Vyplň údaj</v>
      </c>
      <c r="I120" s="12" t="s">
        <v>27</v>
      </c>
      <c r="J120" s="106" t="str">
        <f>E26</f>
        <v xml:space="preserve"> </v>
      </c>
      <c r="L120" s="18"/>
    </row>
    <row r="121" spans="2:65" s="17" customFormat="1" ht="10.4" customHeight="1">
      <c r="B121" s="18"/>
      <c r="L121" s="18"/>
    </row>
    <row r="122" spans="2:65" s="119" customFormat="1" ht="29.25" customHeight="1">
      <c r="B122" s="120"/>
      <c r="C122" s="121" t="s">
        <v>144</v>
      </c>
      <c r="D122" s="122" t="s">
        <v>54</v>
      </c>
      <c r="E122" s="122" t="s">
        <v>50</v>
      </c>
      <c r="F122" s="122" t="s">
        <v>51</v>
      </c>
      <c r="G122" s="122" t="s">
        <v>145</v>
      </c>
      <c r="H122" s="122" t="s">
        <v>146</v>
      </c>
      <c r="I122" s="122" t="s">
        <v>147</v>
      </c>
      <c r="J122" s="123" t="s">
        <v>116</v>
      </c>
      <c r="K122" s="124" t="s">
        <v>148</v>
      </c>
      <c r="L122" s="120"/>
      <c r="M122" s="49"/>
      <c r="N122" s="50" t="s">
        <v>33</v>
      </c>
      <c r="O122" s="50" t="s">
        <v>149</v>
      </c>
      <c r="P122" s="50" t="s">
        <v>150</v>
      </c>
      <c r="Q122" s="50" t="s">
        <v>151</v>
      </c>
      <c r="R122" s="50" t="s">
        <v>152</v>
      </c>
      <c r="S122" s="50" t="s">
        <v>153</v>
      </c>
      <c r="T122" s="51" t="s">
        <v>154</v>
      </c>
    </row>
    <row r="123" spans="2:65" s="17" customFormat="1" ht="22.9" customHeight="1">
      <c r="B123" s="18"/>
      <c r="C123" s="55" t="s">
        <v>117</v>
      </c>
      <c r="J123" s="125"/>
      <c r="L123" s="18"/>
      <c r="M123" s="52"/>
      <c r="N123" s="43"/>
      <c r="O123" s="43"/>
      <c r="P123" s="126">
        <f>P124+P132+P277</f>
        <v>0</v>
      </c>
      <c r="Q123" s="43"/>
      <c r="R123" s="126">
        <f>R124+R132+R277</f>
        <v>0</v>
      </c>
      <c r="S123" s="43"/>
      <c r="T123" s="127">
        <f>T124+T132+T277</f>
        <v>0</v>
      </c>
      <c r="AT123" s="3" t="s">
        <v>68</v>
      </c>
      <c r="AU123" s="3" t="s">
        <v>118</v>
      </c>
      <c r="BK123" s="128">
        <f>BK124+BK132+BK277</f>
        <v>0</v>
      </c>
    </row>
    <row r="124" spans="2:65" s="129" customFormat="1" ht="25.9" customHeight="1">
      <c r="B124" s="130"/>
      <c r="D124" s="131" t="s">
        <v>68</v>
      </c>
      <c r="E124" s="132" t="s">
        <v>155</v>
      </c>
      <c r="F124" s="132" t="s">
        <v>156</v>
      </c>
      <c r="I124" s="133"/>
      <c r="J124" s="134"/>
      <c r="L124" s="130"/>
      <c r="M124" s="135"/>
      <c r="N124" s="136"/>
      <c r="O124" s="136"/>
      <c r="P124" s="137">
        <f>P125</f>
        <v>0</v>
      </c>
      <c r="Q124" s="136"/>
      <c r="R124" s="137">
        <f>R125</f>
        <v>0</v>
      </c>
      <c r="S124" s="136"/>
      <c r="T124" s="138">
        <f>T125</f>
        <v>0</v>
      </c>
      <c r="AR124" s="131" t="s">
        <v>75</v>
      </c>
      <c r="AT124" s="139" t="s">
        <v>68</v>
      </c>
      <c r="AU124" s="139" t="s">
        <v>69</v>
      </c>
      <c r="AY124" s="131" t="s">
        <v>157</v>
      </c>
      <c r="BK124" s="140">
        <f>BK125</f>
        <v>0</v>
      </c>
    </row>
    <row r="125" spans="2:65" s="129" customFormat="1" ht="22.9" customHeight="1">
      <c r="B125" s="130"/>
      <c r="D125" s="131" t="s">
        <v>68</v>
      </c>
      <c r="E125" s="141" t="s">
        <v>198</v>
      </c>
      <c r="F125" s="141" t="s">
        <v>386</v>
      </c>
      <c r="I125" s="133"/>
      <c r="J125" s="142"/>
      <c r="L125" s="130"/>
      <c r="M125" s="135"/>
      <c r="N125" s="136"/>
      <c r="O125" s="136"/>
      <c r="P125" s="137">
        <f>SUM(P126:P131)</f>
        <v>0</v>
      </c>
      <c r="Q125" s="136"/>
      <c r="R125" s="137">
        <f>SUM(R126:R131)</f>
        <v>0</v>
      </c>
      <c r="S125" s="136"/>
      <c r="T125" s="138">
        <f>SUM(T126:T131)</f>
        <v>0</v>
      </c>
      <c r="AR125" s="131" t="s">
        <v>75</v>
      </c>
      <c r="AT125" s="139" t="s">
        <v>68</v>
      </c>
      <c r="AU125" s="139" t="s">
        <v>75</v>
      </c>
      <c r="AY125" s="131" t="s">
        <v>157</v>
      </c>
      <c r="BK125" s="140">
        <f>SUM(BK126:BK131)</f>
        <v>0</v>
      </c>
    </row>
    <row r="126" spans="2:65" s="17" customFormat="1" ht="24.25" customHeight="1">
      <c r="B126" s="143"/>
      <c r="C126" s="144" t="s">
        <v>75</v>
      </c>
      <c r="D126" s="144" t="s">
        <v>159</v>
      </c>
      <c r="E126" s="145" t="s">
        <v>1124</v>
      </c>
      <c r="F126" s="146" t="s">
        <v>1125</v>
      </c>
      <c r="G126" s="147" t="s">
        <v>222</v>
      </c>
      <c r="H126" s="148">
        <v>24</v>
      </c>
      <c r="I126" s="149"/>
      <c r="J126" s="150"/>
      <c r="K126" s="151"/>
      <c r="L126" s="18"/>
      <c r="M126" s="152"/>
      <c r="N126" s="153" t="s">
        <v>35</v>
      </c>
      <c r="O126" s="45"/>
      <c r="P126" s="154">
        <f t="shared" ref="P126:P131" si="0">O126*H126</f>
        <v>0</v>
      </c>
      <c r="Q126" s="154">
        <v>0</v>
      </c>
      <c r="R126" s="154">
        <f t="shared" ref="R126:R131" si="1">Q126*H126</f>
        <v>0</v>
      </c>
      <c r="S126" s="154">
        <v>0</v>
      </c>
      <c r="T126" s="155">
        <f t="shared" ref="T126:T131" si="2">S126*H126</f>
        <v>0</v>
      </c>
      <c r="AR126" s="156" t="s">
        <v>163</v>
      </c>
      <c r="AT126" s="156" t="s">
        <v>159</v>
      </c>
      <c r="AU126" s="156" t="s">
        <v>81</v>
      </c>
      <c r="AY126" s="3" t="s">
        <v>157</v>
      </c>
      <c r="BE126" s="157">
        <f t="shared" ref="BE126:BE131" si="3">IF(N126="základná",J126,0)</f>
        <v>0</v>
      </c>
      <c r="BF126" s="157">
        <f t="shared" ref="BF126:BF131" si="4">IF(N126="znížená",J126,0)</f>
        <v>0</v>
      </c>
      <c r="BG126" s="157">
        <f t="shared" ref="BG126:BG131" si="5">IF(N126="zákl. prenesená",J126,0)</f>
        <v>0</v>
      </c>
      <c r="BH126" s="157">
        <f t="shared" ref="BH126:BH131" si="6">IF(N126="zníž. prenesená",J126,0)</f>
        <v>0</v>
      </c>
      <c r="BI126" s="157">
        <f t="shared" ref="BI126:BI131" si="7">IF(N126="nulová",J126,0)</f>
        <v>0</v>
      </c>
      <c r="BJ126" s="3" t="s">
        <v>81</v>
      </c>
      <c r="BK126" s="157">
        <f t="shared" ref="BK126:BK131" si="8">ROUND(I126*H126,2)</f>
        <v>0</v>
      </c>
      <c r="BL126" s="3" t="s">
        <v>163</v>
      </c>
      <c r="BM126" s="156" t="s">
        <v>81</v>
      </c>
    </row>
    <row r="127" spans="2:65" s="17" customFormat="1" ht="24.25" customHeight="1">
      <c r="B127" s="143"/>
      <c r="C127" s="144" t="s">
        <v>81</v>
      </c>
      <c r="D127" s="144" t="s">
        <v>159</v>
      </c>
      <c r="E127" s="145" t="s">
        <v>1126</v>
      </c>
      <c r="F127" s="146" t="s">
        <v>1127</v>
      </c>
      <c r="G127" s="147" t="s">
        <v>1128</v>
      </c>
      <c r="H127" s="148">
        <v>1250</v>
      </c>
      <c r="I127" s="149"/>
      <c r="J127" s="150"/>
      <c r="K127" s="151"/>
      <c r="L127" s="18"/>
      <c r="M127" s="152"/>
      <c r="N127" s="153" t="s">
        <v>35</v>
      </c>
      <c r="O127" s="45"/>
      <c r="P127" s="154">
        <f t="shared" si="0"/>
        <v>0</v>
      </c>
      <c r="Q127" s="154">
        <v>0</v>
      </c>
      <c r="R127" s="154">
        <f t="shared" si="1"/>
        <v>0</v>
      </c>
      <c r="S127" s="154">
        <v>0</v>
      </c>
      <c r="T127" s="155">
        <f t="shared" si="2"/>
        <v>0</v>
      </c>
      <c r="AR127" s="156" t="s">
        <v>163</v>
      </c>
      <c r="AT127" s="156" t="s">
        <v>159</v>
      </c>
      <c r="AU127" s="156" t="s">
        <v>81</v>
      </c>
      <c r="AY127" s="3" t="s">
        <v>157</v>
      </c>
      <c r="BE127" s="157">
        <f t="shared" si="3"/>
        <v>0</v>
      </c>
      <c r="BF127" s="157">
        <f t="shared" si="4"/>
        <v>0</v>
      </c>
      <c r="BG127" s="157">
        <f t="shared" si="5"/>
        <v>0</v>
      </c>
      <c r="BH127" s="157">
        <f t="shared" si="6"/>
        <v>0</v>
      </c>
      <c r="BI127" s="157">
        <f t="shared" si="7"/>
        <v>0</v>
      </c>
      <c r="BJ127" s="3" t="s">
        <v>81</v>
      </c>
      <c r="BK127" s="157">
        <f t="shared" si="8"/>
        <v>0</v>
      </c>
      <c r="BL127" s="3" t="s">
        <v>163</v>
      </c>
      <c r="BM127" s="156" t="s">
        <v>163</v>
      </c>
    </row>
    <row r="128" spans="2:65" s="17" customFormat="1" ht="16.5" customHeight="1">
      <c r="B128" s="143"/>
      <c r="C128" s="186" t="s">
        <v>169</v>
      </c>
      <c r="D128" s="186" t="s">
        <v>236</v>
      </c>
      <c r="E128" s="187" t="s">
        <v>1129</v>
      </c>
      <c r="F128" s="188" t="s">
        <v>1130</v>
      </c>
      <c r="G128" s="189" t="s">
        <v>222</v>
      </c>
      <c r="H128" s="190">
        <v>4</v>
      </c>
      <c r="I128" s="191"/>
      <c r="J128" s="192"/>
      <c r="K128" s="193"/>
      <c r="L128" s="194"/>
      <c r="M128" s="195"/>
      <c r="N128" s="196" t="s">
        <v>35</v>
      </c>
      <c r="O128" s="45"/>
      <c r="P128" s="154">
        <f t="shared" si="0"/>
        <v>0</v>
      </c>
      <c r="Q128" s="154">
        <v>0</v>
      </c>
      <c r="R128" s="154">
        <f t="shared" si="1"/>
        <v>0</v>
      </c>
      <c r="S128" s="154">
        <v>0</v>
      </c>
      <c r="T128" s="155">
        <f t="shared" si="2"/>
        <v>0</v>
      </c>
      <c r="AR128" s="156" t="s">
        <v>179</v>
      </c>
      <c r="AT128" s="156" t="s">
        <v>236</v>
      </c>
      <c r="AU128" s="156" t="s">
        <v>81</v>
      </c>
      <c r="AY128" s="3" t="s">
        <v>157</v>
      </c>
      <c r="BE128" s="157">
        <f t="shared" si="3"/>
        <v>0</v>
      </c>
      <c r="BF128" s="157">
        <f t="shared" si="4"/>
        <v>0</v>
      </c>
      <c r="BG128" s="157">
        <f t="shared" si="5"/>
        <v>0</v>
      </c>
      <c r="BH128" s="157">
        <f t="shared" si="6"/>
        <v>0</v>
      </c>
      <c r="BI128" s="157">
        <f t="shared" si="7"/>
        <v>0</v>
      </c>
      <c r="BJ128" s="3" t="s">
        <v>81</v>
      </c>
      <c r="BK128" s="157">
        <f t="shared" si="8"/>
        <v>0</v>
      </c>
      <c r="BL128" s="3" t="s">
        <v>163</v>
      </c>
      <c r="BM128" s="156" t="s">
        <v>176</v>
      </c>
    </row>
    <row r="129" spans="2:65" s="17" customFormat="1" ht="24.25" customHeight="1">
      <c r="B129" s="143"/>
      <c r="C129" s="144" t="s">
        <v>163</v>
      </c>
      <c r="D129" s="144" t="s">
        <v>159</v>
      </c>
      <c r="E129" s="145" t="s">
        <v>1131</v>
      </c>
      <c r="F129" s="146" t="s">
        <v>1132</v>
      </c>
      <c r="G129" s="147" t="s">
        <v>1128</v>
      </c>
      <c r="H129" s="148">
        <v>1380</v>
      </c>
      <c r="I129" s="149"/>
      <c r="J129" s="150"/>
      <c r="K129" s="151"/>
      <c r="L129" s="18"/>
      <c r="M129" s="152"/>
      <c r="N129" s="153" t="s">
        <v>35</v>
      </c>
      <c r="O129" s="45"/>
      <c r="P129" s="154">
        <f t="shared" si="0"/>
        <v>0</v>
      </c>
      <c r="Q129" s="154">
        <v>0</v>
      </c>
      <c r="R129" s="154">
        <f t="shared" si="1"/>
        <v>0</v>
      </c>
      <c r="S129" s="154">
        <v>0</v>
      </c>
      <c r="T129" s="155">
        <f t="shared" si="2"/>
        <v>0</v>
      </c>
      <c r="AR129" s="156" t="s">
        <v>163</v>
      </c>
      <c r="AT129" s="156" t="s">
        <v>159</v>
      </c>
      <c r="AU129" s="156" t="s">
        <v>81</v>
      </c>
      <c r="AY129" s="3" t="s">
        <v>157</v>
      </c>
      <c r="BE129" s="157">
        <f t="shared" si="3"/>
        <v>0</v>
      </c>
      <c r="BF129" s="157">
        <f t="shared" si="4"/>
        <v>0</v>
      </c>
      <c r="BG129" s="157">
        <f t="shared" si="5"/>
        <v>0</v>
      </c>
      <c r="BH129" s="157">
        <f t="shared" si="6"/>
        <v>0</v>
      </c>
      <c r="BI129" s="157">
        <f t="shared" si="7"/>
        <v>0</v>
      </c>
      <c r="BJ129" s="3" t="s">
        <v>81</v>
      </c>
      <c r="BK129" s="157">
        <f t="shared" si="8"/>
        <v>0</v>
      </c>
      <c r="BL129" s="3" t="s">
        <v>163</v>
      </c>
      <c r="BM129" s="156" t="s">
        <v>179</v>
      </c>
    </row>
    <row r="130" spans="2:65" s="17" customFormat="1" ht="37.9" customHeight="1">
      <c r="B130" s="143"/>
      <c r="C130" s="144" t="s">
        <v>180</v>
      </c>
      <c r="D130" s="144" t="s">
        <v>159</v>
      </c>
      <c r="E130" s="145" t="s">
        <v>1133</v>
      </c>
      <c r="F130" s="146" t="s">
        <v>1134</v>
      </c>
      <c r="G130" s="147" t="s">
        <v>239</v>
      </c>
      <c r="H130" s="148">
        <v>1800</v>
      </c>
      <c r="I130" s="149"/>
      <c r="J130" s="150"/>
      <c r="K130" s="151"/>
      <c r="L130" s="18"/>
      <c r="M130" s="152"/>
      <c r="N130" s="153" t="s">
        <v>35</v>
      </c>
      <c r="O130" s="45"/>
      <c r="P130" s="154">
        <f t="shared" si="0"/>
        <v>0</v>
      </c>
      <c r="Q130" s="154">
        <v>0</v>
      </c>
      <c r="R130" s="154">
        <f t="shared" si="1"/>
        <v>0</v>
      </c>
      <c r="S130" s="154">
        <v>0</v>
      </c>
      <c r="T130" s="155">
        <f t="shared" si="2"/>
        <v>0</v>
      </c>
      <c r="AR130" s="156" t="s">
        <v>163</v>
      </c>
      <c r="AT130" s="156" t="s">
        <v>159</v>
      </c>
      <c r="AU130" s="156" t="s">
        <v>81</v>
      </c>
      <c r="AY130" s="3" t="s">
        <v>157</v>
      </c>
      <c r="BE130" s="157">
        <f t="shared" si="3"/>
        <v>0</v>
      </c>
      <c r="BF130" s="157">
        <f t="shared" si="4"/>
        <v>0</v>
      </c>
      <c r="BG130" s="157">
        <f t="shared" si="5"/>
        <v>0</v>
      </c>
      <c r="BH130" s="157">
        <f t="shared" si="6"/>
        <v>0</v>
      </c>
      <c r="BI130" s="157">
        <f t="shared" si="7"/>
        <v>0</v>
      </c>
      <c r="BJ130" s="3" t="s">
        <v>81</v>
      </c>
      <c r="BK130" s="157">
        <f t="shared" si="8"/>
        <v>0</v>
      </c>
      <c r="BL130" s="3" t="s">
        <v>163</v>
      </c>
      <c r="BM130" s="156" t="s">
        <v>183</v>
      </c>
    </row>
    <row r="131" spans="2:65" s="17" customFormat="1" ht="37.9" customHeight="1">
      <c r="B131" s="143"/>
      <c r="C131" s="144" t="s">
        <v>176</v>
      </c>
      <c r="D131" s="144" t="s">
        <v>159</v>
      </c>
      <c r="E131" s="145" t="s">
        <v>1135</v>
      </c>
      <c r="F131" s="146" t="s">
        <v>1136</v>
      </c>
      <c r="G131" s="147" t="s">
        <v>239</v>
      </c>
      <c r="H131" s="148">
        <v>950</v>
      </c>
      <c r="I131" s="149"/>
      <c r="J131" s="150"/>
      <c r="K131" s="151"/>
      <c r="L131" s="18"/>
      <c r="M131" s="152"/>
      <c r="N131" s="153" t="s">
        <v>35</v>
      </c>
      <c r="O131" s="45"/>
      <c r="P131" s="154">
        <f t="shared" si="0"/>
        <v>0</v>
      </c>
      <c r="Q131" s="154">
        <v>0</v>
      </c>
      <c r="R131" s="154">
        <f t="shared" si="1"/>
        <v>0</v>
      </c>
      <c r="S131" s="154">
        <v>0</v>
      </c>
      <c r="T131" s="155">
        <f t="shared" si="2"/>
        <v>0</v>
      </c>
      <c r="AR131" s="156" t="s">
        <v>163</v>
      </c>
      <c r="AT131" s="156" t="s">
        <v>159</v>
      </c>
      <c r="AU131" s="156" t="s">
        <v>81</v>
      </c>
      <c r="AY131" s="3" t="s">
        <v>157</v>
      </c>
      <c r="BE131" s="157">
        <f t="shared" si="3"/>
        <v>0</v>
      </c>
      <c r="BF131" s="157">
        <f t="shared" si="4"/>
        <v>0</v>
      </c>
      <c r="BG131" s="157">
        <f t="shared" si="5"/>
        <v>0</v>
      </c>
      <c r="BH131" s="157">
        <f t="shared" si="6"/>
        <v>0</v>
      </c>
      <c r="BI131" s="157">
        <f t="shared" si="7"/>
        <v>0</v>
      </c>
      <c r="BJ131" s="3" t="s">
        <v>81</v>
      </c>
      <c r="BK131" s="157">
        <f t="shared" si="8"/>
        <v>0</v>
      </c>
      <c r="BL131" s="3" t="s">
        <v>163</v>
      </c>
      <c r="BM131" s="156" t="s">
        <v>188</v>
      </c>
    </row>
    <row r="132" spans="2:65" s="129" customFormat="1" ht="25.9" customHeight="1">
      <c r="B132" s="130"/>
      <c r="D132" s="131" t="s">
        <v>68</v>
      </c>
      <c r="E132" s="132" t="s">
        <v>236</v>
      </c>
      <c r="F132" s="132" t="s">
        <v>1137</v>
      </c>
      <c r="I132" s="133"/>
      <c r="J132" s="134"/>
      <c r="L132" s="130"/>
      <c r="M132" s="135"/>
      <c r="N132" s="136"/>
      <c r="O132" s="136"/>
      <c r="P132" s="137">
        <f>P133+P274</f>
        <v>0</v>
      </c>
      <c r="Q132" s="136"/>
      <c r="R132" s="137">
        <f>R133+R274</f>
        <v>0</v>
      </c>
      <c r="S132" s="136"/>
      <c r="T132" s="138">
        <f>T133+T274</f>
        <v>0</v>
      </c>
      <c r="AR132" s="131" t="s">
        <v>169</v>
      </c>
      <c r="AT132" s="139" t="s">
        <v>68</v>
      </c>
      <c r="AU132" s="139" t="s">
        <v>69</v>
      </c>
      <c r="AY132" s="131" t="s">
        <v>157</v>
      </c>
      <c r="BK132" s="140">
        <f>BK133+BK274</f>
        <v>0</v>
      </c>
    </row>
    <row r="133" spans="2:65" s="129" customFormat="1" ht="22.9" customHeight="1">
      <c r="B133" s="130"/>
      <c r="D133" s="131" t="s">
        <v>68</v>
      </c>
      <c r="E133" s="141" t="s">
        <v>1138</v>
      </c>
      <c r="F133" s="141" t="s">
        <v>1139</v>
      </c>
      <c r="I133" s="133"/>
      <c r="J133" s="142"/>
      <c r="L133" s="130"/>
      <c r="M133" s="135"/>
      <c r="N133" s="136"/>
      <c r="O133" s="136"/>
      <c r="P133" s="137">
        <f>SUM(P134:P268)</f>
        <v>0</v>
      </c>
      <c r="Q133" s="136"/>
      <c r="R133" s="137">
        <f>SUM(R134:R268)</f>
        <v>0</v>
      </c>
      <c r="S133" s="136"/>
      <c r="T133" s="138">
        <f>SUM(T134:T268)</f>
        <v>0</v>
      </c>
      <c r="AR133" s="131" t="s">
        <v>169</v>
      </c>
      <c r="AT133" s="139" t="s">
        <v>68</v>
      </c>
      <c r="AU133" s="139" t="s">
        <v>75</v>
      </c>
      <c r="AY133" s="131" t="s">
        <v>157</v>
      </c>
      <c r="BK133" s="140">
        <f>SUM(BK134:BK268)</f>
        <v>0</v>
      </c>
    </row>
    <row r="134" spans="2:65" s="17" customFormat="1" ht="24.25" customHeight="1">
      <c r="B134" s="143"/>
      <c r="C134" s="144" t="s">
        <v>191</v>
      </c>
      <c r="D134" s="144" t="s">
        <v>159</v>
      </c>
      <c r="E134" s="145" t="s">
        <v>1140</v>
      </c>
      <c r="F134" s="146" t="s">
        <v>1141</v>
      </c>
      <c r="G134" s="147" t="s">
        <v>239</v>
      </c>
      <c r="H134" s="148">
        <v>40</v>
      </c>
      <c r="I134" s="149"/>
      <c r="J134" s="150"/>
      <c r="K134" s="151"/>
      <c r="L134" s="18"/>
      <c r="M134" s="152"/>
      <c r="N134" s="153" t="s">
        <v>35</v>
      </c>
      <c r="O134" s="45"/>
      <c r="P134" s="154">
        <f t="shared" ref="P134:P165" si="9">O134*H134</f>
        <v>0</v>
      </c>
      <c r="Q134" s="154">
        <v>0</v>
      </c>
      <c r="R134" s="154">
        <f t="shared" ref="R134:R165" si="10">Q134*H134</f>
        <v>0</v>
      </c>
      <c r="S134" s="154">
        <v>0</v>
      </c>
      <c r="T134" s="155">
        <f t="shared" ref="T134:T165" si="11">S134*H134</f>
        <v>0</v>
      </c>
      <c r="AR134" s="156" t="s">
        <v>329</v>
      </c>
      <c r="AT134" s="156" t="s">
        <v>159</v>
      </c>
      <c r="AU134" s="156" t="s">
        <v>81</v>
      </c>
      <c r="AY134" s="3" t="s">
        <v>157</v>
      </c>
      <c r="BE134" s="157">
        <f t="shared" ref="BE134:BE165" si="12">IF(N134="základná",J134,0)</f>
        <v>0</v>
      </c>
      <c r="BF134" s="157">
        <f t="shared" ref="BF134:BF165" si="13">IF(N134="znížená",J134,0)</f>
        <v>0</v>
      </c>
      <c r="BG134" s="157">
        <f t="shared" ref="BG134:BG165" si="14">IF(N134="zákl. prenesená",J134,0)</f>
        <v>0</v>
      </c>
      <c r="BH134" s="157">
        <f t="shared" ref="BH134:BH165" si="15">IF(N134="zníž. prenesená",J134,0)</f>
        <v>0</v>
      </c>
      <c r="BI134" s="157">
        <f t="shared" ref="BI134:BI165" si="16">IF(N134="nulová",J134,0)</f>
        <v>0</v>
      </c>
      <c r="BJ134" s="3" t="s">
        <v>81</v>
      </c>
      <c r="BK134" s="157">
        <f t="shared" ref="BK134:BK165" si="17">ROUND(I134*H134,2)</f>
        <v>0</v>
      </c>
      <c r="BL134" s="3" t="s">
        <v>329</v>
      </c>
      <c r="BM134" s="156" t="s">
        <v>194</v>
      </c>
    </row>
    <row r="135" spans="2:65" s="17" customFormat="1" ht="24.25" customHeight="1">
      <c r="B135" s="143"/>
      <c r="C135" s="186" t="s">
        <v>179</v>
      </c>
      <c r="D135" s="186" t="s">
        <v>236</v>
      </c>
      <c r="E135" s="187" t="s">
        <v>1142</v>
      </c>
      <c r="F135" s="188" t="s">
        <v>1143</v>
      </c>
      <c r="G135" s="189" t="s">
        <v>239</v>
      </c>
      <c r="H135" s="190">
        <v>40</v>
      </c>
      <c r="I135" s="191"/>
      <c r="J135" s="192"/>
      <c r="K135" s="193"/>
      <c r="L135" s="194"/>
      <c r="M135" s="195"/>
      <c r="N135" s="196" t="s">
        <v>35</v>
      </c>
      <c r="O135" s="45"/>
      <c r="P135" s="154">
        <f t="shared" si="9"/>
        <v>0</v>
      </c>
      <c r="Q135" s="154">
        <v>0</v>
      </c>
      <c r="R135" s="154">
        <f t="shared" si="10"/>
        <v>0</v>
      </c>
      <c r="S135" s="154">
        <v>0</v>
      </c>
      <c r="T135" s="155">
        <f t="shared" si="11"/>
        <v>0</v>
      </c>
      <c r="AR135" s="156" t="s">
        <v>825</v>
      </c>
      <c r="AT135" s="156" t="s">
        <v>236</v>
      </c>
      <c r="AU135" s="156" t="s">
        <v>81</v>
      </c>
      <c r="AY135" s="3" t="s">
        <v>157</v>
      </c>
      <c r="BE135" s="157">
        <f t="shared" si="12"/>
        <v>0</v>
      </c>
      <c r="BF135" s="157">
        <f t="shared" si="13"/>
        <v>0</v>
      </c>
      <c r="BG135" s="157">
        <f t="shared" si="14"/>
        <v>0</v>
      </c>
      <c r="BH135" s="157">
        <f t="shared" si="15"/>
        <v>0</v>
      </c>
      <c r="BI135" s="157">
        <f t="shared" si="16"/>
        <v>0</v>
      </c>
      <c r="BJ135" s="3" t="s">
        <v>81</v>
      </c>
      <c r="BK135" s="157">
        <f t="shared" si="17"/>
        <v>0</v>
      </c>
      <c r="BL135" s="3" t="s">
        <v>329</v>
      </c>
      <c r="BM135" s="156" t="s">
        <v>197</v>
      </c>
    </row>
    <row r="136" spans="2:65" s="17" customFormat="1" ht="24.25" customHeight="1">
      <c r="B136" s="143"/>
      <c r="C136" s="144" t="s">
        <v>198</v>
      </c>
      <c r="D136" s="144" t="s">
        <v>159</v>
      </c>
      <c r="E136" s="145" t="s">
        <v>1144</v>
      </c>
      <c r="F136" s="146" t="s">
        <v>1145</v>
      </c>
      <c r="G136" s="147" t="s">
        <v>239</v>
      </c>
      <c r="H136" s="148">
        <v>60</v>
      </c>
      <c r="I136" s="149"/>
      <c r="J136" s="150"/>
      <c r="K136" s="151"/>
      <c r="L136" s="18"/>
      <c r="M136" s="152"/>
      <c r="N136" s="153" t="s">
        <v>35</v>
      </c>
      <c r="O136" s="45"/>
      <c r="P136" s="154">
        <f t="shared" si="9"/>
        <v>0</v>
      </c>
      <c r="Q136" s="154">
        <v>0</v>
      </c>
      <c r="R136" s="154">
        <f t="shared" si="10"/>
        <v>0</v>
      </c>
      <c r="S136" s="154">
        <v>0</v>
      </c>
      <c r="T136" s="155">
        <f t="shared" si="11"/>
        <v>0</v>
      </c>
      <c r="AR136" s="156" t="s">
        <v>329</v>
      </c>
      <c r="AT136" s="156" t="s">
        <v>159</v>
      </c>
      <c r="AU136" s="156" t="s">
        <v>81</v>
      </c>
      <c r="AY136" s="3" t="s">
        <v>157</v>
      </c>
      <c r="BE136" s="157">
        <f t="shared" si="12"/>
        <v>0</v>
      </c>
      <c r="BF136" s="157">
        <f t="shared" si="13"/>
        <v>0</v>
      </c>
      <c r="BG136" s="157">
        <f t="shared" si="14"/>
        <v>0</v>
      </c>
      <c r="BH136" s="157">
        <f t="shared" si="15"/>
        <v>0</v>
      </c>
      <c r="BI136" s="157">
        <f t="shared" si="16"/>
        <v>0</v>
      </c>
      <c r="BJ136" s="3" t="s">
        <v>81</v>
      </c>
      <c r="BK136" s="157">
        <f t="shared" si="17"/>
        <v>0</v>
      </c>
      <c r="BL136" s="3" t="s">
        <v>329</v>
      </c>
      <c r="BM136" s="156" t="s">
        <v>201</v>
      </c>
    </row>
    <row r="137" spans="2:65" s="17" customFormat="1" ht="24.25" customHeight="1">
      <c r="B137" s="143"/>
      <c r="C137" s="186" t="s">
        <v>183</v>
      </c>
      <c r="D137" s="186" t="s">
        <v>236</v>
      </c>
      <c r="E137" s="187" t="s">
        <v>1146</v>
      </c>
      <c r="F137" s="188" t="s">
        <v>1147</v>
      </c>
      <c r="G137" s="189" t="s">
        <v>239</v>
      </c>
      <c r="H137" s="190">
        <v>60</v>
      </c>
      <c r="I137" s="191"/>
      <c r="J137" s="192"/>
      <c r="K137" s="193"/>
      <c r="L137" s="194"/>
      <c r="M137" s="195"/>
      <c r="N137" s="196" t="s">
        <v>35</v>
      </c>
      <c r="O137" s="45"/>
      <c r="P137" s="154">
        <f t="shared" si="9"/>
        <v>0</v>
      </c>
      <c r="Q137" s="154">
        <v>0</v>
      </c>
      <c r="R137" s="154">
        <f t="shared" si="10"/>
        <v>0</v>
      </c>
      <c r="S137" s="154">
        <v>0</v>
      </c>
      <c r="T137" s="155">
        <f t="shared" si="11"/>
        <v>0</v>
      </c>
      <c r="AR137" s="156" t="s">
        <v>825</v>
      </c>
      <c r="AT137" s="156" t="s">
        <v>236</v>
      </c>
      <c r="AU137" s="156" t="s">
        <v>81</v>
      </c>
      <c r="AY137" s="3" t="s">
        <v>157</v>
      </c>
      <c r="BE137" s="157">
        <f t="shared" si="12"/>
        <v>0</v>
      </c>
      <c r="BF137" s="157">
        <f t="shared" si="13"/>
        <v>0</v>
      </c>
      <c r="BG137" s="157">
        <f t="shared" si="14"/>
        <v>0</v>
      </c>
      <c r="BH137" s="157">
        <f t="shared" si="15"/>
        <v>0</v>
      </c>
      <c r="BI137" s="157">
        <f t="shared" si="16"/>
        <v>0</v>
      </c>
      <c r="BJ137" s="3" t="s">
        <v>81</v>
      </c>
      <c r="BK137" s="157">
        <f t="shared" si="17"/>
        <v>0</v>
      </c>
      <c r="BL137" s="3" t="s">
        <v>329</v>
      </c>
      <c r="BM137" s="156" t="s">
        <v>6</v>
      </c>
    </row>
    <row r="138" spans="2:65" s="17" customFormat="1" ht="21.75" customHeight="1">
      <c r="B138" s="143"/>
      <c r="C138" s="144" t="s">
        <v>205</v>
      </c>
      <c r="D138" s="144" t="s">
        <v>159</v>
      </c>
      <c r="E138" s="145" t="s">
        <v>1148</v>
      </c>
      <c r="F138" s="146" t="s">
        <v>1149</v>
      </c>
      <c r="G138" s="147" t="s">
        <v>222</v>
      </c>
      <c r="H138" s="148">
        <v>84</v>
      </c>
      <c r="I138" s="149"/>
      <c r="J138" s="150"/>
      <c r="K138" s="151"/>
      <c r="L138" s="18"/>
      <c r="M138" s="152"/>
      <c r="N138" s="153" t="s">
        <v>35</v>
      </c>
      <c r="O138" s="45"/>
      <c r="P138" s="154">
        <f t="shared" si="9"/>
        <v>0</v>
      </c>
      <c r="Q138" s="154">
        <v>0</v>
      </c>
      <c r="R138" s="154">
        <f t="shared" si="10"/>
        <v>0</v>
      </c>
      <c r="S138" s="154">
        <v>0</v>
      </c>
      <c r="T138" s="155">
        <f t="shared" si="11"/>
        <v>0</v>
      </c>
      <c r="AR138" s="156" t="s">
        <v>329</v>
      </c>
      <c r="AT138" s="156" t="s">
        <v>159</v>
      </c>
      <c r="AU138" s="156" t="s">
        <v>81</v>
      </c>
      <c r="AY138" s="3" t="s">
        <v>157</v>
      </c>
      <c r="BE138" s="157">
        <f t="shared" si="12"/>
        <v>0</v>
      </c>
      <c r="BF138" s="157">
        <f t="shared" si="13"/>
        <v>0</v>
      </c>
      <c r="BG138" s="157">
        <f t="shared" si="14"/>
        <v>0</v>
      </c>
      <c r="BH138" s="157">
        <f t="shared" si="15"/>
        <v>0</v>
      </c>
      <c r="BI138" s="157">
        <f t="shared" si="16"/>
        <v>0</v>
      </c>
      <c r="BJ138" s="3" t="s">
        <v>81</v>
      </c>
      <c r="BK138" s="157">
        <f t="shared" si="17"/>
        <v>0</v>
      </c>
      <c r="BL138" s="3" t="s">
        <v>329</v>
      </c>
      <c r="BM138" s="156" t="s">
        <v>209</v>
      </c>
    </row>
    <row r="139" spans="2:65" s="17" customFormat="1" ht="16.5" customHeight="1">
      <c r="B139" s="143"/>
      <c r="C139" s="186" t="s">
        <v>188</v>
      </c>
      <c r="D139" s="186" t="s">
        <v>236</v>
      </c>
      <c r="E139" s="187" t="s">
        <v>1150</v>
      </c>
      <c r="F139" s="188" t="s">
        <v>1151</v>
      </c>
      <c r="G139" s="189" t="s">
        <v>222</v>
      </c>
      <c r="H139" s="190">
        <v>84</v>
      </c>
      <c r="I139" s="191"/>
      <c r="J139" s="192"/>
      <c r="K139" s="193"/>
      <c r="L139" s="194"/>
      <c r="M139" s="195"/>
      <c r="N139" s="196" t="s">
        <v>35</v>
      </c>
      <c r="O139" s="45"/>
      <c r="P139" s="154">
        <f t="shared" si="9"/>
        <v>0</v>
      </c>
      <c r="Q139" s="154">
        <v>0</v>
      </c>
      <c r="R139" s="154">
        <f t="shared" si="10"/>
        <v>0</v>
      </c>
      <c r="S139" s="154">
        <v>0</v>
      </c>
      <c r="T139" s="155">
        <f t="shared" si="11"/>
        <v>0</v>
      </c>
      <c r="AR139" s="156" t="s">
        <v>825</v>
      </c>
      <c r="AT139" s="156" t="s">
        <v>236</v>
      </c>
      <c r="AU139" s="156" t="s">
        <v>81</v>
      </c>
      <c r="AY139" s="3" t="s">
        <v>157</v>
      </c>
      <c r="BE139" s="157">
        <f t="shared" si="12"/>
        <v>0</v>
      </c>
      <c r="BF139" s="157">
        <f t="shared" si="13"/>
        <v>0</v>
      </c>
      <c r="BG139" s="157">
        <f t="shared" si="14"/>
        <v>0</v>
      </c>
      <c r="BH139" s="157">
        <f t="shared" si="15"/>
        <v>0</v>
      </c>
      <c r="BI139" s="157">
        <f t="shared" si="16"/>
        <v>0</v>
      </c>
      <c r="BJ139" s="3" t="s">
        <v>81</v>
      </c>
      <c r="BK139" s="157">
        <f t="shared" si="17"/>
        <v>0</v>
      </c>
      <c r="BL139" s="3" t="s">
        <v>329</v>
      </c>
      <c r="BM139" s="156" t="s">
        <v>217</v>
      </c>
    </row>
    <row r="140" spans="2:65" s="17" customFormat="1" ht="24.25" customHeight="1">
      <c r="B140" s="143"/>
      <c r="C140" s="144" t="s">
        <v>219</v>
      </c>
      <c r="D140" s="144" t="s">
        <v>159</v>
      </c>
      <c r="E140" s="145" t="s">
        <v>1152</v>
      </c>
      <c r="F140" s="146" t="s">
        <v>1153</v>
      </c>
      <c r="G140" s="147" t="s">
        <v>222</v>
      </c>
      <c r="H140" s="148">
        <v>18</v>
      </c>
      <c r="I140" s="149"/>
      <c r="J140" s="150"/>
      <c r="K140" s="151"/>
      <c r="L140" s="18"/>
      <c r="M140" s="152"/>
      <c r="N140" s="153" t="s">
        <v>35</v>
      </c>
      <c r="O140" s="45"/>
      <c r="P140" s="154">
        <f t="shared" si="9"/>
        <v>0</v>
      </c>
      <c r="Q140" s="154">
        <v>0</v>
      </c>
      <c r="R140" s="154">
        <f t="shared" si="10"/>
        <v>0</v>
      </c>
      <c r="S140" s="154">
        <v>0</v>
      </c>
      <c r="T140" s="155">
        <f t="shared" si="11"/>
        <v>0</v>
      </c>
      <c r="AR140" s="156" t="s">
        <v>329</v>
      </c>
      <c r="AT140" s="156" t="s">
        <v>159</v>
      </c>
      <c r="AU140" s="156" t="s">
        <v>81</v>
      </c>
      <c r="AY140" s="3" t="s">
        <v>157</v>
      </c>
      <c r="BE140" s="157">
        <f t="shared" si="12"/>
        <v>0</v>
      </c>
      <c r="BF140" s="157">
        <f t="shared" si="13"/>
        <v>0</v>
      </c>
      <c r="BG140" s="157">
        <f t="shared" si="14"/>
        <v>0</v>
      </c>
      <c r="BH140" s="157">
        <f t="shared" si="15"/>
        <v>0</v>
      </c>
      <c r="BI140" s="157">
        <f t="shared" si="16"/>
        <v>0</v>
      </c>
      <c r="BJ140" s="3" t="s">
        <v>81</v>
      </c>
      <c r="BK140" s="157">
        <f t="shared" si="17"/>
        <v>0</v>
      </c>
      <c r="BL140" s="3" t="s">
        <v>329</v>
      </c>
      <c r="BM140" s="156" t="s">
        <v>223</v>
      </c>
    </row>
    <row r="141" spans="2:65" s="17" customFormat="1" ht="24.25" customHeight="1">
      <c r="B141" s="143"/>
      <c r="C141" s="186" t="s">
        <v>194</v>
      </c>
      <c r="D141" s="186" t="s">
        <v>236</v>
      </c>
      <c r="E141" s="187" t="s">
        <v>1154</v>
      </c>
      <c r="F141" s="188" t="s">
        <v>1155</v>
      </c>
      <c r="G141" s="189" t="s">
        <v>222</v>
      </c>
      <c r="H141" s="190">
        <v>18</v>
      </c>
      <c r="I141" s="191"/>
      <c r="J141" s="192"/>
      <c r="K141" s="193"/>
      <c r="L141" s="194"/>
      <c r="M141" s="195"/>
      <c r="N141" s="196" t="s">
        <v>35</v>
      </c>
      <c r="O141" s="45"/>
      <c r="P141" s="154">
        <f t="shared" si="9"/>
        <v>0</v>
      </c>
      <c r="Q141" s="154">
        <v>0</v>
      </c>
      <c r="R141" s="154">
        <f t="shared" si="10"/>
        <v>0</v>
      </c>
      <c r="S141" s="154">
        <v>0</v>
      </c>
      <c r="T141" s="155">
        <f t="shared" si="11"/>
        <v>0</v>
      </c>
      <c r="AR141" s="156" t="s">
        <v>825</v>
      </c>
      <c r="AT141" s="156" t="s">
        <v>236</v>
      </c>
      <c r="AU141" s="156" t="s">
        <v>81</v>
      </c>
      <c r="AY141" s="3" t="s">
        <v>157</v>
      </c>
      <c r="BE141" s="157">
        <f t="shared" si="12"/>
        <v>0</v>
      </c>
      <c r="BF141" s="157">
        <f t="shared" si="13"/>
        <v>0</v>
      </c>
      <c r="BG141" s="157">
        <f t="shared" si="14"/>
        <v>0</v>
      </c>
      <c r="BH141" s="157">
        <f t="shared" si="15"/>
        <v>0</v>
      </c>
      <c r="BI141" s="157">
        <f t="shared" si="16"/>
        <v>0</v>
      </c>
      <c r="BJ141" s="3" t="s">
        <v>81</v>
      </c>
      <c r="BK141" s="157">
        <f t="shared" si="17"/>
        <v>0</v>
      </c>
      <c r="BL141" s="3" t="s">
        <v>329</v>
      </c>
      <c r="BM141" s="156" t="s">
        <v>226</v>
      </c>
    </row>
    <row r="142" spans="2:65" s="17" customFormat="1" ht="24.25" customHeight="1">
      <c r="B142" s="143"/>
      <c r="C142" s="144" t="s">
        <v>227</v>
      </c>
      <c r="D142" s="144" t="s">
        <v>159</v>
      </c>
      <c r="E142" s="145" t="s">
        <v>1156</v>
      </c>
      <c r="F142" s="146" t="s">
        <v>1157</v>
      </c>
      <c r="G142" s="147" t="s">
        <v>222</v>
      </c>
      <c r="H142" s="148">
        <v>5</v>
      </c>
      <c r="I142" s="149"/>
      <c r="J142" s="150"/>
      <c r="K142" s="151"/>
      <c r="L142" s="18"/>
      <c r="M142" s="152"/>
      <c r="N142" s="153" t="s">
        <v>35</v>
      </c>
      <c r="O142" s="45"/>
      <c r="P142" s="154">
        <f t="shared" si="9"/>
        <v>0</v>
      </c>
      <c r="Q142" s="154">
        <v>0</v>
      </c>
      <c r="R142" s="154">
        <f t="shared" si="10"/>
        <v>0</v>
      </c>
      <c r="S142" s="154">
        <v>0</v>
      </c>
      <c r="T142" s="155">
        <f t="shared" si="11"/>
        <v>0</v>
      </c>
      <c r="AR142" s="156" t="s">
        <v>329</v>
      </c>
      <c r="AT142" s="156" t="s">
        <v>159</v>
      </c>
      <c r="AU142" s="156" t="s">
        <v>81</v>
      </c>
      <c r="AY142" s="3" t="s">
        <v>157</v>
      </c>
      <c r="BE142" s="157">
        <f t="shared" si="12"/>
        <v>0</v>
      </c>
      <c r="BF142" s="157">
        <f t="shared" si="13"/>
        <v>0</v>
      </c>
      <c r="BG142" s="157">
        <f t="shared" si="14"/>
        <v>0</v>
      </c>
      <c r="BH142" s="157">
        <f t="shared" si="15"/>
        <v>0</v>
      </c>
      <c r="BI142" s="157">
        <f t="shared" si="16"/>
        <v>0</v>
      </c>
      <c r="BJ142" s="3" t="s">
        <v>81</v>
      </c>
      <c r="BK142" s="157">
        <f t="shared" si="17"/>
        <v>0</v>
      </c>
      <c r="BL142" s="3" t="s">
        <v>329</v>
      </c>
      <c r="BM142" s="156" t="s">
        <v>230</v>
      </c>
    </row>
    <row r="143" spans="2:65" s="17" customFormat="1" ht="24.25" customHeight="1">
      <c r="B143" s="143"/>
      <c r="C143" s="186" t="s">
        <v>197</v>
      </c>
      <c r="D143" s="186" t="s">
        <v>236</v>
      </c>
      <c r="E143" s="187" t="s">
        <v>1158</v>
      </c>
      <c r="F143" s="188" t="s">
        <v>1159</v>
      </c>
      <c r="G143" s="189" t="s">
        <v>222</v>
      </c>
      <c r="H143" s="190">
        <v>5</v>
      </c>
      <c r="I143" s="191"/>
      <c r="J143" s="192"/>
      <c r="K143" s="193"/>
      <c r="L143" s="194"/>
      <c r="M143" s="195"/>
      <c r="N143" s="196" t="s">
        <v>35</v>
      </c>
      <c r="O143" s="45"/>
      <c r="P143" s="154">
        <f t="shared" si="9"/>
        <v>0</v>
      </c>
      <c r="Q143" s="154">
        <v>0</v>
      </c>
      <c r="R143" s="154">
        <f t="shared" si="10"/>
        <v>0</v>
      </c>
      <c r="S143" s="154">
        <v>0</v>
      </c>
      <c r="T143" s="155">
        <f t="shared" si="11"/>
        <v>0</v>
      </c>
      <c r="AR143" s="156" t="s">
        <v>825</v>
      </c>
      <c r="AT143" s="156" t="s">
        <v>236</v>
      </c>
      <c r="AU143" s="156" t="s">
        <v>81</v>
      </c>
      <c r="AY143" s="3" t="s">
        <v>157</v>
      </c>
      <c r="BE143" s="157">
        <f t="shared" si="12"/>
        <v>0</v>
      </c>
      <c r="BF143" s="157">
        <f t="shared" si="13"/>
        <v>0</v>
      </c>
      <c r="BG143" s="157">
        <f t="shared" si="14"/>
        <v>0</v>
      </c>
      <c r="BH143" s="157">
        <f t="shared" si="15"/>
        <v>0</v>
      </c>
      <c r="BI143" s="157">
        <f t="shared" si="16"/>
        <v>0</v>
      </c>
      <c r="BJ143" s="3" t="s">
        <v>81</v>
      </c>
      <c r="BK143" s="157">
        <f t="shared" si="17"/>
        <v>0</v>
      </c>
      <c r="BL143" s="3" t="s">
        <v>329</v>
      </c>
      <c r="BM143" s="156" t="s">
        <v>233</v>
      </c>
    </row>
    <row r="144" spans="2:65" s="17" customFormat="1" ht="24.25" customHeight="1">
      <c r="B144" s="143"/>
      <c r="C144" s="144" t="s">
        <v>235</v>
      </c>
      <c r="D144" s="144" t="s">
        <v>159</v>
      </c>
      <c r="E144" s="145" t="s">
        <v>1160</v>
      </c>
      <c r="F144" s="146" t="s">
        <v>1161</v>
      </c>
      <c r="G144" s="147" t="s">
        <v>222</v>
      </c>
      <c r="H144" s="148">
        <v>3</v>
      </c>
      <c r="I144" s="149"/>
      <c r="J144" s="150"/>
      <c r="K144" s="151"/>
      <c r="L144" s="18"/>
      <c r="M144" s="152"/>
      <c r="N144" s="153" t="s">
        <v>35</v>
      </c>
      <c r="O144" s="45"/>
      <c r="P144" s="154">
        <f t="shared" si="9"/>
        <v>0</v>
      </c>
      <c r="Q144" s="154">
        <v>0</v>
      </c>
      <c r="R144" s="154">
        <f t="shared" si="10"/>
        <v>0</v>
      </c>
      <c r="S144" s="154">
        <v>0</v>
      </c>
      <c r="T144" s="155">
        <f t="shared" si="11"/>
        <v>0</v>
      </c>
      <c r="AR144" s="156" t="s">
        <v>329</v>
      </c>
      <c r="AT144" s="156" t="s">
        <v>159</v>
      </c>
      <c r="AU144" s="156" t="s">
        <v>81</v>
      </c>
      <c r="AY144" s="3" t="s">
        <v>157</v>
      </c>
      <c r="BE144" s="157">
        <f t="shared" si="12"/>
        <v>0</v>
      </c>
      <c r="BF144" s="157">
        <f t="shared" si="13"/>
        <v>0</v>
      </c>
      <c r="BG144" s="157">
        <f t="shared" si="14"/>
        <v>0</v>
      </c>
      <c r="BH144" s="157">
        <f t="shared" si="15"/>
        <v>0</v>
      </c>
      <c r="BI144" s="157">
        <f t="shared" si="16"/>
        <v>0</v>
      </c>
      <c r="BJ144" s="3" t="s">
        <v>81</v>
      </c>
      <c r="BK144" s="157">
        <f t="shared" si="17"/>
        <v>0</v>
      </c>
      <c r="BL144" s="3" t="s">
        <v>329</v>
      </c>
      <c r="BM144" s="156" t="s">
        <v>240</v>
      </c>
    </row>
    <row r="145" spans="2:65" s="17" customFormat="1" ht="24.25" customHeight="1">
      <c r="B145" s="143"/>
      <c r="C145" s="186" t="s">
        <v>201</v>
      </c>
      <c r="D145" s="186" t="s">
        <v>236</v>
      </c>
      <c r="E145" s="187" t="s">
        <v>1162</v>
      </c>
      <c r="F145" s="188" t="s">
        <v>1163</v>
      </c>
      <c r="G145" s="189" t="s">
        <v>222</v>
      </c>
      <c r="H145" s="190">
        <v>3</v>
      </c>
      <c r="I145" s="191"/>
      <c r="J145" s="192"/>
      <c r="K145" s="193"/>
      <c r="L145" s="194"/>
      <c r="M145" s="195"/>
      <c r="N145" s="196" t="s">
        <v>35</v>
      </c>
      <c r="O145" s="45"/>
      <c r="P145" s="154">
        <f t="shared" si="9"/>
        <v>0</v>
      </c>
      <c r="Q145" s="154">
        <v>0</v>
      </c>
      <c r="R145" s="154">
        <f t="shared" si="10"/>
        <v>0</v>
      </c>
      <c r="S145" s="154">
        <v>0</v>
      </c>
      <c r="T145" s="155">
        <f t="shared" si="11"/>
        <v>0</v>
      </c>
      <c r="AR145" s="156" t="s">
        <v>825</v>
      </c>
      <c r="AT145" s="156" t="s">
        <v>236</v>
      </c>
      <c r="AU145" s="156" t="s">
        <v>81</v>
      </c>
      <c r="AY145" s="3" t="s">
        <v>157</v>
      </c>
      <c r="BE145" s="157">
        <f t="shared" si="12"/>
        <v>0</v>
      </c>
      <c r="BF145" s="157">
        <f t="shared" si="13"/>
        <v>0</v>
      </c>
      <c r="BG145" s="157">
        <f t="shared" si="14"/>
        <v>0</v>
      </c>
      <c r="BH145" s="157">
        <f t="shared" si="15"/>
        <v>0</v>
      </c>
      <c r="BI145" s="157">
        <f t="shared" si="16"/>
        <v>0</v>
      </c>
      <c r="BJ145" s="3" t="s">
        <v>81</v>
      </c>
      <c r="BK145" s="157">
        <f t="shared" si="17"/>
        <v>0</v>
      </c>
      <c r="BL145" s="3" t="s">
        <v>329</v>
      </c>
      <c r="BM145" s="156" t="s">
        <v>244</v>
      </c>
    </row>
    <row r="146" spans="2:65" s="17" customFormat="1" ht="24.25" customHeight="1">
      <c r="B146" s="143"/>
      <c r="C146" s="144" t="s">
        <v>245</v>
      </c>
      <c r="D146" s="144" t="s">
        <v>159</v>
      </c>
      <c r="E146" s="145" t="s">
        <v>1164</v>
      </c>
      <c r="F146" s="146" t="s">
        <v>1165</v>
      </c>
      <c r="G146" s="147" t="s">
        <v>222</v>
      </c>
      <c r="H146" s="148">
        <v>32</v>
      </c>
      <c r="I146" s="149"/>
      <c r="J146" s="150"/>
      <c r="K146" s="151"/>
      <c r="L146" s="18"/>
      <c r="M146" s="152"/>
      <c r="N146" s="153" t="s">
        <v>35</v>
      </c>
      <c r="O146" s="45"/>
      <c r="P146" s="154">
        <f t="shared" si="9"/>
        <v>0</v>
      </c>
      <c r="Q146" s="154">
        <v>0</v>
      </c>
      <c r="R146" s="154">
        <f t="shared" si="10"/>
        <v>0</v>
      </c>
      <c r="S146" s="154">
        <v>0</v>
      </c>
      <c r="T146" s="155">
        <f t="shared" si="11"/>
        <v>0</v>
      </c>
      <c r="AR146" s="156" t="s">
        <v>329</v>
      </c>
      <c r="AT146" s="156" t="s">
        <v>159</v>
      </c>
      <c r="AU146" s="156" t="s">
        <v>81</v>
      </c>
      <c r="AY146" s="3" t="s">
        <v>157</v>
      </c>
      <c r="BE146" s="157">
        <f t="shared" si="12"/>
        <v>0</v>
      </c>
      <c r="BF146" s="157">
        <f t="shared" si="13"/>
        <v>0</v>
      </c>
      <c r="BG146" s="157">
        <f t="shared" si="14"/>
        <v>0</v>
      </c>
      <c r="BH146" s="157">
        <f t="shared" si="15"/>
        <v>0</v>
      </c>
      <c r="BI146" s="157">
        <f t="shared" si="16"/>
        <v>0</v>
      </c>
      <c r="BJ146" s="3" t="s">
        <v>81</v>
      </c>
      <c r="BK146" s="157">
        <f t="shared" si="17"/>
        <v>0</v>
      </c>
      <c r="BL146" s="3" t="s">
        <v>329</v>
      </c>
      <c r="BM146" s="156" t="s">
        <v>248</v>
      </c>
    </row>
    <row r="147" spans="2:65" s="17" customFormat="1" ht="24.25" customHeight="1">
      <c r="B147" s="143"/>
      <c r="C147" s="186" t="s">
        <v>6</v>
      </c>
      <c r="D147" s="186" t="s">
        <v>236</v>
      </c>
      <c r="E147" s="187" t="s">
        <v>1166</v>
      </c>
      <c r="F147" s="188" t="s">
        <v>1167</v>
      </c>
      <c r="G147" s="189" t="s">
        <v>222</v>
      </c>
      <c r="H147" s="190">
        <v>32</v>
      </c>
      <c r="I147" s="191"/>
      <c r="J147" s="192"/>
      <c r="K147" s="193"/>
      <c r="L147" s="194"/>
      <c r="M147" s="195"/>
      <c r="N147" s="196" t="s">
        <v>35</v>
      </c>
      <c r="O147" s="45"/>
      <c r="P147" s="154">
        <f t="shared" si="9"/>
        <v>0</v>
      </c>
      <c r="Q147" s="154">
        <v>0</v>
      </c>
      <c r="R147" s="154">
        <f t="shared" si="10"/>
        <v>0</v>
      </c>
      <c r="S147" s="154">
        <v>0</v>
      </c>
      <c r="T147" s="155">
        <f t="shared" si="11"/>
        <v>0</v>
      </c>
      <c r="AR147" s="156" t="s">
        <v>825</v>
      </c>
      <c r="AT147" s="156" t="s">
        <v>236</v>
      </c>
      <c r="AU147" s="156" t="s">
        <v>81</v>
      </c>
      <c r="AY147" s="3" t="s">
        <v>157</v>
      </c>
      <c r="BE147" s="157">
        <f t="shared" si="12"/>
        <v>0</v>
      </c>
      <c r="BF147" s="157">
        <f t="shared" si="13"/>
        <v>0</v>
      </c>
      <c r="BG147" s="157">
        <f t="shared" si="14"/>
        <v>0</v>
      </c>
      <c r="BH147" s="157">
        <f t="shared" si="15"/>
        <v>0</v>
      </c>
      <c r="BI147" s="157">
        <f t="shared" si="16"/>
        <v>0</v>
      </c>
      <c r="BJ147" s="3" t="s">
        <v>81</v>
      </c>
      <c r="BK147" s="157">
        <f t="shared" si="17"/>
        <v>0</v>
      </c>
      <c r="BL147" s="3" t="s">
        <v>329</v>
      </c>
      <c r="BM147" s="156" t="s">
        <v>251</v>
      </c>
    </row>
    <row r="148" spans="2:65" s="17" customFormat="1" ht="24.25" customHeight="1">
      <c r="B148" s="143"/>
      <c r="C148" s="144" t="s">
        <v>252</v>
      </c>
      <c r="D148" s="144" t="s">
        <v>159</v>
      </c>
      <c r="E148" s="145" t="s">
        <v>1168</v>
      </c>
      <c r="F148" s="146" t="s">
        <v>1169</v>
      </c>
      <c r="G148" s="147" t="s">
        <v>222</v>
      </c>
      <c r="H148" s="148">
        <v>6</v>
      </c>
      <c r="I148" s="149"/>
      <c r="J148" s="150"/>
      <c r="K148" s="151"/>
      <c r="L148" s="18"/>
      <c r="M148" s="152"/>
      <c r="N148" s="153" t="s">
        <v>35</v>
      </c>
      <c r="O148" s="45"/>
      <c r="P148" s="154">
        <f t="shared" si="9"/>
        <v>0</v>
      </c>
      <c r="Q148" s="154">
        <v>0</v>
      </c>
      <c r="R148" s="154">
        <f t="shared" si="10"/>
        <v>0</v>
      </c>
      <c r="S148" s="154">
        <v>0</v>
      </c>
      <c r="T148" s="155">
        <f t="shared" si="11"/>
        <v>0</v>
      </c>
      <c r="AR148" s="156" t="s">
        <v>329</v>
      </c>
      <c r="AT148" s="156" t="s">
        <v>159</v>
      </c>
      <c r="AU148" s="156" t="s">
        <v>81</v>
      </c>
      <c r="AY148" s="3" t="s">
        <v>157</v>
      </c>
      <c r="BE148" s="157">
        <f t="shared" si="12"/>
        <v>0</v>
      </c>
      <c r="BF148" s="157">
        <f t="shared" si="13"/>
        <v>0</v>
      </c>
      <c r="BG148" s="157">
        <f t="shared" si="14"/>
        <v>0</v>
      </c>
      <c r="BH148" s="157">
        <f t="shared" si="15"/>
        <v>0</v>
      </c>
      <c r="BI148" s="157">
        <f t="shared" si="16"/>
        <v>0</v>
      </c>
      <c r="BJ148" s="3" t="s">
        <v>81</v>
      </c>
      <c r="BK148" s="157">
        <f t="shared" si="17"/>
        <v>0</v>
      </c>
      <c r="BL148" s="3" t="s">
        <v>329</v>
      </c>
      <c r="BM148" s="156" t="s">
        <v>255</v>
      </c>
    </row>
    <row r="149" spans="2:65" s="17" customFormat="1" ht="24.25" customHeight="1">
      <c r="B149" s="143"/>
      <c r="C149" s="186" t="s">
        <v>209</v>
      </c>
      <c r="D149" s="186" t="s">
        <v>236</v>
      </c>
      <c r="E149" s="187" t="s">
        <v>1170</v>
      </c>
      <c r="F149" s="188" t="s">
        <v>1171</v>
      </c>
      <c r="G149" s="189" t="s">
        <v>222</v>
      </c>
      <c r="H149" s="190">
        <v>6</v>
      </c>
      <c r="I149" s="191"/>
      <c r="J149" s="192"/>
      <c r="K149" s="193"/>
      <c r="L149" s="194"/>
      <c r="M149" s="195"/>
      <c r="N149" s="196" t="s">
        <v>35</v>
      </c>
      <c r="O149" s="45"/>
      <c r="P149" s="154">
        <f t="shared" si="9"/>
        <v>0</v>
      </c>
      <c r="Q149" s="154">
        <v>0</v>
      </c>
      <c r="R149" s="154">
        <f t="shared" si="10"/>
        <v>0</v>
      </c>
      <c r="S149" s="154">
        <v>0</v>
      </c>
      <c r="T149" s="155">
        <f t="shared" si="11"/>
        <v>0</v>
      </c>
      <c r="AR149" s="156" t="s">
        <v>825</v>
      </c>
      <c r="AT149" s="156" t="s">
        <v>236</v>
      </c>
      <c r="AU149" s="156" t="s">
        <v>81</v>
      </c>
      <c r="AY149" s="3" t="s">
        <v>157</v>
      </c>
      <c r="BE149" s="157">
        <f t="shared" si="12"/>
        <v>0</v>
      </c>
      <c r="BF149" s="157">
        <f t="shared" si="13"/>
        <v>0</v>
      </c>
      <c r="BG149" s="157">
        <f t="shared" si="14"/>
        <v>0</v>
      </c>
      <c r="BH149" s="157">
        <f t="shared" si="15"/>
        <v>0</v>
      </c>
      <c r="BI149" s="157">
        <f t="shared" si="16"/>
        <v>0</v>
      </c>
      <c r="BJ149" s="3" t="s">
        <v>81</v>
      </c>
      <c r="BK149" s="157">
        <f t="shared" si="17"/>
        <v>0</v>
      </c>
      <c r="BL149" s="3" t="s">
        <v>329</v>
      </c>
      <c r="BM149" s="156" t="s">
        <v>258</v>
      </c>
    </row>
    <row r="150" spans="2:65" s="17" customFormat="1" ht="21.75" customHeight="1">
      <c r="B150" s="143"/>
      <c r="C150" s="186" t="s">
        <v>260</v>
      </c>
      <c r="D150" s="186" t="s">
        <v>236</v>
      </c>
      <c r="E150" s="187" t="s">
        <v>1172</v>
      </c>
      <c r="F150" s="188" t="s">
        <v>1173</v>
      </c>
      <c r="G150" s="189" t="s">
        <v>222</v>
      </c>
      <c r="H150" s="190">
        <v>350</v>
      </c>
      <c r="I150" s="191"/>
      <c r="J150" s="192"/>
      <c r="K150" s="193"/>
      <c r="L150" s="194"/>
      <c r="M150" s="195"/>
      <c r="N150" s="196" t="s">
        <v>35</v>
      </c>
      <c r="O150" s="45"/>
      <c r="P150" s="154">
        <f t="shared" si="9"/>
        <v>0</v>
      </c>
      <c r="Q150" s="154">
        <v>0</v>
      </c>
      <c r="R150" s="154">
        <f t="shared" si="10"/>
        <v>0</v>
      </c>
      <c r="S150" s="154">
        <v>0</v>
      </c>
      <c r="T150" s="155">
        <f t="shared" si="11"/>
        <v>0</v>
      </c>
      <c r="AR150" s="156" t="s">
        <v>825</v>
      </c>
      <c r="AT150" s="156" t="s">
        <v>236</v>
      </c>
      <c r="AU150" s="156" t="s">
        <v>81</v>
      </c>
      <c r="AY150" s="3" t="s">
        <v>157</v>
      </c>
      <c r="BE150" s="157">
        <f t="shared" si="12"/>
        <v>0</v>
      </c>
      <c r="BF150" s="157">
        <f t="shared" si="13"/>
        <v>0</v>
      </c>
      <c r="BG150" s="157">
        <f t="shared" si="14"/>
        <v>0</v>
      </c>
      <c r="BH150" s="157">
        <f t="shared" si="15"/>
        <v>0</v>
      </c>
      <c r="BI150" s="157">
        <f t="shared" si="16"/>
        <v>0</v>
      </c>
      <c r="BJ150" s="3" t="s">
        <v>81</v>
      </c>
      <c r="BK150" s="157">
        <f t="shared" si="17"/>
        <v>0</v>
      </c>
      <c r="BL150" s="3" t="s">
        <v>329</v>
      </c>
      <c r="BM150" s="156" t="s">
        <v>263</v>
      </c>
    </row>
    <row r="151" spans="2:65" s="17" customFormat="1" ht="21.75" customHeight="1">
      <c r="B151" s="143"/>
      <c r="C151" s="186" t="s">
        <v>217</v>
      </c>
      <c r="D151" s="186" t="s">
        <v>236</v>
      </c>
      <c r="E151" s="187" t="s">
        <v>1174</v>
      </c>
      <c r="F151" s="188" t="s">
        <v>1175</v>
      </c>
      <c r="G151" s="189" t="s">
        <v>222</v>
      </c>
      <c r="H151" s="190">
        <v>400</v>
      </c>
      <c r="I151" s="191"/>
      <c r="J151" s="192"/>
      <c r="K151" s="193"/>
      <c r="L151" s="194"/>
      <c r="M151" s="195"/>
      <c r="N151" s="196" t="s">
        <v>35</v>
      </c>
      <c r="O151" s="45"/>
      <c r="P151" s="154">
        <f t="shared" si="9"/>
        <v>0</v>
      </c>
      <c r="Q151" s="154">
        <v>0</v>
      </c>
      <c r="R151" s="154">
        <f t="shared" si="10"/>
        <v>0</v>
      </c>
      <c r="S151" s="154">
        <v>0</v>
      </c>
      <c r="T151" s="155">
        <f t="shared" si="11"/>
        <v>0</v>
      </c>
      <c r="AR151" s="156" t="s">
        <v>825</v>
      </c>
      <c r="AT151" s="156" t="s">
        <v>236</v>
      </c>
      <c r="AU151" s="156" t="s">
        <v>81</v>
      </c>
      <c r="AY151" s="3" t="s">
        <v>157</v>
      </c>
      <c r="BE151" s="157">
        <f t="shared" si="12"/>
        <v>0</v>
      </c>
      <c r="BF151" s="157">
        <f t="shared" si="13"/>
        <v>0</v>
      </c>
      <c r="BG151" s="157">
        <f t="shared" si="14"/>
        <v>0</v>
      </c>
      <c r="BH151" s="157">
        <f t="shared" si="15"/>
        <v>0</v>
      </c>
      <c r="BI151" s="157">
        <f t="shared" si="16"/>
        <v>0</v>
      </c>
      <c r="BJ151" s="3" t="s">
        <v>81</v>
      </c>
      <c r="BK151" s="157">
        <f t="shared" si="17"/>
        <v>0</v>
      </c>
      <c r="BL151" s="3" t="s">
        <v>329</v>
      </c>
      <c r="BM151" s="156" t="s">
        <v>266</v>
      </c>
    </row>
    <row r="152" spans="2:65" s="17" customFormat="1" ht="21.75" customHeight="1">
      <c r="B152" s="143"/>
      <c r="C152" s="186" t="s">
        <v>267</v>
      </c>
      <c r="D152" s="186" t="s">
        <v>236</v>
      </c>
      <c r="E152" s="187" t="s">
        <v>1176</v>
      </c>
      <c r="F152" s="188" t="s">
        <v>1177</v>
      </c>
      <c r="G152" s="189" t="s">
        <v>222</v>
      </c>
      <c r="H152" s="190">
        <v>450</v>
      </c>
      <c r="I152" s="191"/>
      <c r="J152" s="192"/>
      <c r="K152" s="193"/>
      <c r="L152" s="194"/>
      <c r="M152" s="195"/>
      <c r="N152" s="196" t="s">
        <v>35</v>
      </c>
      <c r="O152" s="45"/>
      <c r="P152" s="154">
        <f t="shared" si="9"/>
        <v>0</v>
      </c>
      <c r="Q152" s="154">
        <v>0</v>
      </c>
      <c r="R152" s="154">
        <f t="shared" si="10"/>
        <v>0</v>
      </c>
      <c r="S152" s="154">
        <v>0</v>
      </c>
      <c r="T152" s="155">
        <f t="shared" si="11"/>
        <v>0</v>
      </c>
      <c r="AR152" s="156" t="s">
        <v>825</v>
      </c>
      <c r="AT152" s="156" t="s">
        <v>236</v>
      </c>
      <c r="AU152" s="156" t="s">
        <v>81</v>
      </c>
      <c r="AY152" s="3" t="s">
        <v>157</v>
      </c>
      <c r="BE152" s="157">
        <f t="shared" si="12"/>
        <v>0</v>
      </c>
      <c r="BF152" s="157">
        <f t="shared" si="13"/>
        <v>0</v>
      </c>
      <c r="BG152" s="157">
        <f t="shared" si="14"/>
        <v>0</v>
      </c>
      <c r="BH152" s="157">
        <f t="shared" si="15"/>
        <v>0</v>
      </c>
      <c r="BI152" s="157">
        <f t="shared" si="16"/>
        <v>0</v>
      </c>
      <c r="BJ152" s="3" t="s">
        <v>81</v>
      </c>
      <c r="BK152" s="157">
        <f t="shared" si="17"/>
        <v>0</v>
      </c>
      <c r="BL152" s="3" t="s">
        <v>329</v>
      </c>
      <c r="BM152" s="156" t="s">
        <v>270</v>
      </c>
    </row>
    <row r="153" spans="2:65" s="17" customFormat="1" ht="21.75" customHeight="1">
      <c r="B153" s="143"/>
      <c r="C153" s="186" t="s">
        <v>223</v>
      </c>
      <c r="D153" s="186" t="s">
        <v>236</v>
      </c>
      <c r="E153" s="187" t="s">
        <v>1178</v>
      </c>
      <c r="F153" s="188" t="s">
        <v>1179</v>
      </c>
      <c r="G153" s="189" t="s">
        <v>222</v>
      </c>
      <c r="H153" s="190">
        <v>400</v>
      </c>
      <c r="I153" s="191"/>
      <c r="J153" s="192"/>
      <c r="K153" s="193"/>
      <c r="L153" s="194"/>
      <c r="M153" s="195"/>
      <c r="N153" s="196" t="s">
        <v>35</v>
      </c>
      <c r="O153" s="45"/>
      <c r="P153" s="154">
        <f t="shared" si="9"/>
        <v>0</v>
      </c>
      <c r="Q153" s="154">
        <v>0</v>
      </c>
      <c r="R153" s="154">
        <f t="shared" si="10"/>
        <v>0</v>
      </c>
      <c r="S153" s="154">
        <v>0</v>
      </c>
      <c r="T153" s="155">
        <f t="shared" si="11"/>
        <v>0</v>
      </c>
      <c r="AR153" s="156" t="s">
        <v>825</v>
      </c>
      <c r="AT153" s="156" t="s">
        <v>236</v>
      </c>
      <c r="AU153" s="156" t="s">
        <v>81</v>
      </c>
      <c r="AY153" s="3" t="s">
        <v>157</v>
      </c>
      <c r="BE153" s="157">
        <f t="shared" si="12"/>
        <v>0</v>
      </c>
      <c r="BF153" s="157">
        <f t="shared" si="13"/>
        <v>0</v>
      </c>
      <c r="BG153" s="157">
        <f t="shared" si="14"/>
        <v>0</v>
      </c>
      <c r="BH153" s="157">
        <f t="shared" si="15"/>
        <v>0</v>
      </c>
      <c r="BI153" s="157">
        <f t="shared" si="16"/>
        <v>0</v>
      </c>
      <c r="BJ153" s="3" t="s">
        <v>81</v>
      </c>
      <c r="BK153" s="157">
        <f t="shared" si="17"/>
        <v>0</v>
      </c>
      <c r="BL153" s="3" t="s">
        <v>329</v>
      </c>
      <c r="BM153" s="156" t="s">
        <v>273</v>
      </c>
    </row>
    <row r="154" spans="2:65" s="17" customFormat="1" ht="37.9" customHeight="1">
      <c r="B154" s="143"/>
      <c r="C154" s="144" t="s">
        <v>276</v>
      </c>
      <c r="D154" s="144" t="s">
        <v>159</v>
      </c>
      <c r="E154" s="145" t="s">
        <v>1180</v>
      </c>
      <c r="F154" s="146" t="s">
        <v>1181</v>
      </c>
      <c r="G154" s="147" t="s">
        <v>222</v>
      </c>
      <c r="H154" s="148">
        <v>5</v>
      </c>
      <c r="I154" s="149"/>
      <c r="J154" s="150"/>
      <c r="K154" s="151"/>
      <c r="L154" s="18"/>
      <c r="M154" s="152"/>
      <c r="N154" s="153" t="s">
        <v>35</v>
      </c>
      <c r="O154" s="45"/>
      <c r="P154" s="154">
        <f t="shared" si="9"/>
        <v>0</v>
      </c>
      <c r="Q154" s="154">
        <v>0</v>
      </c>
      <c r="R154" s="154">
        <f t="shared" si="10"/>
        <v>0</v>
      </c>
      <c r="S154" s="154">
        <v>0</v>
      </c>
      <c r="T154" s="155">
        <f t="shared" si="11"/>
        <v>0</v>
      </c>
      <c r="AR154" s="156" t="s">
        <v>329</v>
      </c>
      <c r="AT154" s="156" t="s">
        <v>159</v>
      </c>
      <c r="AU154" s="156" t="s">
        <v>81</v>
      </c>
      <c r="AY154" s="3" t="s">
        <v>157</v>
      </c>
      <c r="BE154" s="157">
        <f t="shared" si="12"/>
        <v>0</v>
      </c>
      <c r="BF154" s="157">
        <f t="shared" si="13"/>
        <v>0</v>
      </c>
      <c r="BG154" s="157">
        <f t="shared" si="14"/>
        <v>0</v>
      </c>
      <c r="BH154" s="157">
        <f t="shared" si="15"/>
        <v>0</v>
      </c>
      <c r="BI154" s="157">
        <f t="shared" si="16"/>
        <v>0</v>
      </c>
      <c r="BJ154" s="3" t="s">
        <v>81</v>
      </c>
      <c r="BK154" s="157">
        <f t="shared" si="17"/>
        <v>0</v>
      </c>
      <c r="BL154" s="3" t="s">
        <v>329</v>
      </c>
      <c r="BM154" s="156" t="s">
        <v>279</v>
      </c>
    </row>
    <row r="155" spans="2:65" s="17" customFormat="1" ht="22.5" customHeight="1">
      <c r="B155" s="143"/>
      <c r="C155" s="186" t="s">
        <v>226</v>
      </c>
      <c r="D155" s="186" t="s">
        <v>236</v>
      </c>
      <c r="E155" s="187" t="s">
        <v>1182</v>
      </c>
      <c r="F155" s="188" t="s">
        <v>1183</v>
      </c>
      <c r="G155" s="189" t="s">
        <v>222</v>
      </c>
      <c r="H155" s="190">
        <v>5</v>
      </c>
      <c r="I155" s="191"/>
      <c r="J155" s="192"/>
      <c r="K155" s="193"/>
      <c r="L155" s="194"/>
      <c r="M155" s="195"/>
      <c r="N155" s="196" t="s">
        <v>35</v>
      </c>
      <c r="O155" s="45"/>
      <c r="P155" s="154">
        <f t="shared" si="9"/>
        <v>0</v>
      </c>
      <c r="Q155" s="154">
        <v>0</v>
      </c>
      <c r="R155" s="154">
        <f t="shared" si="10"/>
        <v>0</v>
      </c>
      <c r="S155" s="154">
        <v>0</v>
      </c>
      <c r="T155" s="155">
        <f t="shared" si="11"/>
        <v>0</v>
      </c>
      <c r="AR155" s="156" t="s">
        <v>825</v>
      </c>
      <c r="AT155" s="156" t="s">
        <v>236</v>
      </c>
      <c r="AU155" s="156" t="s">
        <v>81</v>
      </c>
      <c r="AY155" s="3" t="s">
        <v>157</v>
      </c>
      <c r="BE155" s="157">
        <f t="shared" si="12"/>
        <v>0</v>
      </c>
      <c r="BF155" s="157">
        <f t="shared" si="13"/>
        <v>0</v>
      </c>
      <c r="BG155" s="157">
        <f t="shared" si="14"/>
        <v>0</v>
      </c>
      <c r="BH155" s="157">
        <f t="shared" si="15"/>
        <v>0</v>
      </c>
      <c r="BI155" s="157">
        <f t="shared" si="16"/>
        <v>0</v>
      </c>
      <c r="BJ155" s="3" t="s">
        <v>81</v>
      </c>
      <c r="BK155" s="157">
        <f t="shared" si="17"/>
        <v>0</v>
      </c>
      <c r="BL155" s="3" t="s">
        <v>329</v>
      </c>
      <c r="BM155" s="156" t="s">
        <v>285</v>
      </c>
    </row>
    <row r="156" spans="2:65" s="17" customFormat="1" ht="33" customHeight="1">
      <c r="B156" s="143"/>
      <c r="C156" s="144" t="s">
        <v>295</v>
      </c>
      <c r="D156" s="144" t="s">
        <v>159</v>
      </c>
      <c r="E156" s="145" t="s">
        <v>1184</v>
      </c>
      <c r="F156" s="146" t="s">
        <v>1185</v>
      </c>
      <c r="G156" s="147" t="s">
        <v>222</v>
      </c>
      <c r="H156" s="148">
        <v>1200</v>
      </c>
      <c r="I156" s="149"/>
      <c r="J156" s="150"/>
      <c r="K156" s="151"/>
      <c r="L156" s="18"/>
      <c r="M156" s="152"/>
      <c r="N156" s="153" t="s">
        <v>35</v>
      </c>
      <c r="O156" s="45"/>
      <c r="P156" s="154">
        <f t="shared" si="9"/>
        <v>0</v>
      </c>
      <c r="Q156" s="154">
        <v>0</v>
      </c>
      <c r="R156" s="154">
        <f t="shared" si="10"/>
        <v>0</v>
      </c>
      <c r="S156" s="154">
        <v>0</v>
      </c>
      <c r="T156" s="155">
        <f t="shared" si="11"/>
        <v>0</v>
      </c>
      <c r="AR156" s="156" t="s">
        <v>329</v>
      </c>
      <c r="AT156" s="156" t="s">
        <v>159</v>
      </c>
      <c r="AU156" s="156" t="s">
        <v>81</v>
      </c>
      <c r="AY156" s="3" t="s">
        <v>157</v>
      </c>
      <c r="BE156" s="157">
        <f t="shared" si="12"/>
        <v>0</v>
      </c>
      <c r="BF156" s="157">
        <f t="shared" si="13"/>
        <v>0</v>
      </c>
      <c r="BG156" s="157">
        <f t="shared" si="14"/>
        <v>0</v>
      </c>
      <c r="BH156" s="157">
        <f t="shared" si="15"/>
        <v>0</v>
      </c>
      <c r="BI156" s="157">
        <f t="shared" si="16"/>
        <v>0</v>
      </c>
      <c r="BJ156" s="3" t="s">
        <v>81</v>
      </c>
      <c r="BK156" s="157">
        <f t="shared" si="17"/>
        <v>0</v>
      </c>
      <c r="BL156" s="3" t="s">
        <v>329</v>
      </c>
      <c r="BM156" s="156" t="s">
        <v>298</v>
      </c>
    </row>
    <row r="157" spans="2:65" s="17" customFormat="1" ht="21.75" customHeight="1">
      <c r="B157" s="143"/>
      <c r="C157" s="186" t="s">
        <v>230</v>
      </c>
      <c r="D157" s="186" t="s">
        <v>236</v>
      </c>
      <c r="E157" s="187" t="s">
        <v>1186</v>
      </c>
      <c r="F157" s="188" t="s">
        <v>1187</v>
      </c>
      <c r="G157" s="189" t="s">
        <v>222</v>
      </c>
      <c r="H157" s="190">
        <v>1200</v>
      </c>
      <c r="I157" s="191"/>
      <c r="J157" s="192"/>
      <c r="K157" s="193"/>
      <c r="L157" s="194"/>
      <c r="M157" s="195"/>
      <c r="N157" s="196" t="s">
        <v>35</v>
      </c>
      <c r="O157" s="45"/>
      <c r="P157" s="154">
        <f t="shared" si="9"/>
        <v>0</v>
      </c>
      <c r="Q157" s="154">
        <v>0</v>
      </c>
      <c r="R157" s="154">
        <f t="shared" si="10"/>
        <v>0</v>
      </c>
      <c r="S157" s="154">
        <v>0</v>
      </c>
      <c r="T157" s="155">
        <f t="shared" si="11"/>
        <v>0</v>
      </c>
      <c r="AR157" s="156" t="s">
        <v>825</v>
      </c>
      <c r="AT157" s="156" t="s">
        <v>236</v>
      </c>
      <c r="AU157" s="156" t="s">
        <v>81</v>
      </c>
      <c r="AY157" s="3" t="s">
        <v>157</v>
      </c>
      <c r="BE157" s="157">
        <f t="shared" si="12"/>
        <v>0</v>
      </c>
      <c r="BF157" s="157">
        <f t="shared" si="13"/>
        <v>0</v>
      </c>
      <c r="BG157" s="157">
        <f t="shared" si="14"/>
        <v>0</v>
      </c>
      <c r="BH157" s="157">
        <f t="shared" si="15"/>
        <v>0</v>
      </c>
      <c r="BI157" s="157">
        <f t="shared" si="16"/>
        <v>0</v>
      </c>
      <c r="BJ157" s="3" t="s">
        <v>81</v>
      </c>
      <c r="BK157" s="157">
        <f t="shared" si="17"/>
        <v>0</v>
      </c>
      <c r="BL157" s="3" t="s">
        <v>329</v>
      </c>
      <c r="BM157" s="156" t="s">
        <v>304</v>
      </c>
    </row>
    <row r="158" spans="2:65" s="17" customFormat="1" ht="24.25" customHeight="1">
      <c r="B158" s="143"/>
      <c r="C158" s="144" t="s">
        <v>323</v>
      </c>
      <c r="D158" s="144" t="s">
        <v>159</v>
      </c>
      <c r="E158" s="145" t="s">
        <v>1188</v>
      </c>
      <c r="F158" s="146" t="s">
        <v>1189</v>
      </c>
      <c r="G158" s="147" t="s">
        <v>208</v>
      </c>
      <c r="H158" s="148">
        <v>1</v>
      </c>
      <c r="I158" s="149"/>
      <c r="J158" s="150"/>
      <c r="K158" s="151"/>
      <c r="L158" s="18"/>
      <c r="M158" s="152"/>
      <c r="N158" s="153" t="s">
        <v>35</v>
      </c>
      <c r="O158" s="45"/>
      <c r="P158" s="154">
        <f t="shared" si="9"/>
        <v>0</v>
      </c>
      <c r="Q158" s="154">
        <v>0</v>
      </c>
      <c r="R158" s="154">
        <f t="shared" si="10"/>
        <v>0</v>
      </c>
      <c r="S158" s="154">
        <v>0</v>
      </c>
      <c r="T158" s="155">
        <f t="shared" si="11"/>
        <v>0</v>
      </c>
      <c r="AR158" s="156" t="s">
        <v>329</v>
      </c>
      <c r="AT158" s="156" t="s">
        <v>159</v>
      </c>
      <c r="AU158" s="156" t="s">
        <v>81</v>
      </c>
      <c r="AY158" s="3" t="s">
        <v>157</v>
      </c>
      <c r="BE158" s="157">
        <f t="shared" si="12"/>
        <v>0</v>
      </c>
      <c r="BF158" s="157">
        <f t="shared" si="13"/>
        <v>0</v>
      </c>
      <c r="BG158" s="157">
        <f t="shared" si="14"/>
        <v>0</v>
      </c>
      <c r="BH158" s="157">
        <f t="shared" si="15"/>
        <v>0</v>
      </c>
      <c r="BI158" s="157">
        <f t="shared" si="16"/>
        <v>0</v>
      </c>
      <c r="BJ158" s="3" t="s">
        <v>81</v>
      </c>
      <c r="BK158" s="157">
        <f t="shared" si="17"/>
        <v>0</v>
      </c>
      <c r="BL158" s="3" t="s">
        <v>329</v>
      </c>
      <c r="BM158" s="156" t="s">
        <v>326</v>
      </c>
    </row>
    <row r="159" spans="2:65" s="17" customFormat="1" ht="21.75" customHeight="1">
      <c r="B159" s="143"/>
      <c r="C159" s="186" t="s">
        <v>233</v>
      </c>
      <c r="D159" s="186" t="s">
        <v>236</v>
      </c>
      <c r="E159" s="187" t="s">
        <v>1190</v>
      </c>
      <c r="F159" s="188" t="s">
        <v>1191</v>
      </c>
      <c r="G159" s="189" t="s">
        <v>208</v>
      </c>
      <c r="H159" s="190">
        <v>1</v>
      </c>
      <c r="I159" s="191"/>
      <c r="J159" s="192"/>
      <c r="K159" s="193"/>
      <c r="L159" s="194"/>
      <c r="M159" s="195"/>
      <c r="N159" s="196" t="s">
        <v>35</v>
      </c>
      <c r="O159" s="45"/>
      <c r="P159" s="154">
        <f t="shared" si="9"/>
        <v>0</v>
      </c>
      <c r="Q159" s="154">
        <v>0</v>
      </c>
      <c r="R159" s="154">
        <f t="shared" si="10"/>
        <v>0</v>
      </c>
      <c r="S159" s="154">
        <v>0</v>
      </c>
      <c r="T159" s="155">
        <f t="shared" si="11"/>
        <v>0</v>
      </c>
      <c r="AR159" s="156" t="s">
        <v>825</v>
      </c>
      <c r="AT159" s="156" t="s">
        <v>236</v>
      </c>
      <c r="AU159" s="156" t="s">
        <v>81</v>
      </c>
      <c r="AY159" s="3" t="s">
        <v>157</v>
      </c>
      <c r="BE159" s="157">
        <f t="shared" si="12"/>
        <v>0</v>
      </c>
      <c r="BF159" s="157">
        <f t="shared" si="13"/>
        <v>0</v>
      </c>
      <c r="BG159" s="157">
        <f t="shared" si="14"/>
        <v>0</v>
      </c>
      <c r="BH159" s="157">
        <f t="shared" si="15"/>
        <v>0</v>
      </c>
      <c r="BI159" s="157">
        <f t="shared" si="16"/>
        <v>0</v>
      </c>
      <c r="BJ159" s="3" t="s">
        <v>81</v>
      </c>
      <c r="BK159" s="157">
        <f t="shared" si="17"/>
        <v>0</v>
      </c>
      <c r="BL159" s="3" t="s">
        <v>329</v>
      </c>
      <c r="BM159" s="156" t="s">
        <v>329</v>
      </c>
    </row>
    <row r="160" spans="2:65" s="17" customFormat="1" ht="16.5" customHeight="1">
      <c r="B160" s="143"/>
      <c r="C160" s="186" t="s">
        <v>330</v>
      </c>
      <c r="D160" s="186" t="s">
        <v>236</v>
      </c>
      <c r="E160" s="187" t="s">
        <v>1192</v>
      </c>
      <c r="F160" s="188" t="s">
        <v>1193</v>
      </c>
      <c r="G160" s="189" t="s">
        <v>222</v>
      </c>
      <c r="H160" s="190">
        <v>5</v>
      </c>
      <c r="I160" s="191"/>
      <c r="J160" s="192"/>
      <c r="K160" s="193"/>
      <c r="L160" s="194"/>
      <c r="M160" s="195"/>
      <c r="N160" s="196" t="s">
        <v>35</v>
      </c>
      <c r="O160" s="45"/>
      <c r="P160" s="154">
        <f t="shared" si="9"/>
        <v>0</v>
      </c>
      <c r="Q160" s="154">
        <v>0</v>
      </c>
      <c r="R160" s="154">
        <f t="shared" si="10"/>
        <v>0</v>
      </c>
      <c r="S160" s="154">
        <v>0</v>
      </c>
      <c r="T160" s="155">
        <f t="shared" si="11"/>
        <v>0</v>
      </c>
      <c r="AR160" s="156" t="s">
        <v>825</v>
      </c>
      <c r="AT160" s="156" t="s">
        <v>236</v>
      </c>
      <c r="AU160" s="156" t="s">
        <v>81</v>
      </c>
      <c r="AY160" s="3" t="s">
        <v>157</v>
      </c>
      <c r="BE160" s="157">
        <f t="shared" si="12"/>
        <v>0</v>
      </c>
      <c r="BF160" s="157">
        <f t="shared" si="13"/>
        <v>0</v>
      </c>
      <c r="BG160" s="157">
        <f t="shared" si="14"/>
        <v>0</v>
      </c>
      <c r="BH160" s="157">
        <f t="shared" si="15"/>
        <v>0</v>
      </c>
      <c r="BI160" s="157">
        <f t="shared" si="16"/>
        <v>0</v>
      </c>
      <c r="BJ160" s="3" t="s">
        <v>81</v>
      </c>
      <c r="BK160" s="157">
        <f t="shared" si="17"/>
        <v>0</v>
      </c>
      <c r="BL160" s="3" t="s">
        <v>329</v>
      </c>
      <c r="BM160" s="156" t="s">
        <v>333</v>
      </c>
    </row>
    <row r="161" spans="2:65" s="17" customFormat="1" ht="24.25" customHeight="1">
      <c r="B161" s="143"/>
      <c r="C161" s="144" t="s">
        <v>240</v>
      </c>
      <c r="D161" s="144" t="s">
        <v>159</v>
      </c>
      <c r="E161" s="145" t="s">
        <v>1194</v>
      </c>
      <c r="F161" s="146" t="s">
        <v>1195</v>
      </c>
      <c r="G161" s="147" t="s">
        <v>222</v>
      </c>
      <c r="H161" s="148">
        <v>118</v>
      </c>
      <c r="I161" s="149"/>
      <c r="J161" s="150"/>
      <c r="K161" s="151"/>
      <c r="L161" s="18"/>
      <c r="M161" s="152"/>
      <c r="N161" s="153" t="s">
        <v>35</v>
      </c>
      <c r="O161" s="45"/>
      <c r="P161" s="154">
        <f t="shared" si="9"/>
        <v>0</v>
      </c>
      <c r="Q161" s="154">
        <v>0</v>
      </c>
      <c r="R161" s="154">
        <f t="shared" si="10"/>
        <v>0</v>
      </c>
      <c r="S161" s="154">
        <v>0</v>
      </c>
      <c r="T161" s="155">
        <f t="shared" si="11"/>
        <v>0</v>
      </c>
      <c r="AR161" s="156" t="s">
        <v>329</v>
      </c>
      <c r="AT161" s="156" t="s">
        <v>159</v>
      </c>
      <c r="AU161" s="156" t="s">
        <v>81</v>
      </c>
      <c r="AY161" s="3" t="s">
        <v>157</v>
      </c>
      <c r="BE161" s="157">
        <f t="shared" si="12"/>
        <v>0</v>
      </c>
      <c r="BF161" s="157">
        <f t="shared" si="13"/>
        <v>0</v>
      </c>
      <c r="BG161" s="157">
        <f t="shared" si="14"/>
        <v>0</v>
      </c>
      <c r="BH161" s="157">
        <f t="shared" si="15"/>
        <v>0</v>
      </c>
      <c r="BI161" s="157">
        <f t="shared" si="16"/>
        <v>0</v>
      </c>
      <c r="BJ161" s="3" t="s">
        <v>81</v>
      </c>
      <c r="BK161" s="157">
        <f t="shared" si="17"/>
        <v>0</v>
      </c>
      <c r="BL161" s="3" t="s">
        <v>329</v>
      </c>
      <c r="BM161" s="156" t="s">
        <v>339</v>
      </c>
    </row>
    <row r="162" spans="2:65" s="17" customFormat="1" ht="24.25" customHeight="1">
      <c r="B162" s="143"/>
      <c r="C162" s="144" t="s">
        <v>340</v>
      </c>
      <c r="D162" s="144" t="s">
        <v>159</v>
      </c>
      <c r="E162" s="145" t="s">
        <v>1196</v>
      </c>
      <c r="F162" s="146" t="s">
        <v>1197</v>
      </c>
      <c r="G162" s="147" t="s">
        <v>222</v>
      </c>
      <c r="H162" s="148">
        <v>471</v>
      </c>
      <c r="I162" s="149"/>
      <c r="J162" s="150"/>
      <c r="K162" s="151"/>
      <c r="L162" s="18"/>
      <c r="M162" s="152"/>
      <c r="N162" s="153" t="s">
        <v>35</v>
      </c>
      <c r="O162" s="45"/>
      <c r="P162" s="154">
        <f t="shared" si="9"/>
        <v>0</v>
      </c>
      <c r="Q162" s="154">
        <v>0</v>
      </c>
      <c r="R162" s="154">
        <f t="shared" si="10"/>
        <v>0</v>
      </c>
      <c r="S162" s="154">
        <v>0</v>
      </c>
      <c r="T162" s="155">
        <f t="shared" si="11"/>
        <v>0</v>
      </c>
      <c r="AR162" s="156" t="s">
        <v>329</v>
      </c>
      <c r="AT162" s="156" t="s">
        <v>159</v>
      </c>
      <c r="AU162" s="156" t="s">
        <v>81</v>
      </c>
      <c r="AY162" s="3" t="s">
        <v>157</v>
      </c>
      <c r="BE162" s="157">
        <f t="shared" si="12"/>
        <v>0</v>
      </c>
      <c r="BF162" s="157">
        <f t="shared" si="13"/>
        <v>0</v>
      </c>
      <c r="BG162" s="157">
        <f t="shared" si="14"/>
        <v>0</v>
      </c>
      <c r="BH162" s="157">
        <f t="shared" si="15"/>
        <v>0</v>
      </c>
      <c r="BI162" s="157">
        <f t="shared" si="16"/>
        <v>0</v>
      </c>
      <c r="BJ162" s="3" t="s">
        <v>81</v>
      </c>
      <c r="BK162" s="157">
        <f t="shared" si="17"/>
        <v>0</v>
      </c>
      <c r="BL162" s="3" t="s">
        <v>329</v>
      </c>
      <c r="BM162" s="156" t="s">
        <v>343</v>
      </c>
    </row>
    <row r="163" spans="2:65" s="17" customFormat="1" ht="24.25" customHeight="1">
      <c r="B163" s="143"/>
      <c r="C163" s="144" t="s">
        <v>244</v>
      </c>
      <c r="D163" s="144" t="s">
        <v>159</v>
      </c>
      <c r="E163" s="145" t="s">
        <v>1198</v>
      </c>
      <c r="F163" s="146" t="s">
        <v>1199</v>
      </c>
      <c r="G163" s="147" t="s">
        <v>222</v>
      </c>
      <c r="H163" s="148">
        <v>16</v>
      </c>
      <c r="I163" s="149"/>
      <c r="J163" s="150"/>
      <c r="K163" s="151"/>
      <c r="L163" s="18"/>
      <c r="M163" s="152"/>
      <c r="N163" s="153" t="s">
        <v>35</v>
      </c>
      <c r="O163" s="45"/>
      <c r="P163" s="154">
        <f t="shared" si="9"/>
        <v>0</v>
      </c>
      <c r="Q163" s="154">
        <v>0</v>
      </c>
      <c r="R163" s="154">
        <f t="shared" si="10"/>
        <v>0</v>
      </c>
      <c r="S163" s="154">
        <v>0</v>
      </c>
      <c r="T163" s="155">
        <f t="shared" si="11"/>
        <v>0</v>
      </c>
      <c r="AR163" s="156" t="s">
        <v>329</v>
      </c>
      <c r="AT163" s="156" t="s">
        <v>159</v>
      </c>
      <c r="AU163" s="156" t="s">
        <v>81</v>
      </c>
      <c r="AY163" s="3" t="s">
        <v>157</v>
      </c>
      <c r="BE163" s="157">
        <f t="shared" si="12"/>
        <v>0</v>
      </c>
      <c r="BF163" s="157">
        <f t="shared" si="13"/>
        <v>0</v>
      </c>
      <c r="BG163" s="157">
        <f t="shared" si="14"/>
        <v>0</v>
      </c>
      <c r="BH163" s="157">
        <f t="shared" si="15"/>
        <v>0</v>
      </c>
      <c r="BI163" s="157">
        <f t="shared" si="16"/>
        <v>0</v>
      </c>
      <c r="BJ163" s="3" t="s">
        <v>81</v>
      </c>
      <c r="BK163" s="157">
        <f t="shared" si="17"/>
        <v>0</v>
      </c>
      <c r="BL163" s="3" t="s">
        <v>329</v>
      </c>
      <c r="BM163" s="156" t="s">
        <v>352</v>
      </c>
    </row>
    <row r="164" spans="2:65" s="17" customFormat="1" ht="24.25" customHeight="1">
      <c r="B164" s="143"/>
      <c r="C164" s="144" t="s">
        <v>354</v>
      </c>
      <c r="D164" s="144" t="s">
        <v>159</v>
      </c>
      <c r="E164" s="145" t="s">
        <v>1200</v>
      </c>
      <c r="F164" s="146" t="s">
        <v>1201</v>
      </c>
      <c r="G164" s="147" t="s">
        <v>222</v>
      </c>
      <c r="H164" s="148">
        <v>30</v>
      </c>
      <c r="I164" s="149"/>
      <c r="J164" s="150"/>
      <c r="K164" s="151"/>
      <c r="L164" s="18"/>
      <c r="M164" s="152"/>
      <c r="N164" s="153" t="s">
        <v>35</v>
      </c>
      <c r="O164" s="45"/>
      <c r="P164" s="154">
        <f t="shared" si="9"/>
        <v>0</v>
      </c>
      <c r="Q164" s="154">
        <v>0</v>
      </c>
      <c r="R164" s="154">
        <f t="shared" si="10"/>
        <v>0</v>
      </c>
      <c r="S164" s="154">
        <v>0</v>
      </c>
      <c r="T164" s="155">
        <f t="shared" si="11"/>
        <v>0</v>
      </c>
      <c r="AR164" s="156" t="s">
        <v>329</v>
      </c>
      <c r="AT164" s="156" t="s">
        <v>159</v>
      </c>
      <c r="AU164" s="156" t="s">
        <v>81</v>
      </c>
      <c r="AY164" s="3" t="s">
        <v>157</v>
      </c>
      <c r="BE164" s="157">
        <f t="shared" si="12"/>
        <v>0</v>
      </c>
      <c r="BF164" s="157">
        <f t="shared" si="13"/>
        <v>0</v>
      </c>
      <c r="BG164" s="157">
        <f t="shared" si="14"/>
        <v>0</v>
      </c>
      <c r="BH164" s="157">
        <f t="shared" si="15"/>
        <v>0</v>
      </c>
      <c r="BI164" s="157">
        <f t="shared" si="16"/>
        <v>0</v>
      </c>
      <c r="BJ164" s="3" t="s">
        <v>81</v>
      </c>
      <c r="BK164" s="157">
        <f t="shared" si="17"/>
        <v>0</v>
      </c>
      <c r="BL164" s="3" t="s">
        <v>329</v>
      </c>
      <c r="BM164" s="156" t="s">
        <v>357</v>
      </c>
    </row>
    <row r="165" spans="2:65" s="17" customFormat="1" ht="24.25" customHeight="1">
      <c r="B165" s="143"/>
      <c r="C165" s="144" t="s">
        <v>248</v>
      </c>
      <c r="D165" s="144" t="s">
        <v>159</v>
      </c>
      <c r="E165" s="145" t="s">
        <v>1202</v>
      </c>
      <c r="F165" s="146" t="s">
        <v>1203</v>
      </c>
      <c r="G165" s="147" t="s">
        <v>222</v>
      </c>
      <c r="H165" s="148">
        <v>10</v>
      </c>
      <c r="I165" s="149"/>
      <c r="J165" s="150"/>
      <c r="K165" s="151"/>
      <c r="L165" s="18"/>
      <c r="M165" s="152"/>
      <c r="N165" s="153" t="s">
        <v>35</v>
      </c>
      <c r="O165" s="45"/>
      <c r="P165" s="154">
        <f t="shared" si="9"/>
        <v>0</v>
      </c>
      <c r="Q165" s="154">
        <v>0</v>
      </c>
      <c r="R165" s="154">
        <f t="shared" si="10"/>
        <v>0</v>
      </c>
      <c r="S165" s="154">
        <v>0</v>
      </c>
      <c r="T165" s="155">
        <f t="shared" si="11"/>
        <v>0</v>
      </c>
      <c r="AR165" s="156" t="s">
        <v>329</v>
      </c>
      <c r="AT165" s="156" t="s">
        <v>159</v>
      </c>
      <c r="AU165" s="156" t="s">
        <v>81</v>
      </c>
      <c r="AY165" s="3" t="s">
        <v>157</v>
      </c>
      <c r="BE165" s="157">
        <f t="shared" si="12"/>
        <v>0</v>
      </c>
      <c r="BF165" s="157">
        <f t="shared" si="13"/>
        <v>0</v>
      </c>
      <c r="BG165" s="157">
        <f t="shared" si="14"/>
        <v>0</v>
      </c>
      <c r="BH165" s="157">
        <f t="shared" si="15"/>
        <v>0</v>
      </c>
      <c r="BI165" s="157">
        <f t="shared" si="16"/>
        <v>0</v>
      </c>
      <c r="BJ165" s="3" t="s">
        <v>81</v>
      </c>
      <c r="BK165" s="157">
        <f t="shared" si="17"/>
        <v>0</v>
      </c>
      <c r="BL165" s="3" t="s">
        <v>329</v>
      </c>
      <c r="BM165" s="156" t="s">
        <v>364</v>
      </c>
    </row>
    <row r="166" spans="2:65" s="17" customFormat="1" ht="24.25" customHeight="1">
      <c r="B166" s="143"/>
      <c r="C166" s="144" t="s">
        <v>365</v>
      </c>
      <c r="D166" s="144" t="s">
        <v>159</v>
      </c>
      <c r="E166" s="145" t="s">
        <v>1204</v>
      </c>
      <c r="F166" s="146" t="s">
        <v>1205</v>
      </c>
      <c r="G166" s="147" t="s">
        <v>222</v>
      </c>
      <c r="H166" s="148">
        <v>6</v>
      </c>
      <c r="I166" s="149"/>
      <c r="J166" s="150"/>
      <c r="K166" s="151"/>
      <c r="L166" s="18"/>
      <c r="M166" s="152"/>
      <c r="N166" s="153" t="s">
        <v>35</v>
      </c>
      <c r="O166" s="45"/>
      <c r="P166" s="154">
        <f t="shared" ref="P166:P199" si="18">O166*H166</f>
        <v>0</v>
      </c>
      <c r="Q166" s="154">
        <v>0</v>
      </c>
      <c r="R166" s="154">
        <f t="shared" ref="R166:R199" si="19">Q166*H166</f>
        <v>0</v>
      </c>
      <c r="S166" s="154">
        <v>0</v>
      </c>
      <c r="T166" s="155">
        <f t="shared" ref="T166:T199" si="20">S166*H166</f>
        <v>0</v>
      </c>
      <c r="AR166" s="156" t="s">
        <v>329</v>
      </c>
      <c r="AT166" s="156" t="s">
        <v>159</v>
      </c>
      <c r="AU166" s="156" t="s">
        <v>81</v>
      </c>
      <c r="AY166" s="3" t="s">
        <v>157</v>
      </c>
      <c r="BE166" s="157">
        <f t="shared" ref="BE166:BE199" si="21">IF(N166="základná",J166,0)</f>
        <v>0</v>
      </c>
      <c r="BF166" s="157">
        <f t="shared" ref="BF166:BF199" si="22">IF(N166="znížená",J166,0)</f>
        <v>0</v>
      </c>
      <c r="BG166" s="157">
        <f t="shared" ref="BG166:BG199" si="23">IF(N166="zákl. prenesená",J166,0)</f>
        <v>0</v>
      </c>
      <c r="BH166" s="157">
        <f t="shared" ref="BH166:BH199" si="24">IF(N166="zníž. prenesená",J166,0)</f>
        <v>0</v>
      </c>
      <c r="BI166" s="157">
        <f t="shared" ref="BI166:BI199" si="25">IF(N166="nulová",J166,0)</f>
        <v>0</v>
      </c>
      <c r="BJ166" s="3" t="s">
        <v>81</v>
      </c>
      <c r="BK166" s="157">
        <f t="shared" ref="BK166:BK199" si="26">ROUND(I166*H166,2)</f>
        <v>0</v>
      </c>
      <c r="BL166" s="3" t="s">
        <v>329</v>
      </c>
      <c r="BM166" s="156" t="s">
        <v>368</v>
      </c>
    </row>
    <row r="167" spans="2:65" s="17" customFormat="1" ht="24.25" customHeight="1">
      <c r="B167" s="143"/>
      <c r="C167" s="144" t="s">
        <v>251</v>
      </c>
      <c r="D167" s="144" t="s">
        <v>159</v>
      </c>
      <c r="E167" s="145" t="s">
        <v>1206</v>
      </c>
      <c r="F167" s="146" t="s">
        <v>1207</v>
      </c>
      <c r="G167" s="147" t="s">
        <v>222</v>
      </c>
      <c r="H167" s="148">
        <v>8</v>
      </c>
      <c r="I167" s="149"/>
      <c r="J167" s="150"/>
      <c r="K167" s="151"/>
      <c r="L167" s="18"/>
      <c r="M167" s="152"/>
      <c r="N167" s="153" t="s">
        <v>35</v>
      </c>
      <c r="O167" s="45"/>
      <c r="P167" s="154">
        <f t="shared" si="18"/>
        <v>0</v>
      </c>
      <c r="Q167" s="154">
        <v>0</v>
      </c>
      <c r="R167" s="154">
        <f t="shared" si="19"/>
        <v>0</v>
      </c>
      <c r="S167" s="154">
        <v>0</v>
      </c>
      <c r="T167" s="155">
        <f t="shared" si="20"/>
        <v>0</v>
      </c>
      <c r="AR167" s="156" t="s">
        <v>329</v>
      </c>
      <c r="AT167" s="156" t="s">
        <v>159</v>
      </c>
      <c r="AU167" s="156" t="s">
        <v>81</v>
      </c>
      <c r="AY167" s="3" t="s">
        <v>157</v>
      </c>
      <c r="BE167" s="157">
        <f t="shared" si="21"/>
        <v>0</v>
      </c>
      <c r="BF167" s="157">
        <f t="shared" si="22"/>
        <v>0</v>
      </c>
      <c r="BG167" s="157">
        <f t="shared" si="23"/>
        <v>0</v>
      </c>
      <c r="BH167" s="157">
        <f t="shared" si="24"/>
        <v>0</v>
      </c>
      <c r="BI167" s="157">
        <f t="shared" si="25"/>
        <v>0</v>
      </c>
      <c r="BJ167" s="3" t="s">
        <v>81</v>
      </c>
      <c r="BK167" s="157">
        <f t="shared" si="26"/>
        <v>0</v>
      </c>
      <c r="BL167" s="3" t="s">
        <v>329</v>
      </c>
      <c r="BM167" s="156" t="s">
        <v>376</v>
      </c>
    </row>
    <row r="168" spans="2:65" s="17" customFormat="1" ht="16.5" customHeight="1">
      <c r="B168" s="143"/>
      <c r="C168" s="186" t="s">
        <v>387</v>
      </c>
      <c r="D168" s="186" t="s">
        <v>236</v>
      </c>
      <c r="E168" s="187" t="s">
        <v>1208</v>
      </c>
      <c r="F168" s="188" t="s">
        <v>1209</v>
      </c>
      <c r="G168" s="189" t="s">
        <v>222</v>
      </c>
      <c r="H168" s="190">
        <v>8</v>
      </c>
      <c r="I168" s="191"/>
      <c r="J168" s="192"/>
      <c r="K168" s="193"/>
      <c r="L168" s="194"/>
      <c r="M168" s="195"/>
      <c r="N168" s="196" t="s">
        <v>35</v>
      </c>
      <c r="O168" s="45"/>
      <c r="P168" s="154">
        <f t="shared" si="18"/>
        <v>0</v>
      </c>
      <c r="Q168" s="154">
        <v>0</v>
      </c>
      <c r="R168" s="154">
        <f t="shared" si="19"/>
        <v>0</v>
      </c>
      <c r="S168" s="154">
        <v>0</v>
      </c>
      <c r="T168" s="155">
        <f t="shared" si="20"/>
        <v>0</v>
      </c>
      <c r="AR168" s="156" t="s">
        <v>825</v>
      </c>
      <c r="AT168" s="156" t="s">
        <v>236</v>
      </c>
      <c r="AU168" s="156" t="s">
        <v>81</v>
      </c>
      <c r="AY168" s="3" t="s">
        <v>157</v>
      </c>
      <c r="BE168" s="157">
        <f t="shared" si="21"/>
        <v>0</v>
      </c>
      <c r="BF168" s="157">
        <f t="shared" si="22"/>
        <v>0</v>
      </c>
      <c r="BG168" s="157">
        <f t="shared" si="23"/>
        <v>0</v>
      </c>
      <c r="BH168" s="157">
        <f t="shared" si="24"/>
        <v>0</v>
      </c>
      <c r="BI168" s="157">
        <f t="shared" si="25"/>
        <v>0</v>
      </c>
      <c r="BJ168" s="3" t="s">
        <v>81</v>
      </c>
      <c r="BK168" s="157">
        <f t="shared" si="26"/>
        <v>0</v>
      </c>
      <c r="BL168" s="3" t="s">
        <v>329</v>
      </c>
      <c r="BM168" s="156" t="s">
        <v>390</v>
      </c>
    </row>
    <row r="169" spans="2:65" s="17" customFormat="1" ht="16.5" customHeight="1">
      <c r="B169" s="143"/>
      <c r="C169" s="186" t="s">
        <v>255</v>
      </c>
      <c r="D169" s="186" t="s">
        <v>236</v>
      </c>
      <c r="E169" s="187" t="s">
        <v>1210</v>
      </c>
      <c r="F169" s="188" t="s">
        <v>1211</v>
      </c>
      <c r="G169" s="189" t="s">
        <v>222</v>
      </c>
      <c r="H169" s="190">
        <v>8</v>
      </c>
      <c r="I169" s="191"/>
      <c r="J169" s="192"/>
      <c r="K169" s="193"/>
      <c r="L169" s="194"/>
      <c r="M169" s="195"/>
      <c r="N169" s="196" t="s">
        <v>35</v>
      </c>
      <c r="O169" s="45"/>
      <c r="P169" s="154">
        <f t="shared" si="18"/>
        <v>0</v>
      </c>
      <c r="Q169" s="154">
        <v>0</v>
      </c>
      <c r="R169" s="154">
        <f t="shared" si="19"/>
        <v>0</v>
      </c>
      <c r="S169" s="154">
        <v>0</v>
      </c>
      <c r="T169" s="155">
        <f t="shared" si="20"/>
        <v>0</v>
      </c>
      <c r="AR169" s="156" t="s">
        <v>825</v>
      </c>
      <c r="AT169" s="156" t="s">
        <v>236</v>
      </c>
      <c r="AU169" s="156" t="s">
        <v>81</v>
      </c>
      <c r="AY169" s="3" t="s">
        <v>157</v>
      </c>
      <c r="BE169" s="157">
        <f t="shared" si="21"/>
        <v>0</v>
      </c>
      <c r="BF169" s="157">
        <f t="shared" si="22"/>
        <v>0</v>
      </c>
      <c r="BG169" s="157">
        <f t="shared" si="23"/>
        <v>0</v>
      </c>
      <c r="BH169" s="157">
        <f t="shared" si="24"/>
        <v>0</v>
      </c>
      <c r="BI169" s="157">
        <f t="shared" si="25"/>
        <v>0</v>
      </c>
      <c r="BJ169" s="3" t="s">
        <v>81</v>
      </c>
      <c r="BK169" s="157">
        <f t="shared" si="26"/>
        <v>0</v>
      </c>
      <c r="BL169" s="3" t="s">
        <v>329</v>
      </c>
      <c r="BM169" s="156" t="s">
        <v>399</v>
      </c>
    </row>
    <row r="170" spans="2:65" s="17" customFormat="1" ht="16.5" customHeight="1">
      <c r="B170" s="143"/>
      <c r="C170" s="186" t="s">
        <v>400</v>
      </c>
      <c r="D170" s="186" t="s">
        <v>236</v>
      </c>
      <c r="E170" s="187" t="s">
        <v>1212</v>
      </c>
      <c r="F170" s="188" t="s">
        <v>1213</v>
      </c>
      <c r="G170" s="189" t="s">
        <v>222</v>
      </c>
      <c r="H170" s="190">
        <v>8</v>
      </c>
      <c r="I170" s="191"/>
      <c r="J170" s="192"/>
      <c r="K170" s="193"/>
      <c r="L170" s="194"/>
      <c r="M170" s="195"/>
      <c r="N170" s="196" t="s">
        <v>35</v>
      </c>
      <c r="O170" s="45"/>
      <c r="P170" s="154">
        <f t="shared" si="18"/>
        <v>0</v>
      </c>
      <c r="Q170" s="154">
        <v>0</v>
      </c>
      <c r="R170" s="154">
        <f t="shared" si="19"/>
        <v>0</v>
      </c>
      <c r="S170" s="154">
        <v>0</v>
      </c>
      <c r="T170" s="155">
        <f t="shared" si="20"/>
        <v>0</v>
      </c>
      <c r="AR170" s="156" t="s">
        <v>825</v>
      </c>
      <c r="AT170" s="156" t="s">
        <v>236</v>
      </c>
      <c r="AU170" s="156" t="s">
        <v>81</v>
      </c>
      <c r="AY170" s="3" t="s">
        <v>157</v>
      </c>
      <c r="BE170" s="157">
        <f t="shared" si="21"/>
        <v>0</v>
      </c>
      <c r="BF170" s="157">
        <f t="shared" si="22"/>
        <v>0</v>
      </c>
      <c r="BG170" s="157">
        <f t="shared" si="23"/>
        <v>0</v>
      </c>
      <c r="BH170" s="157">
        <f t="shared" si="24"/>
        <v>0</v>
      </c>
      <c r="BI170" s="157">
        <f t="shared" si="25"/>
        <v>0</v>
      </c>
      <c r="BJ170" s="3" t="s">
        <v>81</v>
      </c>
      <c r="BK170" s="157">
        <f t="shared" si="26"/>
        <v>0</v>
      </c>
      <c r="BL170" s="3" t="s">
        <v>329</v>
      </c>
      <c r="BM170" s="156" t="s">
        <v>403</v>
      </c>
    </row>
    <row r="171" spans="2:65" s="17" customFormat="1" ht="24.25" customHeight="1">
      <c r="B171" s="143"/>
      <c r="C171" s="144" t="s">
        <v>258</v>
      </c>
      <c r="D171" s="144" t="s">
        <v>159</v>
      </c>
      <c r="E171" s="145" t="s">
        <v>1214</v>
      </c>
      <c r="F171" s="146" t="s">
        <v>1215</v>
      </c>
      <c r="G171" s="147" t="s">
        <v>222</v>
      </c>
      <c r="H171" s="148">
        <v>3</v>
      </c>
      <c r="I171" s="149"/>
      <c r="J171" s="150"/>
      <c r="K171" s="151"/>
      <c r="L171" s="18"/>
      <c r="M171" s="152"/>
      <c r="N171" s="153" t="s">
        <v>35</v>
      </c>
      <c r="O171" s="45"/>
      <c r="P171" s="154">
        <f t="shared" si="18"/>
        <v>0</v>
      </c>
      <c r="Q171" s="154">
        <v>0</v>
      </c>
      <c r="R171" s="154">
        <f t="shared" si="19"/>
        <v>0</v>
      </c>
      <c r="S171" s="154">
        <v>0</v>
      </c>
      <c r="T171" s="155">
        <f t="shared" si="20"/>
        <v>0</v>
      </c>
      <c r="AR171" s="156" t="s">
        <v>329</v>
      </c>
      <c r="AT171" s="156" t="s">
        <v>159</v>
      </c>
      <c r="AU171" s="156" t="s">
        <v>81</v>
      </c>
      <c r="AY171" s="3" t="s">
        <v>157</v>
      </c>
      <c r="BE171" s="157">
        <f t="shared" si="21"/>
        <v>0</v>
      </c>
      <c r="BF171" s="157">
        <f t="shared" si="22"/>
        <v>0</v>
      </c>
      <c r="BG171" s="157">
        <f t="shared" si="23"/>
        <v>0</v>
      </c>
      <c r="BH171" s="157">
        <f t="shared" si="24"/>
        <v>0</v>
      </c>
      <c r="BI171" s="157">
        <f t="shared" si="25"/>
        <v>0</v>
      </c>
      <c r="BJ171" s="3" t="s">
        <v>81</v>
      </c>
      <c r="BK171" s="157">
        <f t="shared" si="26"/>
        <v>0</v>
      </c>
      <c r="BL171" s="3" t="s">
        <v>329</v>
      </c>
      <c r="BM171" s="156" t="s">
        <v>406</v>
      </c>
    </row>
    <row r="172" spans="2:65" s="17" customFormat="1" ht="21.75" customHeight="1">
      <c r="B172" s="143"/>
      <c r="C172" s="186" t="s">
        <v>415</v>
      </c>
      <c r="D172" s="186" t="s">
        <v>236</v>
      </c>
      <c r="E172" s="187" t="s">
        <v>1216</v>
      </c>
      <c r="F172" s="188" t="s">
        <v>1217</v>
      </c>
      <c r="G172" s="189" t="s">
        <v>222</v>
      </c>
      <c r="H172" s="190">
        <v>3</v>
      </c>
      <c r="I172" s="191"/>
      <c r="J172" s="192"/>
      <c r="K172" s="193"/>
      <c r="L172" s="194"/>
      <c r="M172" s="195"/>
      <c r="N172" s="196" t="s">
        <v>35</v>
      </c>
      <c r="O172" s="45"/>
      <c r="P172" s="154">
        <f t="shared" si="18"/>
        <v>0</v>
      </c>
      <c r="Q172" s="154">
        <v>0</v>
      </c>
      <c r="R172" s="154">
        <f t="shared" si="19"/>
        <v>0</v>
      </c>
      <c r="S172" s="154">
        <v>0</v>
      </c>
      <c r="T172" s="155">
        <f t="shared" si="20"/>
        <v>0</v>
      </c>
      <c r="AR172" s="156" t="s">
        <v>825</v>
      </c>
      <c r="AT172" s="156" t="s">
        <v>236</v>
      </c>
      <c r="AU172" s="156" t="s">
        <v>81</v>
      </c>
      <c r="AY172" s="3" t="s">
        <v>157</v>
      </c>
      <c r="BE172" s="157">
        <f t="shared" si="21"/>
        <v>0</v>
      </c>
      <c r="BF172" s="157">
        <f t="shared" si="22"/>
        <v>0</v>
      </c>
      <c r="BG172" s="157">
        <f t="shared" si="23"/>
        <v>0</v>
      </c>
      <c r="BH172" s="157">
        <f t="shared" si="24"/>
        <v>0</v>
      </c>
      <c r="BI172" s="157">
        <f t="shared" si="25"/>
        <v>0</v>
      </c>
      <c r="BJ172" s="3" t="s">
        <v>81</v>
      </c>
      <c r="BK172" s="157">
        <f t="shared" si="26"/>
        <v>0</v>
      </c>
      <c r="BL172" s="3" t="s">
        <v>329</v>
      </c>
      <c r="BM172" s="156" t="s">
        <v>418</v>
      </c>
    </row>
    <row r="173" spans="2:65" s="17" customFormat="1" ht="16.5" customHeight="1">
      <c r="B173" s="143"/>
      <c r="C173" s="186" t="s">
        <v>263</v>
      </c>
      <c r="D173" s="186" t="s">
        <v>236</v>
      </c>
      <c r="E173" s="187" t="s">
        <v>1218</v>
      </c>
      <c r="F173" s="188" t="s">
        <v>1219</v>
      </c>
      <c r="G173" s="189" t="s">
        <v>222</v>
      </c>
      <c r="H173" s="190">
        <v>3</v>
      </c>
      <c r="I173" s="191"/>
      <c r="J173" s="192"/>
      <c r="K173" s="193"/>
      <c r="L173" s="194"/>
      <c r="M173" s="195"/>
      <c r="N173" s="196" t="s">
        <v>35</v>
      </c>
      <c r="O173" s="45"/>
      <c r="P173" s="154">
        <f t="shared" si="18"/>
        <v>0</v>
      </c>
      <c r="Q173" s="154">
        <v>0</v>
      </c>
      <c r="R173" s="154">
        <f t="shared" si="19"/>
        <v>0</v>
      </c>
      <c r="S173" s="154">
        <v>0</v>
      </c>
      <c r="T173" s="155">
        <f t="shared" si="20"/>
        <v>0</v>
      </c>
      <c r="AR173" s="156" t="s">
        <v>825</v>
      </c>
      <c r="AT173" s="156" t="s">
        <v>236</v>
      </c>
      <c r="AU173" s="156" t="s">
        <v>81</v>
      </c>
      <c r="AY173" s="3" t="s">
        <v>157</v>
      </c>
      <c r="BE173" s="157">
        <f t="shared" si="21"/>
        <v>0</v>
      </c>
      <c r="BF173" s="157">
        <f t="shared" si="22"/>
        <v>0</v>
      </c>
      <c r="BG173" s="157">
        <f t="shared" si="23"/>
        <v>0</v>
      </c>
      <c r="BH173" s="157">
        <f t="shared" si="24"/>
        <v>0</v>
      </c>
      <c r="BI173" s="157">
        <f t="shared" si="25"/>
        <v>0</v>
      </c>
      <c r="BJ173" s="3" t="s">
        <v>81</v>
      </c>
      <c r="BK173" s="157">
        <f t="shared" si="26"/>
        <v>0</v>
      </c>
      <c r="BL173" s="3" t="s">
        <v>329</v>
      </c>
      <c r="BM173" s="156" t="s">
        <v>423</v>
      </c>
    </row>
    <row r="174" spans="2:65" s="17" customFormat="1" ht="24.25" customHeight="1">
      <c r="B174" s="143"/>
      <c r="C174" s="144" t="s">
        <v>427</v>
      </c>
      <c r="D174" s="144" t="s">
        <v>159</v>
      </c>
      <c r="E174" s="145" t="s">
        <v>1220</v>
      </c>
      <c r="F174" s="146" t="s">
        <v>1221</v>
      </c>
      <c r="G174" s="147" t="s">
        <v>222</v>
      </c>
      <c r="H174" s="148">
        <v>3</v>
      </c>
      <c r="I174" s="149"/>
      <c r="J174" s="150"/>
      <c r="K174" s="151"/>
      <c r="L174" s="18"/>
      <c r="M174" s="152"/>
      <c r="N174" s="153" t="s">
        <v>35</v>
      </c>
      <c r="O174" s="45"/>
      <c r="P174" s="154">
        <f t="shared" si="18"/>
        <v>0</v>
      </c>
      <c r="Q174" s="154">
        <v>0</v>
      </c>
      <c r="R174" s="154">
        <f t="shared" si="19"/>
        <v>0</v>
      </c>
      <c r="S174" s="154">
        <v>0</v>
      </c>
      <c r="T174" s="155">
        <f t="shared" si="20"/>
        <v>0</v>
      </c>
      <c r="AR174" s="156" t="s">
        <v>329</v>
      </c>
      <c r="AT174" s="156" t="s">
        <v>159</v>
      </c>
      <c r="AU174" s="156" t="s">
        <v>81</v>
      </c>
      <c r="AY174" s="3" t="s">
        <v>157</v>
      </c>
      <c r="BE174" s="157">
        <f t="shared" si="21"/>
        <v>0</v>
      </c>
      <c r="BF174" s="157">
        <f t="shared" si="22"/>
        <v>0</v>
      </c>
      <c r="BG174" s="157">
        <f t="shared" si="23"/>
        <v>0</v>
      </c>
      <c r="BH174" s="157">
        <f t="shared" si="24"/>
        <v>0</v>
      </c>
      <c r="BI174" s="157">
        <f t="shared" si="25"/>
        <v>0</v>
      </c>
      <c r="BJ174" s="3" t="s">
        <v>81</v>
      </c>
      <c r="BK174" s="157">
        <f t="shared" si="26"/>
        <v>0</v>
      </c>
      <c r="BL174" s="3" t="s">
        <v>329</v>
      </c>
      <c r="BM174" s="156" t="s">
        <v>430</v>
      </c>
    </row>
    <row r="175" spans="2:65" s="17" customFormat="1" ht="21.75" customHeight="1">
      <c r="B175" s="143"/>
      <c r="C175" s="186" t="s">
        <v>266</v>
      </c>
      <c r="D175" s="186" t="s">
        <v>236</v>
      </c>
      <c r="E175" s="187" t="s">
        <v>1222</v>
      </c>
      <c r="F175" s="188" t="s">
        <v>1223</v>
      </c>
      <c r="G175" s="189" t="s">
        <v>222</v>
      </c>
      <c r="H175" s="190">
        <v>3</v>
      </c>
      <c r="I175" s="191"/>
      <c r="J175" s="192"/>
      <c r="K175" s="193"/>
      <c r="L175" s="194"/>
      <c r="M175" s="195"/>
      <c r="N175" s="196" t="s">
        <v>35</v>
      </c>
      <c r="O175" s="45"/>
      <c r="P175" s="154">
        <f t="shared" si="18"/>
        <v>0</v>
      </c>
      <c r="Q175" s="154">
        <v>0</v>
      </c>
      <c r="R175" s="154">
        <f t="shared" si="19"/>
        <v>0</v>
      </c>
      <c r="S175" s="154">
        <v>0</v>
      </c>
      <c r="T175" s="155">
        <f t="shared" si="20"/>
        <v>0</v>
      </c>
      <c r="AR175" s="156" t="s">
        <v>825</v>
      </c>
      <c r="AT175" s="156" t="s">
        <v>236</v>
      </c>
      <c r="AU175" s="156" t="s">
        <v>81</v>
      </c>
      <c r="AY175" s="3" t="s">
        <v>157</v>
      </c>
      <c r="BE175" s="157">
        <f t="shared" si="21"/>
        <v>0</v>
      </c>
      <c r="BF175" s="157">
        <f t="shared" si="22"/>
        <v>0</v>
      </c>
      <c r="BG175" s="157">
        <f t="shared" si="23"/>
        <v>0</v>
      </c>
      <c r="BH175" s="157">
        <f t="shared" si="24"/>
        <v>0</v>
      </c>
      <c r="BI175" s="157">
        <f t="shared" si="25"/>
        <v>0</v>
      </c>
      <c r="BJ175" s="3" t="s">
        <v>81</v>
      </c>
      <c r="BK175" s="157">
        <f t="shared" si="26"/>
        <v>0</v>
      </c>
      <c r="BL175" s="3" t="s">
        <v>329</v>
      </c>
      <c r="BM175" s="156" t="s">
        <v>438</v>
      </c>
    </row>
    <row r="176" spans="2:65" s="17" customFormat="1" ht="16.5" customHeight="1">
      <c r="B176" s="143"/>
      <c r="C176" s="186" t="s">
        <v>451</v>
      </c>
      <c r="D176" s="186" t="s">
        <v>236</v>
      </c>
      <c r="E176" s="187" t="s">
        <v>1218</v>
      </c>
      <c r="F176" s="188" t="s">
        <v>1219</v>
      </c>
      <c r="G176" s="189" t="s">
        <v>222</v>
      </c>
      <c r="H176" s="190">
        <v>3</v>
      </c>
      <c r="I176" s="191"/>
      <c r="J176" s="192"/>
      <c r="K176" s="193"/>
      <c r="L176" s="194"/>
      <c r="M176" s="195"/>
      <c r="N176" s="196" t="s">
        <v>35</v>
      </c>
      <c r="O176" s="45"/>
      <c r="P176" s="154">
        <f t="shared" si="18"/>
        <v>0</v>
      </c>
      <c r="Q176" s="154">
        <v>0</v>
      </c>
      <c r="R176" s="154">
        <f t="shared" si="19"/>
        <v>0</v>
      </c>
      <c r="S176" s="154">
        <v>0</v>
      </c>
      <c r="T176" s="155">
        <f t="shared" si="20"/>
        <v>0</v>
      </c>
      <c r="AR176" s="156" t="s">
        <v>825</v>
      </c>
      <c r="AT176" s="156" t="s">
        <v>236</v>
      </c>
      <c r="AU176" s="156" t="s">
        <v>81</v>
      </c>
      <c r="AY176" s="3" t="s">
        <v>157</v>
      </c>
      <c r="BE176" s="157">
        <f t="shared" si="21"/>
        <v>0</v>
      </c>
      <c r="BF176" s="157">
        <f t="shared" si="22"/>
        <v>0</v>
      </c>
      <c r="BG176" s="157">
        <f t="shared" si="23"/>
        <v>0</v>
      </c>
      <c r="BH176" s="157">
        <f t="shared" si="24"/>
        <v>0</v>
      </c>
      <c r="BI176" s="157">
        <f t="shared" si="25"/>
        <v>0</v>
      </c>
      <c r="BJ176" s="3" t="s">
        <v>81</v>
      </c>
      <c r="BK176" s="157">
        <f t="shared" si="26"/>
        <v>0</v>
      </c>
      <c r="BL176" s="3" t="s">
        <v>329</v>
      </c>
      <c r="BM176" s="156" t="s">
        <v>454</v>
      </c>
    </row>
    <row r="177" spans="2:65" s="17" customFormat="1" ht="24.25" customHeight="1">
      <c r="B177" s="143"/>
      <c r="C177" s="144" t="s">
        <v>270</v>
      </c>
      <c r="D177" s="144" t="s">
        <v>159</v>
      </c>
      <c r="E177" s="145" t="s">
        <v>1224</v>
      </c>
      <c r="F177" s="146" t="s">
        <v>1225</v>
      </c>
      <c r="G177" s="147" t="s">
        <v>222</v>
      </c>
      <c r="H177" s="148">
        <v>6</v>
      </c>
      <c r="I177" s="149"/>
      <c r="J177" s="150"/>
      <c r="K177" s="151"/>
      <c r="L177" s="18"/>
      <c r="M177" s="152"/>
      <c r="N177" s="153" t="s">
        <v>35</v>
      </c>
      <c r="O177" s="45"/>
      <c r="P177" s="154">
        <f t="shared" si="18"/>
        <v>0</v>
      </c>
      <c r="Q177" s="154">
        <v>0</v>
      </c>
      <c r="R177" s="154">
        <f t="shared" si="19"/>
        <v>0</v>
      </c>
      <c r="S177" s="154">
        <v>0</v>
      </c>
      <c r="T177" s="155">
        <f t="shared" si="20"/>
        <v>0</v>
      </c>
      <c r="AR177" s="156" t="s">
        <v>329</v>
      </c>
      <c r="AT177" s="156" t="s">
        <v>159</v>
      </c>
      <c r="AU177" s="156" t="s">
        <v>81</v>
      </c>
      <c r="AY177" s="3" t="s">
        <v>157</v>
      </c>
      <c r="BE177" s="157">
        <f t="shared" si="21"/>
        <v>0</v>
      </c>
      <c r="BF177" s="157">
        <f t="shared" si="22"/>
        <v>0</v>
      </c>
      <c r="BG177" s="157">
        <f t="shared" si="23"/>
        <v>0</v>
      </c>
      <c r="BH177" s="157">
        <f t="shared" si="24"/>
        <v>0</v>
      </c>
      <c r="BI177" s="157">
        <f t="shared" si="25"/>
        <v>0</v>
      </c>
      <c r="BJ177" s="3" t="s">
        <v>81</v>
      </c>
      <c r="BK177" s="157">
        <f t="shared" si="26"/>
        <v>0</v>
      </c>
      <c r="BL177" s="3" t="s">
        <v>329</v>
      </c>
      <c r="BM177" s="156" t="s">
        <v>460</v>
      </c>
    </row>
    <row r="178" spans="2:65" s="17" customFormat="1" ht="24.25" customHeight="1">
      <c r="B178" s="143"/>
      <c r="C178" s="186" t="s">
        <v>469</v>
      </c>
      <c r="D178" s="186" t="s">
        <v>236</v>
      </c>
      <c r="E178" s="187" t="s">
        <v>1226</v>
      </c>
      <c r="F178" s="188" t="s">
        <v>1227</v>
      </c>
      <c r="G178" s="189" t="s">
        <v>222</v>
      </c>
      <c r="H178" s="190">
        <v>6</v>
      </c>
      <c r="I178" s="191"/>
      <c r="J178" s="192"/>
      <c r="K178" s="193"/>
      <c r="L178" s="194"/>
      <c r="M178" s="195"/>
      <c r="N178" s="196" t="s">
        <v>35</v>
      </c>
      <c r="O178" s="45"/>
      <c r="P178" s="154">
        <f t="shared" si="18"/>
        <v>0</v>
      </c>
      <c r="Q178" s="154">
        <v>0</v>
      </c>
      <c r="R178" s="154">
        <f t="shared" si="19"/>
        <v>0</v>
      </c>
      <c r="S178" s="154">
        <v>0</v>
      </c>
      <c r="T178" s="155">
        <f t="shared" si="20"/>
        <v>0</v>
      </c>
      <c r="AR178" s="156" t="s">
        <v>825</v>
      </c>
      <c r="AT178" s="156" t="s">
        <v>236</v>
      </c>
      <c r="AU178" s="156" t="s">
        <v>81</v>
      </c>
      <c r="AY178" s="3" t="s">
        <v>157</v>
      </c>
      <c r="BE178" s="157">
        <f t="shared" si="21"/>
        <v>0</v>
      </c>
      <c r="BF178" s="157">
        <f t="shared" si="22"/>
        <v>0</v>
      </c>
      <c r="BG178" s="157">
        <f t="shared" si="23"/>
        <v>0</v>
      </c>
      <c r="BH178" s="157">
        <f t="shared" si="24"/>
        <v>0</v>
      </c>
      <c r="BI178" s="157">
        <f t="shared" si="25"/>
        <v>0</v>
      </c>
      <c r="BJ178" s="3" t="s">
        <v>81</v>
      </c>
      <c r="BK178" s="157">
        <f t="shared" si="26"/>
        <v>0</v>
      </c>
      <c r="BL178" s="3" t="s">
        <v>329</v>
      </c>
      <c r="BM178" s="156" t="s">
        <v>472</v>
      </c>
    </row>
    <row r="179" spans="2:65" s="17" customFormat="1" ht="16.5" customHeight="1">
      <c r="B179" s="143"/>
      <c r="C179" s="186" t="s">
        <v>273</v>
      </c>
      <c r="D179" s="186" t="s">
        <v>236</v>
      </c>
      <c r="E179" s="187" t="s">
        <v>1218</v>
      </c>
      <c r="F179" s="188" t="s">
        <v>1219</v>
      </c>
      <c r="G179" s="189" t="s">
        <v>222</v>
      </c>
      <c r="H179" s="190">
        <v>6</v>
      </c>
      <c r="I179" s="191"/>
      <c r="J179" s="192"/>
      <c r="K179" s="193"/>
      <c r="L179" s="194"/>
      <c r="M179" s="195"/>
      <c r="N179" s="196" t="s">
        <v>35</v>
      </c>
      <c r="O179" s="45"/>
      <c r="P179" s="154">
        <f t="shared" si="18"/>
        <v>0</v>
      </c>
      <c r="Q179" s="154">
        <v>0</v>
      </c>
      <c r="R179" s="154">
        <f t="shared" si="19"/>
        <v>0</v>
      </c>
      <c r="S179" s="154">
        <v>0</v>
      </c>
      <c r="T179" s="155">
        <f t="shared" si="20"/>
        <v>0</v>
      </c>
      <c r="AR179" s="156" t="s">
        <v>825</v>
      </c>
      <c r="AT179" s="156" t="s">
        <v>236</v>
      </c>
      <c r="AU179" s="156" t="s">
        <v>81</v>
      </c>
      <c r="AY179" s="3" t="s">
        <v>157</v>
      </c>
      <c r="BE179" s="157">
        <f t="shared" si="21"/>
        <v>0</v>
      </c>
      <c r="BF179" s="157">
        <f t="shared" si="22"/>
        <v>0</v>
      </c>
      <c r="BG179" s="157">
        <f t="shared" si="23"/>
        <v>0</v>
      </c>
      <c r="BH179" s="157">
        <f t="shared" si="24"/>
        <v>0</v>
      </c>
      <c r="BI179" s="157">
        <f t="shared" si="25"/>
        <v>0</v>
      </c>
      <c r="BJ179" s="3" t="s">
        <v>81</v>
      </c>
      <c r="BK179" s="157">
        <f t="shared" si="26"/>
        <v>0</v>
      </c>
      <c r="BL179" s="3" t="s">
        <v>329</v>
      </c>
      <c r="BM179" s="156" t="s">
        <v>475</v>
      </c>
    </row>
    <row r="180" spans="2:65" s="17" customFormat="1" ht="24.25" customHeight="1">
      <c r="B180" s="143"/>
      <c r="C180" s="144" t="s">
        <v>476</v>
      </c>
      <c r="D180" s="144" t="s">
        <v>159</v>
      </c>
      <c r="E180" s="145" t="s">
        <v>1228</v>
      </c>
      <c r="F180" s="146" t="s">
        <v>1229</v>
      </c>
      <c r="G180" s="147" t="s">
        <v>222</v>
      </c>
      <c r="H180" s="148">
        <v>16</v>
      </c>
      <c r="I180" s="149"/>
      <c r="J180" s="150"/>
      <c r="K180" s="151"/>
      <c r="L180" s="18"/>
      <c r="M180" s="152"/>
      <c r="N180" s="153" t="s">
        <v>35</v>
      </c>
      <c r="O180" s="45"/>
      <c r="P180" s="154">
        <f t="shared" si="18"/>
        <v>0</v>
      </c>
      <c r="Q180" s="154">
        <v>0</v>
      </c>
      <c r="R180" s="154">
        <f t="shared" si="19"/>
        <v>0</v>
      </c>
      <c r="S180" s="154">
        <v>0</v>
      </c>
      <c r="T180" s="155">
        <f t="shared" si="20"/>
        <v>0</v>
      </c>
      <c r="AR180" s="156" t="s">
        <v>329</v>
      </c>
      <c r="AT180" s="156" t="s">
        <v>159</v>
      </c>
      <c r="AU180" s="156" t="s">
        <v>81</v>
      </c>
      <c r="AY180" s="3" t="s">
        <v>157</v>
      </c>
      <c r="BE180" s="157">
        <f t="shared" si="21"/>
        <v>0</v>
      </c>
      <c r="BF180" s="157">
        <f t="shared" si="22"/>
        <v>0</v>
      </c>
      <c r="BG180" s="157">
        <f t="shared" si="23"/>
        <v>0</v>
      </c>
      <c r="BH180" s="157">
        <f t="shared" si="24"/>
        <v>0</v>
      </c>
      <c r="BI180" s="157">
        <f t="shared" si="25"/>
        <v>0</v>
      </c>
      <c r="BJ180" s="3" t="s">
        <v>81</v>
      </c>
      <c r="BK180" s="157">
        <f t="shared" si="26"/>
        <v>0</v>
      </c>
      <c r="BL180" s="3" t="s">
        <v>329</v>
      </c>
      <c r="BM180" s="156" t="s">
        <v>477</v>
      </c>
    </row>
    <row r="181" spans="2:65" s="17" customFormat="1" ht="24.25" customHeight="1">
      <c r="B181" s="143"/>
      <c r="C181" s="186" t="s">
        <v>279</v>
      </c>
      <c r="D181" s="186" t="s">
        <v>236</v>
      </c>
      <c r="E181" s="187" t="s">
        <v>1230</v>
      </c>
      <c r="F181" s="188" t="s">
        <v>1231</v>
      </c>
      <c r="G181" s="189" t="s">
        <v>222</v>
      </c>
      <c r="H181" s="190">
        <v>16</v>
      </c>
      <c r="I181" s="191"/>
      <c r="J181" s="192"/>
      <c r="K181" s="193"/>
      <c r="L181" s="194"/>
      <c r="M181" s="195"/>
      <c r="N181" s="196" t="s">
        <v>35</v>
      </c>
      <c r="O181" s="45"/>
      <c r="P181" s="154">
        <f t="shared" si="18"/>
        <v>0</v>
      </c>
      <c r="Q181" s="154">
        <v>0</v>
      </c>
      <c r="R181" s="154">
        <f t="shared" si="19"/>
        <v>0</v>
      </c>
      <c r="S181" s="154">
        <v>0</v>
      </c>
      <c r="T181" s="155">
        <f t="shared" si="20"/>
        <v>0</v>
      </c>
      <c r="AR181" s="156" t="s">
        <v>825</v>
      </c>
      <c r="AT181" s="156" t="s">
        <v>236</v>
      </c>
      <c r="AU181" s="156" t="s">
        <v>81</v>
      </c>
      <c r="AY181" s="3" t="s">
        <v>157</v>
      </c>
      <c r="BE181" s="157">
        <f t="shared" si="21"/>
        <v>0</v>
      </c>
      <c r="BF181" s="157">
        <f t="shared" si="22"/>
        <v>0</v>
      </c>
      <c r="BG181" s="157">
        <f t="shared" si="23"/>
        <v>0</v>
      </c>
      <c r="BH181" s="157">
        <f t="shared" si="24"/>
        <v>0</v>
      </c>
      <c r="BI181" s="157">
        <f t="shared" si="25"/>
        <v>0</v>
      </c>
      <c r="BJ181" s="3" t="s">
        <v>81</v>
      </c>
      <c r="BK181" s="157">
        <f t="shared" si="26"/>
        <v>0</v>
      </c>
      <c r="BL181" s="3" t="s">
        <v>329</v>
      </c>
      <c r="BM181" s="156" t="s">
        <v>480</v>
      </c>
    </row>
    <row r="182" spans="2:65" s="17" customFormat="1" ht="16.5" customHeight="1">
      <c r="B182" s="143"/>
      <c r="C182" s="186" t="s">
        <v>481</v>
      </c>
      <c r="D182" s="186" t="s">
        <v>236</v>
      </c>
      <c r="E182" s="187" t="s">
        <v>1218</v>
      </c>
      <c r="F182" s="188" t="s">
        <v>1219</v>
      </c>
      <c r="G182" s="189" t="s">
        <v>222</v>
      </c>
      <c r="H182" s="190">
        <v>16</v>
      </c>
      <c r="I182" s="191"/>
      <c r="J182" s="192"/>
      <c r="K182" s="193"/>
      <c r="L182" s="194"/>
      <c r="M182" s="195"/>
      <c r="N182" s="196" t="s">
        <v>35</v>
      </c>
      <c r="O182" s="45"/>
      <c r="P182" s="154">
        <f t="shared" si="18"/>
        <v>0</v>
      </c>
      <c r="Q182" s="154">
        <v>0</v>
      </c>
      <c r="R182" s="154">
        <f t="shared" si="19"/>
        <v>0</v>
      </c>
      <c r="S182" s="154">
        <v>0</v>
      </c>
      <c r="T182" s="155">
        <f t="shared" si="20"/>
        <v>0</v>
      </c>
      <c r="AR182" s="156" t="s">
        <v>825</v>
      </c>
      <c r="AT182" s="156" t="s">
        <v>236</v>
      </c>
      <c r="AU182" s="156" t="s">
        <v>81</v>
      </c>
      <c r="AY182" s="3" t="s">
        <v>157</v>
      </c>
      <c r="BE182" s="157">
        <f t="shared" si="21"/>
        <v>0</v>
      </c>
      <c r="BF182" s="157">
        <f t="shared" si="22"/>
        <v>0</v>
      </c>
      <c r="BG182" s="157">
        <f t="shared" si="23"/>
        <v>0</v>
      </c>
      <c r="BH182" s="157">
        <f t="shared" si="24"/>
        <v>0</v>
      </c>
      <c r="BI182" s="157">
        <f t="shared" si="25"/>
        <v>0</v>
      </c>
      <c r="BJ182" s="3" t="s">
        <v>81</v>
      </c>
      <c r="BK182" s="157">
        <f t="shared" si="26"/>
        <v>0</v>
      </c>
      <c r="BL182" s="3" t="s">
        <v>329</v>
      </c>
      <c r="BM182" s="156" t="s">
        <v>484</v>
      </c>
    </row>
    <row r="183" spans="2:65" s="17" customFormat="1" ht="24.25" customHeight="1">
      <c r="B183" s="143"/>
      <c r="C183" s="144" t="s">
        <v>285</v>
      </c>
      <c r="D183" s="144" t="s">
        <v>159</v>
      </c>
      <c r="E183" s="145" t="s">
        <v>1232</v>
      </c>
      <c r="F183" s="146" t="s">
        <v>1233</v>
      </c>
      <c r="G183" s="147" t="s">
        <v>222</v>
      </c>
      <c r="H183" s="148">
        <v>4</v>
      </c>
      <c r="I183" s="149"/>
      <c r="J183" s="150"/>
      <c r="K183" s="151"/>
      <c r="L183" s="18"/>
      <c r="M183" s="152"/>
      <c r="N183" s="153" t="s">
        <v>35</v>
      </c>
      <c r="O183" s="45"/>
      <c r="P183" s="154">
        <f t="shared" si="18"/>
        <v>0</v>
      </c>
      <c r="Q183" s="154">
        <v>0</v>
      </c>
      <c r="R183" s="154">
        <f t="shared" si="19"/>
        <v>0</v>
      </c>
      <c r="S183" s="154">
        <v>0</v>
      </c>
      <c r="T183" s="155">
        <f t="shared" si="20"/>
        <v>0</v>
      </c>
      <c r="AR183" s="156" t="s">
        <v>329</v>
      </c>
      <c r="AT183" s="156" t="s">
        <v>159</v>
      </c>
      <c r="AU183" s="156" t="s">
        <v>81</v>
      </c>
      <c r="AY183" s="3" t="s">
        <v>157</v>
      </c>
      <c r="BE183" s="157">
        <f t="shared" si="21"/>
        <v>0</v>
      </c>
      <c r="BF183" s="157">
        <f t="shared" si="22"/>
        <v>0</v>
      </c>
      <c r="BG183" s="157">
        <f t="shared" si="23"/>
        <v>0</v>
      </c>
      <c r="BH183" s="157">
        <f t="shared" si="24"/>
        <v>0</v>
      </c>
      <c r="BI183" s="157">
        <f t="shared" si="25"/>
        <v>0</v>
      </c>
      <c r="BJ183" s="3" t="s">
        <v>81</v>
      </c>
      <c r="BK183" s="157">
        <f t="shared" si="26"/>
        <v>0</v>
      </c>
      <c r="BL183" s="3" t="s">
        <v>329</v>
      </c>
      <c r="BM183" s="156" t="s">
        <v>487</v>
      </c>
    </row>
    <row r="184" spans="2:65" s="17" customFormat="1" ht="24.25" customHeight="1">
      <c r="B184" s="143"/>
      <c r="C184" s="186" t="s">
        <v>488</v>
      </c>
      <c r="D184" s="186" t="s">
        <v>236</v>
      </c>
      <c r="E184" s="187" t="s">
        <v>1234</v>
      </c>
      <c r="F184" s="188" t="s">
        <v>1235</v>
      </c>
      <c r="G184" s="189" t="s">
        <v>222</v>
      </c>
      <c r="H184" s="190">
        <v>4</v>
      </c>
      <c r="I184" s="191"/>
      <c r="J184" s="192"/>
      <c r="K184" s="193"/>
      <c r="L184" s="194"/>
      <c r="M184" s="195"/>
      <c r="N184" s="196" t="s">
        <v>35</v>
      </c>
      <c r="O184" s="45"/>
      <c r="P184" s="154">
        <f t="shared" si="18"/>
        <v>0</v>
      </c>
      <c r="Q184" s="154">
        <v>0</v>
      </c>
      <c r="R184" s="154">
        <f t="shared" si="19"/>
        <v>0</v>
      </c>
      <c r="S184" s="154">
        <v>0</v>
      </c>
      <c r="T184" s="155">
        <f t="shared" si="20"/>
        <v>0</v>
      </c>
      <c r="AR184" s="156" t="s">
        <v>825</v>
      </c>
      <c r="AT184" s="156" t="s">
        <v>236</v>
      </c>
      <c r="AU184" s="156" t="s">
        <v>81</v>
      </c>
      <c r="AY184" s="3" t="s">
        <v>157</v>
      </c>
      <c r="BE184" s="157">
        <f t="shared" si="21"/>
        <v>0</v>
      </c>
      <c r="BF184" s="157">
        <f t="shared" si="22"/>
        <v>0</v>
      </c>
      <c r="BG184" s="157">
        <f t="shared" si="23"/>
        <v>0</v>
      </c>
      <c r="BH184" s="157">
        <f t="shared" si="24"/>
        <v>0</v>
      </c>
      <c r="BI184" s="157">
        <f t="shared" si="25"/>
        <v>0</v>
      </c>
      <c r="BJ184" s="3" t="s">
        <v>81</v>
      </c>
      <c r="BK184" s="157">
        <f t="shared" si="26"/>
        <v>0</v>
      </c>
      <c r="BL184" s="3" t="s">
        <v>329</v>
      </c>
      <c r="BM184" s="156" t="s">
        <v>491</v>
      </c>
    </row>
    <row r="185" spans="2:65" s="17" customFormat="1" ht="16.5" customHeight="1">
      <c r="B185" s="143"/>
      <c r="C185" s="186" t="s">
        <v>298</v>
      </c>
      <c r="D185" s="186" t="s">
        <v>236</v>
      </c>
      <c r="E185" s="187" t="s">
        <v>1218</v>
      </c>
      <c r="F185" s="188" t="s">
        <v>1219</v>
      </c>
      <c r="G185" s="189" t="s">
        <v>222</v>
      </c>
      <c r="H185" s="190">
        <v>4</v>
      </c>
      <c r="I185" s="191"/>
      <c r="J185" s="192"/>
      <c r="K185" s="193"/>
      <c r="L185" s="194"/>
      <c r="M185" s="195"/>
      <c r="N185" s="196" t="s">
        <v>35</v>
      </c>
      <c r="O185" s="45"/>
      <c r="P185" s="154">
        <f t="shared" si="18"/>
        <v>0</v>
      </c>
      <c r="Q185" s="154">
        <v>0</v>
      </c>
      <c r="R185" s="154">
        <f t="shared" si="19"/>
        <v>0</v>
      </c>
      <c r="S185" s="154">
        <v>0</v>
      </c>
      <c r="T185" s="155">
        <f t="shared" si="20"/>
        <v>0</v>
      </c>
      <c r="AR185" s="156" t="s">
        <v>825</v>
      </c>
      <c r="AT185" s="156" t="s">
        <v>236</v>
      </c>
      <c r="AU185" s="156" t="s">
        <v>81</v>
      </c>
      <c r="AY185" s="3" t="s">
        <v>157</v>
      </c>
      <c r="BE185" s="157">
        <f t="shared" si="21"/>
        <v>0</v>
      </c>
      <c r="BF185" s="157">
        <f t="shared" si="22"/>
        <v>0</v>
      </c>
      <c r="BG185" s="157">
        <f t="shared" si="23"/>
        <v>0</v>
      </c>
      <c r="BH185" s="157">
        <f t="shared" si="24"/>
        <v>0</v>
      </c>
      <c r="BI185" s="157">
        <f t="shared" si="25"/>
        <v>0</v>
      </c>
      <c r="BJ185" s="3" t="s">
        <v>81</v>
      </c>
      <c r="BK185" s="157">
        <f t="shared" si="26"/>
        <v>0</v>
      </c>
      <c r="BL185" s="3" t="s">
        <v>329</v>
      </c>
      <c r="BM185" s="156" t="s">
        <v>494</v>
      </c>
    </row>
    <row r="186" spans="2:65" s="17" customFormat="1" ht="24.25" customHeight="1">
      <c r="B186" s="143"/>
      <c r="C186" s="144" t="s">
        <v>496</v>
      </c>
      <c r="D186" s="144" t="s">
        <v>159</v>
      </c>
      <c r="E186" s="145" t="s">
        <v>1236</v>
      </c>
      <c r="F186" s="146" t="s">
        <v>1237</v>
      </c>
      <c r="G186" s="147" t="s">
        <v>222</v>
      </c>
      <c r="H186" s="148">
        <v>1</v>
      </c>
      <c r="I186" s="149"/>
      <c r="J186" s="150"/>
      <c r="K186" s="151"/>
      <c r="L186" s="18"/>
      <c r="M186" s="152"/>
      <c r="N186" s="153" t="s">
        <v>35</v>
      </c>
      <c r="O186" s="45"/>
      <c r="P186" s="154">
        <f t="shared" si="18"/>
        <v>0</v>
      </c>
      <c r="Q186" s="154">
        <v>0</v>
      </c>
      <c r="R186" s="154">
        <f t="shared" si="19"/>
        <v>0</v>
      </c>
      <c r="S186" s="154">
        <v>0</v>
      </c>
      <c r="T186" s="155">
        <f t="shared" si="20"/>
        <v>0</v>
      </c>
      <c r="AR186" s="156" t="s">
        <v>329</v>
      </c>
      <c r="AT186" s="156" t="s">
        <v>159</v>
      </c>
      <c r="AU186" s="156" t="s">
        <v>81</v>
      </c>
      <c r="AY186" s="3" t="s">
        <v>157</v>
      </c>
      <c r="BE186" s="157">
        <f t="shared" si="21"/>
        <v>0</v>
      </c>
      <c r="BF186" s="157">
        <f t="shared" si="22"/>
        <v>0</v>
      </c>
      <c r="BG186" s="157">
        <f t="shared" si="23"/>
        <v>0</v>
      </c>
      <c r="BH186" s="157">
        <f t="shared" si="24"/>
        <v>0</v>
      </c>
      <c r="BI186" s="157">
        <f t="shared" si="25"/>
        <v>0</v>
      </c>
      <c r="BJ186" s="3" t="s">
        <v>81</v>
      </c>
      <c r="BK186" s="157">
        <f t="shared" si="26"/>
        <v>0</v>
      </c>
      <c r="BL186" s="3" t="s">
        <v>329</v>
      </c>
      <c r="BM186" s="156" t="s">
        <v>499</v>
      </c>
    </row>
    <row r="187" spans="2:65" s="17" customFormat="1" ht="16.5" customHeight="1">
      <c r="B187" s="143"/>
      <c r="C187" s="186" t="s">
        <v>304</v>
      </c>
      <c r="D187" s="186" t="s">
        <v>236</v>
      </c>
      <c r="E187" s="187" t="s">
        <v>1238</v>
      </c>
      <c r="F187" s="188" t="s">
        <v>1239</v>
      </c>
      <c r="G187" s="189" t="s">
        <v>222</v>
      </c>
      <c r="H187" s="190">
        <v>1</v>
      </c>
      <c r="I187" s="191"/>
      <c r="J187" s="192"/>
      <c r="K187" s="193"/>
      <c r="L187" s="194"/>
      <c r="M187" s="195"/>
      <c r="N187" s="196" t="s">
        <v>35</v>
      </c>
      <c r="O187" s="45"/>
      <c r="P187" s="154">
        <f t="shared" si="18"/>
        <v>0</v>
      </c>
      <c r="Q187" s="154">
        <v>0</v>
      </c>
      <c r="R187" s="154">
        <f t="shared" si="19"/>
        <v>0</v>
      </c>
      <c r="S187" s="154">
        <v>0</v>
      </c>
      <c r="T187" s="155">
        <f t="shared" si="20"/>
        <v>0</v>
      </c>
      <c r="AR187" s="156" t="s">
        <v>825</v>
      </c>
      <c r="AT187" s="156" t="s">
        <v>236</v>
      </c>
      <c r="AU187" s="156" t="s">
        <v>81</v>
      </c>
      <c r="AY187" s="3" t="s">
        <v>157</v>
      </c>
      <c r="BE187" s="157">
        <f t="shared" si="21"/>
        <v>0</v>
      </c>
      <c r="BF187" s="157">
        <f t="shared" si="22"/>
        <v>0</v>
      </c>
      <c r="BG187" s="157">
        <f t="shared" si="23"/>
        <v>0</v>
      </c>
      <c r="BH187" s="157">
        <f t="shared" si="24"/>
        <v>0</v>
      </c>
      <c r="BI187" s="157">
        <f t="shared" si="25"/>
        <v>0</v>
      </c>
      <c r="BJ187" s="3" t="s">
        <v>81</v>
      </c>
      <c r="BK187" s="157">
        <f t="shared" si="26"/>
        <v>0</v>
      </c>
      <c r="BL187" s="3" t="s">
        <v>329</v>
      </c>
      <c r="BM187" s="156" t="s">
        <v>519</v>
      </c>
    </row>
    <row r="188" spans="2:65" s="17" customFormat="1" ht="24.25" customHeight="1">
      <c r="B188" s="143"/>
      <c r="C188" s="144" t="s">
        <v>531</v>
      </c>
      <c r="D188" s="144" t="s">
        <v>159</v>
      </c>
      <c r="E188" s="145" t="s">
        <v>1240</v>
      </c>
      <c r="F188" s="146" t="s">
        <v>1241</v>
      </c>
      <c r="G188" s="147" t="s">
        <v>222</v>
      </c>
      <c r="H188" s="148">
        <v>7</v>
      </c>
      <c r="I188" s="149"/>
      <c r="J188" s="150"/>
      <c r="K188" s="151"/>
      <c r="L188" s="18"/>
      <c r="M188" s="152"/>
      <c r="N188" s="153" t="s">
        <v>35</v>
      </c>
      <c r="O188" s="45"/>
      <c r="P188" s="154">
        <f t="shared" si="18"/>
        <v>0</v>
      </c>
      <c r="Q188" s="154">
        <v>0</v>
      </c>
      <c r="R188" s="154">
        <f t="shared" si="19"/>
        <v>0</v>
      </c>
      <c r="S188" s="154">
        <v>0</v>
      </c>
      <c r="T188" s="155">
        <f t="shared" si="20"/>
        <v>0</v>
      </c>
      <c r="AR188" s="156" t="s">
        <v>329</v>
      </c>
      <c r="AT188" s="156" t="s">
        <v>159</v>
      </c>
      <c r="AU188" s="156" t="s">
        <v>81</v>
      </c>
      <c r="AY188" s="3" t="s">
        <v>157</v>
      </c>
      <c r="BE188" s="157">
        <f t="shared" si="21"/>
        <v>0</v>
      </c>
      <c r="BF188" s="157">
        <f t="shared" si="22"/>
        <v>0</v>
      </c>
      <c r="BG188" s="157">
        <f t="shared" si="23"/>
        <v>0</v>
      </c>
      <c r="BH188" s="157">
        <f t="shared" si="24"/>
        <v>0</v>
      </c>
      <c r="BI188" s="157">
        <f t="shared" si="25"/>
        <v>0</v>
      </c>
      <c r="BJ188" s="3" t="s">
        <v>81</v>
      </c>
      <c r="BK188" s="157">
        <f t="shared" si="26"/>
        <v>0</v>
      </c>
      <c r="BL188" s="3" t="s">
        <v>329</v>
      </c>
      <c r="BM188" s="156" t="s">
        <v>534</v>
      </c>
    </row>
    <row r="189" spans="2:65" s="17" customFormat="1" ht="24.25" customHeight="1">
      <c r="B189" s="143"/>
      <c r="C189" s="186" t="s">
        <v>326</v>
      </c>
      <c r="D189" s="186" t="s">
        <v>236</v>
      </c>
      <c r="E189" s="187" t="s">
        <v>1242</v>
      </c>
      <c r="F189" s="188" t="s">
        <v>1243</v>
      </c>
      <c r="G189" s="189" t="s">
        <v>222</v>
      </c>
      <c r="H189" s="190">
        <v>7</v>
      </c>
      <c r="I189" s="191"/>
      <c r="J189" s="192"/>
      <c r="K189" s="193"/>
      <c r="L189" s="194"/>
      <c r="M189" s="195"/>
      <c r="N189" s="196" t="s">
        <v>35</v>
      </c>
      <c r="O189" s="45"/>
      <c r="P189" s="154">
        <f t="shared" si="18"/>
        <v>0</v>
      </c>
      <c r="Q189" s="154">
        <v>0</v>
      </c>
      <c r="R189" s="154">
        <f t="shared" si="19"/>
        <v>0</v>
      </c>
      <c r="S189" s="154">
        <v>0</v>
      </c>
      <c r="T189" s="155">
        <f t="shared" si="20"/>
        <v>0</v>
      </c>
      <c r="AR189" s="156" t="s">
        <v>825</v>
      </c>
      <c r="AT189" s="156" t="s">
        <v>236</v>
      </c>
      <c r="AU189" s="156" t="s">
        <v>81</v>
      </c>
      <c r="AY189" s="3" t="s">
        <v>157</v>
      </c>
      <c r="BE189" s="157">
        <f t="shared" si="21"/>
        <v>0</v>
      </c>
      <c r="BF189" s="157">
        <f t="shared" si="22"/>
        <v>0</v>
      </c>
      <c r="BG189" s="157">
        <f t="shared" si="23"/>
        <v>0</v>
      </c>
      <c r="BH189" s="157">
        <f t="shared" si="24"/>
        <v>0</v>
      </c>
      <c r="BI189" s="157">
        <f t="shared" si="25"/>
        <v>0</v>
      </c>
      <c r="BJ189" s="3" t="s">
        <v>81</v>
      </c>
      <c r="BK189" s="157">
        <f t="shared" si="26"/>
        <v>0</v>
      </c>
      <c r="BL189" s="3" t="s">
        <v>329</v>
      </c>
      <c r="BM189" s="156" t="s">
        <v>537</v>
      </c>
    </row>
    <row r="190" spans="2:65" s="17" customFormat="1" ht="24.25" customHeight="1">
      <c r="B190" s="143"/>
      <c r="C190" s="665">
        <v>149</v>
      </c>
      <c r="D190" s="687" t="s">
        <v>159</v>
      </c>
      <c r="E190" s="666" t="s">
        <v>2994</v>
      </c>
      <c r="F190" s="666" t="s">
        <v>2995</v>
      </c>
      <c r="G190" s="666" t="s">
        <v>222</v>
      </c>
      <c r="H190" s="671">
        <v>36</v>
      </c>
      <c r="I190" s="674"/>
      <c r="J190" s="192"/>
      <c r="K190" s="193"/>
      <c r="L190" s="194"/>
      <c r="M190" s="195"/>
      <c r="N190" s="196"/>
      <c r="O190" s="45"/>
      <c r="P190" s="154"/>
      <c r="Q190" s="154"/>
      <c r="R190" s="154"/>
      <c r="S190" s="154"/>
      <c r="T190" s="155"/>
      <c r="AR190" s="156"/>
      <c r="AT190" s="156"/>
      <c r="AU190" s="156"/>
      <c r="AY190" s="3"/>
      <c r="BE190" s="157"/>
      <c r="BF190" s="157"/>
      <c r="BG190" s="157"/>
      <c r="BH190" s="157"/>
      <c r="BI190" s="157"/>
      <c r="BJ190" s="3"/>
      <c r="BK190" s="157"/>
      <c r="BL190" s="3"/>
      <c r="BM190" s="156"/>
    </row>
    <row r="191" spans="2:65" s="17" customFormat="1" ht="24.25" customHeight="1">
      <c r="B191" s="143"/>
      <c r="C191" s="667">
        <v>150</v>
      </c>
      <c r="D191" s="688" t="s">
        <v>236</v>
      </c>
      <c r="E191" s="668" t="s">
        <v>2996</v>
      </c>
      <c r="F191" s="668" t="s">
        <v>2997</v>
      </c>
      <c r="G191" s="668" t="s">
        <v>222</v>
      </c>
      <c r="H191" s="672">
        <v>36</v>
      </c>
      <c r="I191" s="674"/>
      <c r="J191" s="192"/>
      <c r="K191" s="193"/>
      <c r="L191" s="194"/>
      <c r="M191" s="195"/>
      <c r="N191" s="196"/>
      <c r="O191" s="45"/>
      <c r="P191" s="154"/>
      <c r="Q191" s="154"/>
      <c r="R191" s="154"/>
      <c r="S191" s="154"/>
      <c r="T191" s="155"/>
      <c r="AR191" s="156"/>
      <c r="AT191" s="156"/>
      <c r="AU191" s="156"/>
      <c r="AY191" s="3"/>
      <c r="BE191" s="157"/>
      <c r="BF191" s="157"/>
      <c r="BG191" s="157"/>
      <c r="BH191" s="157"/>
      <c r="BI191" s="157"/>
      <c r="BJ191" s="3"/>
      <c r="BK191" s="157"/>
      <c r="BL191" s="3"/>
      <c r="BM191" s="156"/>
    </row>
    <row r="192" spans="2:65" s="17" customFormat="1" ht="24.25" customHeight="1">
      <c r="B192" s="143"/>
      <c r="C192" s="144" t="s">
        <v>538</v>
      </c>
      <c r="D192" s="144" t="s">
        <v>159</v>
      </c>
      <c r="E192" s="145" t="s">
        <v>1244</v>
      </c>
      <c r="F192" s="146" t="s">
        <v>1245</v>
      </c>
      <c r="G192" s="147" t="s">
        <v>222</v>
      </c>
      <c r="H192" s="148">
        <v>65</v>
      </c>
      <c r="I192" s="149"/>
      <c r="J192" s="150"/>
      <c r="K192" s="151"/>
      <c r="L192" s="18"/>
      <c r="M192" s="152"/>
      <c r="N192" s="153" t="s">
        <v>35</v>
      </c>
      <c r="O192" s="45"/>
      <c r="P192" s="154">
        <f t="shared" si="18"/>
        <v>0</v>
      </c>
      <c r="Q192" s="154">
        <v>0</v>
      </c>
      <c r="R192" s="154">
        <f t="shared" si="19"/>
        <v>0</v>
      </c>
      <c r="S192" s="154">
        <v>0</v>
      </c>
      <c r="T192" s="155">
        <f t="shared" si="20"/>
        <v>0</v>
      </c>
      <c r="AR192" s="156" t="s">
        <v>329</v>
      </c>
      <c r="AT192" s="156" t="s">
        <v>159</v>
      </c>
      <c r="AU192" s="156" t="s">
        <v>81</v>
      </c>
      <c r="AY192" s="3" t="s">
        <v>157</v>
      </c>
      <c r="BE192" s="157">
        <f t="shared" si="21"/>
        <v>0</v>
      </c>
      <c r="BF192" s="157">
        <f t="shared" si="22"/>
        <v>0</v>
      </c>
      <c r="BG192" s="157">
        <f t="shared" si="23"/>
        <v>0</v>
      </c>
      <c r="BH192" s="157">
        <f t="shared" si="24"/>
        <v>0</v>
      </c>
      <c r="BI192" s="157">
        <f t="shared" si="25"/>
        <v>0</v>
      </c>
      <c r="BJ192" s="3" t="s">
        <v>81</v>
      </c>
      <c r="BK192" s="157">
        <f t="shared" si="26"/>
        <v>0</v>
      </c>
      <c r="BL192" s="3" t="s">
        <v>329</v>
      </c>
      <c r="BM192" s="156" t="s">
        <v>541</v>
      </c>
    </row>
    <row r="193" spans="2:65" s="17" customFormat="1" ht="16.5" customHeight="1">
      <c r="B193" s="143"/>
      <c r="C193" s="186" t="s">
        <v>329</v>
      </c>
      <c r="D193" s="186" t="s">
        <v>236</v>
      </c>
      <c r="E193" s="187" t="s">
        <v>1218</v>
      </c>
      <c r="F193" s="188" t="s">
        <v>1219</v>
      </c>
      <c r="G193" s="189" t="s">
        <v>222</v>
      </c>
      <c r="H193" s="190">
        <v>30</v>
      </c>
      <c r="I193" s="191"/>
      <c r="J193" s="192"/>
      <c r="K193" s="193"/>
      <c r="L193" s="194"/>
      <c r="M193" s="195"/>
      <c r="N193" s="196" t="s">
        <v>35</v>
      </c>
      <c r="O193" s="45"/>
      <c r="P193" s="154">
        <f t="shared" si="18"/>
        <v>0</v>
      </c>
      <c r="Q193" s="154">
        <v>0</v>
      </c>
      <c r="R193" s="154">
        <f t="shared" si="19"/>
        <v>0</v>
      </c>
      <c r="S193" s="154">
        <v>0</v>
      </c>
      <c r="T193" s="155">
        <f t="shared" si="20"/>
        <v>0</v>
      </c>
      <c r="AR193" s="156" t="s">
        <v>825</v>
      </c>
      <c r="AT193" s="156" t="s">
        <v>236</v>
      </c>
      <c r="AU193" s="156" t="s">
        <v>81</v>
      </c>
      <c r="AY193" s="3" t="s">
        <v>157</v>
      </c>
      <c r="BE193" s="157">
        <f t="shared" si="21"/>
        <v>0</v>
      </c>
      <c r="BF193" s="157">
        <f t="shared" si="22"/>
        <v>0</v>
      </c>
      <c r="BG193" s="157">
        <f t="shared" si="23"/>
        <v>0</v>
      </c>
      <c r="BH193" s="157">
        <f t="shared" si="24"/>
        <v>0</v>
      </c>
      <c r="BI193" s="157">
        <f t="shared" si="25"/>
        <v>0</v>
      </c>
      <c r="BJ193" s="3" t="s">
        <v>81</v>
      </c>
      <c r="BK193" s="157">
        <f t="shared" si="26"/>
        <v>0</v>
      </c>
      <c r="BL193" s="3" t="s">
        <v>329</v>
      </c>
      <c r="BM193" s="156" t="s">
        <v>545</v>
      </c>
    </row>
    <row r="194" spans="2:65" s="17" customFormat="1" ht="16.5" customHeight="1">
      <c r="B194" s="143"/>
      <c r="C194" s="186" t="s">
        <v>546</v>
      </c>
      <c r="D194" s="186" t="s">
        <v>236</v>
      </c>
      <c r="E194" s="187" t="s">
        <v>1246</v>
      </c>
      <c r="F194" s="188" t="s">
        <v>1247</v>
      </c>
      <c r="G194" s="189" t="s">
        <v>222</v>
      </c>
      <c r="H194" s="190">
        <v>18</v>
      </c>
      <c r="I194" s="191"/>
      <c r="J194" s="192"/>
      <c r="K194" s="193"/>
      <c r="L194" s="194"/>
      <c r="M194" s="195"/>
      <c r="N194" s="196" t="s">
        <v>35</v>
      </c>
      <c r="O194" s="45"/>
      <c r="P194" s="154">
        <f t="shared" si="18"/>
        <v>0</v>
      </c>
      <c r="Q194" s="154">
        <v>0</v>
      </c>
      <c r="R194" s="154">
        <f t="shared" si="19"/>
        <v>0</v>
      </c>
      <c r="S194" s="154">
        <v>0</v>
      </c>
      <c r="T194" s="155">
        <f t="shared" si="20"/>
        <v>0</v>
      </c>
      <c r="AR194" s="156" t="s">
        <v>825</v>
      </c>
      <c r="AT194" s="156" t="s">
        <v>236</v>
      </c>
      <c r="AU194" s="156" t="s">
        <v>81</v>
      </c>
      <c r="AY194" s="3" t="s">
        <v>157</v>
      </c>
      <c r="BE194" s="157">
        <f t="shared" si="21"/>
        <v>0</v>
      </c>
      <c r="BF194" s="157">
        <f t="shared" si="22"/>
        <v>0</v>
      </c>
      <c r="BG194" s="157">
        <f t="shared" si="23"/>
        <v>0</v>
      </c>
      <c r="BH194" s="157">
        <f t="shared" si="24"/>
        <v>0</v>
      </c>
      <c r="BI194" s="157">
        <f t="shared" si="25"/>
        <v>0</v>
      </c>
      <c r="BJ194" s="3" t="s">
        <v>81</v>
      </c>
      <c r="BK194" s="157">
        <f t="shared" si="26"/>
        <v>0</v>
      </c>
      <c r="BL194" s="3" t="s">
        <v>329</v>
      </c>
      <c r="BM194" s="156" t="s">
        <v>549</v>
      </c>
    </row>
    <row r="195" spans="2:65" s="17" customFormat="1" ht="16.5" customHeight="1">
      <c r="B195" s="143"/>
      <c r="C195" s="186" t="s">
        <v>333</v>
      </c>
      <c r="D195" s="186" t="s">
        <v>236</v>
      </c>
      <c r="E195" s="187" t="s">
        <v>1248</v>
      </c>
      <c r="F195" s="188" t="s">
        <v>1249</v>
      </c>
      <c r="G195" s="189" t="s">
        <v>222</v>
      </c>
      <c r="H195" s="190">
        <v>5</v>
      </c>
      <c r="I195" s="191"/>
      <c r="J195" s="192"/>
      <c r="K195" s="193"/>
      <c r="L195" s="194"/>
      <c r="M195" s="195"/>
      <c r="N195" s="196" t="s">
        <v>35</v>
      </c>
      <c r="O195" s="45"/>
      <c r="P195" s="154">
        <f t="shared" si="18"/>
        <v>0</v>
      </c>
      <c r="Q195" s="154">
        <v>0</v>
      </c>
      <c r="R195" s="154">
        <f t="shared" si="19"/>
        <v>0</v>
      </c>
      <c r="S195" s="154">
        <v>0</v>
      </c>
      <c r="T195" s="155">
        <f t="shared" si="20"/>
        <v>0</v>
      </c>
      <c r="AR195" s="156" t="s">
        <v>825</v>
      </c>
      <c r="AT195" s="156" t="s">
        <v>236</v>
      </c>
      <c r="AU195" s="156" t="s">
        <v>81</v>
      </c>
      <c r="AY195" s="3" t="s">
        <v>157</v>
      </c>
      <c r="BE195" s="157">
        <f t="shared" si="21"/>
        <v>0</v>
      </c>
      <c r="BF195" s="157">
        <f t="shared" si="22"/>
        <v>0</v>
      </c>
      <c r="BG195" s="157">
        <f t="shared" si="23"/>
        <v>0</v>
      </c>
      <c r="BH195" s="157">
        <f t="shared" si="24"/>
        <v>0</v>
      </c>
      <c r="BI195" s="157">
        <f t="shared" si="25"/>
        <v>0</v>
      </c>
      <c r="BJ195" s="3" t="s">
        <v>81</v>
      </c>
      <c r="BK195" s="157">
        <f t="shared" si="26"/>
        <v>0</v>
      </c>
      <c r="BL195" s="3" t="s">
        <v>329</v>
      </c>
      <c r="BM195" s="156" t="s">
        <v>553</v>
      </c>
    </row>
    <row r="196" spans="2:65" s="17" customFormat="1" ht="16.5" customHeight="1">
      <c r="B196" s="143"/>
      <c r="C196" s="186" t="s">
        <v>556</v>
      </c>
      <c r="D196" s="186" t="s">
        <v>236</v>
      </c>
      <c r="E196" s="187" t="s">
        <v>1250</v>
      </c>
      <c r="F196" s="188" t="s">
        <v>1251</v>
      </c>
      <c r="G196" s="189" t="s">
        <v>222</v>
      </c>
      <c r="H196" s="190">
        <v>3</v>
      </c>
      <c r="I196" s="191"/>
      <c r="J196" s="192"/>
      <c r="K196" s="193"/>
      <c r="L196" s="194"/>
      <c r="M196" s="195"/>
      <c r="N196" s="196" t="s">
        <v>35</v>
      </c>
      <c r="O196" s="45"/>
      <c r="P196" s="154">
        <f t="shared" si="18"/>
        <v>0</v>
      </c>
      <c r="Q196" s="154">
        <v>0</v>
      </c>
      <c r="R196" s="154">
        <f t="shared" si="19"/>
        <v>0</v>
      </c>
      <c r="S196" s="154">
        <v>0</v>
      </c>
      <c r="T196" s="155">
        <f t="shared" si="20"/>
        <v>0</v>
      </c>
      <c r="AR196" s="156" t="s">
        <v>825</v>
      </c>
      <c r="AT196" s="156" t="s">
        <v>236</v>
      </c>
      <c r="AU196" s="156" t="s">
        <v>81</v>
      </c>
      <c r="AY196" s="3" t="s">
        <v>157</v>
      </c>
      <c r="BE196" s="157">
        <f t="shared" si="21"/>
        <v>0</v>
      </c>
      <c r="BF196" s="157">
        <f t="shared" si="22"/>
        <v>0</v>
      </c>
      <c r="BG196" s="157">
        <f t="shared" si="23"/>
        <v>0</v>
      </c>
      <c r="BH196" s="157">
        <f t="shared" si="24"/>
        <v>0</v>
      </c>
      <c r="BI196" s="157">
        <f t="shared" si="25"/>
        <v>0</v>
      </c>
      <c r="BJ196" s="3" t="s">
        <v>81</v>
      </c>
      <c r="BK196" s="157">
        <f t="shared" si="26"/>
        <v>0</v>
      </c>
      <c r="BL196" s="3" t="s">
        <v>329</v>
      </c>
      <c r="BM196" s="156" t="s">
        <v>559</v>
      </c>
    </row>
    <row r="197" spans="2:65" s="17" customFormat="1" ht="24.25" customHeight="1">
      <c r="B197" s="143"/>
      <c r="C197" s="186" t="s">
        <v>339</v>
      </c>
      <c r="D197" s="186" t="s">
        <v>236</v>
      </c>
      <c r="E197" s="187" t="s">
        <v>1252</v>
      </c>
      <c r="F197" s="188" t="s">
        <v>1253</v>
      </c>
      <c r="G197" s="189" t="s">
        <v>222</v>
      </c>
      <c r="H197" s="190">
        <v>65</v>
      </c>
      <c r="I197" s="191"/>
      <c r="J197" s="192"/>
      <c r="K197" s="193"/>
      <c r="L197" s="194"/>
      <c r="M197" s="195"/>
      <c r="N197" s="196" t="s">
        <v>35</v>
      </c>
      <c r="O197" s="45"/>
      <c r="P197" s="154">
        <f t="shared" si="18"/>
        <v>0</v>
      </c>
      <c r="Q197" s="154">
        <v>0</v>
      </c>
      <c r="R197" s="154">
        <f t="shared" si="19"/>
        <v>0</v>
      </c>
      <c r="S197" s="154">
        <v>0</v>
      </c>
      <c r="T197" s="155">
        <f t="shared" si="20"/>
        <v>0</v>
      </c>
      <c r="AR197" s="156" t="s">
        <v>825</v>
      </c>
      <c r="AT197" s="156" t="s">
        <v>236</v>
      </c>
      <c r="AU197" s="156" t="s">
        <v>81</v>
      </c>
      <c r="AY197" s="3" t="s">
        <v>157</v>
      </c>
      <c r="BE197" s="157">
        <f t="shared" si="21"/>
        <v>0</v>
      </c>
      <c r="BF197" s="157">
        <f t="shared" si="22"/>
        <v>0</v>
      </c>
      <c r="BG197" s="157">
        <f t="shared" si="23"/>
        <v>0</v>
      </c>
      <c r="BH197" s="157">
        <f t="shared" si="24"/>
        <v>0</v>
      </c>
      <c r="BI197" s="157">
        <f t="shared" si="25"/>
        <v>0</v>
      </c>
      <c r="BJ197" s="3" t="s">
        <v>81</v>
      </c>
      <c r="BK197" s="157">
        <f t="shared" si="26"/>
        <v>0</v>
      </c>
      <c r="BL197" s="3" t="s">
        <v>329</v>
      </c>
      <c r="BM197" s="156" t="s">
        <v>566</v>
      </c>
    </row>
    <row r="198" spans="2:65" s="17" customFormat="1" ht="24.25" customHeight="1">
      <c r="B198" s="143"/>
      <c r="C198" s="144" t="s">
        <v>574</v>
      </c>
      <c r="D198" s="144" t="s">
        <v>159</v>
      </c>
      <c r="E198" s="145" t="s">
        <v>1254</v>
      </c>
      <c r="F198" s="146" t="s">
        <v>1255</v>
      </c>
      <c r="G198" s="147" t="s">
        <v>222</v>
      </c>
      <c r="H198" s="148">
        <v>38</v>
      </c>
      <c r="I198" s="149"/>
      <c r="J198" s="150"/>
      <c r="K198" s="151"/>
      <c r="L198" s="18"/>
      <c r="M198" s="152"/>
      <c r="N198" s="153" t="s">
        <v>35</v>
      </c>
      <c r="O198" s="45"/>
      <c r="P198" s="154">
        <f t="shared" si="18"/>
        <v>0</v>
      </c>
      <c r="Q198" s="154">
        <v>0</v>
      </c>
      <c r="R198" s="154">
        <f t="shared" si="19"/>
        <v>0</v>
      </c>
      <c r="S198" s="154">
        <v>0</v>
      </c>
      <c r="T198" s="155">
        <f t="shared" si="20"/>
        <v>0</v>
      </c>
      <c r="AR198" s="156" t="s">
        <v>329</v>
      </c>
      <c r="AT198" s="156" t="s">
        <v>159</v>
      </c>
      <c r="AU198" s="156" t="s">
        <v>81</v>
      </c>
      <c r="AY198" s="3" t="s">
        <v>157</v>
      </c>
      <c r="BE198" s="157">
        <f t="shared" si="21"/>
        <v>0</v>
      </c>
      <c r="BF198" s="157">
        <f t="shared" si="22"/>
        <v>0</v>
      </c>
      <c r="BG198" s="157">
        <f t="shared" si="23"/>
        <v>0</v>
      </c>
      <c r="BH198" s="157">
        <f t="shared" si="24"/>
        <v>0</v>
      </c>
      <c r="BI198" s="157">
        <f t="shared" si="25"/>
        <v>0</v>
      </c>
      <c r="BJ198" s="3" t="s">
        <v>81</v>
      </c>
      <c r="BK198" s="157">
        <f t="shared" si="26"/>
        <v>0</v>
      </c>
      <c r="BL198" s="3" t="s">
        <v>329</v>
      </c>
      <c r="BM198" s="156" t="s">
        <v>577</v>
      </c>
    </row>
    <row r="199" spans="2:65" s="17" customFormat="1" ht="24.25" customHeight="1">
      <c r="B199" s="143"/>
      <c r="C199" s="186" t="s">
        <v>343</v>
      </c>
      <c r="D199" s="186" t="s">
        <v>236</v>
      </c>
      <c r="E199" s="187" t="s">
        <v>1256</v>
      </c>
      <c r="F199" s="188" t="s">
        <v>1257</v>
      </c>
      <c r="G199" s="189" t="s">
        <v>222</v>
      </c>
      <c r="H199" s="190">
        <v>38</v>
      </c>
      <c r="I199" s="191"/>
      <c r="J199" s="192"/>
      <c r="K199" s="193"/>
      <c r="L199" s="194"/>
      <c r="M199" s="195"/>
      <c r="N199" s="196" t="s">
        <v>35</v>
      </c>
      <c r="O199" s="45"/>
      <c r="P199" s="154">
        <f t="shared" si="18"/>
        <v>0</v>
      </c>
      <c r="Q199" s="154">
        <v>0</v>
      </c>
      <c r="R199" s="154">
        <f t="shared" si="19"/>
        <v>0</v>
      </c>
      <c r="S199" s="154">
        <v>0</v>
      </c>
      <c r="T199" s="155">
        <f t="shared" si="20"/>
        <v>0</v>
      </c>
      <c r="AR199" s="156" t="s">
        <v>825</v>
      </c>
      <c r="AT199" s="156" t="s">
        <v>236</v>
      </c>
      <c r="AU199" s="156" t="s">
        <v>81</v>
      </c>
      <c r="AY199" s="3" t="s">
        <v>157</v>
      </c>
      <c r="BE199" s="157">
        <f t="shared" si="21"/>
        <v>0</v>
      </c>
      <c r="BF199" s="157">
        <f t="shared" si="22"/>
        <v>0</v>
      </c>
      <c r="BG199" s="157">
        <f t="shared" si="23"/>
        <v>0</v>
      </c>
      <c r="BH199" s="157">
        <f t="shared" si="24"/>
        <v>0</v>
      </c>
      <c r="BI199" s="157">
        <f t="shared" si="25"/>
        <v>0</v>
      </c>
      <c r="BJ199" s="3" t="s">
        <v>81</v>
      </c>
      <c r="BK199" s="157">
        <f t="shared" si="26"/>
        <v>0</v>
      </c>
      <c r="BL199" s="3" t="s">
        <v>329</v>
      </c>
      <c r="BM199" s="156" t="s">
        <v>581</v>
      </c>
    </row>
    <row r="200" spans="2:65" s="17" customFormat="1" ht="16.5" customHeight="1">
      <c r="B200" s="143"/>
      <c r="C200" s="144" t="s">
        <v>582</v>
      </c>
      <c r="D200" s="144" t="s">
        <v>159</v>
      </c>
      <c r="E200" s="145" t="s">
        <v>1258</v>
      </c>
      <c r="F200" s="146" t="s">
        <v>1259</v>
      </c>
      <c r="G200" s="147" t="s">
        <v>222</v>
      </c>
      <c r="H200" s="148">
        <v>1</v>
      </c>
      <c r="I200" s="149"/>
      <c r="J200" s="150"/>
      <c r="K200" s="151"/>
      <c r="L200" s="18"/>
      <c r="M200" s="152"/>
      <c r="N200" s="153" t="s">
        <v>35</v>
      </c>
      <c r="O200" s="45"/>
      <c r="P200" s="154">
        <f t="shared" ref="P200:P231" si="27">O200*H200</f>
        <v>0</v>
      </c>
      <c r="Q200" s="154">
        <v>0</v>
      </c>
      <c r="R200" s="154">
        <f t="shared" ref="R200:R231" si="28">Q200*H200</f>
        <v>0</v>
      </c>
      <c r="S200" s="154">
        <v>0</v>
      </c>
      <c r="T200" s="155">
        <f t="shared" ref="T200:T231" si="29">S200*H200</f>
        <v>0</v>
      </c>
      <c r="AR200" s="156" t="s">
        <v>329</v>
      </c>
      <c r="AT200" s="156" t="s">
        <v>159</v>
      </c>
      <c r="AU200" s="156" t="s">
        <v>81</v>
      </c>
      <c r="AY200" s="3" t="s">
        <v>157</v>
      </c>
      <c r="BE200" s="157">
        <f t="shared" ref="BE200:BE231" si="30">IF(N200="základná",J200,0)</f>
        <v>0</v>
      </c>
      <c r="BF200" s="157">
        <f t="shared" ref="BF200:BF231" si="31">IF(N200="znížená",J200,0)</f>
        <v>0</v>
      </c>
      <c r="BG200" s="157">
        <f t="shared" ref="BG200:BG231" si="32">IF(N200="zákl. prenesená",J200,0)</f>
        <v>0</v>
      </c>
      <c r="BH200" s="157">
        <f t="shared" ref="BH200:BH231" si="33">IF(N200="zníž. prenesená",J200,0)</f>
        <v>0</v>
      </c>
      <c r="BI200" s="157">
        <f t="shared" ref="BI200:BI231" si="34">IF(N200="nulová",J200,0)</f>
        <v>0</v>
      </c>
      <c r="BJ200" s="3" t="s">
        <v>81</v>
      </c>
      <c r="BK200" s="157">
        <f t="shared" ref="BK200:BK231" si="35">ROUND(I200*H200,2)</f>
        <v>0</v>
      </c>
      <c r="BL200" s="3" t="s">
        <v>329</v>
      </c>
      <c r="BM200" s="156" t="s">
        <v>585</v>
      </c>
    </row>
    <row r="201" spans="2:65" s="17" customFormat="1" ht="21.75" customHeight="1">
      <c r="B201" s="143"/>
      <c r="C201" s="186" t="s">
        <v>352</v>
      </c>
      <c r="D201" s="186" t="s">
        <v>236</v>
      </c>
      <c r="E201" s="187" t="s">
        <v>1260</v>
      </c>
      <c r="F201" s="188" t="s">
        <v>1261</v>
      </c>
      <c r="G201" s="189" t="s">
        <v>222</v>
      </c>
      <c r="H201" s="190">
        <v>1</v>
      </c>
      <c r="I201" s="191"/>
      <c r="J201" s="192"/>
      <c r="K201" s="193"/>
      <c r="L201" s="194"/>
      <c r="M201" s="195"/>
      <c r="N201" s="196" t="s">
        <v>35</v>
      </c>
      <c r="O201" s="45"/>
      <c r="P201" s="154">
        <f t="shared" si="27"/>
        <v>0</v>
      </c>
      <c r="Q201" s="154">
        <v>0</v>
      </c>
      <c r="R201" s="154">
        <f t="shared" si="28"/>
        <v>0</v>
      </c>
      <c r="S201" s="154">
        <v>0</v>
      </c>
      <c r="T201" s="155">
        <f t="shared" si="29"/>
        <v>0</v>
      </c>
      <c r="AR201" s="156" t="s">
        <v>825</v>
      </c>
      <c r="AT201" s="156" t="s">
        <v>236</v>
      </c>
      <c r="AU201" s="156" t="s">
        <v>81</v>
      </c>
      <c r="AY201" s="3" t="s">
        <v>157</v>
      </c>
      <c r="BE201" s="157">
        <f t="shared" si="30"/>
        <v>0</v>
      </c>
      <c r="BF201" s="157">
        <f t="shared" si="31"/>
        <v>0</v>
      </c>
      <c r="BG201" s="157">
        <f t="shared" si="32"/>
        <v>0</v>
      </c>
      <c r="BH201" s="157">
        <f t="shared" si="33"/>
        <v>0</v>
      </c>
      <c r="BI201" s="157">
        <f t="shared" si="34"/>
        <v>0</v>
      </c>
      <c r="BJ201" s="3" t="s">
        <v>81</v>
      </c>
      <c r="BK201" s="157">
        <f t="shared" si="35"/>
        <v>0</v>
      </c>
      <c r="BL201" s="3" t="s">
        <v>329</v>
      </c>
      <c r="BM201" s="156" t="s">
        <v>589</v>
      </c>
    </row>
    <row r="202" spans="2:65" s="17" customFormat="1" ht="16.5" customHeight="1">
      <c r="B202" s="143"/>
      <c r="C202" s="144" t="s">
        <v>591</v>
      </c>
      <c r="D202" s="144" t="s">
        <v>159</v>
      </c>
      <c r="E202" s="145" t="s">
        <v>1262</v>
      </c>
      <c r="F202" s="146" t="s">
        <v>1263</v>
      </c>
      <c r="G202" s="147" t="s">
        <v>222</v>
      </c>
      <c r="H202" s="148">
        <v>1</v>
      </c>
      <c r="I202" s="149"/>
      <c r="J202" s="150"/>
      <c r="K202" s="151"/>
      <c r="L202" s="18"/>
      <c r="M202" s="152"/>
      <c r="N202" s="153" t="s">
        <v>35</v>
      </c>
      <c r="O202" s="45"/>
      <c r="P202" s="154">
        <f t="shared" si="27"/>
        <v>0</v>
      </c>
      <c r="Q202" s="154">
        <v>0</v>
      </c>
      <c r="R202" s="154">
        <f t="shared" si="28"/>
        <v>0</v>
      </c>
      <c r="S202" s="154">
        <v>0</v>
      </c>
      <c r="T202" s="155">
        <f t="shared" si="29"/>
        <v>0</v>
      </c>
      <c r="AR202" s="156" t="s">
        <v>329</v>
      </c>
      <c r="AT202" s="156" t="s">
        <v>159</v>
      </c>
      <c r="AU202" s="156" t="s">
        <v>81</v>
      </c>
      <c r="AY202" s="3" t="s">
        <v>157</v>
      </c>
      <c r="BE202" s="157">
        <f t="shared" si="30"/>
        <v>0</v>
      </c>
      <c r="BF202" s="157">
        <f t="shared" si="31"/>
        <v>0</v>
      </c>
      <c r="BG202" s="157">
        <f t="shared" si="32"/>
        <v>0</v>
      </c>
      <c r="BH202" s="157">
        <f t="shared" si="33"/>
        <v>0</v>
      </c>
      <c r="BI202" s="157">
        <f t="shared" si="34"/>
        <v>0</v>
      </c>
      <c r="BJ202" s="3" t="s">
        <v>81</v>
      </c>
      <c r="BK202" s="157">
        <f t="shared" si="35"/>
        <v>0</v>
      </c>
      <c r="BL202" s="3" t="s">
        <v>329</v>
      </c>
      <c r="BM202" s="156" t="s">
        <v>595</v>
      </c>
    </row>
    <row r="203" spans="2:65" s="17" customFormat="1" ht="21.75" customHeight="1">
      <c r="B203" s="143"/>
      <c r="C203" s="186" t="s">
        <v>357</v>
      </c>
      <c r="D203" s="186" t="s">
        <v>236</v>
      </c>
      <c r="E203" s="187" t="s">
        <v>1264</v>
      </c>
      <c r="F203" s="188" t="s">
        <v>1265</v>
      </c>
      <c r="G203" s="189" t="s">
        <v>222</v>
      </c>
      <c r="H203" s="190">
        <v>1</v>
      </c>
      <c r="I203" s="191"/>
      <c r="J203" s="192"/>
      <c r="K203" s="193"/>
      <c r="L203" s="194"/>
      <c r="M203" s="195"/>
      <c r="N203" s="196" t="s">
        <v>35</v>
      </c>
      <c r="O203" s="45"/>
      <c r="P203" s="154">
        <f t="shared" si="27"/>
        <v>0</v>
      </c>
      <c r="Q203" s="154">
        <v>0</v>
      </c>
      <c r="R203" s="154">
        <f t="shared" si="28"/>
        <v>0</v>
      </c>
      <c r="S203" s="154">
        <v>0</v>
      </c>
      <c r="T203" s="155">
        <f t="shared" si="29"/>
        <v>0</v>
      </c>
      <c r="AR203" s="156" t="s">
        <v>825</v>
      </c>
      <c r="AT203" s="156" t="s">
        <v>236</v>
      </c>
      <c r="AU203" s="156" t="s">
        <v>81</v>
      </c>
      <c r="AY203" s="3" t="s">
        <v>157</v>
      </c>
      <c r="BE203" s="157">
        <f t="shared" si="30"/>
        <v>0</v>
      </c>
      <c r="BF203" s="157">
        <f t="shared" si="31"/>
        <v>0</v>
      </c>
      <c r="BG203" s="157">
        <f t="shared" si="32"/>
        <v>0</v>
      </c>
      <c r="BH203" s="157">
        <f t="shared" si="33"/>
        <v>0</v>
      </c>
      <c r="BI203" s="157">
        <f t="shared" si="34"/>
        <v>0</v>
      </c>
      <c r="BJ203" s="3" t="s">
        <v>81</v>
      </c>
      <c r="BK203" s="157">
        <f t="shared" si="35"/>
        <v>0</v>
      </c>
      <c r="BL203" s="3" t="s">
        <v>329</v>
      </c>
      <c r="BM203" s="156" t="s">
        <v>599</v>
      </c>
    </row>
    <row r="204" spans="2:65" s="17" customFormat="1" ht="21.75" customHeight="1">
      <c r="B204" s="143"/>
      <c r="C204" s="144" t="s">
        <v>603</v>
      </c>
      <c r="D204" s="144" t="s">
        <v>159</v>
      </c>
      <c r="E204" s="145" t="s">
        <v>1266</v>
      </c>
      <c r="F204" s="146" t="s">
        <v>1267</v>
      </c>
      <c r="G204" s="147" t="s">
        <v>222</v>
      </c>
      <c r="H204" s="148">
        <v>1</v>
      </c>
      <c r="I204" s="149"/>
      <c r="J204" s="150"/>
      <c r="K204" s="151"/>
      <c r="L204" s="18"/>
      <c r="M204" s="152"/>
      <c r="N204" s="153" t="s">
        <v>35</v>
      </c>
      <c r="O204" s="45"/>
      <c r="P204" s="154">
        <f t="shared" si="27"/>
        <v>0</v>
      </c>
      <c r="Q204" s="154">
        <v>0</v>
      </c>
      <c r="R204" s="154">
        <f t="shared" si="28"/>
        <v>0</v>
      </c>
      <c r="S204" s="154">
        <v>0</v>
      </c>
      <c r="T204" s="155">
        <f t="shared" si="29"/>
        <v>0</v>
      </c>
      <c r="AR204" s="156" t="s">
        <v>329</v>
      </c>
      <c r="AT204" s="156" t="s">
        <v>159</v>
      </c>
      <c r="AU204" s="156" t="s">
        <v>81</v>
      </c>
      <c r="AY204" s="3" t="s">
        <v>157</v>
      </c>
      <c r="BE204" s="157">
        <f t="shared" si="30"/>
        <v>0</v>
      </c>
      <c r="BF204" s="157">
        <f t="shared" si="31"/>
        <v>0</v>
      </c>
      <c r="BG204" s="157">
        <f t="shared" si="32"/>
        <v>0</v>
      </c>
      <c r="BH204" s="157">
        <f t="shared" si="33"/>
        <v>0</v>
      </c>
      <c r="BI204" s="157">
        <f t="shared" si="34"/>
        <v>0</v>
      </c>
      <c r="BJ204" s="3" t="s">
        <v>81</v>
      </c>
      <c r="BK204" s="157">
        <f t="shared" si="35"/>
        <v>0</v>
      </c>
      <c r="BL204" s="3" t="s">
        <v>329</v>
      </c>
      <c r="BM204" s="156" t="s">
        <v>604</v>
      </c>
    </row>
    <row r="205" spans="2:65" s="17" customFormat="1" ht="33" customHeight="1">
      <c r="B205" s="143"/>
      <c r="C205" s="186" t="s">
        <v>364</v>
      </c>
      <c r="D205" s="186" t="s">
        <v>236</v>
      </c>
      <c r="E205" s="187" t="s">
        <v>1268</v>
      </c>
      <c r="F205" s="188" t="s">
        <v>1269</v>
      </c>
      <c r="G205" s="189" t="s">
        <v>222</v>
      </c>
      <c r="H205" s="190">
        <v>1</v>
      </c>
      <c r="I205" s="191"/>
      <c r="J205" s="192"/>
      <c r="K205" s="193"/>
      <c r="L205" s="194"/>
      <c r="M205" s="195"/>
      <c r="N205" s="196" t="s">
        <v>35</v>
      </c>
      <c r="O205" s="45"/>
      <c r="P205" s="154">
        <f t="shared" si="27"/>
        <v>0</v>
      </c>
      <c r="Q205" s="154">
        <v>0</v>
      </c>
      <c r="R205" s="154">
        <f t="shared" si="28"/>
        <v>0</v>
      </c>
      <c r="S205" s="154">
        <v>0</v>
      </c>
      <c r="T205" s="155">
        <f t="shared" si="29"/>
        <v>0</v>
      </c>
      <c r="AR205" s="156" t="s">
        <v>825</v>
      </c>
      <c r="AT205" s="156" t="s">
        <v>236</v>
      </c>
      <c r="AU205" s="156" t="s">
        <v>81</v>
      </c>
      <c r="AY205" s="3" t="s">
        <v>157</v>
      </c>
      <c r="BE205" s="157">
        <f t="shared" si="30"/>
        <v>0</v>
      </c>
      <c r="BF205" s="157">
        <f t="shared" si="31"/>
        <v>0</v>
      </c>
      <c r="BG205" s="157">
        <f t="shared" si="32"/>
        <v>0</v>
      </c>
      <c r="BH205" s="157">
        <f t="shared" si="33"/>
        <v>0</v>
      </c>
      <c r="BI205" s="157">
        <f t="shared" si="34"/>
        <v>0</v>
      </c>
      <c r="BJ205" s="3" t="s">
        <v>81</v>
      </c>
      <c r="BK205" s="157">
        <f t="shared" si="35"/>
        <v>0</v>
      </c>
      <c r="BL205" s="3" t="s">
        <v>329</v>
      </c>
      <c r="BM205" s="156" t="s">
        <v>608</v>
      </c>
    </row>
    <row r="206" spans="2:65" s="17" customFormat="1" ht="16.5" customHeight="1">
      <c r="B206" s="143"/>
      <c r="C206" s="144" t="s">
        <v>611</v>
      </c>
      <c r="D206" s="144" t="s">
        <v>159</v>
      </c>
      <c r="E206" s="145" t="s">
        <v>1270</v>
      </c>
      <c r="F206" s="146" t="s">
        <v>1271</v>
      </c>
      <c r="G206" s="147" t="s">
        <v>222</v>
      </c>
      <c r="H206" s="148">
        <v>1</v>
      </c>
      <c r="I206" s="149"/>
      <c r="J206" s="150"/>
      <c r="K206" s="151"/>
      <c r="L206" s="18"/>
      <c r="M206" s="152"/>
      <c r="N206" s="153" t="s">
        <v>35</v>
      </c>
      <c r="O206" s="45"/>
      <c r="P206" s="154">
        <f t="shared" si="27"/>
        <v>0</v>
      </c>
      <c r="Q206" s="154">
        <v>0</v>
      </c>
      <c r="R206" s="154">
        <f t="shared" si="28"/>
        <v>0</v>
      </c>
      <c r="S206" s="154">
        <v>0</v>
      </c>
      <c r="T206" s="155">
        <f t="shared" si="29"/>
        <v>0</v>
      </c>
      <c r="AR206" s="156" t="s">
        <v>329</v>
      </c>
      <c r="AT206" s="156" t="s">
        <v>159</v>
      </c>
      <c r="AU206" s="156" t="s">
        <v>81</v>
      </c>
      <c r="AY206" s="3" t="s">
        <v>157</v>
      </c>
      <c r="BE206" s="157">
        <f t="shared" si="30"/>
        <v>0</v>
      </c>
      <c r="BF206" s="157">
        <f t="shared" si="31"/>
        <v>0</v>
      </c>
      <c r="BG206" s="157">
        <f t="shared" si="32"/>
        <v>0</v>
      </c>
      <c r="BH206" s="157">
        <f t="shared" si="33"/>
        <v>0</v>
      </c>
      <c r="BI206" s="157">
        <f t="shared" si="34"/>
        <v>0</v>
      </c>
      <c r="BJ206" s="3" t="s">
        <v>81</v>
      </c>
      <c r="BK206" s="157">
        <f t="shared" si="35"/>
        <v>0</v>
      </c>
      <c r="BL206" s="3" t="s">
        <v>329</v>
      </c>
      <c r="BM206" s="156" t="s">
        <v>614</v>
      </c>
    </row>
    <row r="207" spans="2:65" s="17" customFormat="1" ht="37.9" customHeight="1">
      <c r="B207" s="143"/>
      <c r="C207" s="186" t="s">
        <v>368</v>
      </c>
      <c r="D207" s="186" t="s">
        <v>236</v>
      </c>
      <c r="E207" s="187" t="s">
        <v>1272</v>
      </c>
      <c r="F207" s="188" t="s">
        <v>1273</v>
      </c>
      <c r="G207" s="189" t="s">
        <v>222</v>
      </c>
      <c r="H207" s="190">
        <v>1</v>
      </c>
      <c r="I207" s="191"/>
      <c r="J207" s="192"/>
      <c r="K207" s="193"/>
      <c r="L207" s="194"/>
      <c r="M207" s="195"/>
      <c r="N207" s="196" t="s">
        <v>35</v>
      </c>
      <c r="O207" s="45"/>
      <c r="P207" s="154">
        <f t="shared" si="27"/>
        <v>0</v>
      </c>
      <c r="Q207" s="154">
        <v>0</v>
      </c>
      <c r="R207" s="154">
        <f t="shared" si="28"/>
        <v>0</v>
      </c>
      <c r="S207" s="154">
        <v>0</v>
      </c>
      <c r="T207" s="155">
        <f t="shared" si="29"/>
        <v>0</v>
      </c>
      <c r="AR207" s="156" t="s">
        <v>825</v>
      </c>
      <c r="AT207" s="156" t="s">
        <v>236</v>
      </c>
      <c r="AU207" s="156" t="s">
        <v>81</v>
      </c>
      <c r="AY207" s="3" t="s">
        <v>157</v>
      </c>
      <c r="BE207" s="157">
        <f t="shared" si="30"/>
        <v>0</v>
      </c>
      <c r="BF207" s="157">
        <f t="shared" si="31"/>
        <v>0</v>
      </c>
      <c r="BG207" s="157">
        <f t="shared" si="32"/>
        <v>0</v>
      </c>
      <c r="BH207" s="157">
        <f t="shared" si="33"/>
        <v>0</v>
      </c>
      <c r="BI207" s="157">
        <f t="shared" si="34"/>
        <v>0</v>
      </c>
      <c r="BJ207" s="3" t="s">
        <v>81</v>
      </c>
      <c r="BK207" s="157">
        <f t="shared" si="35"/>
        <v>0</v>
      </c>
      <c r="BL207" s="3" t="s">
        <v>329</v>
      </c>
      <c r="BM207" s="156" t="s">
        <v>617</v>
      </c>
    </row>
    <row r="208" spans="2:65" s="17" customFormat="1" ht="24.25" customHeight="1">
      <c r="B208" s="143"/>
      <c r="C208" s="144" t="s">
        <v>618</v>
      </c>
      <c r="D208" s="144" t="s">
        <v>159</v>
      </c>
      <c r="E208" s="145" t="s">
        <v>1274</v>
      </c>
      <c r="F208" s="146" t="s">
        <v>1275</v>
      </c>
      <c r="G208" s="147" t="s">
        <v>222</v>
      </c>
      <c r="H208" s="148">
        <v>1</v>
      </c>
      <c r="I208" s="149"/>
      <c r="J208" s="150"/>
      <c r="K208" s="151"/>
      <c r="L208" s="18"/>
      <c r="M208" s="152"/>
      <c r="N208" s="153" t="s">
        <v>35</v>
      </c>
      <c r="O208" s="45"/>
      <c r="P208" s="154">
        <f t="shared" si="27"/>
        <v>0</v>
      </c>
      <c r="Q208" s="154">
        <v>0</v>
      </c>
      <c r="R208" s="154">
        <f t="shared" si="28"/>
        <v>0</v>
      </c>
      <c r="S208" s="154">
        <v>0</v>
      </c>
      <c r="T208" s="155">
        <f t="shared" si="29"/>
        <v>0</v>
      </c>
      <c r="AR208" s="156" t="s">
        <v>329</v>
      </c>
      <c r="AT208" s="156" t="s">
        <v>159</v>
      </c>
      <c r="AU208" s="156" t="s">
        <v>81</v>
      </c>
      <c r="AY208" s="3" t="s">
        <v>157</v>
      </c>
      <c r="BE208" s="157">
        <f t="shared" si="30"/>
        <v>0</v>
      </c>
      <c r="BF208" s="157">
        <f t="shared" si="31"/>
        <v>0</v>
      </c>
      <c r="BG208" s="157">
        <f t="shared" si="32"/>
        <v>0</v>
      </c>
      <c r="BH208" s="157">
        <f t="shared" si="33"/>
        <v>0</v>
      </c>
      <c r="BI208" s="157">
        <f t="shared" si="34"/>
        <v>0</v>
      </c>
      <c r="BJ208" s="3" t="s">
        <v>81</v>
      </c>
      <c r="BK208" s="157">
        <f t="shared" si="35"/>
        <v>0</v>
      </c>
      <c r="BL208" s="3" t="s">
        <v>329</v>
      </c>
      <c r="BM208" s="156" t="s">
        <v>621</v>
      </c>
    </row>
    <row r="209" spans="2:65" s="17" customFormat="1" ht="44.25" customHeight="1">
      <c r="B209" s="143"/>
      <c r="C209" s="186" t="s">
        <v>376</v>
      </c>
      <c r="D209" s="186" t="s">
        <v>236</v>
      </c>
      <c r="E209" s="187" t="s">
        <v>1276</v>
      </c>
      <c r="F209" s="188" t="s">
        <v>1277</v>
      </c>
      <c r="G209" s="189" t="s">
        <v>222</v>
      </c>
      <c r="H209" s="190">
        <v>1</v>
      </c>
      <c r="I209" s="191"/>
      <c r="J209" s="192"/>
      <c r="K209" s="193"/>
      <c r="L209" s="194"/>
      <c r="M209" s="195"/>
      <c r="N209" s="196" t="s">
        <v>35</v>
      </c>
      <c r="O209" s="45"/>
      <c r="P209" s="154">
        <f t="shared" si="27"/>
        <v>0</v>
      </c>
      <c r="Q209" s="154">
        <v>0</v>
      </c>
      <c r="R209" s="154">
        <f t="shared" si="28"/>
        <v>0</v>
      </c>
      <c r="S209" s="154">
        <v>0</v>
      </c>
      <c r="T209" s="155">
        <f t="shared" si="29"/>
        <v>0</v>
      </c>
      <c r="AR209" s="156" t="s">
        <v>825</v>
      </c>
      <c r="AT209" s="156" t="s">
        <v>236</v>
      </c>
      <c r="AU209" s="156" t="s">
        <v>81</v>
      </c>
      <c r="AY209" s="3" t="s">
        <v>157</v>
      </c>
      <c r="BE209" s="157">
        <f t="shared" si="30"/>
        <v>0</v>
      </c>
      <c r="BF209" s="157">
        <f t="shared" si="31"/>
        <v>0</v>
      </c>
      <c r="BG209" s="157">
        <f t="shared" si="32"/>
        <v>0</v>
      </c>
      <c r="BH209" s="157">
        <f t="shared" si="33"/>
        <v>0</v>
      </c>
      <c r="BI209" s="157">
        <f t="shared" si="34"/>
        <v>0</v>
      </c>
      <c r="BJ209" s="3" t="s">
        <v>81</v>
      </c>
      <c r="BK209" s="157">
        <f t="shared" si="35"/>
        <v>0</v>
      </c>
      <c r="BL209" s="3" t="s">
        <v>329</v>
      </c>
      <c r="BM209" s="156" t="s">
        <v>626</v>
      </c>
    </row>
    <row r="210" spans="2:65" s="17" customFormat="1" ht="16.5" customHeight="1">
      <c r="B210" s="143"/>
      <c r="C210" s="144" t="s">
        <v>627</v>
      </c>
      <c r="D210" s="144" t="s">
        <v>159</v>
      </c>
      <c r="E210" s="145" t="s">
        <v>1278</v>
      </c>
      <c r="F210" s="146" t="s">
        <v>1279</v>
      </c>
      <c r="G210" s="147" t="s">
        <v>222</v>
      </c>
      <c r="H210" s="148">
        <v>2</v>
      </c>
      <c r="I210" s="149"/>
      <c r="J210" s="150"/>
      <c r="K210" s="151"/>
      <c r="L210" s="18"/>
      <c r="M210" s="152"/>
      <c r="N210" s="153" t="s">
        <v>35</v>
      </c>
      <c r="O210" s="45"/>
      <c r="P210" s="154">
        <f t="shared" si="27"/>
        <v>0</v>
      </c>
      <c r="Q210" s="154">
        <v>0</v>
      </c>
      <c r="R210" s="154">
        <f t="shared" si="28"/>
        <v>0</v>
      </c>
      <c r="S210" s="154">
        <v>0</v>
      </c>
      <c r="T210" s="155">
        <f t="shared" si="29"/>
        <v>0</v>
      </c>
      <c r="AR210" s="156" t="s">
        <v>329</v>
      </c>
      <c r="AT210" s="156" t="s">
        <v>159</v>
      </c>
      <c r="AU210" s="156" t="s">
        <v>81</v>
      </c>
      <c r="AY210" s="3" t="s">
        <v>157</v>
      </c>
      <c r="BE210" s="157">
        <f t="shared" si="30"/>
        <v>0</v>
      </c>
      <c r="BF210" s="157">
        <f t="shared" si="31"/>
        <v>0</v>
      </c>
      <c r="BG210" s="157">
        <f t="shared" si="32"/>
        <v>0</v>
      </c>
      <c r="BH210" s="157">
        <f t="shared" si="33"/>
        <v>0</v>
      </c>
      <c r="BI210" s="157">
        <f t="shared" si="34"/>
        <v>0</v>
      </c>
      <c r="BJ210" s="3" t="s">
        <v>81</v>
      </c>
      <c r="BK210" s="157">
        <f t="shared" si="35"/>
        <v>0</v>
      </c>
      <c r="BL210" s="3" t="s">
        <v>329</v>
      </c>
      <c r="BM210" s="156" t="s">
        <v>630</v>
      </c>
    </row>
    <row r="211" spans="2:65" s="17" customFormat="1" ht="65.25" customHeight="1">
      <c r="B211" s="143"/>
      <c r="C211" s="186" t="s">
        <v>390</v>
      </c>
      <c r="D211" s="186" t="s">
        <v>236</v>
      </c>
      <c r="E211" s="187" t="s">
        <v>1280</v>
      </c>
      <c r="F211" s="188" t="s">
        <v>2987</v>
      </c>
      <c r="G211" s="189" t="s">
        <v>222</v>
      </c>
      <c r="H211" s="190">
        <v>1</v>
      </c>
      <c r="I211" s="191"/>
      <c r="J211" s="192"/>
      <c r="K211" s="193"/>
      <c r="L211" s="194"/>
      <c r="M211" s="195"/>
      <c r="N211" s="196" t="s">
        <v>35</v>
      </c>
      <c r="O211" s="45"/>
      <c r="P211" s="154">
        <f t="shared" si="27"/>
        <v>0</v>
      </c>
      <c r="Q211" s="154">
        <v>0</v>
      </c>
      <c r="R211" s="154">
        <f t="shared" si="28"/>
        <v>0</v>
      </c>
      <c r="S211" s="154">
        <v>0</v>
      </c>
      <c r="T211" s="155">
        <f t="shared" si="29"/>
        <v>0</v>
      </c>
      <c r="AR211" s="156" t="s">
        <v>825</v>
      </c>
      <c r="AT211" s="156" t="s">
        <v>236</v>
      </c>
      <c r="AU211" s="156" t="s">
        <v>81</v>
      </c>
      <c r="AY211" s="3" t="s">
        <v>157</v>
      </c>
      <c r="BE211" s="157">
        <f t="shared" si="30"/>
        <v>0</v>
      </c>
      <c r="BF211" s="157">
        <f t="shared" si="31"/>
        <v>0</v>
      </c>
      <c r="BG211" s="157">
        <f t="shared" si="32"/>
        <v>0</v>
      </c>
      <c r="BH211" s="157">
        <f t="shared" si="33"/>
        <v>0</v>
      </c>
      <c r="BI211" s="157">
        <f t="shared" si="34"/>
        <v>0</v>
      </c>
      <c r="BJ211" s="3" t="s">
        <v>81</v>
      </c>
      <c r="BK211" s="157">
        <f t="shared" si="35"/>
        <v>0</v>
      </c>
      <c r="BL211" s="3" t="s">
        <v>329</v>
      </c>
      <c r="BM211" s="156" t="s">
        <v>633</v>
      </c>
    </row>
    <row r="212" spans="2:65" s="17" customFormat="1" ht="49.15" customHeight="1">
      <c r="B212" s="143"/>
      <c r="C212" s="186" t="s">
        <v>634</v>
      </c>
      <c r="D212" s="186" t="s">
        <v>236</v>
      </c>
      <c r="E212" s="187" t="s">
        <v>1281</v>
      </c>
      <c r="F212" s="188" t="s">
        <v>2988</v>
      </c>
      <c r="G212" s="189" t="s">
        <v>222</v>
      </c>
      <c r="H212" s="190">
        <v>1</v>
      </c>
      <c r="I212" s="191"/>
      <c r="J212" s="192"/>
      <c r="K212" s="193"/>
      <c r="L212" s="194"/>
      <c r="M212" s="195"/>
      <c r="N212" s="196" t="s">
        <v>35</v>
      </c>
      <c r="O212" s="45"/>
      <c r="P212" s="154">
        <f t="shared" si="27"/>
        <v>0</v>
      </c>
      <c r="Q212" s="154">
        <v>0</v>
      </c>
      <c r="R212" s="154">
        <f t="shared" si="28"/>
        <v>0</v>
      </c>
      <c r="S212" s="154">
        <v>0</v>
      </c>
      <c r="T212" s="155">
        <f t="shared" si="29"/>
        <v>0</v>
      </c>
      <c r="AR212" s="156" t="s">
        <v>825</v>
      </c>
      <c r="AT212" s="156" t="s">
        <v>236</v>
      </c>
      <c r="AU212" s="156" t="s">
        <v>81</v>
      </c>
      <c r="AY212" s="3" t="s">
        <v>157</v>
      </c>
      <c r="BE212" s="157">
        <f t="shared" si="30"/>
        <v>0</v>
      </c>
      <c r="BF212" s="157">
        <f t="shared" si="31"/>
        <v>0</v>
      </c>
      <c r="BG212" s="157">
        <f t="shared" si="32"/>
        <v>0</v>
      </c>
      <c r="BH212" s="157">
        <f t="shared" si="33"/>
        <v>0</v>
      </c>
      <c r="BI212" s="157">
        <f t="shared" si="34"/>
        <v>0</v>
      </c>
      <c r="BJ212" s="3" t="s">
        <v>81</v>
      </c>
      <c r="BK212" s="157">
        <f t="shared" si="35"/>
        <v>0</v>
      </c>
      <c r="BL212" s="3" t="s">
        <v>329</v>
      </c>
      <c r="BM212" s="156" t="s">
        <v>637</v>
      </c>
    </row>
    <row r="213" spans="2:65" s="17" customFormat="1" ht="24.25" customHeight="1">
      <c r="B213" s="143"/>
      <c r="C213" s="144" t="s">
        <v>399</v>
      </c>
      <c r="D213" s="144" t="s">
        <v>159</v>
      </c>
      <c r="E213" s="145" t="s">
        <v>1282</v>
      </c>
      <c r="F213" s="146" t="s">
        <v>1283</v>
      </c>
      <c r="G213" s="147" t="s">
        <v>222</v>
      </c>
      <c r="H213" s="148">
        <v>1</v>
      </c>
      <c r="I213" s="149"/>
      <c r="J213" s="150"/>
      <c r="K213" s="151"/>
      <c r="L213" s="18"/>
      <c r="M213" s="152"/>
      <c r="N213" s="153" t="s">
        <v>35</v>
      </c>
      <c r="O213" s="45"/>
      <c r="P213" s="154">
        <f t="shared" si="27"/>
        <v>0</v>
      </c>
      <c r="Q213" s="154">
        <v>0</v>
      </c>
      <c r="R213" s="154">
        <f t="shared" si="28"/>
        <v>0</v>
      </c>
      <c r="S213" s="154">
        <v>0</v>
      </c>
      <c r="T213" s="155">
        <f t="shared" si="29"/>
        <v>0</v>
      </c>
      <c r="AR213" s="156" t="s">
        <v>329</v>
      </c>
      <c r="AT213" s="156" t="s">
        <v>159</v>
      </c>
      <c r="AU213" s="156" t="s">
        <v>81</v>
      </c>
      <c r="AY213" s="3" t="s">
        <v>157</v>
      </c>
      <c r="BE213" s="157">
        <f t="shared" si="30"/>
        <v>0</v>
      </c>
      <c r="BF213" s="157">
        <f t="shared" si="31"/>
        <v>0</v>
      </c>
      <c r="BG213" s="157">
        <f t="shared" si="32"/>
        <v>0</v>
      </c>
      <c r="BH213" s="157">
        <f t="shared" si="33"/>
        <v>0</v>
      </c>
      <c r="BI213" s="157">
        <f t="shared" si="34"/>
        <v>0</v>
      </c>
      <c r="BJ213" s="3" t="s">
        <v>81</v>
      </c>
      <c r="BK213" s="157">
        <f t="shared" si="35"/>
        <v>0</v>
      </c>
      <c r="BL213" s="3" t="s">
        <v>329</v>
      </c>
      <c r="BM213" s="156" t="s">
        <v>646</v>
      </c>
    </row>
    <row r="214" spans="2:65" s="17" customFormat="1" ht="49.15" customHeight="1">
      <c r="B214" s="143"/>
      <c r="C214" s="186" t="s">
        <v>647</v>
      </c>
      <c r="D214" s="186" t="s">
        <v>236</v>
      </c>
      <c r="E214" s="187" t="s">
        <v>1284</v>
      </c>
      <c r="F214" s="188" t="s">
        <v>2989</v>
      </c>
      <c r="G214" s="189" t="s">
        <v>222</v>
      </c>
      <c r="H214" s="190">
        <v>1</v>
      </c>
      <c r="I214" s="191"/>
      <c r="J214" s="192"/>
      <c r="K214" s="193"/>
      <c r="L214" s="194"/>
      <c r="M214" s="195"/>
      <c r="N214" s="196" t="s">
        <v>35</v>
      </c>
      <c r="O214" s="45"/>
      <c r="P214" s="154">
        <f t="shared" si="27"/>
        <v>0</v>
      </c>
      <c r="Q214" s="154">
        <v>0</v>
      </c>
      <c r="R214" s="154">
        <f t="shared" si="28"/>
        <v>0</v>
      </c>
      <c r="S214" s="154">
        <v>0</v>
      </c>
      <c r="T214" s="155">
        <f t="shared" si="29"/>
        <v>0</v>
      </c>
      <c r="AR214" s="156" t="s">
        <v>825</v>
      </c>
      <c r="AT214" s="156" t="s">
        <v>236</v>
      </c>
      <c r="AU214" s="156" t="s">
        <v>81</v>
      </c>
      <c r="AY214" s="3" t="s">
        <v>157</v>
      </c>
      <c r="BE214" s="157">
        <f t="shared" si="30"/>
        <v>0</v>
      </c>
      <c r="BF214" s="157">
        <f t="shared" si="31"/>
        <v>0</v>
      </c>
      <c r="BG214" s="157">
        <f t="shared" si="32"/>
        <v>0</v>
      </c>
      <c r="BH214" s="157">
        <f t="shared" si="33"/>
        <v>0</v>
      </c>
      <c r="BI214" s="157">
        <f t="shared" si="34"/>
        <v>0</v>
      </c>
      <c r="BJ214" s="3" t="s">
        <v>81</v>
      </c>
      <c r="BK214" s="157">
        <f t="shared" si="35"/>
        <v>0</v>
      </c>
      <c r="BL214" s="3" t="s">
        <v>329</v>
      </c>
      <c r="BM214" s="156" t="s">
        <v>650</v>
      </c>
    </row>
    <row r="215" spans="2:65" s="17" customFormat="1" ht="21.75" customHeight="1">
      <c r="B215" s="143"/>
      <c r="C215" s="144" t="s">
        <v>403</v>
      </c>
      <c r="D215" s="144" t="s">
        <v>159</v>
      </c>
      <c r="E215" s="145" t="s">
        <v>1285</v>
      </c>
      <c r="F215" s="146" t="s">
        <v>1286</v>
      </c>
      <c r="G215" s="147" t="s">
        <v>222</v>
      </c>
      <c r="H215" s="148">
        <v>79</v>
      </c>
      <c r="I215" s="149"/>
      <c r="J215" s="150"/>
      <c r="K215" s="151"/>
      <c r="L215" s="18"/>
      <c r="M215" s="152"/>
      <c r="N215" s="153" t="s">
        <v>35</v>
      </c>
      <c r="O215" s="45"/>
      <c r="P215" s="154">
        <f t="shared" si="27"/>
        <v>0</v>
      </c>
      <c r="Q215" s="154">
        <v>0</v>
      </c>
      <c r="R215" s="154">
        <f t="shared" si="28"/>
        <v>0</v>
      </c>
      <c r="S215" s="154">
        <v>0</v>
      </c>
      <c r="T215" s="155">
        <f t="shared" si="29"/>
        <v>0</v>
      </c>
      <c r="AR215" s="156" t="s">
        <v>329</v>
      </c>
      <c r="AT215" s="156" t="s">
        <v>159</v>
      </c>
      <c r="AU215" s="156" t="s">
        <v>81</v>
      </c>
      <c r="AY215" s="3" t="s">
        <v>157</v>
      </c>
      <c r="BE215" s="157">
        <f t="shared" si="30"/>
        <v>0</v>
      </c>
      <c r="BF215" s="157">
        <f t="shared" si="31"/>
        <v>0</v>
      </c>
      <c r="BG215" s="157">
        <f t="shared" si="32"/>
        <v>0</v>
      </c>
      <c r="BH215" s="157">
        <f t="shared" si="33"/>
        <v>0</v>
      </c>
      <c r="BI215" s="157">
        <f t="shared" si="34"/>
        <v>0</v>
      </c>
      <c r="BJ215" s="3" t="s">
        <v>81</v>
      </c>
      <c r="BK215" s="157">
        <f t="shared" si="35"/>
        <v>0</v>
      </c>
      <c r="BL215" s="3" t="s">
        <v>329</v>
      </c>
      <c r="BM215" s="156" t="s">
        <v>653</v>
      </c>
    </row>
    <row r="216" spans="2:65" s="17" customFormat="1" ht="37.9" customHeight="1">
      <c r="B216" s="143"/>
      <c r="C216" s="186" t="s">
        <v>657</v>
      </c>
      <c r="D216" s="186" t="s">
        <v>236</v>
      </c>
      <c r="E216" s="187" t="s">
        <v>1287</v>
      </c>
      <c r="F216" s="188" t="s">
        <v>1288</v>
      </c>
      <c r="G216" s="189" t="s">
        <v>222</v>
      </c>
      <c r="H216" s="190">
        <v>4</v>
      </c>
      <c r="I216" s="191"/>
      <c r="J216" s="192"/>
      <c r="K216" s="193"/>
      <c r="L216" s="194"/>
      <c r="M216" s="195"/>
      <c r="N216" s="196" t="s">
        <v>35</v>
      </c>
      <c r="O216" s="45"/>
      <c r="P216" s="154">
        <f t="shared" si="27"/>
        <v>0</v>
      </c>
      <c r="Q216" s="154">
        <v>0</v>
      </c>
      <c r="R216" s="154">
        <f t="shared" si="28"/>
        <v>0</v>
      </c>
      <c r="S216" s="154">
        <v>0</v>
      </c>
      <c r="T216" s="155">
        <f t="shared" si="29"/>
        <v>0</v>
      </c>
      <c r="AR216" s="156" t="s">
        <v>825</v>
      </c>
      <c r="AT216" s="156" t="s">
        <v>236</v>
      </c>
      <c r="AU216" s="156" t="s">
        <v>81</v>
      </c>
      <c r="AY216" s="3" t="s">
        <v>157</v>
      </c>
      <c r="BE216" s="157">
        <f t="shared" si="30"/>
        <v>0</v>
      </c>
      <c r="BF216" s="157">
        <f t="shared" si="31"/>
        <v>0</v>
      </c>
      <c r="BG216" s="157">
        <f t="shared" si="32"/>
        <v>0</v>
      </c>
      <c r="BH216" s="157">
        <f t="shared" si="33"/>
        <v>0</v>
      </c>
      <c r="BI216" s="157">
        <f t="shared" si="34"/>
        <v>0</v>
      </c>
      <c r="BJ216" s="3" t="s">
        <v>81</v>
      </c>
      <c r="BK216" s="157">
        <f t="shared" si="35"/>
        <v>0</v>
      </c>
      <c r="BL216" s="3" t="s">
        <v>329</v>
      </c>
      <c r="BM216" s="156" t="s">
        <v>660</v>
      </c>
    </row>
    <row r="217" spans="2:65" s="17" customFormat="1" ht="33" customHeight="1">
      <c r="B217" s="143"/>
      <c r="C217" s="186" t="s">
        <v>406</v>
      </c>
      <c r="D217" s="186" t="s">
        <v>236</v>
      </c>
      <c r="E217" s="187" t="s">
        <v>1289</v>
      </c>
      <c r="F217" s="188" t="s">
        <v>1290</v>
      </c>
      <c r="G217" s="189" t="s">
        <v>222</v>
      </c>
      <c r="H217" s="190">
        <v>5</v>
      </c>
      <c r="I217" s="191"/>
      <c r="J217" s="192"/>
      <c r="K217" s="193"/>
      <c r="L217" s="194"/>
      <c r="M217" s="195"/>
      <c r="N217" s="196" t="s">
        <v>35</v>
      </c>
      <c r="O217" s="45"/>
      <c r="P217" s="154">
        <f t="shared" si="27"/>
        <v>0</v>
      </c>
      <c r="Q217" s="154">
        <v>0</v>
      </c>
      <c r="R217" s="154">
        <f t="shared" si="28"/>
        <v>0</v>
      </c>
      <c r="S217" s="154">
        <v>0</v>
      </c>
      <c r="T217" s="155">
        <f t="shared" si="29"/>
        <v>0</v>
      </c>
      <c r="AR217" s="156" t="s">
        <v>825</v>
      </c>
      <c r="AT217" s="156" t="s">
        <v>236</v>
      </c>
      <c r="AU217" s="156" t="s">
        <v>81</v>
      </c>
      <c r="AY217" s="3" t="s">
        <v>157</v>
      </c>
      <c r="BE217" s="157">
        <f t="shared" si="30"/>
        <v>0</v>
      </c>
      <c r="BF217" s="157">
        <f t="shared" si="31"/>
        <v>0</v>
      </c>
      <c r="BG217" s="157">
        <f t="shared" si="32"/>
        <v>0</v>
      </c>
      <c r="BH217" s="157">
        <f t="shared" si="33"/>
        <v>0</v>
      </c>
      <c r="BI217" s="157">
        <f t="shared" si="34"/>
        <v>0</v>
      </c>
      <c r="BJ217" s="3" t="s">
        <v>81</v>
      </c>
      <c r="BK217" s="157">
        <f t="shared" si="35"/>
        <v>0</v>
      </c>
      <c r="BL217" s="3" t="s">
        <v>329</v>
      </c>
      <c r="BM217" s="156" t="s">
        <v>664</v>
      </c>
    </row>
    <row r="218" spans="2:65" s="17" customFormat="1" ht="30" customHeight="1">
      <c r="B218" s="143"/>
      <c r="C218" s="186" t="s">
        <v>666</v>
      </c>
      <c r="D218" s="186" t="s">
        <v>236</v>
      </c>
      <c r="E218" s="187" t="s">
        <v>1291</v>
      </c>
      <c r="F218" s="188" t="s">
        <v>1292</v>
      </c>
      <c r="G218" s="189" t="s">
        <v>222</v>
      </c>
      <c r="H218" s="190">
        <v>3</v>
      </c>
      <c r="I218" s="191"/>
      <c r="J218" s="192"/>
      <c r="K218" s="193"/>
      <c r="L218" s="194"/>
      <c r="M218" s="195"/>
      <c r="N218" s="196" t="s">
        <v>35</v>
      </c>
      <c r="O218" s="45"/>
      <c r="P218" s="154">
        <f t="shared" si="27"/>
        <v>0</v>
      </c>
      <c r="Q218" s="154">
        <v>0</v>
      </c>
      <c r="R218" s="154">
        <f t="shared" si="28"/>
        <v>0</v>
      </c>
      <c r="S218" s="154">
        <v>0</v>
      </c>
      <c r="T218" s="155">
        <f t="shared" si="29"/>
        <v>0</v>
      </c>
      <c r="AR218" s="156" t="s">
        <v>825</v>
      </c>
      <c r="AT218" s="156" t="s">
        <v>236</v>
      </c>
      <c r="AU218" s="156" t="s">
        <v>81</v>
      </c>
      <c r="AY218" s="3" t="s">
        <v>157</v>
      </c>
      <c r="BE218" s="157">
        <f t="shared" si="30"/>
        <v>0</v>
      </c>
      <c r="BF218" s="157">
        <f t="shared" si="31"/>
        <v>0</v>
      </c>
      <c r="BG218" s="157">
        <f t="shared" si="32"/>
        <v>0</v>
      </c>
      <c r="BH218" s="157">
        <f t="shared" si="33"/>
        <v>0</v>
      </c>
      <c r="BI218" s="157">
        <f t="shared" si="34"/>
        <v>0</v>
      </c>
      <c r="BJ218" s="3" t="s">
        <v>81</v>
      </c>
      <c r="BK218" s="157">
        <f t="shared" si="35"/>
        <v>0</v>
      </c>
      <c r="BL218" s="3" t="s">
        <v>329</v>
      </c>
      <c r="BM218" s="156" t="s">
        <v>669</v>
      </c>
    </row>
    <row r="219" spans="2:65" s="17" customFormat="1" ht="27.75" customHeight="1">
      <c r="B219" s="143"/>
      <c r="C219" s="186" t="s">
        <v>418</v>
      </c>
      <c r="D219" s="186" t="s">
        <v>236</v>
      </c>
      <c r="E219" s="187" t="s">
        <v>1293</v>
      </c>
      <c r="F219" s="188" t="s">
        <v>1294</v>
      </c>
      <c r="G219" s="189" t="s">
        <v>222</v>
      </c>
      <c r="H219" s="190">
        <v>2</v>
      </c>
      <c r="I219" s="191"/>
      <c r="J219" s="192"/>
      <c r="K219" s="193"/>
      <c r="L219" s="194"/>
      <c r="M219" s="195"/>
      <c r="N219" s="196" t="s">
        <v>35</v>
      </c>
      <c r="O219" s="45"/>
      <c r="P219" s="154">
        <f t="shared" si="27"/>
        <v>0</v>
      </c>
      <c r="Q219" s="154">
        <v>0</v>
      </c>
      <c r="R219" s="154">
        <f t="shared" si="28"/>
        <v>0</v>
      </c>
      <c r="S219" s="154">
        <v>0</v>
      </c>
      <c r="T219" s="155">
        <f t="shared" si="29"/>
        <v>0</v>
      </c>
      <c r="AR219" s="156" t="s">
        <v>825</v>
      </c>
      <c r="AT219" s="156" t="s">
        <v>236</v>
      </c>
      <c r="AU219" s="156" t="s">
        <v>81</v>
      </c>
      <c r="AY219" s="3" t="s">
        <v>157</v>
      </c>
      <c r="BE219" s="157">
        <f t="shared" si="30"/>
        <v>0</v>
      </c>
      <c r="BF219" s="157">
        <f t="shared" si="31"/>
        <v>0</v>
      </c>
      <c r="BG219" s="157">
        <f t="shared" si="32"/>
        <v>0</v>
      </c>
      <c r="BH219" s="157">
        <f t="shared" si="33"/>
        <v>0</v>
      </c>
      <c r="BI219" s="157">
        <f t="shared" si="34"/>
        <v>0</v>
      </c>
      <c r="BJ219" s="3" t="s">
        <v>81</v>
      </c>
      <c r="BK219" s="157">
        <f t="shared" si="35"/>
        <v>0</v>
      </c>
      <c r="BL219" s="3" t="s">
        <v>329</v>
      </c>
      <c r="BM219" s="156" t="s">
        <v>674</v>
      </c>
    </row>
    <row r="220" spans="2:65" s="17" customFormat="1" ht="33" customHeight="1">
      <c r="B220" s="143"/>
      <c r="C220" s="186" t="s">
        <v>679</v>
      </c>
      <c r="D220" s="186" t="s">
        <v>236</v>
      </c>
      <c r="E220" s="187" t="s">
        <v>1295</v>
      </c>
      <c r="F220" s="188" t="s">
        <v>1296</v>
      </c>
      <c r="G220" s="189" t="s">
        <v>222</v>
      </c>
      <c r="H220" s="190">
        <v>10</v>
      </c>
      <c r="I220" s="191"/>
      <c r="J220" s="192"/>
      <c r="K220" s="193"/>
      <c r="L220" s="194"/>
      <c r="M220" s="195"/>
      <c r="N220" s="196" t="s">
        <v>35</v>
      </c>
      <c r="O220" s="45"/>
      <c r="P220" s="154">
        <f t="shared" si="27"/>
        <v>0</v>
      </c>
      <c r="Q220" s="154">
        <v>0</v>
      </c>
      <c r="R220" s="154">
        <f t="shared" si="28"/>
        <v>0</v>
      </c>
      <c r="S220" s="154">
        <v>0</v>
      </c>
      <c r="T220" s="155">
        <f t="shared" si="29"/>
        <v>0</v>
      </c>
      <c r="AR220" s="156" t="s">
        <v>825</v>
      </c>
      <c r="AT220" s="156" t="s">
        <v>236</v>
      </c>
      <c r="AU220" s="156" t="s">
        <v>81</v>
      </c>
      <c r="AY220" s="3" t="s">
        <v>157</v>
      </c>
      <c r="BE220" s="157">
        <f t="shared" si="30"/>
        <v>0</v>
      </c>
      <c r="BF220" s="157">
        <f t="shared" si="31"/>
        <v>0</v>
      </c>
      <c r="BG220" s="157">
        <f t="shared" si="32"/>
        <v>0</v>
      </c>
      <c r="BH220" s="157">
        <f t="shared" si="33"/>
        <v>0</v>
      </c>
      <c r="BI220" s="157">
        <f t="shared" si="34"/>
        <v>0</v>
      </c>
      <c r="BJ220" s="3" t="s">
        <v>81</v>
      </c>
      <c r="BK220" s="157">
        <f t="shared" si="35"/>
        <v>0</v>
      </c>
      <c r="BL220" s="3" t="s">
        <v>329</v>
      </c>
      <c r="BM220" s="156" t="s">
        <v>682</v>
      </c>
    </row>
    <row r="221" spans="2:65" s="17" customFormat="1" ht="33" customHeight="1">
      <c r="B221" s="143"/>
      <c r="C221" s="186" t="s">
        <v>423</v>
      </c>
      <c r="D221" s="186" t="s">
        <v>236</v>
      </c>
      <c r="E221" s="187" t="s">
        <v>1297</v>
      </c>
      <c r="F221" s="188" t="s">
        <v>1298</v>
      </c>
      <c r="G221" s="189" t="s">
        <v>222</v>
      </c>
      <c r="H221" s="190">
        <v>22</v>
      </c>
      <c r="I221" s="191"/>
      <c r="J221" s="192"/>
      <c r="K221" s="193"/>
      <c r="L221" s="194"/>
      <c r="M221" s="195"/>
      <c r="N221" s="196" t="s">
        <v>35</v>
      </c>
      <c r="O221" s="45"/>
      <c r="P221" s="154">
        <f t="shared" si="27"/>
        <v>0</v>
      </c>
      <c r="Q221" s="154">
        <v>0</v>
      </c>
      <c r="R221" s="154">
        <f t="shared" si="28"/>
        <v>0</v>
      </c>
      <c r="S221" s="154">
        <v>0</v>
      </c>
      <c r="T221" s="155">
        <f t="shared" si="29"/>
        <v>0</v>
      </c>
      <c r="AR221" s="156" t="s">
        <v>825</v>
      </c>
      <c r="AT221" s="156" t="s">
        <v>236</v>
      </c>
      <c r="AU221" s="156" t="s">
        <v>81</v>
      </c>
      <c r="AY221" s="3" t="s">
        <v>157</v>
      </c>
      <c r="BE221" s="157">
        <f t="shared" si="30"/>
        <v>0</v>
      </c>
      <c r="BF221" s="157">
        <f t="shared" si="31"/>
        <v>0</v>
      </c>
      <c r="BG221" s="157">
        <f t="shared" si="32"/>
        <v>0</v>
      </c>
      <c r="BH221" s="157">
        <f t="shared" si="33"/>
        <v>0</v>
      </c>
      <c r="BI221" s="157">
        <f t="shared" si="34"/>
        <v>0</v>
      </c>
      <c r="BJ221" s="3" t="s">
        <v>81</v>
      </c>
      <c r="BK221" s="157">
        <f t="shared" si="35"/>
        <v>0</v>
      </c>
      <c r="BL221" s="3" t="s">
        <v>329</v>
      </c>
      <c r="BM221" s="156" t="s">
        <v>685</v>
      </c>
    </row>
    <row r="222" spans="2:65" s="17" customFormat="1" ht="37.9" customHeight="1">
      <c r="B222" s="143"/>
      <c r="C222" s="186" t="s">
        <v>686</v>
      </c>
      <c r="D222" s="186" t="s">
        <v>236</v>
      </c>
      <c r="E222" s="187" t="s">
        <v>1299</v>
      </c>
      <c r="F222" s="188" t="s">
        <v>1300</v>
      </c>
      <c r="G222" s="189" t="s">
        <v>222</v>
      </c>
      <c r="H222" s="190">
        <v>1</v>
      </c>
      <c r="I222" s="191"/>
      <c r="J222" s="192"/>
      <c r="K222" s="193"/>
      <c r="L222" s="194"/>
      <c r="M222" s="195"/>
      <c r="N222" s="196" t="s">
        <v>35</v>
      </c>
      <c r="O222" s="45"/>
      <c r="P222" s="154">
        <f t="shared" si="27"/>
        <v>0</v>
      </c>
      <c r="Q222" s="154">
        <v>0</v>
      </c>
      <c r="R222" s="154">
        <f t="shared" si="28"/>
        <v>0</v>
      </c>
      <c r="S222" s="154">
        <v>0</v>
      </c>
      <c r="T222" s="155">
        <f t="shared" si="29"/>
        <v>0</v>
      </c>
      <c r="AR222" s="156" t="s">
        <v>825</v>
      </c>
      <c r="AT222" s="156" t="s">
        <v>236</v>
      </c>
      <c r="AU222" s="156" t="s">
        <v>81</v>
      </c>
      <c r="AY222" s="3" t="s">
        <v>157</v>
      </c>
      <c r="BE222" s="157">
        <f t="shared" si="30"/>
        <v>0</v>
      </c>
      <c r="BF222" s="157">
        <f t="shared" si="31"/>
        <v>0</v>
      </c>
      <c r="BG222" s="157">
        <f t="shared" si="32"/>
        <v>0</v>
      </c>
      <c r="BH222" s="157">
        <f t="shared" si="33"/>
        <v>0</v>
      </c>
      <c r="BI222" s="157">
        <f t="shared" si="34"/>
        <v>0</v>
      </c>
      <c r="BJ222" s="3" t="s">
        <v>81</v>
      </c>
      <c r="BK222" s="157">
        <f t="shared" si="35"/>
        <v>0</v>
      </c>
      <c r="BL222" s="3" t="s">
        <v>329</v>
      </c>
      <c r="BM222" s="156" t="s">
        <v>689</v>
      </c>
    </row>
    <row r="223" spans="2:65" s="17" customFormat="1" ht="44.25" customHeight="1">
      <c r="B223" s="143"/>
      <c r="C223" s="186" t="s">
        <v>430</v>
      </c>
      <c r="D223" s="186" t="s">
        <v>236</v>
      </c>
      <c r="E223" s="187" t="s">
        <v>1301</v>
      </c>
      <c r="F223" s="188" t="s">
        <v>1302</v>
      </c>
      <c r="G223" s="189" t="s">
        <v>222</v>
      </c>
      <c r="H223" s="190">
        <v>10</v>
      </c>
      <c r="I223" s="191"/>
      <c r="J223" s="192"/>
      <c r="K223" s="193"/>
      <c r="L223" s="194"/>
      <c r="M223" s="195"/>
      <c r="N223" s="196" t="s">
        <v>35</v>
      </c>
      <c r="O223" s="45"/>
      <c r="P223" s="154">
        <f t="shared" si="27"/>
        <v>0</v>
      </c>
      <c r="Q223" s="154">
        <v>0</v>
      </c>
      <c r="R223" s="154">
        <f t="shared" si="28"/>
        <v>0</v>
      </c>
      <c r="S223" s="154">
        <v>0</v>
      </c>
      <c r="T223" s="155">
        <f t="shared" si="29"/>
        <v>0</v>
      </c>
      <c r="AR223" s="156" t="s">
        <v>825</v>
      </c>
      <c r="AT223" s="156" t="s">
        <v>236</v>
      </c>
      <c r="AU223" s="156" t="s">
        <v>81</v>
      </c>
      <c r="AY223" s="3" t="s">
        <v>157</v>
      </c>
      <c r="BE223" s="157">
        <f t="shared" si="30"/>
        <v>0</v>
      </c>
      <c r="BF223" s="157">
        <f t="shared" si="31"/>
        <v>0</v>
      </c>
      <c r="BG223" s="157">
        <f t="shared" si="32"/>
        <v>0</v>
      </c>
      <c r="BH223" s="157">
        <f t="shared" si="33"/>
        <v>0</v>
      </c>
      <c r="BI223" s="157">
        <f t="shared" si="34"/>
        <v>0</v>
      </c>
      <c r="BJ223" s="3" t="s">
        <v>81</v>
      </c>
      <c r="BK223" s="157">
        <f t="shared" si="35"/>
        <v>0</v>
      </c>
      <c r="BL223" s="3" t="s">
        <v>329</v>
      </c>
      <c r="BM223" s="156" t="s">
        <v>692</v>
      </c>
    </row>
    <row r="224" spans="2:65" s="17" customFormat="1" ht="37.9" customHeight="1">
      <c r="B224" s="143"/>
      <c r="C224" s="186" t="s">
        <v>693</v>
      </c>
      <c r="D224" s="186" t="s">
        <v>236</v>
      </c>
      <c r="E224" s="187" t="s">
        <v>1303</v>
      </c>
      <c r="F224" s="188" t="s">
        <v>1304</v>
      </c>
      <c r="G224" s="189" t="s">
        <v>222</v>
      </c>
      <c r="H224" s="190">
        <v>4</v>
      </c>
      <c r="I224" s="191"/>
      <c r="J224" s="192"/>
      <c r="K224" s="193"/>
      <c r="L224" s="194"/>
      <c r="M224" s="195"/>
      <c r="N224" s="196" t="s">
        <v>35</v>
      </c>
      <c r="O224" s="45"/>
      <c r="P224" s="154">
        <f t="shared" si="27"/>
        <v>0</v>
      </c>
      <c r="Q224" s="154">
        <v>0</v>
      </c>
      <c r="R224" s="154">
        <f t="shared" si="28"/>
        <v>0</v>
      </c>
      <c r="S224" s="154">
        <v>0</v>
      </c>
      <c r="T224" s="155">
        <f t="shared" si="29"/>
        <v>0</v>
      </c>
      <c r="AR224" s="156" t="s">
        <v>825</v>
      </c>
      <c r="AT224" s="156" t="s">
        <v>236</v>
      </c>
      <c r="AU224" s="156" t="s">
        <v>81</v>
      </c>
      <c r="AY224" s="3" t="s">
        <v>157</v>
      </c>
      <c r="BE224" s="157">
        <f t="shared" si="30"/>
        <v>0</v>
      </c>
      <c r="BF224" s="157">
        <f t="shared" si="31"/>
        <v>0</v>
      </c>
      <c r="BG224" s="157">
        <f t="shared" si="32"/>
        <v>0</v>
      </c>
      <c r="BH224" s="157">
        <f t="shared" si="33"/>
        <v>0</v>
      </c>
      <c r="BI224" s="157">
        <f t="shared" si="34"/>
        <v>0</v>
      </c>
      <c r="BJ224" s="3" t="s">
        <v>81</v>
      </c>
      <c r="BK224" s="157">
        <f t="shared" si="35"/>
        <v>0</v>
      </c>
      <c r="BL224" s="3" t="s">
        <v>329</v>
      </c>
      <c r="BM224" s="156" t="s">
        <v>696</v>
      </c>
    </row>
    <row r="225" spans="2:65" s="17" customFormat="1" ht="33" customHeight="1">
      <c r="B225" s="143"/>
      <c r="C225" s="186" t="s">
        <v>438</v>
      </c>
      <c r="D225" s="186" t="s">
        <v>236</v>
      </c>
      <c r="E225" s="187" t="s">
        <v>1305</v>
      </c>
      <c r="F225" s="188" t="s">
        <v>1306</v>
      </c>
      <c r="G225" s="189" t="s">
        <v>222</v>
      </c>
      <c r="H225" s="190">
        <v>8</v>
      </c>
      <c r="I225" s="191"/>
      <c r="J225" s="192"/>
      <c r="K225" s="193"/>
      <c r="L225" s="194"/>
      <c r="M225" s="195"/>
      <c r="N225" s="196" t="s">
        <v>35</v>
      </c>
      <c r="O225" s="45"/>
      <c r="P225" s="154">
        <f t="shared" si="27"/>
        <v>0</v>
      </c>
      <c r="Q225" s="154">
        <v>0</v>
      </c>
      <c r="R225" s="154">
        <f t="shared" si="28"/>
        <v>0</v>
      </c>
      <c r="S225" s="154">
        <v>0</v>
      </c>
      <c r="T225" s="155">
        <f t="shared" si="29"/>
        <v>0</v>
      </c>
      <c r="AR225" s="156" t="s">
        <v>825</v>
      </c>
      <c r="AT225" s="156" t="s">
        <v>236</v>
      </c>
      <c r="AU225" s="156" t="s">
        <v>81</v>
      </c>
      <c r="AY225" s="3" t="s">
        <v>157</v>
      </c>
      <c r="BE225" s="157">
        <f t="shared" si="30"/>
        <v>0</v>
      </c>
      <c r="BF225" s="157">
        <f t="shared" si="31"/>
        <v>0</v>
      </c>
      <c r="BG225" s="157">
        <f t="shared" si="32"/>
        <v>0</v>
      </c>
      <c r="BH225" s="157">
        <f t="shared" si="33"/>
        <v>0</v>
      </c>
      <c r="BI225" s="157">
        <f t="shared" si="34"/>
        <v>0</v>
      </c>
      <c r="BJ225" s="3" t="s">
        <v>81</v>
      </c>
      <c r="BK225" s="157">
        <f t="shared" si="35"/>
        <v>0</v>
      </c>
      <c r="BL225" s="3" t="s">
        <v>329</v>
      </c>
      <c r="BM225" s="156" t="s">
        <v>718</v>
      </c>
    </row>
    <row r="226" spans="2:65" s="17" customFormat="1" ht="33" customHeight="1">
      <c r="B226" s="143"/>
      <c r="C226" s="186" t="s">
        <v>721</v>
      </c>
      <c r="D226" s="186" t="s">
        <v>236</v>
      </c>
      <c r="E226" s="187" t="s">
        <v>1307</v>
      </c>
      <c r="F226" s="188" t="s">
        <v>1308</v>
      </c>
      <c r="G226" s="189" t="s">
        <v>222</v>
      </c>
      <c r="H226" s="190">
        <v>6</v>
      </c>
      <c r="I226" s="191"/>
      <c r="J226" s="192"/>
      <c r="K226" s="193"/>
      <c r="L226" s="194"/>
      <c r="M226" s="195"/>
      <c r="N226" s="196" t="s">
        <v>35</v>
      </c>
      <c r="O226" s="45"/>
      <c r="P226" s="154">
        <f t="shared" si="27"/>
        <v>0</v>
      </c>
      <c r="Q226" s="154">
        <v>0</v>
      </c>
      <c r="R226" s="154">
        <f t="shared" si="28"/>
        <v>0</v>
      </c>
      <c r="S226" s="154">
        <v>0</v>
      </c>
      <c r="T226" s="155">
        <f t="shared" si="29"/>
        <v>0</v>
      </c>
      <c r="AR226" s="156" t="s">
        <v>825</v>
      </c>
      <c r="AT226" s="156" t="s">
        <v>236</v>
      </c>
      <c r="AU226" s="156" t="s">
        <v>81</v>
      </c>
      <c r="AY226" s="3" t="s">
        <v>157</v>
      </c>
      <c r="BE226" s="157">
        <f t="shared" si="30"/>
        <v>0</v>
      </c>
      <c r="BF226" s="157">
        <f t="shared" si="31"/>
        <v>0</v>
      </c>
      <c r="BG226" s="157">
        <f t="shared" si="32"/>
        <v>0</v>
      </c>
      <c r="BH226" s="157">
        <f t="shared" si="33"/>
        <v>0</v>
      </c>
      <c r="BI226" s="157">
        <f t="shared" si="34"/>
        <v>0</v>
      </c>
      <c r="BJ226" s="3" t="s">
        <v>81</v>
      </c>
      <c r="BK226" s="157">
        <f t="shared" si="35"/>
        <v>0</v>
      </c>
      <c r="BL226" s="3" t="s">
        <v>329</v>
      </c>
      <c r="BM226" s="156" t="s">
        <v>724</v>
      </c>
    </row>
    <row r="227" spans="2:65" s="17" customFormat="1" ht="37.9" customHeight="1">
      <c r="B227" s="143"/>
      <c r="C227" s="186" t="s">
        <v>454</v>
      </c>
      <c r="D227" s="186" t="s">
        <v>236</v>
      </c>
      <c r="E227" s="187" t="s">
        <v>1309</v>
      </c>
      <c r="F227" s="188" t="s">
        <v>1310</v>
      </c>
      <c r="G227" s="189" t="s">
        <v>222</v>
      </c>
      <c r="H227" s="190">
        <v>3</v>
      </c>
      <c r="I227" s="191"/>
      <c r="J227" s="192"/>
      <c r="K227" s="193"/>
      <c r="L227" s="194"/>
      <c r="M227" s="195"/>
      <c r="N227" s="196" t="s">
        <v>35</v>
      </c>
      <c r="O227" s="45"/>
      <c r="P227" s="154">
        <f t="shared" si="27"/>
        <v>0</v>
      </c>
      <c r="Q227" s="154">
        <v>0</v>
      </c>
      <c r="R227" s="154">
        <f t="shared" si="28"/>
        <v>0</v>
      </c>
      <c r="S227" s="154">
        <v>0</v>
      </c>
      <c r="T227" s="155">
        <f t="shared" si="29"/>
        <v>0</v>
      </c>
      <c r="AR227" s="156" t="s">
        <v>825</v>
      </c>
      <c r="AT227" s="156" t="s">
        <v>236</v>
      </c>
      <c r="AU227" s="156" t="s">
        <v>81</v>
      </c>
      <c r="AY227" s="3" t="s">
        <v>157</v>
      </c>
      <c r="BE227" s="157">
        <f t="shared" si="30"/>
        <v>0</v>
      </c>
      <c r="BF227" s="157">
        <f t="shared" si="31"/>
        <v>0</v>
      </c>
      <c r="BG227" s="157">
        <f t="shared" si="32"/>
        <v>0</v>
      </c>
      <c r="BH227" s="157">
        <f t="shared" si="33"/>
        <v>0</v>
      </c>
      <c r="BI227" s="157">
        <f t="shared" si="34"/>
        <v>0</v>
      </c>
      <c r="BJ227" s="3" t="s">
        <v>81</v>
      </c>
      <c r="BK227" s="157">
        <f t="shared" si="35"/>
        <v>0</v>
      </c>
      <c r="BL227" s="3" t="s">
        <v>329</v>
      </c>
      <c r="BM227" s="156" t="s">
        <v>727</v>
      </c>
    </row>
    <row r="228" spans="2:65" s="17" customFormat="1" ht="33" customHeight="1">
      <c r="B228" s="143"/>
      <c r="C228" s="186" t="s">
        <v>554</v>
      </c>
      <c r="D228" s="186" t="s">
        <v>236</v>
      </c>
      <c r="E228" s="187" t="s">
        <v>1311</v>
      </c>
      <c r="F228" s="188" t="s">
        <v>1312</v>
      </c>
      <c r="G228" s="189" t="s">
        <v>222</v>
      </c>
      <c r="H228" s="190">
        <v>3</v>
      </c>
      <c r="I228" s="191"/>
      <c r="J228" s="192"/>
      <c r="K228" s="193"/>
      <c r="L228" s="194"/>
      <c r="M228" s="195"/>
      <c r="N228" s="196" t="s">
        <v>35</v>
      </c>
      <c r="O228" s="45"/>
      <c r="P228" s="154">
        <f t="shared" si="27"/>
        <v>0</v>
      </c>
      <c r="Q228" s="154">
        <v>0</v>
      </c>
      <c r="R228" s="154">
        <f t="shared" si="28"/>
        <v>0</v>
      </c>
      <c r="S228" s="154">
        <v>0</v>
      </c>
      <c r="T228" s="155">
        <f t="shared" si="29"/>
        <v>0</v>
      </c>
      <c r="AR228" s="156" t="s">
        <v>825</v>
      </c>
      <c r="AT228" s="156" t="s">
        <v>236</v>
      </c>
      <c r="AU228" s="156" t="s">
        <v>81</v>
      </c>
      <c r="AY228" s="3" t="s">
        <v>157</v>
      </c>
      <c r="BE228" s="157">
        <f t="shared" si="30"/>
        <v>0</v>
      </c>
      <c r="BF228" s="157">
        <f t="shared" si="31"/>
        <v>0</v>
      </c>
      <c r="BG228" s="157">
        <f t="shared" si="32"/>
        <v>0</v>
      </c>
      <c r="BH228" s="157">
        <f t="shared" si="33"/>
        <v>0</v>
      </c>
      <c r="BI228" s="157">
        <f t="shared" si="34"/>
        <v>0</v>
      </c>
      <c r="BJ228" s="3" t="s">
        <v>81</v>
      </c>
      <c r="BK228" s="157">
        <f t="shared" si="35"/>
        <v>0</v>
      </c>
      <c r="BL228" s="3" t="s">
        <v>329</v>
      </c>
      <c r="BM228" s="156" t="s">
        <v>730</v>
      </c>
    </row>
    <row r="229" spans="2:65" s="17" customFormat="1" ht="33" customHeight="1">
      <c r="B229" s="143"/>
      <c r="C229" s="186" t="s">
        <v>460</v>
      </c>
      <c r="D229" s="186" t="s">
        <v>236</v>
      </c>
      <c r="E229" s="187" t="s">
        <v>1313</v>
      </c>
      <c r="F229" s="188" t="s">
        <v>1314</v>
      </c>
      <c r="G229" s="189" t="s">
        <v>222</v>
      </c>
      <c r="H229" s="190">
        <v>2</v>
      </c>
      <c r="I229" s="191"/>
      <c r="J229" s="192"/>
      <c r="K229" s="193"/>
      <c r="L229" s="194"/>
      <c r="M229" s="195"/>
      <c r="N229" s="196" t="s">
        <v>35</v>
      </c>
      <c r="O229" s="45"/>
      <c r="P229" s="154">
        <f t="shared" si="27"/>
        <v>0</v>
      </c>
      <c r="Q229" s="154">
        <v>0</v>
      </c>
      <c r="R229" s="154">
        <f t="shared" si="28"/>
        <v>0</v>
      </c>
      <c r="S229" s="154">
        <v>0</v>
      </c>
      <c r="T229" s="155">
        <f t="shared" si="29"/>
        <v>0</v>
      </c>
      <c r="AR229" s="156" t="s">
        <v>825</v>
      </c>
      <c r="AT229" s="156" t="s">
        <v>236</v>
      </c>
      <c r="AU229" s="156" t="s">
        <v>81</v>
      </c>
      <c r="AY229" s="3" t="s">
        <v>157</v>
      </c>
      <c r="BE229" s="157">
        <f t="shared" si="30"/>
        <v>0</v>
      </c>
      <c r="BF229" s="157">
        <f t="shared" si="31"/>
        <v>0</v>
      </c>
      <c r="BG229" s="157">
        <f t="shared" si="32"/>
        <v>0</v>
      </c>
      <c r="BH229" s="157">
        <f t="shared" si="33"/>
        <v>0</v>
      </c>
      <c r="BI229" s="157">
        <f t="shared" si="34"/>
        <v>0</v>
      </c>
      <c r="BJ229" s="3" t="s">
        <v>81</v>
      </c>
      <c r="BK229" s="157">
        <f t="shared" si="35"/>
        <v>0</v>
      </c>
      <c r="BL229" s="3" t="s">
        <v>329</v>
      </c>
      <c r="BM229" s="156" t="s">
        <v>735</v>
      </c>
    </row>
    <row r="230" spans="2:65" s="17" customFormat="1" ht="21.75" customHeight="1">
      <c r="B230" s="143"/>
      <c r="C230" s="144" t="s">
        <v>736</v>
      </c>
      <c r="D230" s="144" t="s">
        <v>159</v>
      </c>
      <c r="E230" s="145" t="s">
        <v>1315</v>
      </c>
      <c r="F230" s="146" t="s">
        <v>1316</v>
      </c>
      <c r="G230" s="147" t="s">
        <v>222</v>
      </c>
      <c r="H230" s="148">
        <v>1</v>
      </c>
      <c r="I230" s="149"/>
      <c r="J230" s="150"/>
      <c r="K230" s="151"/>
      <c r="L230" s="18"/>
      <c r="M230" s="152"/>
      <c r="N230" s="153" t="s">
        <v>35</v>
      </c>
      <c r="O230" s="45"/>
      <c r="P230" s="154">
        <f t="shared" si="27"/>
        <v>0</v>
      </c>
      <c r="Q230" s="154">
        <v>0</v>
      </c>
      <c r="R230" s="154">
        <f t="shared" si="28"/>
        <v>0</v>
      </c>
      <c r="S230" s="154">
        <v>0</v>
      </c>
      <c r="T230" s="155">
        <f t="shared" si="29"/>
        <v>0</v>
      </c>
      <c r="AR230" s="156" t="s">
        <v>329</v>
      </c>
      <c r="AT230" s="156" t="s">
        <v>159</v>
      </c>
      <c r="AU230" s="156" t="s">
        <v>81</v>
      </c>
      <c r="AY230" s="3" t="s">
        <v>157</v>
      </c>
      <c r="BE230" s="157">
        <f t="shared" si="30"/>
        <v>0</v>
      </c>
      <c r="BF230" s="157">
        <f t="shared" si="31"/>
        <v>0</v>
      </c>
      <c r="BG230" s="157">
        <f t="shared" si="32"/>
        <v>0</v>
      </c>
      <c r="BH230" s="157">
        <f t="shared" si="33"/>
        <v>0</v>
      </c>
      <c r="BI230" s="157">
        <f t="shared" si="34"/>
        <v>0</v>
      </c>
      <c r="BJ230" s="3" t="s">
        <v>81</v>
      </c>
      <c r="BK230" s="157">
        <f t="shared" si="35"/>
        <v>0</v>
      </c>
      <c r="BL230" s="3" t="s">
        <v>329</v>
      </c>
      <c r="BM230" s="156" t="s">
        <v>738</v>
      </c>
    </row>
    <row r="231" spans="2:65" s="17" customFormat="1" ht="37.9" customHeight="1">
      <c r="B231" s="143"/>
      <c r="C231" s="186" t="s">
        <v>472</v>
      </c>
      <c r="D231" s="186" t="s">
        <v>236</v>
      </c>
      <c r="E231" s="187" t="s">
        <v>1317</v>
      </c>
      <c r="F231" s="188" t="s">
        <v>2990</v>
      </c>
      <c r="G231" s="189" t="s">
        <v>222</v>
      </c>
      <c r="H231" s="190">
        <v>1</v>
      </c>
      <c r="I231" s="191"/>
      <c r="J231" s="192"/>
      <c r="K231" s="193"/>
      <c r="L231" s="194"/>
      <c r="M231" s="195"/>
      <c r="N231" s="196" t="s">
        <v>35</v>
      </c>
      <c r="O231" s="45"/>
      <c r="P231" s="154">
        <f t="shared" si="27"/>
        <v>0</v>
      </c>
      <c r="Q231" s="154">
        <v>0</v>
      </c>
      <c r="R231" s="154">
        <f t="shared" si="28"/>
        <v>0</v>
      </c>
      <c r="S231" s="154">
        <v>0</v>
      </c>
      <c r="T231" s="155">
        <f t="shared" si="29"/>
        <v>0</v>
      </c>
      <c r="AR231" s="156" t="s">
        <v>825</v>
      </c>
      <c r="AT231" s="156" t="s">
        <v>236</v>
      </c>
      <c r="AU231" s="156" t="s">
        <v>81</v>
      </c>
      <c r="AY231" s="3" t="s">
        <v>157</v>
      </c>
      <c r="BE231" s="157">
        <f t="shared" si="30"/>
        <v>0</v>
      </c>
      <c r="BF231" s="157">
        <f t="shared" si="31"/>
        <v>0</v>
      </c>
      <c r="BG231" s="157">
        <f t="shared" si="32"/>
        <v>0</v>
      </c>
      <c r="BH231" s="157">
        <f t="shared" si="33"/>
        <v>0</v>
      </c>
      <c r="BI231" s="157">
        <f t="shared" si="34"/>
        <v>0</v>
      </c>
      <c r="BJ231" s="3" t="s">
        <v>81</v>
      </c>
      <c r="BK231" s="157">
        <f t="shared" si="35"/>
        <v>0</v>
      </c>
      <c r="BL231" s="3" t="s">
        <v>329</v>
      </c>
      <c r="BM231" s="156" t="s">
        <v>741</v>
      </c>
    </row>
    <row r="232" spans="2:65" s="17" customFormat="1" ht="24.25" customHeight="1">
      <c r="B232" s="143"/>
      <c r="C232" s="144" t="s">
        <v>742</v>
      </c>
      <c r="D232" s="144" t="s">
        <v>159</v>
      </c>
      <c r="E232" s="145" t="s">
        <v>1318</v>
      </c>
      <c r="F232" s="146" t="s">
        <v>1319</v>
      </c>
      <c r="G232" s="147" t="s">
        <v>222</v>
      </c>
      <c r="H232" s="148">
        <v>27</v>
      </c>
      <c r="I232" s="149"/>
      <c r="J232" s="150"/>
      <c r="K232" s="151"/>
      <c r="L232" s="18"/>
      <c r="M232" s="152"/>
      <c r="N232" s="153" t="s">
        <v>35</v>
      </c>
      <c r="O232" s="45"/>
      <c r="P232" s="154">
        <f t="shared" ref="P232:P263" si="36">O232*H232</f>
        <v>0</v>
      </c>
      <c r="Q232" s="154">
        <v>0</v>
      </c>
      <c r="R232" s="154">
        <f t="shared" ref="R232:R263" si="37">Q232*H232</f>
        <v>0</v>
      </c>
      <c r="S232" s="154">
        <v>0</v>
      </c>
      <c r="T232" s="155">
        <f t="shared" ref="T232:T263" si="38">S232*H232</f>
        <v>0</v>
      </c>
      <c r="AR232" s="156" t="s">
        <v>329</v>
      </c>
      <c r="AT232" s="156" t="s">
        <v>159</v>
      </c>
      <c r="AU232" s="156" t="s">
        <v>81</v>
      </c>
      <c r="AY232" s="3" t="s">
        <v>157</v>
      </c>
      <c r="BE232" s="157">
        <f t="shared" ref="BE232:BE268" si="39">IF(N232="základná",J232,0)</f>
        <v>0</v>
      </c>
      <c r="BF232" s="157">
        <f t="shared" ref="BF232:BF268" si="40">IF(N232="znížená",J232,0)</f>
        <v>0</v>
      </c>
      <c r="BG232" s="157">
        <f t="shared" ref="BG232:BG268" si="41">IF(N232="zákl. prenesená",J232,0)</f>
        <v>0</v>
      </c>
      <c r="BH232" s="157">
        <f t="shared" ref="BH232:BH268" si="42">IF(N232="zníž. prenesená",J232,0)</f>
        <v>0</v>
      </c>
      <c r="BI232" s="157">
        <f t="shared" ref="BI232:BI268" si="43">IF(N232="nulová",J232,0)</f>
        <v>0</v>
      </c>
      <c r="BJ232" s="3" t="s">
        <v>81</v>
      </c>
      <c r="BK232" s="157">
        <f t="shared" ref="BK232:BK268" si="44">ROUND(I232*H232,2)</f>
        <v>0</v>
      </c>
      <c r="BL232" s="3" t="s">
        <v>329</v>
      </c>
      <c r="BM232" s="156" t="s">
        <v>745</v>
      </c>
    </row>
    <row r="233" spans="2:65" s="17" customFormat="1" ht="49.15" customHeight="1">
      <c r="B233" s="143"/>
      <c r="C233" s="186" t="s">
        <v>475</v>
      </c>
      <c r="D233" s="186" t="s">
        <v>236</v>
      </c>
      <c r="E233" s="187" t="s">
        <v>1320</v>
      </c>
      <c r="F233" s="188" t="s">
        <v>1321</v>
      </c>
      <c r="G233" s="189" t="s">
        <v>222</v>
      </c>
      <c r="H233" s="190">
        <v>13</v>
      </c>
      <c r="I233" s="191"/>
      <c r="J233" s="192"/>
      <c r="K233" s="193"/>
      <c r="L233" s="194"/>
      <c r="M233" s="195"/>
      <c r="N233" s="196" t="s">
        <v>35</v>
      </c>
      <c r="O233" s="45"/>
      <c r="P233" s="154">
        <f t="shared" si="36"/>
        <v>0</v>
      </c>
      <c r="Q233" s="154">
        <v>0</v>
      </c>
      <c r="R233" s="154">
        <f t="shared" si="37"/>
        <v>0</v>
      </c>
      <c r="S233" s="154">
        <v>0</v>
      </c>
      <c r="T233" s="155">
        <f t="shared" si="38"/>
        <v>0</v>
      </c>
      <c r="AR233" s="156" t="s">
        <v>825</v>
      </c>
      <c r="AT233" s="156" t="s">
        <v>236</v>
      </c>
      <c r="AU233" s="156" t="s">
        <v>81</v>
      </c>
      <c r="AY233" s="3" t="s">
        <v>157</v>
      </c>
      <c r="BE233" s="157">
        <f t="shared" si="39"/>
        <v>0</v>
      </c>
      <c r="BF233" s="157">
        <f t="shared" si="40"/>
        <v>0</v>
      </c>
      <c r="BG233" s="157">
        <f t="shared" si="41"/>
        <v>0</v>
      </c>
      <c r="BH233" s="157">
        <f t="shared" si="42"/>
        <v>0</v>
      </c>
      <c r="BI233" s="157">
        <f t="shared" si="43"/>
        <v>0</v>
      </c>
      <c r="BJ233" s="3" t="s">
        <v>81</v>
      </c>
      <c r="BK233" s="157">
        <f t="shared" si="44"/>
        <v>0</v>
      </c>
      <c r="BL233" s="3" t="s">
        <v>329</v>
      </c>
      <c r="BM233" s="156" t="s">
        <v>748</v>
      </c>
    </row>
    <row r="234" spans="2:65" s="17" customFormat="1" ht="37.9" customHeight="1">
      <c r="B234" s="143"/>
      <c r="C234" s="186" t="s">
        <v>749</v>
      </c>
      <c r="D234" s="186" t="s">
        <v>236</v>
      </c>
      <c r="E234" s="187" t="s">
        <v>1322</v>
      </c>
      <c r="F234" s="188" t="s">
        <v>1323</v>
      </c>
      <c r="G234" s="189" t="s">
        <v>222</v>
      </c>
      <c r="H234" s="190">
        <v>2</v>
      </c>
      <c r="I234" s="191"/>
      <c r="J234" s="192"/>
      <c r="K234" s="193"/>
      <c r="L234" s="194"/>
      <c r="M234" s="195"/>
      <c r="N234" s="196" t="s">
        <v>35</v>
      </c>
      <c r="O234" s="45"/>
      <c r="P234" s="154">
        <f t="shared" si="36"/>
        <v>0</v>
      </c>
      <c r="Q234" s="154">
        <v>0</v>
      </c>
      <c r="R234" s="154">
        <f t="shared" si="37"/>
        <v>0</v>
      </c>
      <c r="S234" s="154">
        <v>0</v>
      </c>
      <c r="T234" s="155">
        <f t="shared" si="38"/>
        <v>0</v>
      </c>
      <c r="AR234" s="156" t="s">
        <v>825</v>
      </c>
      <c r="AT234" s="156" t="s">
        <v>236</v>
      </c>
      <c r="AU234" s="156" t="s">
        <v>81</v>
      </c>
      <c r="AY234" s="3" t="s">
        <v>157</v>
      </c>
      <c r="BE234" s="157">
        <f t="shared" si="39"/>
        <v>0</v>
      </c>
      <c r="BF234" s="157">
        <f t="shared" si="40"/>
        <v>0</v>
      </c>
      <c r="BG234" s="157">
        <f t="shared" si="41"/>
        <v>0</v>
      </c>
      <c r="BH234" s="157">
        <f t="shared" si="42"/>
        <v>0</v>
      </c>
      <c r="BI234" s="157">
        <f t="shared" si="43"/>
        <v>0</v>
      </c>
      <c r="BJ234" s="3" t="s">
        <v>81</v>
      </c>
      <c r="BK234" s="157">
        <f t="shared" si="44"/>
        <v>0</v>
      </c>
      <c r="BL234" s="3" t="s">
        <v>329</v>
      </c>
      <c r="BM234" s="156" t="s">
        <v>751</v>
      </c>
    </row>
    <row r="235" spans="2:65" s="17" customFormat="1" ht="37.9" customHeight="1">
      <c r="B235" s="143"/>
      <c r="C235" s="186" t="s">
        <v>477</v>
      </c>
      <c r="D235" s="186" t="s">
        <v>236</v>
      </c>
      <c r="E235" s="187" t="s">
        <v>1324</v>
      </c>
      <c r="F235" s="188" t="s">
        <v>1325</v>
      </c>
      <c r="G235" s="189" t="s">
        <v>222</v>
      </c>
      <c r="H235" s="190">
        <v>4</v>
      </c>
      <c r="I235" s="191"/>
      <c r="J235" s="192"/>
      <c r="K235" s="193"/>
      <c r="L235" s="194"/>
      <c r="M235" s="195"/>
      <c r="N235" s="196" t="s">
        <v>35</v>
      </c>
      <c r="O235" s="45"/>
      <c r="P235" s="154">
        <f t="shared" si="36"/>
        <v>0</v>
      </c>
      <c r="Q235" s="154">
        <v>0</v>
      </c>
      <c r="R235" s="154">
        <f t="shared" si="37"/>
        <v>0</v>
      </c>
      <c r="S235" s="154">
        <v>0</v>
      </c>
      <c r="T235" s="155">
        <f t="shared" si="38"/>
        <v>0</v>
      </c>
      <c r="AR235" s="156" t="s">
        <v>825</v>
      </c>
      <c r="AT235" s="156" t="s">
        <v>236</v>
      </c>
      <c r="AU235" s="156" t="s">
        <v>81</v>
      </c>
      <c r="AY235" s="3" t="s">
        <v>157</v>
      </c>
      <c r="BE235" s="157">
        <f t="shared" si="39"/>
        <v>0</v>
      </c>
      <c r="BF235" s="157">
        <f t="shared" si="40"/>
        <v>0</v>
      </c>
      <c r="BG235" s="157">
        <f t="shared" si="41"/>
        <v>0</v>
      </c>
      <c r="BH235" s="157">
        <f t="shared" si="42"/>
        <v>0</v>
      </c>
      <c r="BI235" s="157">
        <f t="shared" si="43"/>
        <v>0</v>
      </c>
      <c r="BJ235" s="3" t="s">
        <v>81</v>
      </c>
      <c r="BK235" s="157">
        <f t="shared" si="44"/>
        <v>0</v>
      </c>
      <c r="BL235" s="3" t="s">
        <v>329</v>
      </c>
      <c r="BM235" s="156" t="s">
        <v>754</v>
      </c>
    </row>
    <row r="236" spans="2:65" s="17" customFormat="1" ht="44.25" customHeight="1">
      <c r="B236" s="143"/>
      <c r="C236" s="186" t="s">
        <v>755</v>
      </c>
      <c r="D236" s="186" t="s">
        <v>236</v>
      </c>
      <c r="E236" s="187" t="s">
        <v>1326</v>
      </c>
      <c r="F236" s="188" t="s">
        <v>1327</v>
      </c>
      <c r="G236" s="189" t="s">
        <v>222</v>
      </c>
      <c r="H236" s="190">
        <v>8</v>
      </c>
      <c r="I236" s="191"/>
      <c r="J236" s="192"/>
      <c r="K236" s="193"/>
      <c r="L236" s="194"/>
      <c r="M236" s="195"/>
      <c r="N236" s="196" t="s">
        <v>35</v>
      </c>
      <c r="O236" s="45"/>
      <c r="P236" s="154">
        <f t="shared" si="36"/>
        <v>0</v>
      </c>
      <c r="Q236" s="154">
        <v>0</v>
      </c>
      <c r="R236" s="154">
        <f t="shared" si="37"/>
        <v>0</v>
      </c>
      <c r="S236" s="154">
        <v>0</v>
      </c>
      <c r="T236" s="155">
        <f t="shared" si="38"/>
        <v>0</v>
      </c>
      <c r="AR236" s="156" t="s">
        <v>825</v>
      </c>
      <c r="AT236" s="156" t="s">
        <v>236</v>
      </c>
      <c r="AU236" s="156" t="s">
        <v>81</v>
      </c>
      <c r="AY236" s="3" t="s">
        <v>157</v>
      </c>
      <c r="BE236" s="157">
        <f t="shared" si="39"/>
        <v>0</v>
      </c>
      <c r="BF236" s="157">
        <f t="shared" si="40"/>
        <v>0</v>
      </c>
      <c r="BG236" s="157">
        <f t="shared" si="41"/>
        <v>0</v>
      </c>
      <c r="BH236" s="157">
        <f t="shared" si="42"/>
        <v>0</v>
      </c>
      <c r="BI236" s="157">
        <f t="shared" si="43"/>
        <v>0</v>
      </c>
      <c r="BJ236" s="3" t="s">
        <v>81</v>
      </c>
      <c r="BK236" s="157">
        <f t="shared" si="44"/>
        <v>0</v>
      </c>
      <c r="BL236" s="3" t="s">
        <v>329</v>
      </c>
      <c r="BM236" s="156" t="s">
        <v>758</v>
      </c>
    </row>
    <row r="237" spans="2:65" s="17" customFormat="1" ht="21.75" customHeight="1">
      <c r="B237" s="143"/>
      <c r="C237" s="144" t="s">
        <v>480</v>
      </c>
      <c r="D237" s="144" t="s">
        <v>159</v>
      </c>
      <c r="E237" s="145" t="s">
        <v>1328</v>
      </c>
      <c r="F237" s="146" t="s">
        <v>1329</v>
      </c>
      <c r="G237" s="147" t="s">
        <v>222</v>
      </c>
      <c r="H237" s="148">
        <v>13</v>
      </c>
      <c r="I237" s="149"/>
      <c r="J237" s="150"/>
      <c r="K237" s="151"/>
      <c r="L237" s="18"/>
      <c r="M237" s="152"/>
      <c r="N237" s="153" t="s">
        <v>35</v>
      </c>
      <c r="O237" s="45"/>
      <c r="P237" s="154">
        <f t="shared" si="36"/>
        <v>0</v>
      </c>
      <c r="Q237" s="154">
        <v>0</v>
      </c>
      <c r="R237" s="154">
        <f t="shared" si="37"/>
        <v>0</v>
      </c>
      <c r="S237" s="154">
        <v>0</v>
      </c>
      <c r="T237" s="155">
        <f t="shared" si="38"/>
        <v>0</v>
      </c>
      <c r="AR237" s="156" t="s">
        <v>329</v>
      </c>
      <c r="AT237" s="156" t="s">
        <v>159</v>
      </c>
      <c r="AU237" s="156" t="s">
        <v>81</v>
      </c>
      <c r="AY237" s="3" t="s">
        <v>157</v>
      </c>
      <c r="BE237" s="157">
        <f t="shared" si="39"/>
        <v>0</v>
      </c>
      <c r="BF237" s="157">
        <f t="shared" si="40"/>
        <v>0</v>
      </c>
      <c r="BG237" s="157">
        <f t="shared" si="41"/>
        <v>0</v>
      </c>
      <c r="BH237" s="157">
        <f t="shared" si="42"/>
        <v>0</v>
      </c>
      <c r="BI237" s="157">
        <f t="shared" si="43"/>
        <v>0</v>
      </c>
      <c r="BJ237" s="3" t="s">
        <v>81</v>
      </c>
      <c r="BK237" s="157">
        <f t="shared" si="44"/>
        <v>0</v>
      </c>
      <c r="BL237" s="3" t="s">
        <v>329</v>
      </c>
      <c r="BM237" s="156" t="s">
        <v>761</v>
      </c>
    </row>
    <row r="238" spans="2:65" s="17" customFormat="1" ht="21.75" customHeight="1">
      <c r="B238" s="143"/>
      <c r="C238" s="144" t="s">
        <v>762</v>
      </c>
      <c r="D238" s="144" t="s">
        <v>159</v>
      </c>
      <c r="E238" s="145" t="s">
        <v>1330</v>
      </c>
      <c r="F238" s="146" t="s">
        <v>1331</v>
      </c>
      <c r="G238" s="147" t="s">
        <v>222</v>
      </c>
      <c r="H238" s="148">
        <v>85</v>
      </c>
      <c r="I238" s="149"/>
      <c r="J238" s="150"/>
      <c r="K238" s="151"/>
      <c r="L238" s="18"/>
      <c r="M238" s="152"/>
      <c r="N238" s="153" t="s">
        <v>35</v>
      </c>
      <c r="O238" s="45"/>
      <c r="P238" s="154">
        <f t="shared" si="36"/>
        <v>0</v>
      </c>
      <c r="Q238" s="154">
        <v>0</v>
      </c>
      <c r="R238" s="154">
        <f t="shared" si="37"/>
        <v>0</v>
      </c>
      <c r="S238" s="154">
        <v>0</v>
      </c>
      <c r="T238" s="155">
        <f t="shared" si="38"/>
        <v>0</v>
      </c>
      <c r="AR238" s="156" t="s">
        <v>329</v>
      </c>
      <c r="AT238" s="156" t="s">
        <v>159</v>
      </c>
      <c r="AU238" s="156" t="s">
        <v>81</v>
      </c>
      <c r="AY238" s="3" t="s">
        <v>157</v>
      </c>
      <c r="BE238" s="157">
        <f t="shared" si="39"/>
        <v>0</v>
      </c>
      <c r="BF238" s="157">
        <f t="shared" si="40"/>
        <v>0</v>
      </c>
      <c r="BG238" s="157">
        <f t="shared" si="41"/>
        <v>0</v>
      </c>
      <c r="BH238" s="157">
        <f t="shared" si="42"/>
        <v>0</v>
      </c>
      <c r="BI238" s="157">
        <f t="shared" si="43"/>
        <v>0</v>
      </c>
      <c r="BJ238" s="3" t="s">
        <v>81</v>
      </c>
      <c r="BK238" s="157">
        <f t="shared" si="44"/>
        <v>0</v>
      </c>
      <c r="BL238" s="3" t="s">
        <v>329</v>
      </c>
      <c r="BM238" s="156" t="s">
        <v>765</v>
      </c>
    </row>
    <row r="239" spans="2:65" s="17" customFormat="1" ht="21.75" customHeight="1">
      <c r="B239" s="143"/>
      <c r="C239" s="144" t="s">
        <v>484</v>
      </c>
      <c r="D239" s="144" t="s">
        <v>159</v>
      </c>
      <c r="E239" s="145" t="s">
        <v>1332</v>
      </c>
      <c r="F239" s="146" t="s">
        <v>1333</v>
      </c>
      <c r="G239" s="147" t="s">
        <v>222</v>
      </c>
      <c r="H239" s="148">
        <v>1</v>
      </c>
      <c r="I239" s="149"/>
      <c r="J239" s="150"/>
      <c r="K239" s="151"/>
      <c r="L239" s="18"/>
      <c r="M239" s="152"/>
      <c r="N239" s="153" t="s">
        <v>35</v>
      </c>
      <c r="O239" s="45"/>
      <c r="P239" s="154">
        <f t="shared" si="36"/>
        <v>0</v>
      </c>
      <c r="Q239" s="154">
        <v>0</v>
      </c>
      <c r="R239" s="154">
        <f t="shared" si="37"/>
        <v>0</v>
      </c>
      <c r="S239" s="154">
        <v>0</v>
      </c>
      <c r="T239" s="155">
        <f t="shared" si="38"/>
        <v>0</v>
      </c>
      <c r="AR239" s="156" t="s">
        <v>329</v>
      </c>
      <c r="AT239" s="156" t="s">
        <v>159</v>
      </c>
      <c r="AU239" s="156" t="s">
        <v>81</v>
      </c>
      <c r="AY239" s="3" t="s">
        <v>157</v>
      </c>
      <c r="BE239" s="157">
        <f t="shared" si="39"/>
        <v>0</v>
      </c>
      <c r="BF239" s="157">
        <f t="shared" si="40"/>
        <v>0</v>
      </c>
      <c r="BG239" s="157">
        <f t="shared" si="41"/>
        <v>0</v>
      </c>
      <c r="BH239" s="157">
        <f t="shared" si="42"/>
        <v>0</v>
      </c>
      <c r="BI239" s="157">
        <f t="shared" si="43"/>
        <v>0</v>
      </c>
      <c r="BJ239" s="3" t="s">
        <v>81</v>
      </c>
      <c r="BK239" s="157">
        <f t="shared" si="44"/>
        <v>0</v>
      </c>
      <c r="BL239" s="3" t="s">
        <v>329</v>
      </c>
      <c r="BM239" s="156" t="s">
        <v>768</v>
      </c>
    </row>
    <row r="240" spans="2:65" s="17" customFormat="1" ht="21.75" customHeight="1">
      <c r="B240" s="143"/>
      <c r="C240" s="144" t="s">
        <v>769</v>
      </c>
      <c r="D240" s="144" t="s">
        <v>159</v>
      </c>
      <c r="E240" s="145" t="s">
        <v>1334</v>
      </c>
      <c r="F240" s="146" t="s">
        <v>1335</v>
      </c>
      <c r="G240" s="147" t="s">
        <v>222</v>
      </c>
      <c r="H240" s="148">
        <v>2</v>
      </c>
      <c r="I240" s="149"/>
      <c r="J240" s="150"/>
      <c r="K240" s="151"/>
      <c r="L240" s="18"/>
      <c r="M240" s="152"/>
      <c r="N240" s="153" t="s">
        <v>35</v>
      </c>
      <c r="O240" s="45"/>
      <c r="P240" s="154">
        <f t="shared" si="36"/>
        <v>0</v>
      </c>
      <c r="Q240" s="154">
        <v>0</v>
      </c>
      <c r="R240" s="154">
        <f t="shared" si="37"/>
        <v>0</v>
      </c>
      <c r="S240" s="154">
        <v>0</v>
      </c>
      <c r="T240" s="155">
        <f t="shared" si="38"/>
        <v>0</v>
      </c>
      <c r="AR240" s="156" t="s">
        <v>329</v>
      </c>
      <c r="AT240" s="156" t="s">
        <v>159</v>
      </c>
      <c r="AU240" s="156" t="s">
        <v>81</v>
      </c>
      <c r="AY240" s="3" t="s">
        <v>157</v>
      </c>
      <c r="BE240" s="157">
        <f t="shared" si="39"/>
        <v>0</v>
      </c>
      <c r="BF240" s="157">
        <f t="shared" si="40"/>
        <v>0</v>
      </c>
      <c r="BG240" s="157">
        <f t="shared" si="41"/>
        <v>0</v>
      </c>
      <c r="BH240" s="157">
        <f t="shared" si="42"/>
        <v>0</v>
      </c>
      <c r="BI240" s="157">
        <f t="shared" si="43"/>
        <v>0</v>
      </c>
      <c r="BJ240" s="3" t="s">
        <v>81</v>
      </c>
      <c r="BK240" s="157">
        <f t="shared" si="44"/>
        <v>0</v>
      </c>
      <c r="BL240" s="3" t="s">
        <v>329</v>
      </c>
      <c r="BM240" s="156" t="s">
        <v>771</v>
      </c>
    </row>
    <row r="241" spans="2:65" s="17" customFormat="1" ht="24.25" customHeight="1">
      <c r="B241" s="143"/>
      <c r="C241" s="186" t="s">
        <v>487</v>
      </c>
      <c r="D241" s="186" t="s">
        <v>236</v>
      </c>
      <c r="E241" s="187" t="s">
        <v>1336</v>
      </c>
      <c r="F241" s="188" t="s">
        <v>1337</v>
      </c>
      <c r="G241" s="189" t="s">
        <v>222</v>
      </c>
      <c r="H241" s="190">
        <v>2</v>
      </c>
      <c r="I241" s="191"/>
      <c r="J241" s="192"/>
      <c r="K241" s="193"/>
      <c r="L241" s="194"/>
      <c r="M241" s="195"/>
      <c r="N241" s="196" t="s">
        <v>35</v>
      </c>
      <c r="O241" s="45"/>
      <c r="P241" s="154">
        <f t="shared" si="36"/>
        <v>0</v>
      </c>
      <c r="Q241" s="154">
        <v>0</v>
      </c>
      <c r="R241" s="154">
        <f t="shared" si="37"/>
        <v>0</v>
      </c>
      <c r="S241" s="154">
        <v>0</v>
      </c>
      <c r="T241" s="155">
        <f t="shared" si="38"/>
        <v>0</v>
      </c>
      <c r="AR241" s="156" t="s">
        <v>825</v>
      </c>
      <c r="AT241" s="156" t="s">
        <v>236</v>
      </c>
      <c r="AU241" s="156" t="s">
        <v>81</v>
      </c>
      <c r="AY241" s="3" t="s">
        <v>157</v>
      </c>
      <c r="BE241" s="157">
        <f t="shared" si="39"/>
        <v>0</v>
      </c>
      <c r="BF241" s="157">
        <f t="shared" si="40"/>
        <v>0</v>
      </c>
      <c r="BG241" s="157">
        <f t="shared" si="41"/>
        <v>0</v>
      </c>
      <c r="BH241" s="157">
        <f t="shared" si="42"/>
        <v>0</v>
      </c>
      <c r="BI241" s="157">
        <f t="shared" si="43"/>
        <v>0</v>
      </c>
      <c r="BJ241" s="3" t="s">
        <v>81</v>
      </c>
      <c r="BK241" s="157">
        <f t="shared" si="44"/>
        <v>0</v>
      </c>
      <c r="BL241" s="3" t="s">
        <v>329</v>
      </c>
      <c r="BM241" s="156" t="s">
        <v>773</v>
      </c>
    </row>
    <row r="242" spans="2:65" s="17" customFormat="1" ht="16.5" customHeight="1">
      <c r="B242" s="143"/>
      <c r="C242" s="186" t="s">
        <v>774</v>
      </c>
      <c r="D242" s="186" t="s">
        <v>236</v>
      </c>
      <c r="E242" s="187" t="s">
        <v>1338</v>
      </c>
      <c r="F242" s="188" t="s">
        <v>1339</v>
      </c>
      <c r="G242" s="189" t="s">
        <v>222</v>
      </c>
      <c r="H242" s="190">
        <v>2</v>
      </c>
      <c r="I242" s="191"/>
      <c r="J242" s="192"/>
      <c r="K242" s="193"/>
      <c r="L242" s="194"/>
      <c r="M242" s="195"/>
      <c r="N242" s="196" t="s">
        <v>35</v>
      </c>
      <c r="O242" s="45"/>
      <c r="P242" s="154">
        <f t="shared" si="36"/>
        <v>0</v>
      </c>
      <c r="Q242" s="154">
        <v>0</v>
      </c>
      <c r="R242" s="154">
        <f t="shared" si="37"/>
        <v>0</v>
      </c>
      <c r="S242" s="154">
        <v>0</v>
      </c>
      <c r="T242" s="155">
        <f t="shared" si="38"/>
        <v>0</v>
      </c>
      <c r="AR242" s="156" t="s">
        <v>825</v>
      </c>
      <c r="AT242" s="156" t="s">
        <v>236</v>
      </c>
      <c r="AU242" s="156" t="s">
        <v>81</v>
      </c>
      <c r="AY242" s="3" t="s">
        <v>157</v>
      </c>
      <c r="BE242" s="157">
        <f t="shared" si="39"/>
        <v>0</v>
      </c>
      <c r="BF242" s="157">
        <f t="shared" si="40"/>
        <v>0</v>
      </c>
      <c r="BG242" s="157">
        <f t="shared" si="41"/>
        <v>0</v>
      </c>
      <c r="BH242" s="157">
        <f t="shared" si="42"/>
        <v>0</v>
      </c>
      <c r="BI242" s="157">
        <f t="shared" si="43"/>
        <v>0</v>
      </c>
      <c r="BJ242" s="3" t="s">
        <v>81</v>
      </c>
      <c r="BK242" s="157">
        <f t="shared" si="44"/>
        <v>0</v>
      </c>
      <c r="BL242" s="3" t="s">
        <v>329</v>
      </c>
      <c r="BM242" s="156" t="s">
        <v>776</v>
      </c>
    </row>
    <row r="243" spans="2:65" s="17" customFormat="1" ht="16.5" customHeight="1">
      <c r="B243" s="143"/>
      <c r="C243" s="144" t="s">
        <v>491</v>
      </c>
      <c r="D243" s="144" t="s">
        <v>159</v>
      </c>
      <c r="E243" s="145" t="s">
        <v>1340</v>
      </c>
      <c r="F243" s="146" t="s">
        <v>1341</v>
      </c>
      <c r="G243" s="147" t="s">
        <v>222</v>
      </c>
      <c r="H243" s="148">
        <v>12</v>
      </c>
      <c r="I243" s="149"/>
      <c r="J243" s="150"/>
      <c r="K243" s="151"/>
      <c r="L243" s="18"/>
      <c r="M243" s="152"/>
      <c r="N243" s="153" t="s">
        <v>35</v>
      </c>
      <c r="O243" s="45"/>
      <c r="P243" s="154">
        <f t="shared" si="36"/>
        <v>0</v>
      </c>
      <c r="Q243" s="154">
        <v>0</v>
      </c>
      <c r="R243" s="154">
        <f t="shared" si="37"/>
        <v>0</v>
      </c>
      <c r="S243" s="154">
        <v>0</v>
      </c>
      <c r="T243" s="155">
        <f t="shared" si="38"/>
        <v>0</v>
      </c>
      <c r="AR243" s="156" t="s">
        <v>329</v>
      </c>
      <c r="AT243" s="156" t="s">
        <v>159</v>
      </c>
      <c r="AU243" s="156" t="s">
        <v>81</v>
      </c>
      <c r="AY243" s="3" t="s">
        <v>157</v>
      </c>
      <c r="BE243" s="157">
        <f t="shared" si="39"/>
        <v>0</v>
      </c>
      <c r="BF243" s="157">
        <f t="shared" si="40"/>
        <v>0</v>
      </c>
      <c r="BG243" s="157">
        <f t="shared" si="41"/>
        <v>0</v>
      </c>
      <c r="BH243" s="157">
        <f t="shared" si="42"/>
        <v>0</v>
      </c>
      <c r="BI243" s="157">
        <f t="shared" si="43"/>
        <v>0</v>
      </c>
      <c r="BJ243" s="3" t="s">
        <v>81</v>
      </c>
      <c r="BK243" s="157">
        <f t="shared" si="44"/>
        <v>0</v>
      </c>
      <c r="BL243" s="3" t="s">
        <v>329</v>
      </c>
      <c r="BM243" s="156" t="s">
        <v>778</v>
      </c>
    </row>
    <row r="244" spans="2:65" s="17" customFormat="1" ht="16.5" customHeight="1">
      <c r="B244" s="143"/>
      <c r="C244" s="186" t="s">
        <v>779</v>
      </c>
      <c r="D244" s="186" t="s">
        <v>236</v>
      </c>
      <c r="E244" s="187" t="s">
        <v>1342</v>
      </c>
      <c r="F244" s="188" t="s">
        <v>1343</v>
      </c>
      <c r="G244" s="189" t="s">
        <v>222</v>
      </c>
      <c r="H244" s="190">
        <v>12</v>
      </c>
      <c r="I244" s="191"/>
      <c r="J244" s="192"/>
      <c r="K244" s="193"/>
      <c r="L244" s="194"/>
      <c r="M244" s="195"/>
      <c r="N244" s="196" t="s">
        <v>35</v>
      </c>
      <c r="O244" s="45"/>
      <c r="P244" s="154">
        <f t="shared" si="36"/>
        <v>0</v>
      </c>
      <c r="Q244" s="154">
        <v>0</v>
      </c>
      <c r="R244" s="154">
        <f t="shared" si="37"/>
        <v>0</v>
      </c>
      <c r="S244" s="154">
        <v>0</v>
      </c>
      <c r="T244" s="155">
        <f t="shared" si="38"/>
        <v>0</v>
      </c>
      <c r="AR244" s="156" t="s">
        <v>825</v>
      </c>
      <c r="AT244" s="156" t="s">
        <v>236</v>
      </c>
      <c r="AU244" s="156" t="s">
        <v>81</v>
      </c>
      <c r="AY244" s="3" t="s">
        <v>157</v>
      </c>
      <c r="BE244" s="157">
        <f t="shared" si="39"/>
        <v>0</v>
      </c>
      <c r="BF244" s="157">
        <f t="shared" si="40"/>
        <v>0</v>
      </c>
      <c r="BG244" s="157">
        <f t="shared" si="41"/>
        <v>0</v>
      </c>
      <c r="BH244" s="157">
        <f t="shared" si="42"/>
        <v>0</v>
      </c>
      <c r="BI244" s="157">
        <f t="shared" si="43"/>
        <v>0</v>
      </c>
      <c r="BJ244" s="3" t="s">
        <v>81</v>
      </c>
      <c r="BK244" s="157">
        <f t="shared" si="44"/>
        <v>0</v>
      </c>
      <c r="BL244" s="3" t="s">
        <v>329</v>
      </c>
      <c r="BM244" s="156" t="s">
        <v>781</v>
      </c>
    </row>
    <row r="245" spans="2:65" s="17" customFormat="1" ht="24.25" customHeight="1">
      <c r="B245" s="143"/>
      <c r="C245" s="186" t="s">
        <v>494</v>
      </c>
      <c r="D245" s="186" t="s">
        <v>236</v>
      </c>
      <c r="E245" s="187" t="s">
        <v>1344</v>
      </c>
      <c r="F245" s="188" t="s">
        <v>1345</v>
      </c>
      <c r="G245" s="189" t="s">
        <v>222</v>
      </c>
      <c r="H245" s="190">
        <v>12</v>
      </c>
      <c r="I245" s="191"/>
      <c r="J245" s="192"/>
      <c r="K245" s="193"/>
      <c r="L245" s="194"/>
      <c r="M245" s="195"/>
      <c r="N245" s="196" t="s">
        <v>35</v>
      </c>
      <c r="O245" s="45"/>
      <c r="P245" s="154">
        <f t="shared" si="36"/>
        <v>0</v>
      </c>
      <c r="Q245" s="154">
        <v>0</v>
      </c>
      <c r="R245" s="154">
        <f t="shared" si="37"/>
        <v>0</v>
      </c>
      <c r="S245" s="154">
        <v>0</v>
      </c>
      <c r="T245" s="155">
        <f t="shared" si="38"/>
        <v>0</v>
      </c>
      <c r="AR245" s="156" t="s">
        <v>825</v>
      </c>
      <c r="AT245" s="156" t="s">
        <v>236</v>
      </c>
      <c r="AU245" s="156" t="s">
        <v>81</v>
      </c>
      <c r="AY245" s="3" t="s">
        <v>157</v>
      </c>
      <c r="BE245" s="157">
        <f t="shared" si="39"/>
        <v>0</v>
      </c>
      <c r="BF245" s="157">
        <f t="shared" si="40"/>
        <v>0</v>
      </c>
      <c r="BG245" s="157">
        <f t="shared" si="41"/>
        <v>0</v>
      </c>
      <c r="BH245" s="157">
        <f t="shared" si="42"/>
        <v>0</v>
      </c>
      <c r="BI245" s="157">
        <f t="shared" si="43"/>
        <v>0</v>
      </c>
      <c r="BJ245" s="3" t="s">
        <v>81</v>
      </c>
      <c r="BK245" s="157">
        <f t="shared" si="44"/>
        <v>0</v>
      </c>
      <c r="BL245" s="3" t="s">
        <v>329</v>
      </c>
      <c r="BM245" s="156" t="s">
        <v>784</v>
      </c>
    </row>
    <row r="246" spans="2:65" s="17" customFormat="1" ht="24.25" customHeight="1">
      <c r="B246" s="143"/>
      <c r="C246" s="144" t="s">
        <v>785</v>
      </c>
      <c r="D246" s="144" t="s">
        <v>159</v>
      </c>
      <c r="E246" s="145" t="s">
        <v>1346</v>
      </c>
      <c r="F246" s="146" t="s">
        <v>1347</v>
      </c>
      <c r="G246" s="147" t="s">
        <v>239</v>
      </c>
      <c r="H246" s="148">
        <v>50</v>
      </c>
      <c r="I246" s="149"/>
      <c r="J246" s="150"/>
      <c r="K246" s="151"/>
      <c r="L246" s="18"/>
      <c r="M246" s="152"/>
      <c r="N246" s="153" t="s">
        <v>35</v>
      </c>
      <c r="O246" s="45"/>
      <c r="P246" s="154">
        <f t="shared" si="36"/>
        <v>0</v>
      </c>
      <c r="Q246" s="154">
        <v>0</v>
      </c>
      <c r="R246" s="154">
        <f t="shared" si="37"/>
        <v>0</v>
      </c>
      <c r="S246" s="154">
        <v>0</v>
      </c>
      <c r="T246" s="155">
        <f t="shared" si="38"/>
        <v>0</v>
      </c>
      <c r="AR246" s="156" t="s">
        <v>329</v>
      </c>
      <c r="AT246" s="156" t="s">
        <v>159</v>
      </c>
      <c r="AU246" s="156" t="s">
        <v>81</v>
      </c>
      <c r="AY246" s="3" t="s">
        <v>157</v>
      </c>
      <c r="BE246" s="157">
        <f t="shared" si="39"/>
        <v>0</v>
      </c>
      <c r="BF246" s="157">
        <f t="shared" si="40"/>
        <v>0</v>
      </c>
      <c r="BG246" s="157">
        <f t="shared" si="41"/>
        <v>0</v>
      </c>
      <c r="BH246" s="157">
        <f t="shared" si="42"/>
        <v>0</v>
      </c>
      <c r="BI246" s="157">
        <f t="shared" si="43"/>
        <v>0</v>
      </c>
      <c r="BJ246" s="3" t="s">
        <v>81</v>
      </c>
      <c r="BK246" s="157">
        <f t="shared" si="44"/>
        <v>0</v>
      </c>
      <c r="BL246" s="3" t="s">
        <v>329</v>
      </c>
      <c r="BM246" s="156" t="s">
        <v>788</v>
      </c>
    </row>
    <row r="247" spans="2:65" s="17" customFormat="1" ht="16.5" customHeight="1">
      <c r="B247" s="143"/>
      <c r="C247" s="186" t="s">
        <v>499</v>
      </c>
      <c r="D247" s="186" t="s">
        <v>236</v>
      </c>
      <c r="E247" s="187" t="s">
        <v>1348</v>
      </c>
      <c r="F247" s="188" t="s">
        <v>1349</v>
      </c>
      <c r="G247" s="189" t="s">
        <v>239</v>
      </c>
      <c r="H247" s="190">
        <v>50</v>
      </c>
      <c r="I247" s="191"/>
      <c r="J247" s="192"/>
      <c r="K247" s="193"/>
      <c r="L247" s="194"/>
      <c r="M247" s="195"/>
      <c r="N247" s="196" t="s">
        <v>35</v>
      </c>
      <c r="O247" s="45"/>
      <c r="P247" s="154">
        <f t="shared" si="36"/>
        <v>0</v>
      </c>
      <c r="Q247" s="154">
        <v>0</v>
      </c>
      <c r="R247" s="154">
        <f t="shared" si="37"/>
        <v>0</v>
      </c>
      <c r="S247" s="154">
        <v>0</v>
      </c>
      <c r="T247" s="155">
        <f t="shared" si="38"/>
        <v>0</v>
      </c>
      <c r="AR247" s="156" t="s">
        <v>825</v>
      </c>
      <c r="AT247" s="156" t="s">
        <v>236</v>
      </c>
      <c r="AU247" s="156" t="s">
        <v>81</v>
      </c>
      <c r="AY247" s="3" t="s">
        <v>157</v>
      </c>
      <c r="BE247" s="157">
        <f t="shared" si="39"/>
        <v>0</v>
      </c>
      <c r="BF247" s="157">
        <f t="shared" si="40"/>
        <v>0</v>
      </c>
      <c r="BG247" s="157">
        <f t="shared" si="41"/>
        <v>0</v>
      </c>
      <c r="BH247" s="157">
        <f t="shared" si="42"/>
        <v>0</v>
      </c>
      <c r="BI247" s="157">
        <f t="shared" si="43"/>
        <v>0</v>
      </c>
      <c r="BJ247" s="3" t="s">
        <v>81</v>
      </c>
      <c r="BK247" s="157">
        <f t="shared" si="44"/>
        <v>0</v>
      </c>
      <c r="BL247" s="3" t="s">
        <v>329</v>
      </c>
      <c r="BM247" s="156" t="s">
        <v>791</v>
      </c>
    </row>
    <row r="248" spans="2:65" s="17" customFormat="1" ht="24.25" customHeight="1">
      <c r="B248" s="143"/>
      <c r="C248" s="144" t="s">
        <v>792</v>
      </c>
      <c r="D248" s="144" t="s">
        <v>159</v>
      </c>
      <c r="E248" s="145" t="s">
        <v>1350</v>
      </c>
      <c r="F248" s="146" t="s">
        <v>1351</v>
      </c>
      <c r="G248" s="147" t="s">
        <v>239</v>
      </c>
      <c r="H248" s="148">
        <v>35</v>
      </c>
      <c r="I248" s="149"/>
      <c r="J248" s="150"/>
      <c r="K248" s="151"/>
      <c r="L248" s="18"/>
      <c r="M248" s="152"/>
      <c r="N248" s="153" t="s">
        <v>35</v>
      </c>
      <c r="O248" s="45"/>
      <c r="P248" s="154">
        <f t="shared" si="36"/>
        <v>0</v>
      </c>
      <c r="Q248" s="154">
        <v>0</v>
      </c>
      <c r="R248" s="154">
        <f t="shared" si="37"/>
        <v>0</v>
      </c>
      <c r="S248" s="154">
        <v>0</v>
      </c>
      <c r="T248" s="155">
        <f t="shared" si="38"/>
        <v>0</v>
      </c>
      <c r="AR248" s="156" t="s">
        <v>329</v>
      </c>
      <c r="AT248" s="156" t="s">
        <v>159</v>
      </c>
      <c r="AU248" s="156" t="s">
        <v>81</v>
      </c>
      <c r="AY248" s="3" t="s">
        <v>157</v>
      </c>
      <c r="BE248" s="157">
        <f t="shared" si="39"/>
        <v>0</v>
      </c>
      <c r="BF248" s="157">
        <f t="shared" si="40"/>
        <v>0</v>
      </c>
      <c r="BG248" s="157">
        <f t="shared" si="41"/>
        <v>0</v>
      </c>
      <c r="BH248" s="157">
        <f t="shared" si="42"/>
        <v>0</v>
      </c>
      <c r="BI248" s="157">
        <f t="shared" si="43"/>
        <v>0</v>
      </c>
      <c r="BJ248" s="3" t="s">
        <v>81</v>
      </c>
      <c r="BK248" s="157">
        <f t="shared" si="44"/>
        <v>0</v>
      </c>
      <c r="BL248" s="3" t="s">
        <v>329</v>
      </c>
      <c r="BM248" s="156" t="s">
        <v>795</v>
      </c>
    </row>
    <row r="249" spans="2:65" s="17" customFormat="1" ht="16.5" customHeight="1">
      <c r="B249" s="143"/>
      <c r="C249" s="186" t="s">
        <v>519</v>
      </c>
      <c r="D249" s="186" t="s">
        <v>236</v>
      </c>
      <c r="E249" s="187" t="s">
        <v>1352</v>
      </c>
      <c r="F249" s="188" t="s">
        <v>1353</v>
      </c>
      <c r="G249" s="189" t="s">
        <v>239</v>
      </c>
      <c r="H249" s="190">
        <v>35</v>
      </c>
      <c r="I249" s="191"/>
      <c r="J249" s="192"/>
      <c r="K249" s="193"/>
      <c r="L249" s="194"/>
      <c r="M249" s="195"/>
      <c r="N249" s="196" t="s">
        <v>35</v>
      </c>
      <c r="O249" s="45"/>
      <c r="P249" s="154">
        <f t="shared" si="36"/>
        <v>0</v>
      </c>
      <c r="Q249" s="154">
        <v>0</v>
      </c>
      <c r="R249" s="154">
        <f t="shared" si="37"/>
        <v>0</v>
      </c>
      <c r="S249" s="154">
        <v>0</v>
      </c>
      <c r="T249" s="155">
        <f t="shared" si="38"/>
        <v>0</v>
      </c>
      <c r="AR249" s="156" t="s">
        <v>825</v>
      </c>
      <c r="AT249" s="156" t="s">
        <v>236</v>
      </c>
      <c r="AU249" s="156" t="s">
        <v>81</v>
      </c>
      <c r="AY249" s="3" t="s">
        <v>157</v>
      </c>
      <c r="BE249" s="157">
        <f t="shared" si="39"/>
        <v>0</v>
      </c>
      <c r="BF249" s="157">
        <f t="shared" si="40"/>
        <v>0</v>
      </c>
      <c r="BG249" s="157">
        <f t="shared" si="41"/>
        <v>0</v>
      </c>
      <c r="BH249" s="157">
        <f t="shared" si="42"/>
        <v>0</v>
      </c>
      <c r="BI249" s="157">
        <f t="shared" si="43"/>
        <v>0</v>
      </c>
      <c r="BJ249" s="3" t="s">
        <v>81</v>
      </c>
      <c r="BK249" s="157">
        <f t="shared" si="44"/>
        <v>0</v>
      </c>
      <c r="BL249" s="3" t="s">
        <v>329</v>
      </c>
      <c r="BM249" s="156" t="s">
        <v>798</v>
      </c>
    </row>
    <row r="250" spans="2:65" s="17" customFormat="1" ht="24.25" customHeight="1">
      <c r="B250" s="143"/>
      <c r="C250" s="144" t="s">
        <v>799</v>
      </c>
      <c r="D250" s="144" t="s">
        <v>159</v>
      </c>
      <c r="E250" s="145" t="s">
        <v>1354</v>
      </c>
      <c r="F250" s="146" t="s">
        <v>1355</v>
      </c>
      <c r="G250" s="147" t="s">
        <v>222</v>
      </c>
      <c r="H250" s="148">
        <v>6</v>
      </c>
      <c r="I250" s="149"/>
      <c r="J250" s="150"/>
      <c r="K250" s="151"/>
      <c r="L250" s="18"/>
      <c r="M250" s="152"/>
      <c r="N250" s="153" t="s">
        <v>35</v>
      </c>
      <c r="O250" s="45"/>
      <c r="P250" s="154">
        <f t="shared" si="36"/>
        <v>0</v>
      </c>
      <c r="Q250" s="154">
        <v>0</v>
      </c>
      <c r="R250" s="154">
        <f t="shared" si="37"/>
        <v>0</v>
      </c>
      <c r="S250" s="154">
        <v>0</v>
      </c>
      <c r="T250" s="155">
        <f t="shared" si="38"/>
        <v>0</v>
      </c>
      <c r="AR250" s="156" t="s">
        <v>329</v>
      </c>
      <c r="AT250" s="156" t="s">
        <v>159</v>
      </c>
      <c r="AU250" s="156" t="s">
        <v>81</v>
      </c>
      <c r="AY250" s="3" t="s">
        <v>157</v>
      </c>
      <c r="BE250" s="157">
        <f t="shared" si="39"/>
        <v>0</v>
      </c>
      <c r="BF250" s="157">
        <f t="shared" si="40"/>
        <v>0</v>
      </c>
      <c r="BG250" s="157">
        <f t="shared" si="41"/>
        <v>0</v>
      </c>
      <c r="BH250" s="157">
        <f t="shared" si="42"/>
        <v>0</v>
      </c>
      <c r="BI250" s="157">
        <f t="shared" si="43"/>
        <v>0</v>
      </c>
      <c r="BJ250" s="3" t="s">
        <v>81</v>
      </c>
      <c r="BK250" s="157">
        <f t="shared" si="44"/>
        <v>0</v>
      </c>
      <c r="BL250" s="3" t="s">
        <v>329</v>
      </c>
      <c r="BM250" s="156" t="s">
        <v>802</v>
      </c>
    </row>
    <row r="251" spans="2:65" s="17" customFormat="1" ht="24.25" customHeight="1">
      <c r="B251" s="143"/>
      <c r="C251" s="144" t="s">
        <v>534</v>
      </c>
      <c r="D251" s="144" t="s">
        <v>159</v>
      </c>
      <c r="E251" s="145" t="s">
        <v>1356</v>
      </c>
      <c r="F251" s="146" t="s">
        <v>1357</v>
      </c>
      <c r="G251" s="147" t="s">
        <v>222</v>
      </c>
      <c r="H251" s="148">
        <v>3</v>
      </c>
      <c r="I251" s="149"/>
      <c r="J251" s="150"/>
      <c r="K251" s="151"/>
      <c r="L251" s="18"/>
      <c r="M251" s="152"/>
      <c r="N251" s="153" t="s">
        <v>35</v>
      </c>
      <c r="O251" s="45"/>
      <c r="P251" s="154">
        <f t="shared" si="36"/>
        <v>0</v>
      </c>
      <c r="Q251" s="154">
        <v>0</v>
      </c>
      <c r="R251" s="154">
        <f t="shared" si="37"/>
        <v>0</v>
      </c>
      <c r="S251" s="154">
        <v>0</v>
      </c>
      <c r="T251" s="155">
        <f t="shared" si="38"/>
        <v>0</v>
      </c>
      <c r="AR251" s="156" t="s">
        <v>329</v>
      </c>
      <c r="AT251" s="156" t="s">
        <v>159</v>
      </c>
      <c r="AU251" s="156" t="s">
        <v>81</v>
      </c>
      <c r="AY251" s="3" t="s">
        <v>157</v>
      </c>
      <c r="BE251" s="157">
        <f t="shared" si="39"/>
        <v>0</v>
      </c>
      <c r="BF251" s="157">
        <f t="shared" si="40"/>
        <v>0</v>
      </c>
      <c r="BG251" s="157">
        <f t="shared" si="41"/>
        <v>0</v>
      </c>
      <c r="BH251" s="157">
        <f t="shared" si="42"/>
        <v>0</v>
      </c>
      <c r="BI251" s="157">
        <f t="shared" si="43"/>
        <v>0</v>
      </c>
      <c r="BJ251" s="3" t="s">
        <v>81</v>
      </c>
      <c r="BK251" s="157">
        <f t="shared" si="44"/>
        <v>0</v>
      </c>
      <c r="BL251" s="3" t="s">
        <v>329</v>
      </c>
      <c r="BM251" s="156" t="s">
        <v>805</v>
      </c>
    </row>
    <row r="252" spans="2:65" s="17" customFormat="1" ht="24.25" customHeight="1">
      <c r="B252" s="143"/>
      <c r="C252" s="144" t="s">
        <v>806</v>
      </c>
      <c r="D252" s="144" t="s">
        <v>159</v>
      </c>
      <c r="E252" s="145" t="s">
        <v>1358</v>
      </c>
      <c r="F252" s="146" t="s">
        <v>1359</v>
      </c>
      <c r="G252" s="147" t="s">
        <v>222</v>
      </c>
      <c r="H252" s="148">
        <v>5</v>
      </c>
      <c r="I252" s="149"/>
      <c r="J252" s="150"/>
      <c r="K252" s="151"/>
      <c r="L252" s="18"/>
      <c r="M252" s="152"/>
      <c r="N252" s="153" t="s">
        <v>35</v>
      </c>
      <c r="O252" s="45"/>
      <c r="P252" s="154">
        <f t="shared" si="36"/>
        <v>0</v>
      </c>
      <c r="Q252" s="154">
        <v>0</v>
      </c>
      <c r="R252" s="154">
        <f t="shared" si="37"/>
        <v>0</v>
      </c>
      <c r="S252" s="154">
        <v>0</v>
      </c>
      <c r="T252" s="155">
        <f t="shared" si="38"/>
        <v>0</v>
      </c>
      <c r="AR252" s="156" t="s">
        <v>329</v>
      </c>
      <c r="AT252" s="156" t="s">
        <v>159</v>
      </c>
      <c r="AU252" s="156" t="s">
        <v>81</v>
      </c>
      <c r="AY252" s="3" t="s">
        <v>157</v>
      </c>
      <c r="BE252" s="157">
        <f t="shared" si="39"/>
        <v>0</v>
      </c>
      <c r="BF252" s="157">
        <f t="shared" si="40"/>
        <v>0</v>
      </c>
      <c r="BG252" s="157">
        <f t="shared" si="41"/>
        <v>0</v>
      </c>
      <c r="BH252" s="157">
        <f t="shared" si="42"/>
        <v>0</v>
      </c>
      <c r="BI252" s="157">
        <f t="shared" si="43"/>
        <v>0</v>
      </c>
      <c r="BJ252" s="3" t="s">
        <v>81</v>
      </c>
      <c r="BK252" s="157">
        <f t="shared" si="44"/>
        <v>0</v>
      </c>
      <c r="BL252" s="3" t="s">
        <v>329</v>
      </c>
      <c r="BM252" s="156" t="s">
        <v>809</v>
      </c>
    </row>
    <row r="253" spans="2:65" s="17" customFormat="1" ht="24.25" customHeight="1">
      <c r="B253" s="143"/>
      <c r="C253" s="144" t="s">
        <v>537</v>
      </c>
      <c r="D253" s="144" t="s">
        <v>159</v>
      </c>
      <c r="E253" s="145" t="s">
        <v>1360</v>
      </c>
      <c r="F253" s="146" t="s">
        <v>1361</v>
      </c>
      <c r="G253" s="147" t="s">
        <v>222</v>
      </c>
      <c r="H253" s="148">
        <v>5</v>
      </c>
      <c r="I253" s="149"/>
      <c r="J253" s="150"/>
      <c r="K253" s="151"/>
      <c r="L253" s="18"/>
      <c r="M253" s="152"/>
      <c r="N253" s="153" t="s">
        <v>35</v>
      </c>
      <c r="O253" s="45"/>
      <c r="P253" s="154">
        <f t="shared" si="36"/>
        <v>0</v>
      </c>
      <c r="Q253" s="154">
        <v>0</v>
      </c>
      <c r="R253" s="154">
        <f t="shared" si="37"/>
        <v>0</v>
      </c>
      <c r="S253" s="154">
        <v>0</v>
      </c>
      <c r="T253" s="155">
        <f t="shared" si="38"/>
        <v>0</v>
      </c>
      <c r="AR253" s="156" t="s">
        <v>329</v>
      </c>
      <c r="AT253" s="156" t="s">
        <v>159</v>
      </c>
      <c r="AU253" s="156" t="s">
        <v>81</v>
      </c>
      <c r="AY253" s="3" t="s">
        <v>157</v>
      </c>
      <c r="BE253" s="157">
        <f t="shared" si="39"/>
        <v>0</v>
      </c>
      <c r="BF253" s="157">
        <f t="shared" si="40"/>
        <v>0</v>
      </c>
      <c r="BG253" s="157">
        <f t="shared" si="41"/>
        <v>0</v>
      </c>
      <c r="BH253" s="157">
        <f t="shared" si="42"/>
        <v>0</v>
      </c>
      <c r="BI253" s="157">
        <f t="shared" si="43"/>
        <v>0</v>
      </c>
      <c r="BJ253" s="3" t="s">
        <v>81</v>
      </c>
      <c r="BK253" s="157">
        <f t="shared" si="44"/>
        <v>0</v>
      </c>
      <c r="BL253" s="3" t="s">
        <v>329</v>
      </c>
      <c r="BM253" s="156" t="s">
        <v>811</v>
      </c>
    </row>
    <row r="254" spans="2:65" s="17" customFormat="1" ht="24.25" customHeight="1">
      <c r="B254" s="143"/>
      <c r="C254" s="144" t="s">
        <v>812</v>
      </c>
      <c r="D254" s="144" t="s">
        <v>159</v>
      </c>
      <c r="E254" s="145" t="s">
        <v>1362</v>
      </c>
      <c r="F254" s="146" t="s">
        <v>1363</v>
      </c>
      <c r="G254" s="147" t="s">
        <v>222</v>
      </c>
      <c r="H254" s="148">
        <v>3</v>
      </c>
      <c r="I254" s="149"/>
      <c r="J254" s="150"/>
      <c r="K254" s="151"/>
      <c r="L254" s="18"/>
      <c r="M254" s="152"/>
      <c r="N254" s="153" t="s">
        <v>35</v>
      </c>
      <c r="O254" s="45"/>
      <c r="P254" s="154">
        <f t="shared" si="36"/>
        <v>0</v>
      </c>
      <c r="Q254" s="154">
        <v>0</v>
      </c>
      <c r="R254" s="154">
        <f t="shared" si="37"/>
        <v>0</v>
      </c>
      <c r="S254" s="154">
        <v>0</v>
      </c>
      <c r="T254" s="155">
        <f t="shared" si="38"/>
        <v>0</v>
      </c>
      <c r="AR254" s="156" t="s">
        <v>329</v>
      </c>
      <c r="AT254" s="156" t="s">
        <v>159</v>
      </c>
      <c r="AU254" s="156" t="s">
        <v>81</v>
      </c>
      <c r="AY254" s="3" t="s">
        <v>157</v>
      </c>
      <c r="BE254" s="157">
        <f t="shared" si="39"/>
        <v>0</v>
      </c>
      <c r="BF254" s="157">
        <f t="shared" si="40"/>
        <v>0</v>
      </c>
      <c r="BG254" s="157">
        <f t="shared" si="41"/>
        <v>0</v>
      </c>
      <c r="BH254" s="157">
        <f t="shared" si="42"/>
        <v>0</v>
      </c>
      <c r="BI254" s="157">
        <f t="shared" si="43"/>
        <v>0</v>
      </c>
      <c r="BJ254" s="3" t="s">
        <v>81</v>
      </c>
      <c r="BK254" s="157">
        <f t="shared" si="44"/>
        <v>0</v>
      </c>
      <c r="BL254" s="3" t="s">
        <v>329</v>
      </c>
      <c r="BM254" s="156" t="s">
        <v>814</v>
      </c>
    </row>
    <row r="255" spans="2:65" s="17" customFormat="1" ht="24.25" customHeight="1">
      <c r="B255" s="143"/>
      <c r="C255" s="144" t="s">
        <v>541</v>
      </c>
      <c r="D255" s="144" t="s">
        <v>159</v>
      </c>
      <c r="E255" s="145" t="s">
        <v>1364</v>
      </c>
      <c r="F255" s="146" t="s">
        <v>1365</v>
      </c>
      <c r="G255" s="147" t="s">
        <v>239</v>
      </c>
      <c r="H255" s="148">
        <v>850</v>
      </c>
      <c r="I255" s="149"/>
      <c r="J255" s="150"/>
      <c r="K255" s="151"/>
      <c r="L255" s="18"/>
      <c r="M255" s="152"/>
      <c r="N255" s="153" t="s">
        <v>35</v>
      </c>
      <c r="O255" s="45"/>
      <c r="P255" s="154">
        <f t="shared" si="36"/>
        <v>0</v>
      </c>
      <c r="Q255" s="154">
        <v>0</v>
      </c>
      <c r="R255" s="154">
        <f t="shared" si="37"/>
        <v>0</v>
      </c>
      <c r="S255" s="154">
        <v>0</v>
      </c>
      <c r="T255" s="155">
        <f t="shared" si="38"/>
        <v>0</v>
      </c>
      <c r="AR255" s="156" t="s">
        <v>329</v>
      </c>
      <c r="AT255" s="156" t="s">
        <v>159</v>
      </c>
      <c r="AU255" s="156" t="s">
        <v>81</v>
      </c>
      <c r="AY255" s="3" t="s">
        <v>157</v>
      </c>
      <c r="BE255" s="157">
        <f t="shared" si="39"/>
        <v>0</v>
      </c>
      <c r="BF255" s="157">
        <f t="shared" si="40"/>
        <v>0</v>
      </c>
      <c r="BG255" s="157">
        <f t="shared" si="41"/>
        <v>0</v>
      </c>
      <c r="BH255" s="157">
        <f t="shared" si="42"/>
        <v>0</v>
      </c>
      <c r="BI255" s="157">
        <f t="shared" si="43"/>
        <v>0</v>
      </c>
      <c r="BJ255" s="3" t="s">
        <v>81</v>
      </c>
      <c r="BK255" s="157">
        <f t="shared" si="44"/>
        <v>0</v>
      </c>
      <c r="BL255" s="3" t="s">
        <v>329</v>
      </c>
      <c r="BM255" s="156" t="s">
        <v>816</v>
      </c>
    </row>
    <row r="256" spans="2:65" s="17" customFormat="1" ht="24.25" customHeight="1">
      <c r="B256" s="143"/>
      <c r="C256" s="186" t="s">
        <v>817</v>
      </c>
      <c r="D256" s="186" t="s">
        <v>236</v>
      </c>
      <c r="E256" s="187" t="s">
        <v>1366</v>
      </c>
      <c r="F256" s="188" t="s">
        <v>1367</v>
      </c>
      <c r="G256" s="189" t="s">
        <v>239</v>
      </c>
      <c r="H256" s="190">
        <v>570</v>
      </c>
      <c r="I256" s="191"/>
      <c r="J256" s="192"/>
      <c r="K256" s="193"/>
      <c r="L256" s="194"/>
      <c r="M256" s="195"/>
      <c r="N256" s="196" t="s">
        <v>35</v>
      </c>
      <c r="O256" s="45"/>
      <c r="P256" s="154">
        <f t="shared" si="36"/>
        <v>0</v>
      </c>
      <c r="Q256" s="154">
        <v>0</v>
      </c>
      <c r="R256" s="154">
        <f t="shared" si="37"/>
        <v>0</v>
      </c>
      <c r="S256" s="154">
        <v>0</v>
      </c>
      <c r="T256" s="155">
        <f t="shared" si="38"/>
        <v>0</v>
      </c>
      <c r="AR256" s="156" t="s">
        <v>825</v>
      </c>
      <c r="AT256" s="156" t="s">
        <v>236</v>
      </c>
      <c r="AU256" s="156" t="s">
        <v>81</v>
      </c>
      <c r="AY256" s="3" t="s">
        <v>157</v>
      </c>
      <c r="BE256" s="157">
        <f t="shared" si="39"/>
        <v>0</v>
      </c>
      <c r="BF256" s="157">
        <f t="shared" si="40"/>
        <v>0</v>
      </c>
      <c r="BG256" s="157">
        <f t="shared" si="41"/>
        <v>0</v>
      </c>
      <c r="BH256" s="157">
        <f t="shared" si="42"/>
        <v>0</v>
      </c>
      <c r="BI256" s="157">
        <f t="shared" si="43"/>
        <v>0</v>
      </c>
      <c r="BJ256" s="3" t="s">
        <v>81</v>
      </c>
      <c r="BK256" s="157">
        <f t="shared" si="44"/>
        <v>0</v>
      </c>
      <c r="BL256" s="3" t="s">
        <v>329</v>
      </c>
      <c r="BM256" s="156" t="s">
        <v>820</v>
      </c>
    </row>
    <row r="257" spans="2:65" s="17" customFormat="1" ht="24.25" customHeight="1">
      <c r="B257" s="143"/>
      <c r="C257" s="186" t="s">
        <v>545</v>
      </c>
      <c r="D257" s="186" t="s">
        <v>236</v>
      </c>
      <c r="E257" s="187" t="s">
        <v>1368</v>
      </c>
      <c r="F257" s="188" t="s">
        <v>1369</v>
      </c>
      <c r="G257" s="189" t="s">
        <v>239</v>
      </c>
      <c r="H257" s="190">
        <v>240</v>
      </c>
      <c r="I257" s="191"/>
      <c r="J257" s="192"/>
      <c r="K257" s="193"/>
      <c r="L257" s="194"/>
      <c r="M257" s="195"/>
      <c r="N257" s="196" t="s">
        <v>35</v>
      </c>
      <c r="O257" s="45"/>
      <c r="P257" s="154">
        <f t="shared" si="36"/>
        <v>0</v>
      </c>
      <c r="Q257" s="154">
        <v>0</v>
      </c>
      <c r="R257" s="154">
        <f t="shared" si="37"/>
        <v>0</v>
      </c>
      <c r="S257" s="154">
        <v>0</v>
      </c>
      <c r="T257" s="155">
        <f t="shared" si="38"/>
        <v>0</v>
      </c>
      <c r="AR257" s="156" t="s">
        <v>825</v>
      </c>
      <c r="AT257" s="156" t="s">
        <v>236</v>
      </c>
      <c r="AU257" s="156" t="s">
        <v>81</v>
      </c>
      <c r="AY257" s="3" t="s">
        <v>157</v>
      </c>
      <c r="BE257" s="157">
        <f t="shared" si="39"/>
        <v>0</v>
      </c>
      <c r="BF257" s="157">
        <f t="shared" si="40"/>
        <v>0</v>
      </c>
      <c r="BG257" s="157">
        <f t="shared" si="41"/>
        <v>0</v>
      </c>
      <c r="BH257" s="157">
        <f t="shared" si="42"/>
        <v>0</v>
      </c>
      <c r="BI257" s="157">
        <f t="shared" si="43"/>
        <v>0</v>
      </c>
      <c r="BJ257" s="3" t="s">
        <v>81</v>
      </c>
      <c r="BK257" s="157">
        <f t="shared" si="44"/>
        <v>0</v>
      </c>
      <c r="BL257" s="3" t="s">
        <v>329</v>
      </c>
      <c r="BM257" s="156" t="s">
        <v>825</v>
      </c>
    </row>
    <row r="258" spans="2:65" s="17" customFormat="1" ht="24.25" customHeight="1">
      <c r="B258" s="143"/>
      <c r="C258" s="186" t="s">
        <v>828</v>
      </c>
      <c r="D258" s="186" t="s">
        <v>236</v>
      </c>
      <c r="E258" s="187" t="s">
        <v>1370</v>
      </c>
      <c r="F258" s="188" t="s">
        <v>1371</v>
      </c>
      <c r="G258" s="189" t="s">
        <v>239</v>
      </c>
      <c r="H258" s="190">
        <v>40</v>
      </c>
      <c r="I258" s="191"/>
      <c r="J258" s="192"/>
      <c r="K258" s="193"/>
      <c r="L258" s="194"/>
      <c r="M258" s="195"/>
      <c r="N258" s="196" t="s">
        <v>35</v>
      </c>
      <c r="O258" s="45"/>
      <c r="P258" s="154">
        <f t="shared" si="36"/>
        <v>0</v>
      </c>
      <c r="Q258" s="154">
        <v>0</v>
      </c>
      <c r="R258" s="154">
        <f t="shared" si="37"/>
        <v>0</v>
      </c>
      <c r="S258" s="154">
        <v>0</v>
      </c>
      <c r="T258" s="155">
        <f t="shared" si="38"/>
        <v>0</v>
      </c>
      <c r="AR258" s="156" t="s">
        <v>825</v>
      </c>
      <c r="AT258" s="156" t="s">
        <v>236</v>
      </c>
      <c r="AU258" s="156" t="s">
        <v>81</v>
      </c>
      <c r="AY258" s="3" t="s">
        <v>157</v>
      </c>
      <c r="BE258" s="157">
        <f t="shared" si="39"/>
        <v>0</v>
      </c>
      <c r="BF258" s="157">
        <f t="shared" si="40"/>
        <v>0</v>
      </c>
      <c r="BG258" s="157">
        <f t="shared" si="41"/>
        <v>0</v>
      </c>
      <c r="BH258" s="157">
        <f t="shared" si="42"/>
        <v>0</v>
      </c>
      <c r="BI258" s="157">
        <f t="shared" si="43"/>
        <v>0</v>
      </c>
      <c r="BJ258" s="3" t="s">
        <v>81</v>
      </c>
      <c r="BK258" s="157">
        <f t="shared" si="44"/>
        <v>0</v>
      </c>
      <c r="BL258" s="3" t="s">
        <v>329</v>
      </c>
      <c r="BM258" s="156" t="s">
        <v>831</v>
      </c>
    </row>
    <row r="259" spans="2:65" s="17" customFormat="1" ht="24.25" customHeight="1">
      <c r="B259" s="143"/>
      <c r="C259" s="144" t="s">
        <v>549</v>
      </c>
      <c r="D259" s="144" t="s">
        <v>159</v>
      </c>
      <c r="E259" s="145" t="s">
        <v>1372</v>
      </c>
      <c r="F259" s="146" t="s">
        <v>1373</v>
      </c>
      <c r="G259" s="147" t="s">
        <v>239</v>
      </c>
      <c r="H259" s="148">
        <v>1395</v>
      </c>
      <c r="I259" s="149"/>
      <c r="J259" s="150"/>
      <c r="K259" s="151"/>
      <c r="L259" s="18"/>
      <c r="M259" s="152"/>
      <c r="N259" s="153" t="s">
        <v>35</v>
      </c>
      <c r="O259" s="45"/>
      <c r="P259" s="154">
        <f t="shared" si="36"/>
        <v>0</v>
      </c>
      <c r="Q259" s="154">
        <v>0</v>
      </c>
      <c r="R259" s="154">
        <f t="shared" si="37"/>
        <v>0</v>
      </c>
      <c r="S259" s="154">
        <v>0</v>
      </c>
      <c r="T259" s="155">
        <f t="shared" si="38"/>
        <v>0</v>
      </c>
      <c r="AR259" s="156" t="s">
        <v>329</v>
      </c>
      <c r="AT259" s="156" t="s">
        <v>159</v>
      </c>
      <c r="AU259" s="156" t="s">
        <v>81</v>
      </c>
      <c r="AY259" s="3" t="s">
        <v>157</v>
      </c>
      <c r="BE259" s="157">
        <f t="shared" si="39"/>
        <v>0</v>
      </c>
      <c r="BF259" s="157">
        <f t="shared" si="40"/>
        <v>0</v>
      </c>
      <c r="BG259" s="157">
        <f t="shared" si="41"/>
        <v>0</v>
      </c>
      <c r="BH259" s="157">
        <f t="shared" si="42"/>
        <v>0</v>
      </c>
      <c r="BI259" s="157">
        <f t="shared" si="43"/>
        <v>0</v>
      </c>
      <c r="BJ259" s="3" t="s">
        <v>81</v>
      </c>
      <c r="BK259" s="157">
        <f t="shared" si="44"/>
        <v>0</v>
      </c>
      <c r="BL259" s="3" t="s">
        <v>329</v>
      </c>
      <c r="BM259" s="156" t="s">
        <v>834</v>
      </c>
    </row>
    <row r="260" spans="2:65" s="17" customFormat="1" ht="24.25" customHeight="1">
      <c r="B260" s="143"/>
      <c r="C260" s="186" t="s">
        <v>835</v>
      </c>
      <c r="D260" s="186" t="s">
        <v>236</v>
      </c>
      <c r="E260" s="187" t="s">
        <v>1374</v>
      </c>
      <c r="F260" s="188" t="s">
        <v>1375</v>
      </c>
      <c r="G260" s="189" t="s">
        <v>239</v>
      </c>
      <c r="H260" s="190">
        <v>1395</v>
      </c>
      <c r="I260" s="191"/>
      <c r="J260" s="192"/>
      <c r="K260" s="193"/>
      <c r="L260" s="194"/>
      <c r="M260" s="195"/>
      <c r="N260" s="196" t="s">
        <v>35</v>
      </c>
      <c r="O260" s="45"/>
      <c r="P260" s="154">
        <f t="shared" si="36"/>
        <v>0</v>
      </c>
      <c r="Q260" s="154">
        <v>0</v>
      </c>
      <c r="R260" s="154">
        <f t="shared" si="37"/>
        <v>0</v>
      </c>
      <c r="S260" s="154">
        <v>0</v>
      </c>
      <c r="T260" s="155">
        <f t="shared" si="38"/>
        <v>0</v>
      </c>
      <c r="AR260" s="156" t="s">
        <v>825</v>
      </c>
      <c r="AT260" s="156" t="s">
        <v>236</v>
      </c>
      <c r="AU260" s="156" t="s">
        <v>81</v>
      </c>
      <c r="AY260" s="3" t="s">
        <v>157</v>
      </c>
      <c r="BE260" s="157">
        <f t="shared" si="39"/>
        <v>0</v>
      </c>
      <c r="BF260" s="157">
        <f t="shared" si="40"/>
        <v>0</v>
      </c>
      <c r="BG260" s="157">
        <f t="shared" si="41"/>
        <v>0</v>
      </c>
      <c r="BH260" s="157">
        <f t="shared" si="42"/>
        <v>0</v>
      </c>
      <c r="BI260" s="157">
        <f t="shared" si="43"/>
        <v>0</v>
      </c>
      <c r="BJ260" s="3" t="s">
        <v>81</v>
      </c>
      <c r="BK260" s="157">
        <f t="shared" si="44"/>
        <v>0</v>
      </c>
      <c r="BL260" s="3" t="s">
        <v>329</v>
      </c>
      <c r="BM260" s="156" t="s">
        <v>838</v>
      </c>
    </row>
    <row r="261" spans="2:65" s="17" customFormat="1" ht="24.25" customHeight="1">
      <c r="B261" s="143"/>
      <c r="C261" s="144" t="s">
        <v>553</v>
      </c>
      <c r="D261" s="144" t="s">
        <v>159</v>
      </c>
      <c r="E261" s="145" t="s">
        <v>1376</v>
      </c>
      <c r="F261" s="146" t="s">
        <v>1377</v>
      </c>
      <c r="G261" s="147" t="s">
        <v>239</v>
      </c>
      <c r="H261" s="148">
        <v>20</v>
      </c>
      <c r="I261" s="149"/>
      <c r="J261" s="150"/>
      <c r="K261" s="151"/>
      <c r="L261" s="18"/>
      <c r="M261" s="152"/>
      <c r="N261" s="153" t="s">
        <v>35</v>
      </c>
      <c r="O261" s="45"/>
      <c r="P261" s="154">
        <f t="shared" si="36"/>
        <v>0</v>
      </c>
      <c r="Q261" s="154">
        <v>0</v>
      </c>
      <c r="R261" s="154">
        <f t="shared" si="37"/>
        <v>0</v>
      </c>
      <c r="S261" s="154">
        <v>0</v>
      </c>
      <c r="T261" s="155">
        <f t="shared" si="38"/>
        <v>0</v>
      </c>
      <c r="AR261" s="156" t="s">
        <v>329</v>
      </c>
      <c r="AT261" s="156" t="s">
        <v>159</v>
      </c>
      <c r="AU261" s="156" t="s">
        <v>81</v>
      </c>
      <c r="AY261" s="3" t="s">
        <v>157</v>
      </c>
      <c r="BE261" s="157">
        <f t="shared" si="39"/>
        <v>0</v>
      </c>
      <c r="BF261" s="157">
        <f t="shared" si="40"/>
        <v>0</v>
      </c>
      <c r="BG261" s="157">
        <f t="shared" si="41"/>
        <v>0</v>
      </c>
      <c r="BH261" s="157">
        <f t="shared" si="42"/>
        <v>0</v>
      </c>
      <c r="BI261" s="157">
        <f t="shared" si="43"/>
        <v>0</v>
      </c>
      <c r="BJ261" s="3" t="s">
        <v>81</v>
      </c>
      <c r="BK261" s="157">
        <f t="shared" si="44"/>
        <v>0</v>
      </c>
      <c r="BL261" s="3" t="s">
        <v>329</v>
      </c>
      <c r="BM261" s="156" t="s">
        <v>846</v>
      </c>
    </row>
    <row r="262" spans="2:65" s="17" customFormat="1" ht="24.25" customHeight="1">
      <c r="B262" s="143"/>
      <c r="C262" s="186" t="s">
        <v>847</v>
      </c>
      <c r="D262" s="186" t="s">
        <v>236</v>
      </c>
      <c r="E262" s="187" t="s">
        <v>1378</v>
      </c>
      <c r="F262" s="188" t="s">
        <v>1379</v>
      </c>
      <c r="G262" s="189" t="s">
        <v>239</v>
      </c>
      <c r="H262" s="190">
        <v>20</v>
      </c>
      <c r="I262" s="191"/>
      <c r="J262" s="192"/>
      <c r="K262" s="193"/>
      <c r="L262" s="194"/>
      <c r="M262" s="195"/>
      <c r="N262" s="196" t="s">
        <v>35</v>
      </c>
      <c r="O262" s="45"/>
      <c r="P262" s="154">
        <f t="shared" si="36"/>
        <v>0</v>
      </c>
      <c r="Q262" s="154">
        <v>0</v>
      </c>
      <c r="R262" s="154">
        <f t="shared" si="37"/>
        <v>0</v>
      </c>
      <c r="S262" s="154">
        <v>0</v>
      </c>
      <c r="T262" s="155">
        <f t="shared" si="38"/>
        <v>0</v>
      </c>
      <c r="AR262" s="156" t="s">
        <v>825</v>
      </c>
      <c r="AT262" s="156" t="s">
        <v>236</v>
      </c>
      <c r="AU262" s="156" t="s">
        <v>81</v>
      </c>
      <c r="AY262" s="3" t="s">
        <v>157</v>
      </c>
      <c r="BE262" s="157">
        <f t="shared" si="39"/>
        <v>0</v>
      </c>
      <c r="BF262" s="157">
        <f t="shared" si="40"/>
        <v>0</v>
      </c>
      <c r="BG262" s="157">
        <f t="shared" si="41"/>
        <v>0</v>
      </c>
      <c r="BH262" s="157">
        <f t="shared" si="42"/>
        <v>0</v>
      </c>
      <c r="BI262" s="157">
        <f t="shared" si="43"/>
        <v>0</v>
      </c>
      <c r="BJ262" s="3" t="s">
        <v>81</v>
      </c>
      <c r="BK262" s="157">
        <f t="shared" si="44"/>
        <v>0</v>
      </c>
      <c r="BL262" s="3" t="s">
        <v>329</v>
      </c>
      <c r="BM262" s="156" t="s">
        <v>850</v>
      </c>
    </row>
    <row r="263" spans="2:65" s="17" customFormat="1" ht="24.25" customHeight="1">
      <c r="B263" s="143"/>
      <c r="C263" s="144" t="s">
        <v>559</v>
      </c>
      <c r="D263" s="144" t="s">
        <v>159</v>
      </c>
      <c r="E263" s="145" t="s">
        <v>1380</v>
      </c>
      <c r="F263" s="146" t="s">
        <v>1381</v>
      </c>
      <c r="G263" s="147" t="s">
        <v>239</v>
      </c>
      <c r="H263" s="148">
        <v>50</v>
      </c>
      <c r="I263" s="149"/>
      <c r="J263" s="150"/>
      <c r="K263" s="151"/>
      <c r="L263" s="18"/>
      <c r="M263" s="152"/>
      <c r="N263" s="153" t="s">
        <v>35</v>
      </c>
      <c r="O263" s="45"/>
      <c r="P263" s="154">
        <f t="shared" si="36"/>
        <v>0</v>
      </c>
      <c r="Q263" s="154">
        <v>0</v>
      </c>
      <c r="R263" s="154">
        <f t="shared" si="37"/>
        <v>0</v>
      </c>
      <c r="S263" s="154">
        <v>0</v>
      </c>
      <c r="T263" s="155">
        <f t="shared" si="38"/>
        <v>0</v>
      </c>
      <c r="AR263" s="156" t="s">
        <v>329</v>
      </c>
      <c r="AT263" s="156" t="s">
        <v>159</v>
      </c>
      <c r="AU263" s="156" t="s">
        <v>81</v>
      </c>
      <c r="AY263" s="3" t="s">
        <v>157</v>
      </c>
      <c r="BE263" s="157">
        <f t="shared" si="39"/>
        <v>0</v>
      </c>
      <c r="BF263" s="157">
        <f t="shared" si="40"/>
        <v>0</v>
      </c>
      <c r="BG263" s="157">
        <f t="shared" si="41"/>
        <v>0</v>
      </c>
      <c r="BH263" s="157">
        <f t="shared" si="42"/>
        <v>0</v>
      </c>
      <c r="BI263" s="157">
        <f t="shared" si="43"/>
        <v>0</v>
      </c>
      <c r="BJ263" s="3" t="s">
        <v>81</v>
      </c>
      <c r="BK263" s="157">
        <f t="shared" si="44"/>
        <v>0</v>
      </c>
      <c r="BL263" s="3" t="s">
        <v>329</v>
      </c>
      <c r="BM263" s="156" t="s">
        <v>853</v>
      </c>
    </row>
    <row r="264" spans="2:65" s="17" customFormat="1" ht="24.25" customHeight="1">
      <c r="B264" s="143"/>
      <c r="C264" s="186" t="s">
        <v>854</v>
      </c>
      <c r="D264" s="186" t="s">
        <v>236</v>
      </c>
      <c r="E264" s="187" t="s">
        <v>1382</v>
      </c>
      <c r="F264" s="188" t="s">
        <v>1383</v>
      </c>
      <c r="G264" s="189" t="s">
        <v>239</v>
      </c>
      <c r="H264" s="190">
        <v>50</v>
      </c>
      <c r="I264" s="191"/>
      <c r="J264" s="192"/>
      <c r="K264" s="193"/>
      <c r="L264" s="194"/>
      <c r="M264" s="195"/>
      <c r="N264" s="196" t="s">
        <v>35</v>
      </c>
      <c r="O264" s="45"/>
      <c r="P264" s="154">
        <f t="shared" ref="P264:P268" si="45">O264*H264</f>
        <v>0</v>
      </c>
      <c r="Q264" s="154">
        <v>0</v>
      </c>
      <c r="R264" s="154">
        <f t="shared" ref="R264:R268" si="46">Q264*H264</f>
        <v>0</v>
      </c>
      <c r="S264" s="154">
        <v>0</v>
      </c>
      <c r="T264" s="155">
        <f t="shared" ref="T264:T268" si="47">S264*H264</f>
        <v>0</v>
      </c>
      <c r="AR264" s="156" t="s">
        <v>825</v>
      </c>
      <c r="AT264" s="156" t="s">
        <v>236</v>
      </c>
      <c r="AU264" s="156" t="s">
        <v>81</v>
      </c>
      <c r="AY264" s="3" t="s">
        <v>157</v>
      </c>
      <c r="BE264" s="157">
        <f t="shared" si="39"/>
        <v>0</v>
      </c>
      <c r="BF264" s="157">
        <f t="shared" si="40"/>
        <v>0</v>
      </c>
      <c r="BG264" s="157">
        <f t="shared" si="41"/>
        <v>0</v>
      </c>
      <c r="BH264" s="157">
        <f t="shared" si="42"/>
        <v>0</v>
      </c>
      <c r="BI264" s="157">
        <f t="shared" si="43"/>
        <v>0</v>
      </c>
      <c r="BJ264" s="3" t="s">
        <v>81</v>
      </c>
      <c r="BK264" s="157">
        <f t="shared" si="44"/>
        <v>0</v>
      </c>
      <c r="BL264" s="3" t="s">
        <v>329</v>
      </c>
      <c r="BM264" s="156" t="s">
        <v>857</v>
      </c>
    </row>
    <row r="265" spans="2:65" s="17" customFormat="1" ht="24.25" customHeight="1">
      <c r="B265" s="143"/>
      <c r="C265" s="144" t="s">
        <v>566</v>
      </c>
      <c r="D265" s="144" t="s">
        <v>159</v>
      </c>
      <c r="E265" s="145" t="s">
        <v>1384</v>
      </c>
      <c r="F265" s="146" t="s">
        <v>1385</v>
      </c>
      <c r="G265" s="147" t="s">
        <v>239</v>
      </c>
      <c r="H265" s="148">
        <v>85</v>
      </c>
      <c r="I265" s="149"/>
      <c r="J265" s="150"/>
      <c r="K265" s="151"/>
      <c r="L265" s="18"/>
      <c r="M265" s="152"/>
      <c r="N265" s="153" t="s">
        <v>35</v>
      </c>
      <c r="O265" s="45"/>
      <c r="P265" s="154">
        <f t="shared" si="45"/>
        <v>0</v>
      </c>
      <c r="Q265" s="154">
        <v>0</v>
      </c>
      <c r="R265" s="154">
        <f t="shared" si="46"/>
        <v>0</v>
      </c>
      <c r="S265" s="154">
        <v>0</v>
      </c>
      <c r="T265" s="155">
        <f t="shared" si="47"/>
        <v>0</v>
      </c>
      <c r="AR265" s="156" t="s">
        <v>329</v>
      </c>
      <c r="AT265" s="156" t="s">
        <v>159</v>
      </c>
      <c r="AU265" s="156" t="s">
        <v>81</v>
      </c>
      <c r="AY265" s="3" t="s">
        <v>157</v>
      </c>
      <c r="BE265" s="157">
        <f t="shared" si="39"/>
        <v>0</v>
      </c>
      <c r="BF265" s="157">
        <f t="shared" si="40"/>
        <v>0</v>
      </c>
      <c r="BG265" s="157">
        <f t="shared" si="41"/>
        <v>0</v>
      </c>
      <c r="BH265" s="157">
        <f t="shared" si="42"/>
        <v>0</v>
      </c>
      <c r="BI265" s="157">
        <f t="shared" si="43"/>
        <v>0</v>
      </c>
      <c r="BJ265" s="3" t="s">
        <v>81</v>
      </c>
      <c r="BK265" s="157">
        <f t="shared" si="44"/>
        <v>0</v>
      </c>
      <c r="BL265" s="3" t="s">
        <v>329</v>
      </c>
      <c r="BM265" s="156" t="s">
        <v>860</v>
      </c>
    </row>
    <row r="266" spans="2:65" s="17" customFormat="1" ht="16.5" customHeight="1">
      <c r="B266" s="143"/>
      <c r="C266" s="186" t="s">
        <v>861</v>
      </c>
      <c r="D266" s="186" t="s">
        <v>236</v>
      </c>
      <c r="E266" s="187" t="s">
        <v>1386</v>
      </c>
      <c r="F266" s="188" t="s">
        <v>1387</v>
      </c>
      <c r="G266" s="189" t="s">
        <v>239</v>
      </c>
      <c r="H266" s="190">
        <v>85</v>
      </c>
      <c r="I266" s="191"/>
      <c r="J266" s="192"/>
      <c r="K266" s="193"/>
      <c r="L266" s="194"/>
      <c r="M266" s="195"/>
      <c r="N266" s="196" t="s">
        <v>35</v>
      </c>
      <c r="O266" s="45"/>
      <c r="P266" s="154">
        <f t="shared" si="45"/>
        <v>0</v>
      </c>
      <c r="Q266" s="154">
        <v>0</v>
      </c>
      <c r="R266" s="154">
        <f t="shared" si="46"/>
        <v>0</v>
      </c>
      <c r="S266" s="154">
        <v>0</v>
      </c>
      <c r="T266" s="155">
        <f t="shared" si="47"/>
        <v>0</v>
      </c>
      <c r="AR266" s="156" t="s">
        <v>825</v>
      </c>
      <c r="AT266" s="156" t="s">
        <v>236</v>
      </c>
      <c r="AU266" s="156" t="s">
        <v>81</v>
      </c>
      <c r="AY266" s="3" t="s">
        <v>157</v>
      </c>
      <c r="BE266" s="157">
        <f t="shared" si="39"/>
        <v>0</v>
      </c>
      <c r="BF266" s="157">
        <f t="shared" si="40"/>
        <v>0</v>
      </c>
      <c r="BG266" s="157">
        <f t="shared" si="41"/>
        <v>0</v>
      </c>
      <c r="BH266" s="157">
        <f t="shared" si="42"/>
        <v>0</v>
      </c>
      <c r="BI266" s="157">
        <f t="shared" si="43"/>
        <v>0</v>
      </c>
      <c r="BJ266" s="3" t="s">
        <v>81</v>
      </c>
      <c r="BK266" s="157">
        <f t="shared" si="44"/>
        <v>0</v>
      </c>
      <c r="BL266" s="3" t="s">
        <v>329</v>
      </c>
      <c r="BM266" s="156" t="s">
        <v>864</v>
      </c>
    </row>
    <row r="267" spans="2:65" s="17" customFormat="1" ht="24.25" customHeight="1">
      <c r="B267" s="143"/>
      <c r="C267" s="144" t="s">
        <v>577</v>
      </c>
      <c r="D267" s="144" t="s">
        <v>159</v>
      </c>
      <c r="E267" s="145" t="s">
        <v>1388</v>
      </c>
      <c r="F267" s="146" t="s">
        <v>1389</v>
      </c>
      <c r="G267" s="147" t="s">
        <v>239</v>
      </c>
      <c r="H267" s="148">
        <v>40</v>
      </c>
      <c r="I267" s="149"/>
      <c r="J267" s="150"/>
      <c r="K267" s="151"/>
      <c r="L267" s="18"/>
      <c r="M267" s="152"/>
      <c r="N267" s="153" t="s">
        <v>35</v>
      </c>
      <c r="O267" s="45"/>
      <c r="P267" s="154">
        <f t="shared" si="45"/>
        <v>0</v>
      </c>
      <c r="Q267" s="154">
        <v>0</v>
      </c>
      <c r="R267" s="154">
        <f t="shared" si="46"/>
        <v>0</v>
      </c>
      <c r="S267" s="154">
        <v>0</v>
      </c>
      <c r="T267" s="155">
        <f t="shared" si="47"/>
        <v>0</v>
      </c>
      <c r="AR267" s="156" t="s">
        <v>329</v>
      </c>
      <c r="AT267" s="156" t="s">
        <v>159</v>
      </c>
      <c r="AU267" s="156" t="s">
        <v>81</v>
      </c>
      <c r="AY267" s="3" t="s">
        <v>157</v>
      </c>
      <c r="BE267" s="157">
        <f t="shared" si="39"/>
        <v>0</v>
      </c>
      <c r="BF267" s="157">
        <f t="shared" si="40"/>
        <v>0</v>
      </c>
      <c r="BG267" s="157">
        <f t="shared" si="41"/>
        <v>0</v>
      </c>
      <c r="BH267" s="157">
        <f t="shared" si="42"/>
        <v>0</v>
      </c>
      <c r="BI267" s="157">
        <f t="shared" si="43"/>
        <v>0</v>
      </c>
      <c r="BJ267" s="3" t="s">
        <v>81</v>
      </c>
      <c r="BK267" s="157">
        <f t="shared" si="44"/>
        <v>0</v>
      </c>
      <c r="BL267" s="3" t="s">
        <v>329</v>
      </c>
      <c r="BM267" s="156" t="s">
        <v>867</v>
      </c>
    </row>
    <row r="268" spans="2:65" s="17" customFormat="1" ht="16.5" customHeight="1">
      <c r="B268" s="143"/>
      <c r="C268" s="186" t="s">
        <v>868</v>
      </c>
      <c r="D268" s="186" t="s">
        <v>236</v>
      </c>
      <c r="E268" s="187" t="s">
        <v>1390</v>
      </c>
      <c r="F268" s="188" t="s">
        <v>1391</v>
      </c>
      <c r="G268" s="189" t="s">
        <v>239</v>
      </c>
      <c r="H268" s="190">
        <v>40</v>
      </c>
      <c r="I268" s="191"/>
      <c r="J268" s="192"/>
      <c r="K268" s="193"/>
      <c r="L268" s="194"/>
      <c r="M268" s="195"/>
      <c r="N268" s="196" t="s">
        <v>35</v>
      </c>
      <c r="O268" s="45"/>
      <c r="P268" s="154">
        <f t="shared" si="45"/>
        <v>0</v>
      </c>
      <c r="Q268" s="154">
        <v>0</v>
      </c>
      <c r="R268" s="154">
        <f t="shared" si="46"/>
        <v>0</v>
      </c>
      <c r="S268" s="154">
        <v>0</v>
      </c>
      <c r="T268" s="155">
        <f t="shared" si="47"/>
        <v>0</v>
      </c>
      <c r="AR268" s="156" t="s">
        <v>825</v>
      </c>
      <c r="AT268" s="156" t="s">
        <v>236</v>
      </c>
      <c r="AU268" s="156" t="s">
        <v>81</v>
      </c>
      <c r="AY268" s="3" t="s">
        <v>157</v>
      </c>
      <c r="BE268" s="157">
        <f t="shared" si="39"/>
        <v>0</v>
      </c>
      <c r="BF268" s="157">
        <f t="shared" si="40"/>
        <v>0</v>
      </c>
      <c r="BG268" s="157">
        <f t="shared" si="41"/>
        <v>0</v>
      </c>
      <c r="BH268" s="157">
        <f t="shared" si="42"/>
        <v>0</v>
      </c>
      <c r="BI268" s="157">
        <f t="shared" si="43"/>
        <v>0</v>
      </c>
      <c r="BJ268" s="3" t="s">
        <v>81</v>
      </c>
      <c r="BK268" s="157">
        <f t="shared" si="44"/>
        <v>0</v>
      </c>
      <c r="BL268" s="3" t="s">
        <v>329</v>
      </c>
      <c r="BM268" s="156" t="s">
        <v>871</v>
      </c>
    </row>
    <row r="269" spans="2:65" s="17" customFormat="1" ht="27" customHeight="1">
      <c r="B269" s="143"/>
      <c r="C269" s="665">
        <v>144</v>
      </c>
      <c r="D269" s="687" t="s">
        <v>159</v>
      </c>
      <c r="E269" s="666" t="s">
        <v>2998</v>
      </c>
      <c r="F269" s="666" t="s">
        <v>3013</v>
      </c>
      <c r="G269" s="666" t="s">
        <v>222</v>
      </c>
      <c r="H269" s="671">
        <v>9</v>
      </c>
      <c r="I269" s="670"/>
      <c r="J269" s="192"/>
      <c r="K269" s="669"/>
      <c r="L269" s="194"/>
      <c r="M269" s="195"/>
      <c r="N269" s="196"/>
      <c r="O269" s="45"/>
      <c r="P269" s="154"/>
      <c r="Q269" s="154"/>
      <c r="R269" s="154"/>
      <c r="S269" s="154"/>
      <c r="T269" s="155"/>
      <c r="AR269" s="156"/>
      <c r="AT269" s="156"/>
      <c r="AU269" s="156"/>
      <c r="AY269" s="3"/>
      <c r="BE269" s="157"/>
      <c r="BF269" s="157"/>
      <c r="BG269" s="157"/>
      <c r="BH269" s="157"/>
      <c r="BI269" s="157"/>
      <c r="BJ269" s="3"/>
      <c r="BK269" s="157"/>
      <c r="BL269" s="3"/>
      <c r="BM269" s="156"/>
    </row>
    <row r="270" spans="2:65" s="17" customFormat="1" ht="24.75" customHeight="1">
      <c r="B270" s="143"/>
      <c r="C270" s="667">
        <v>145</v>
      </c>
      <c r="D270" s="688" t="s">
        <v>236</v>
      </c>
      <c r="E270" s="668" t="s">
        <v>2999</v>
      </c>
      <c r="F270" s="668" t="s">
        <v>3014</v>
      </c>
      <c r="G270" s="668" t="s">
        <v>222</v>
      </c>
      <c r="H270" s="672">
        <v>9</v>
      </c>
      <c r="I270" s="673"/>
      <c r="J270" s="192"/>
      <c r="K270" s="669"/>
      <c r="L270" s="194"/>
      <c r="M270" s="195"/>
      <c r="N270" s="196"/>
      <c r="O270" s="45"/>
      <c r="P270" s="154"/>
      <c r="Q270" s="154"/>
      <c r="R270" s="154"/>
      <c r="S270" s="154"/>
      <c r="T270" s="155"/>
      <c r="AR270" s="156"/>
      <c r="AT270" s="156"/>
      <c r="AU270" s="156"/>
      <c r="AY270" s="3"/>
      <c r="BE270" s="157"/>
      <c r="BF270" s="157"/>
      <c r="BG270" s="157"/>
      <c r="BH270" s="157"/>
      <c r="BI270" s="157"/>
      <c r="BJ270" s="3"/>
      <c r="BK270" s="157"/>
      <c r="BL270" s="3"/>
      <c r="BM270" s="156"/>
    </row>
    <row r="271" spans="2:65" s="17" customFormat="1" ht="16.5" customHeight="1">
      <c r="B271" s="143"/>
      <c r="C271" s="667">
        <v>146</v>
      </c>
      <c r="D271" s="688" t="s">
        <v>236</v>
      </c>
      <c r="E271" s="668" t="s">
        <v>3000</v>
      </c>
      <c r="F271" s="668" t="s">
        <v>3001</v>
      </c>
      <c r="G271" s="668" t="s">
        <v>222</v>
      </c>
      <c r="H271" s="672">
        <v>9</v>
      </c>
      <c r="I271" s="673"/>
      <c r="J271" s="192"/>
      <c r="K271" s="669"/>
      <c r="L271" s="194"/>
      <c r="M271" s="195"/>
      <c r="N271" s="196"/>
      <c r="O271" s="45"/>
      <c r="P271" s="154"/>
      <c r="Q271" s="154"/>
      <c r="R271" s="154"/>
      <c r="S271" s="154"/>
      <c r="T271" s="155"/>
      <c r="AR271" s="156"/>
      <c r="AT271" s="156"/>
      <c r="AU271" s="156"/>
      <c r="AY271" s="3"/>
      <c r="BE271" s="157"/>
      <c r="BF271" s="157"/>
      <c r="BG271" s="157"/>
      <c r="BH271" s="157"/>
      <c r="BI271" s="157"/>
      <c r="BJ271" s="3"/>
      <c r="BK271" s="157"/>
      <c r="BL271" s="3"/>
      <c r="BM271" s="156"/>
    </row>
    <row r="272" spans="2:65" s="17" customFormat="1" ht="23.25" customHeight="1">
      <c r="B272" s="143"/>
      <c r="C272" s="665">
        <v>147</v>
      </c>
      <c r="D272" s="687" t="s">
        <v>159</v>
      </c>
      <c r="E272" s="666" t="s">
        <v>3002</v>
      </c>
      <c r="F272" s="666" t="s">
        <v>3003</v>
      </c>
      <c r="G272" s="666" t="s">
        <v>222</v>
      </c>
      <c r="H272" s="671">
        <v>9</v>
      </c>
      <c r="I272" s="670"/>
      <c r="J272" s="192"/>
      <c r="K272" s="669"/>
      <c r="L272" s="194"/>
      <c r="M272" s="195"/>
      <c r="N272" s="196"/>
      <c r="O272" s="45"/>
      <c r="P272" s="154"/>
      <c r="Q272" s="154"/>
      <c r="R272" s="154"/>
      <c r="S272" s="154"/>
      <c r="T272" s="155"/>
      <c r="AR272" s="156"/>
      <c r="AT272" s="156"/>
      <c r="AU272" s="156"/>
      <c r="AY272" s="3"/>
      <c r="BE272" s="157"/>
      <c r="BF272" s="157"/>
      <c r="BG272" s="157"/>
      <c r="BH272" s="157"/>
      <c r="BI272" s="157"/>
      <c r="BJ272" s="3"/>
      <c r="BK272" s="157"/>
      <c r="BL272" s="3"/>
      <c r="BM272" s="156"/>
    </row>
    <row r="273" spans="2:65" s="17" customFormat="1" ht="28.5" customHeight="1">
      <c r="B273" s="143"/>
      <c r="C273" s="667">
        <v>148</v>
      </c>
      <c r="D273" s="688" t="s">
        <v>236</v>
      </c>
      <c r="E273" s="668" t="s">
        <v>3004</v>
      </c>
      <c r="F273" s="668" t="s">
        <v>3015</v>
      </c>
      <c r="G273" s="668" t="s">
        <v>222</v>
      </c>
      <c r="H273" s="672">
        <v>9</v>
      </c>
      <c r="I273" s="673"/>
      <c r="J273" s="192"/>
      <c r="K273" s="669"/>
      <c r="L273" s="194"/>
      <c r="M273" s="195"/>
      <c r="N273" s="196"/>
      <c r="O273" s="45"/>
      <c r="P273" s="154"/>
      <c r="Q273" s="154"/>
      <c r="R273" s="154"/>
      <c r="S273" s="154"/>
      <c r="T273" s="155"/>
      <c r="AR273" s="156"/>
      <c r="AT273" s="156"/>
      <c r="AU273" s="156"/>
      <c r="AY273" s="3"/>
      <c r="BE273" s="157"/>
      <c r="BF273" s="157"/>
      <c r="BG273" s="157"/>
      <c r="BH273" s="157"/>
      <c r="BI273" s="157"/>
      <c r="BJ273" s="3"/>
      <c r="BK273" s="157"/>
      <c r="BL273" s="3"/>
      <c r="BM273" s="156"/>
    </row>
    <row r="274" spans="2:65" s="129" customFormat="1" ht="22.9" customHeight="1">
      <c r="B274" s="130"/>
      <c r="D274" s="131" t="s">
        <v>68</v>
      </c>
      <c r="E274" s="141" t="s">
        <v>1392</v>
      </c>
      <c r="F274" s="141" t="s">
        <v>1393</v>
      </c>
      <c r="I274" s="133"/>
      <c r="J274" s="142"/>
      <c r="L274" s="130"/>
      <c r="M274" s="135"/>
      <c r="N274" s="136"/>
      <c r="O274" s="136"/>
      <c r="P274" s="137">
        <f>SUM(P275:P276)</f>
        <v>0</v>
      </c>
      <c r="Q274" s="136"/>
      <c r="R274" s="137">
        <f>SUM(R275:R276)</f>
        <v>0</v>
      </c>
      <c r="S274" s="136"/>
      <c r="T274" s="138">
        <f>SUM(T275:T276)</f>
        <v>0</v>
      </c>
      <c r="AR274" s="131" t="s">
        <v>169</v>
      </c>
      <c r="AT274" s="139" t="s">
        <v>68</v>
      </c>
      <c r="AU274" s="139" t="s">
        <v>75</v>
      </c>
      <c r="AY274" s="131" t="s">
        <v>157</v>
      </c>
      <c r="BK274" s="140">
        <f>SUM(BK275:BK276)</f>
        <v>0</v>
      </c>
    </row>
    <row r="275" spans="2:65" s="17" customFormat="1" ht="16.5" customHeight="1">
      <c r="B275" s="143"/>
      <c r="C275" s="144" t="s">
        <v>581</v>
      </c>
      <c r="D275" s="144" t="s">
        <v>159</v>
      </c>
      <c r="E275" s="145" t="s">
        <v>1394</v>
      </c>
      <c r="F275" s="146" t="s">
        <v>1395</v>
      </c>
      <c r="G275" s="147" t="s">
        <v>222</v>
      </c>
      <c r="H275" s="148">
        <v>1</v>
      </c>
      <c r="I275" s="149"/>
      <c r="J275" s="150"/>
      <c r="K275" s="151"/>
      <c r="L275" s="18"/>
      <c r="M275" s="152"/>
      <c r="N275" s="153" t="s">
        <v>35</v>
      </c>
      <c r="O275" s="45"/>
      <c r="P275" s="154">
        <f>O275*H275</f>
        <v>0</v>
      </c>
      <c r="Q275" s="154">
        <v>0</v>
      </c>
      <c r="R275" s="154">
        <f>Q275*H275</f>
        <v>0</v>
      </c>
      <c r="S275" s="154">
        <v>0</v>
      </c>
      <c r="T275" s="155">
        <f>S275*H275</f>
        <v>0</v>
      </c>
      <c r="AR275" s="156" t="s">
        <v>329</v>
      </c>
      <c r="AT275" s="156" t="s">
        <v>159</v>
      </c>
      <c r="AU275" s="156" t="s">
        <v>81</v>
      </c>
      <c r="AY275" s="3" t="s">
        <v>157</v>
      </c>
      <c r="BE275" s="157">
        <f>IF(N275="základná",J275,0)</f>
        <v>0</v>
      </c>
      <c r="BF275" s="157">
        <f>IF(N275="znížená",J275,0)</f>
        <v>0</v>
      </c>
      <c r="BG275" s="157">
        <f>IF(N275="zákl. prenesená",J275,0)</f>
        <v>0</v>
      </c>
      <c r="BH275" s="157">
        <f>IF(N275="zníž. prenesená",J275,0)</f>
        <v>0</v>
      </c>
      <c r="BI275" s="157">
        <f>IF(N275="nulová",J275,0)</f>
        <v>0</v>
      </c>
      <c r="BJ275" s="3" t="s">
        <v>81</v>
      </c>
      <c r="BK275" s="157">
        <f>ROUND(I275*H275,2)</f>
        <v>0</v>
      </c>
      <c r="BL275" s="3" t="s">
        <v>329</v>
      </c>
      <c r="BM275" s="156" t="s">
        <v>874</v>
      </c>
    </row>
    <row r="276" spans="2:65" s="17" customFormat="1" ht="37.9" customHeight="1">
      <c r="B276" s="143"/>
      <c r="C276" s="186" t="s">
        <v>877</v>
      </c>
      <c r="D276" s="186" t="s">
        <v>236</v>
      </c>
      <c r="E276" s="187" t="s">
        <v>1396</v>
      </c>
      <c r="F276" s="188" t="s">
        <v>1397</v>
      </c>
      <c r="G276" s="189" t="s">
        <v>222</v>
      </c>
      <c r="H276" s="190">
        <v>1</v>
      </c>
      <c r="I276" s="191"/>
      <c r="J276" s="192"/>
      <c r="K276" s="193"/>
      <c r="L276" s="194"/>
      <c r="M276" s="195"/>
      <c r="N276" s="196" t="s">
        <v>35</v>
      </c>
      <c r="O276" s="45"/>
      <c r="P276" s="154">
        <f>O276*H276</f>
        <v>0</v>
      </c>
      <c r="Q276" s="154">
        <v>0</v>
      </c>
      <c r="R276" s="154">
        <f>Q276*H276</f>
        <v>0</v>
      </c>
      <c r="S276" s="154">
        <v>0</v>
      </c>
      <c r="T276" s="155">
        <f>S276*H276</f>
        <v>0</v>
      </c>
      <c r="AR276" s="156" t="s">
        <v>825</v>
      </c>
      <c r="AT276" s="156" t="s">
        <v>236</v>
      </c>
      <c r="AU276" s="156" t="s">
        <v>81</v>
      </c>
      <c r="AY276" s="3" t="s">
        <v>157</v>
      </c>
      <c r="BE276" s="157">
        <f>IF(N276="základná",J276,0)</f>
        <v>0</v>
      </c>
      <c r="BF276" s="157">
        <f>IF(N276="znížená",J276,0)</f>
        <v>0</v>
      </c>
      <c r="BG276" s="157">
        <f>IF(N276="zákl. prenesená",J276,0)</f>
        <v>0</v>
      </c>
      <c r="BH276" s="157">
        <f>IF(N276="zníž. prenesená",J276,0)</f>
        <v>0</v>
      </c>
      <c r="BI276" s="157">
        <f>IF(N276="nulová",J276,0)</f>
        <v>0</v>
      </c>
      <c r="BJ276" s="3" t="s">
        <v>81</v>
      </c>
      <c r="BK276" s="157">
        <f>ROUND(I276*H276,2)</f>
        <v>0</v>
      </c>
      <c r="BL276" s="3" t="s">
        <v>329</v>
      </c>
      <c r="BM276" s="156" t="s">
        <v>880</v>
      </c>
    </row>
    <row r="277" spans="2:65" s="129" customFormat="1" ht="25.9" customHeight="1">
      <c r="B277" s="130"/>
      <c r="D277" s="131" t="s">
        <v>68</v>
      </c>
      <c r="E277" s="132" t="s">
        <v>1398</v>
      </c>
      <c r="F277" s="132" t="s">
        <v>1399</v>
      </c>
      <c r="I277" s="133"/>
      <c r="J277" s="134"/>
      <c r="L277" s="130"/>
      <c r="M277" s="135"/>
      <c r="N277" s="136"/>
      <c r="O277" s="136"/>
      <c r="P277" s="137">
        <f>SUM(P278:P279)</f>
        <v>0</v>
      </c>
      <c r="Q277" s="136"/>
      <c r="R277" s="137">
        <f>SUM(R278:R279)</f>
        <v>0</v>
      </c>
      <c r="S277" s="136"/>
      <c r="T277" s="138">
        <f>SUM(T278:T279)</f>
        <v>0</v>
      </c>
      <c r="AR277" s="131" t="s">
        <v>163</v>
      </c>
      <c r="AT277" s="139" t="s">
        <v>68</v>
      </c>
      <c r="AU277" s="139" t="s">
        <v>69</v>
      </c>
      <c r="AY277" s="131" t="s">
        <v>157</v>
      </c>
      <c r="BK277" s="140">
        <f>SUM(BK278:BK279)</f>
        <v>0</v>
      </c>
    </row>
    <row r="278" spans="2:65" s="17" customFormat="1" ht="16.5" customHeight="1">
      <c r="B278" s="143"/>
      <c r="C278" s="144" t="s">
        <v>585</v>
      </c>
      <c r="D278" s="144" t="s">
        <v>159</v>
      </c>
      <c r="E278" s="145" t="s">
        <v>1400</v>
      </c>
      <c r="F278" s="146" t="s">
        <v>1401</v>
      </c>
      <c r="G278" s="147" t="s">
        <v>222</v>
      </c>
      <c r="H278" s="148">
        <v>1</v>
      </c>
      <c r="I278" s="149"/>
      <c r="J278" s="150"/>
      <c r="K278" s="151"/>
      <c r="L278" s="18"/>
      <c r="M278" s="152"/>
      <c r="N278" s="153" t="s">
        <v>35</v>
      </c>
      <c r="O278" s="45"/>
      <c r="P278" s="154">
        <f>O278*H278</f>
        <v>0</v>
      </c>
      <c r="Q278" s="154">
        <v>0</v>
      </c>
      <c r="R278" s="154">
        <f>Q278*H278</f>
        <v>0</v>
      </c>
      <c r="S278" s="154">
        <v>0</v>
      </c>
      <c r="T278" s="155">
        <f>S278*H278</f>
        <v>0</v>
      </c>
      <c r="AR278" s="156" t="s">
        <v>1402</v>
      </c>
      <c r="AT278" s="156" t="s">
        <v>159</v>
      </c>
      <c r="AU278" s="156" t="s">
        <v>75</v>
      </c>
      <c r="AY278" s="3" t="s">
        <v>157</v>
      </c>
      <c r="BE278" s="157">
        <f>IF(N278="základná",J278,0)</f>
        <v>0</v>
      </c>
      <c r="BF278" s="157">
        <f>IF(N278="znížená",J278,0)</f>
        <v>0</v>
      </c>
      <c r="BG278" s="157">
        <f>IF(N278="zákl. prenesená",J278,0)</f>
        <v>0</v>
      </c>
      <c r="BH278" s="157">
        <f>IF(N278="zníž. prenesená",J278,0)</f>
        <v>0</v>
      </c>
      <c r="BI278" s="157">
        <f>IF(N278="nulová",J278,0)</f>
        <v>0</v>
      </c>
      <c r="BJ278" s="3" t="s">
        <v>81</v>
      </c>
      <c r="BK278" s="157">
        <f>ROUND(I278*H278,2)</f>
        <v>0</v>
      </c>
      <c r="BL278" s="3" t="s">
        <v>1402</v>
      </c>
      <c r="BM278" s="156" t="s">
        <v>883</v>
      </c>
    </row>
    <row r="279" spans="2:65" s="17" customFormat="1" ht="37.9" customHeight="1">
      <c r="B279" s="143"/>
      <c r="C279" s="144" t="s">
        <v>884</v>
      </c>
      <c r="D279" s="144" t="s">
        <v>159</v>
      </c>
      <c r="E279" s="145" t="s">
        <v>1403</v>
      </c>
      <c r="F279" s="146" t="s">
        <v>1404</v>
      </c>
      <c r="G279" s="147" t="s">
        <v>1405</v>
      </c>
      <c r="H279" s="148">
        <v>1</v>
      </c>
      <c r="I279" s="149"/>
      <c r="J279" s="150"/>
      <c r="K279" s="151"/>
      <c r="L279" s="18"/>
      <c r="M279" s="205"/>
      <c r="N279" s="206" t="s">
        <v>35</v>
      </c>
      <c r="O279" s="207"/>
      <c r="P279" s="208">
        <f>O279*H279</f>
        <v>0</v>
      </c>
      <c r="Q279" s="208">
        <v>0</v>
      </c>
      <c r="R279" s="208">
        <f>Q279*H279</f>
        <v>0</v>
      </c>
      <c r="S279" s="208">
        <v>0</v>
      </c>
      <c r="T279" s="209">
        <f>S279*H279</f>
        <v>0</v>
      </c>
      <c r="AR279" s="156" t="s">
        <v>1402</v>
      </c>
      <c r="AT279" s="156" t="s">
        <v>159</v>
      </c>
      <c r="AU279" s="156" t="s">
        <v>75</v>
      </c>
      <c r="AY279" s="3" t="s">
        <v>157</v>
      </c>
      <c r="BE279" s="157">
        <f>IF(N279="základná",J279,0)</f>
        <v>0</v>
      </c>
      <c r="BF279" s="157">
        <f>IF(N279="znížená",J279,0)</f>
        <v>0</v>
      </c>
      <c r="BG279" s="157">
        <f>IF(N279="zákl. prenesená",J279,0)</f>
        <v>0</v>
      </c>
      <c r="BH279" s="157">
        <f>IF(N279="zníž. prenesená",J279,0)</f>
        <v>0</v>
      </c>
      <c r="BI279" s="157">
        <f>IF(N279="nulová",J279,0)</f>
        <v>0</v>
      </c>
      <c r="BJ279" s="3" t="s">
        <v>81</v>
      </c>
      <c r="BK279" s="157">
        <f>ROUND(I279*H279,2)</f>
        <v>0</v>
      </c>
      <c r="BL279" s="3" t="s">
        <v>1402</v>
      </c>
      <c r="BM279" s="156" t="s">
        <v>887</v>
      </c>
    </row>
    <row r="280" spans="2:65" s="17" customFormat="1" ht="7" customHeight="1">
      <c r="B280" s="33"/>
      <c r="C280" s="34"/>
      <c r="D280" s="34"/>
      <c r="E280" s="34"/>
      <c r="F280" s="34"/>
      <c r="G280" s="34"/>
      <c r="H280" s="34"/>
      <c r="I280" s="34"/>
      <c r="J280" s="34"/>
      <c r="K280" s="34"/>
      <c r="L280" s="18"/>
    </row>
  </sheetData>
  <autoFilter ref="C122:K279"/>
  <mergeCells count="12">
    <mergeCell ref="E113:H113"/>
    <mergeCell ref="E115:H115"/>
    <mergeCell ref="E29:H29"/>
    <mergeCell ref="E82:H82"/>
    <mergeCell ref="E84:H84"/>
    <mergeCell ref="E86:H86"/>
    <mergeCell ref="E111:H111"/>
    <mergeCell ref="L2:V2"/>
    <mergeCell ref="E7:H7"/>
    <mergeCell ref="E9:H9"/>
    <mergeCell ref="E11:H11"/>
    <mergeCell ref="E20:H20"/>
  </mergeCells>
  <pageMargins left="0.39374999999999999" right="0.39374999999999999" top="0.39374999999999999" bottom="0.39374999999999999" header="0.51180555555555496" footer="0"/>
  <pageSetup paperSize="9" scale="89" firstPageNumber="0" fitToHeight="100" orientation="portrait" horizontalDpi="300" verticalDpi="300" r:id="rId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AMJ192"/>
  <sheetViews>
    <sheetView showGridLines="0" topLeftCell="A86" zoomScaleSheetLayoutView="100" workbookViewId="0">
      <selection activeCell="J95" sqref="J95:J102"/>
    </sheetView>
  </sheetViews>
  <sheetFormatPr defaultColWidth="8.44140625" defaultRowHeight="10"/>
  <cols>
    <col min="1" max="1" width="8.33203125" style="1" customWidth="1"/>
    <col min="2" max="2" width="1.109375" style="1" customWidth="1"/>
    <col min="3" max="3" width="4.109375" style="1" customWidth="1"/>
    <col min="4" max="4" width="4.33203125" style="1" customWidth="1"/>
    <col min="5" max="5" width="17.109375" style="1" customWidth="1"/>
    <col min="6" max="6" width="50.77734375" style="1" customWidth="1"/>
    <col min="7" max="7" width="7.44140625" style="1" customWidth="1"/>
    <col min="8" max="8" width="14" style="1" customWidth="1"/>
    <col min="9" max="9" width="15.7773437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77734375" style="1" hidden="1" customWidth="1"/>
    <col min="14" max="14" width="9.33203125" style="1" hidden="1" customWidth="1"/>
    <col min="15" max="20" width="14.10937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32" max="43" width="8.44140625" style="1"/>
    <col min="44" max="65" width="9.33203125" style="1" hidden="1" customWidth="1"/>
    <col min="66" max="1024" width="8.44140625" style="1"/>
  </cols>
  <sheetData>
    <row r="2" spans="2:46" ht="37" customHeight="1">
      <c r="L2" s="689" t="s">
        <v>4</v>
      </c>
      <c r="M2" s="689"/>
      <c r="N2" s="689"/>
      <c r="O2" s="689"/>
      <c r="P2" s="689"/>
      <c r="Q2" s="689"/>
      <c r="R2" s="689"/>
      <c r="S2" s="689"/>
      <c r="T2" s="689"/>
      <c r="U2" s="689"/>
      <c r="V2" s="689"/>
      <c r="AT2" s="3" t="s">
        <v>88</v>
      </c>
    </row>
    <row r="3" spans="2:46" ht="7" customHeight="1">
      <c r="B3" s="4"/>
      <c r="C3" s="5"/>
      <c r="D3" s="5"/>
      <c r="E3" s="5"/>
      <c r="F3" s="5"/>
      <c r="G3" s="5"/>
      <c r="H3" s="5"/>
      <c r="I3" s="5"/>
      <c r="J3" s="5"/>
      <c r="K3" s="5"/>
      <c r="L3" s="6"/>
      <c r="AT3" s="3" t="s">
        <v>69</v>
      </c>
    </row>
    <row r="4" spans="2:46" ht="25" customHeight="1">
      <c r="B4" s="6"/>
      <c r="D4" s="7" t="s">
        <v>110</v>
      </c>
      <c r="L4" s="6"/>
      <c r="M4" s="85" t="s">
        <v>8</v>
      </c>
      <c r="AT4" s="3" t="s">
        <v>2</v>
      </c>
    </row>
    <row r="5" spans="2:46" ht="7" customHeight="1">
      <c r="B5" s="6"/>
      <c r="L5" s="6"/>
    </row>
    <row r="6" spans="2:46" ht="12" customHeight="1">
      <c r="B6" s="6"/>
      <c r="D6" s="12" t="s">
        <v>14</v>
      </c>
      <c r="L6" s="6"/>
    </row>
    <row r="7" spans="2:46" ht="16.5" customHeight="1">
      <c r="B7" s="6"/>
      <c r="E7" s="718" t="str">
        <f>'Rekapitulácia stavby'!K6</f>
        <v>Nitra, pracovisko ÚKT, Vodná 23 - rekonštrukcia priestorov</v>
      </c>
      <c r="F7" s="718"/>
      <c r="G7" s="718"/>
      <c r="H7" s="718"/>
      <c r="L7" s="6"/>
    </row>
    <row r="8" spans="2:46" ht="12" customHeight="1">
      <c r="B8" s="6"/>
      <c r="D8" s="12" t="s">
        <v>111</v>
      </c>
      <c r="L8" s="6"/>
    </row>
    <row r="9" spans="2:46" s="17" customFormat="1" ht="16.5" customHeight="1">
      <c r="B9" s="18"/>
      <c r="E9" s="718" t="s">
        <v>2993</v>
      </c>
      <c r="F9" s="718"/>
      <c r="G9" s="718"/>
      <c r="H9" s="718"/>
      <c r="L9" s="18"/>
    </row>
    <row r="10" spans="2:46" s="17" customFormat="1" ht="12" customHeight="1">
      <c r="B10" s="18"/>
      <c r="D10" s="12" t="s">
        <v>112</v>
      </c>
      <c r="L10" s="18"/>
    </row>
    <row r="11" spans="2:46" s="17" customFormat="1" ht="16.5" customHeight="1">
      <c r="B11" s="18"/>
      <c r="E11" s="703" t="s">
        <v>1406</v>
      </c>
      <c r="F11" s="703"/>
      <c r="G11" s="703"/>
      <c r="H11" s="703"/>
      <c r="L11" s="18"/>
    </row>
    <row r="12" spans="2:46" s="17" customFormat="1">
      <c r="B12" s="18"/>
      <c r="L12" s="18"/>
    </row>
    <row r="13" spans="2:46" s="17" customFormat="1" ht="12" customHeight="1">
      <c r="B13" s="18"/>
      <c r="D13" s="12" t="s">
        <v>15</v>
      </c>
      <c r="F13" s="13"/>
      <c r="I13" s="12" t="s">
        <v>16</v>
      </c>
      <c r="J13" s="13"/>
      <c r="L13" s="18"/>
    </row>
    <row r="14" spans="2:46" s="17" customFormat="1" ht="12" customHeight="1">
      <c r="B14" s="18"/>
      <c r="D14" s="12" t="s">
        <v>17</v>
      </c>
      <c r="F14" s="13" t="s">
        <v>18</v>
      </c>
      <c r="I14" s="12" t="s">
        <v>19</v>
      </c>
      <c r="J14" s="86">
        <f>'Rekapitulácia stavby'!AN8</f>
        <v>45048</v>
      </c>
      <c r="L14" s="18"/>
    </row>
    <row r="15" spans="2:46" s="17" customFormat="1" ht="10.9" customHeight="1">
      <c r="B15" s="18"/>
      <c r="L15" s="18"/>
    </row>
    <row r="16" spans="2:46" s="17" customFormat="1" ht="12" customHeight="1">
      <c r="B16" s="18"/>
      <c r="D16" s="12" t="s">
        <v>20</v>
      </c>
      <c r="I16" s="12" t="s">
        <v>21</v>
      </c>
      <c r="J16" s="13" t="str">
        <f>IF('Rekapitulácia stavby'!AN10="","",'Rekapitulácia stavby'!AN10)</f>
        <v/>
      </c>
      <c r="L16" s="18"/>
    </row>
    <row r="17" spans="2:12" s="17" customFormat="1" ht="18" customHeight="1">
      <c r="B17" s="18"/>
      <c r="E17" s="13" t="str">
        <f>IF('Rekapitulácia stavby'!E11="","",'Rekapitulácia stavby'!E11)</f>
        <v xml:space="preserve"> </v>
      </c>
      <c r="I17" s="12" t="s">
        <v>22</v>
      </c>
      <c r="J17" s="13" t="str">
        <f>IF('Rekapitulácia stavby'!AN11="","",'Rekapitulácia stavby'!AN11)</f>
        <v/>
      </c>
      <c r="L17" s="18"/>
    </row>
    <row r="18" spans="2:12" s="17" customFormat="1" ht="7" customHeight="1">
      <c r="B18" s="18"/>
      <c r="L18" s="18"/>
    </row>
    <row r="19" spans="2:12" s="17" customFormat="1" ht="12" customHeight="1">
      <c r="B19" s="18"/>
      <c r="D19" s="12" t="s">
        <v>23</v>
      </c>
      <c r="I19" s="12" t="s">
        <v>21</v>
      </c>
      <c r="J19" s="14" t="str">
        <f>'Rekapitulácia stavby'!AN13</f>
        <v>Vyplň údaj</v>
      </c>
      <c r="L19" s="18"/>
    </row>
    <row r="20" spans="2:12" s="17" customFormat="1" ht="18" customHeight="1">
      <c r="B20" s="18"/>
      <c r="E20" s="719" t="str">
        <f>'Rekapitulácia stavby'!E14</f>
        <v>Vyplň údaj</v>
      </c>
      <c r="F20" s="719"/>
      <c r="G20" s="719"/>
      <c r="H20" s="719"/>
      <c r="I20" s="12" t="s">
        <v>22</v>
      </c>
      <c r="J20" s="14" t="str">
        <f>'Rekapitulácia stavby'!AN14</f>
        <v>Vyplň údaj</v>
      </c>
      <c r="L20" s="18"/>
    </row>
    <row r="21" spans="2:12" s="17" customFormat="1" ht="7" customHeight="1">
      <c r="B21" s="18"/>
      <c r="L21" s="18"/>
    </row>
    <row r="22" spans="2:12" s="17" customFormat="1" ht="12" customHeight="1">
      <c r="B22" s="18"/>
      <c r="D22" s="12" t="s">
        <v>25</v>
      </c>
      <c r="I22" s="12" t="s">
        <v>21</v>
      </c>
      <c r="J22" s="13" t="str">
        <f>IF('Rekapitulácia stavby'!AN16="","",'Rekapitulácia stavby'!AN16)</f>
        <v/>
      </c>
      <c r="L22" s="18"/>
    </row>
    <row r="23" spans="2:12" s="17" customFormat="1" ht="18" customHeight="1">
      <c r="B23" s="18"/>
      <c r="E23" s="13" t="str">
        <f>IF('Rekapitulácia stavby'!E17="","",'Rekapitulácia stavby'!E17)</f>
        <v xml:space="preserve"> </v>
      </c>
      <c r="I23" s="12" t="s">
        <v>22</v>
      </c>
      <c r="J23" s="13" t="str">
        <f>IF('Rekapitulácia stavby'!AN17="","",'Rekapitulácia stavby'!AN17)</f>
        <v/>
      </c>
      <c r="L23" s="18"/>
    </row>
    <row r="24" spans="2:12" s="17" customFormat="1" ht="7" customHeight="1">
      <c r="B24" s="18"/>
      <c r="L24" s="18"/>
    </row>
    <row r="25" spans="2:12" s="17" customFormat="1" ht="12" customHeight="1">
      <c r="B25" s="18"/>
      <c r="D25" s="12" t="s">
        <v>27</v>
      </c>
      <c r="I25" s="12" t="s">
        <v>21</v>
      </c>
      <c r="J25" s="13" t="str">
        <f>IF('Rekapitulácia stavby'!AN19="","",'Rekapitulácia stavby'!AN19)</f>
        <v/>
      </c>
      <c r="L25" s="18"/>
    </row>
    <row r="26" spans="2:12" s="17" customFormat="1" ht="18" customHeight="1">
      <c r="B26" s="18"/>
      <c r="E26" s="13" t="str">
        <f>IF('Rekapitulácia stavby'!E20="","",'Rekapitulácia stavby'!E20)</f>
        <v xml:space="preserve"> </v>
      </c>
      <c r="I26" s="12" t="s">
        <v>22</v>
      </c>
      <c r="J26" s="13" t="str">
        <f>IF('Rekapitulácia stavby'!AN20="","",'Rekapitulácia stavby'!AN20)</f>
        <v/>
      </c>
      <c r="L26" s="18"/>
    </row>
    <row r="27" spans="2:12" s="17" customFormat="1" ht="7" customHeight="1">
      <c r="B27" s="18"/>
      <c r="L27" s="18"/>
    </row>
    <row r="28" spans="2:12" s="17" customFormat="1" ht="12" customHeight="1">
      <c r="B28" s="18"/>
      <c r="D28" s="12" t="s">
        <v>28</v>
      </c>
      <c r="L28" s="18"/>
    </row>
    <row r="29" spans="2:12" s="87" customFormat="1" ht="16.5" customHeight="1">
      <c r="B29" s="88"/>
      <c r="E29" s="694"/>
      <c r="F29" s="694"/>
      <c r="G29" s="694"/>
      <c r="H29" s="694"/>
      <c r="L29" s="88"/>
    </row>
    <row r="30" spans="2:12" s="17" customFormat="1" ht="7" customHeight="1">
      <c r="B30" s="18"/>
      <c r="L30" s="18"/>
    </row>
    <row r="31" spans="2:12" s="17" customFormat="1" ht="7" customHeight="1">
      <c r="B31" s="18"/>
      <c r="D31" s="43"/>
      <c r="E31" s="43"/>
      <c r="F31" s="43"/>
      <c r="G31" s="43"/>
      <c r="H31" s="43"/>
      <c r="I31" s="43"/>
      <c r="J31" s="43"/>
      <c r="K31" s="43"/>
      <c r="L31" s="18"/>
    </row>
    <row r="32" spans="2:12" s="17" customFormat="1" ht="25.5" customHeight="1">
      <c r="B32" s="18"/>
      <c r="D32" s="89" t="s">
        <v>29</v>
      </c>
      <c r="J32" s="90">
        <f>ROUND(J124, 2)</f>
        <v>0</v>
      </c>
      <c r="L32" s="18"/>
    </row>
    <row r="33" spans="2:12" s="17" customFormat="1" ht="7" customHeight="1">
      <c r="B33" s="18"/>
      <c r="D33" s="43"/>
      <c r="E33" s="43"/>
      <c r="F33" s="43"/>
      <c r="G33" s="43"/>
      <c r="H33" s="43"/>
      <c r="I33" s="43"/>
      <c r="J33" s="43"/>
      <c r="K33" s="43"/>
      <c r="L33" s="18"/>
    </row>
    <row r="34" spans="2:12" s="17" customFormat="1" ht="14.5" customHeight="1">
      <c r="B34" s="18"/>
      <c r="F34" s="91" t="s">
        <v>31</v>
      </c>
      <c r="I34" s="91" t="s">
        <v>30</v>
      </c>
      <c r="J34" s="91" t="s">
        <v>32</v>
      </c>
      <c r="L34" s="18"/>
    </row>
    <row r="35" spans="2:12" s="17" customFormat="1" ht="14.5" customHeight="1">
      <c r="B35" s="18"/>
      <c r="D35" s="92" t="s">
        <v>33</v>
      </c>
      <c r="E35" s="23" t="s">
        <v>34</v>
      </c>
      <c r="F35" s="93">
        <f>ROUND((SUM(BE124:BE191)),  2)</f>
        <v>0</v>
      </c>
      <c r="G35" s="94"/>
      <c r="H35" s="94"/>
      <c r="I35" s="95">
        <v>0.2</v>
      </c>
      <c r="J35" s="93">
        <f>ROUND(((SUM(BE124:BE191))*I35),  2)</f>
        <v>0</v>
      </c>
      <c r="L35" s="18"/>
    </row>
    <row r="36" spans="2:12" s="17" customFormat="1" ht="14.5" customHeight="1">
      <c r="B36" s="18"/>
      <c r="E36" s="23" t="s">
        <v>35</v>
      </c>
      <c r="F36" s="93">
        <f>ROUND((SUM(BF124:BF191)),  2)</f>
        <v>0</v>
      </c>
      <c r="G36" s="94"/>
      <c r="H36" s="94"/>
      <c r="I36" s="95">
        <v>0.2</v>
      </c>
      <c r="J36" s="93">
        <f>ROUND(((SUM(BF124:BF191))*I36),  2)</f>
        <v>0</v>
      </c>
      <c r="L36" s="18"/>
    </row>
    <row r="37" spans="2:12" s="17" customFormat="1" ht="14.5" hidden="1" customHeight="1">
      <c r="B37" s="18"/>
      <c r="E37" s="12" t="s">
        <v>36</v>
      </c>
      <c r="F37" s="96">
        <f>ROUND((SUM(BG124:BG191)),  2)</f>
        <v>0</v>
      </c>
      <c r="I37" s="97">
        <v>0.2</v>
      </c>
      <c r="J37" s="96">
        <f>0</f>
        <v>0</v>
      </c>
      <c r="L37" s="18"/>
    </row>
    <row r="38" spans="2:12" s="17" customFormat="1" ht="14.5" hidden="1" customHeight="1">
      <c r="B38" s="18"/>
      <c r="E38" s="12" t="s">
        <v>37</v>
      </c>
      <c r="F38" s="96">
        <f>ROUND((SUM(BH124:BH191)),  2)</f>
        <v>0</v>
      </c>
      <c r="I38" s="97">
        <v>0.2</v>
      </c>
      <c r="J38" s="96">
        <f>0</f>
        <v>0</v>
      </c>
      <c r="L38" s="18"/>
    </row>
    <row r="39" spans="2:12" s="17" customFormat="1" ht="14.5" hidden="1" customHeight="1">
      <c r="B39" s="18"/>
      <c r="E39" s="23" t="s">
        <v>38</v>
      </c>
      <c r="F39" s="93">
        <f>ROUND((SUM(BI124:BI191)),  2)</f>
        <v>0</v>
      </c>
      <c r="G39" s="94"/>
      <c r="H39" s="94"/>
      <c r="I39" s="95">
        <v>0</v>
      </c>
      <c r="J39" s="93">
        <f>0</f>
        <v>0</v>
      </c>
      <c r="L39" s="18"/>
    </row>
    <row r="40" spans="2:12" s="17" customFormat="1" ht="7" customHeight="1">
      <c r="B40" s="18"/>
      <c r="L40" s="18"/>
    </row>
    <row r="41" spans="2:12" s="17" customFormat="1" ht="25.5" customHeight="1">
      <c r="B41" s="18"/>
      <c r="C41" s="98"/>
      <c r="D41" s="99" t="s">
        <v>39</v>
      </c>
      <c r="E41" s="47"/>
      <c r="F41" s="47"/>
      <c r="G41" s="100" t="s">
        <v>40</v>
      </c>
      <c r="H41" s="101" t="s">
        <v>41</v>
      </c>
      <c r="I41" s="47"/>
      <c r="J41" s="102">
        <f>SUM(J32:J39)</f>
        <v>0</v>
      </c>
      <c r="K41" s="103"/>
      <c r="L41" s="18"/>
    </row>
    <row r="42" spans="2:12" ht="14.5" customHeight="1">
      <c r="B42" s="6"/>
      <c r="L42" s="6"/>
    </row>
    <row r="43" spans="2:12" ht="14.5" customHeight="1">
      <c r="B43" s="6"/>
      <c r="L43" s="6"/>
    </row>
    <row r="44" spans="2:12" ht="14.5" customHeight="1">
      <c r="B44" s="6"/>
      <c r="L44" s="6"/>
    </row>
    <row r="45" spans="2:12" ht="14.5" customHeight="1">
      <c r="B45" s="6"/>
      <c r="L45" s="6"/>
    </row>
    <row r="46" spans="2:12" ht="14.5" customHeight="1">
      <c r="B46" s="6"/>
      <c r="L46" s="6"/>
    </row>
    <row r="47" spans="2:12" s="17" customFormat="1" ht="14.5" customHeight="1">
      <c r="B47" s="18"/>
      <c r="D47" s="30" t="s">
        <v>42</v>
      </c>
      <c r="E47" s="31"/>
      <c r="F47" s="31"/>
      <c r="G47" s="30" t="s">
        <v>43</v>
      </c>
      <c r="H47" s="31"/>
      <c r="I47" s="31"/>
      <c r="J47" s="31"/>
      <c r="K47" s="31"/>
      <c r="L47" s="18"/>
    </row>
    <row r="48" spans="2:12">
      <c r="B48" s="6"/>
      <c r="L48" s="6"/>
    </row>
    <row r="49" spans="2:12">
      <c r="B49" s="6"/>
      <c r="L49" s="6"/>
    </row>
    <row r="50" spans="2:12">
      <c r="B50" s="6"/>
      <c r="L50" s="6"/>
    </row>
    <row r="51" spans="2:12">
      <c r="B51" s="6"/>
      <c r="L51" s="6"/>
    </row>
    <row r="52" spans="2:12">
      <c r="B52" s="6"/>
      <c r="L52" s="6"/>
    </row>
    <row r="53" spans="2:12">
      <c r="B53" s="6"/>
      <c r="L53" s="6"/>
    </row>
    <row r="54" spans="2:12">
      <c r="B54" s="6"/>
      <c r="L54" s="6"/>
    </row>
    <row r="55" spans="2:12">
      <c r="B55" s="6"/>
      <c r="L55" s="6"/>
    </row>
    <row r="56" spans="2:12">
      <c r="B56" s="6"/>
      <c r="L56" s="6"/>
    </row>
    <row r="57" spans="2:12">
      <c r="B57" s="6"/>
      <c r="L57" s="6"/>
    </row>
    <row r="58" spans="2:12" s="17" customFormat="1" ht="12.5">
      <c r="B58" s="18"/>
      <c r="D58" s="32" t="s">
        <v>44</v>
      </c>
      <c r="E58" s="20"/>
      <c r="F58" s="104" t="s">
        <v>45</v>
      </c>
      <c r="G58" s="32" t="s">
        <v>44</v>
      </c>
      <c r="H58" s="20"/>
      <c r="I58" s="20"/>
      <c r="J58" s="105" t="s">
        <v>45</v>
      </c>
      <c r="K58" s="20"/>
      <c r="L58" s="18"/>
    </row>
    <row r="59" spans="2:12">
      <c r="B59" s="6"/>
      <c r="L59" s="6"/>
    </row>
    <row r="60" spans="2:12">
      <c r="B60" s="6"/>
      <c r="L60" s="6"/>
    </row>
    <row r="61" spans="2:12">
      <c r="B61" s="6"/>
      <c r="L61" s="6"/>
    </row>
    <row r="62" spans="2:12" s="17" customFormat="1" ht="13">
      <c r="B62" s="18"/>
      <c r="D62" s="30" t="s">
        <v>46</v>
      </c>
      <c r="E62" s="31"/>
      <c r="F62" s="31"/>
      <c r="G62" s="30" t="s">
        <v>47</v>
      </c>
      <c r="H62" s="31"/>
      <c r="I62" s="31"/>
      <c r="J62" s="31"/>
      <c r="K62" s="31"/>
      <c r="L62" s="18"/>
    </row>
    <row r="63" spans="2:12">
      <c r="B63" s="6"/>
      <c r="L63" s="6"/>
    </row>
    <row r="64" spans="2:12">
      <c r="B64" s="6"/>
      <c r="L64" s="6"/>
    </row>
    <row r="65" spans="2:12">
      <c r="B65" s="6"/>
      <c r="L65" s="6"/>
    </row>
    <row r="66" spans="2:12">
      <c r="B66" s="6"/>
      <c r="L66" s="6"/>
    </row>
    <row r="67" spans="2:12">
      <c r="B67" s="6"/>
      <c r="L67" s="6"/>
    </row>
    <row r="68" spans="2:12">
      <c r="B68" s="6"/>
      <c r="L68" s="6"/>
    </row>
    <row r="69" spans="2:12">
      <c r="B69" s="6"/>
      <c r="L69" s="6"/>
    </row>
    <row r="70" spans="2:12">
      <c r="B70" s="6"/>
      <c r="L70" s="6"/>
    </row>
    <row r="71" spans="2:12">
      <c r="B71" s="6"/>
      <c r="L71" s="6"/>
    </row>
    <row r="72" spans="2:12">
      <c r="B72" s="6"/>
      <c r="L72" s="6"/>
    </row>
    <row r="73" spans="2:12" s="17" customFormat="1" ht="12.5">
      <c r="B73" s="18"/>
      <c r="D73" s="32" t="s">
        <v>44</v>
      </c>
      <c r="E73" s="20"/>
      <c r="F73" s="104" t="s">
        <v>45</v>
      </c>
      <c r="G73" s="32" t="s">
        <v>44</v>
      </c>
      <c r="H73" s="20"/>
      <c r="I73" s="20"/>
      <c r="J73" s="105" t="s">
        <v>45</v>
      </c>
      <c r="K73" s="20"/>
      <c r="L73" s="18"/>
    </row>
    <row r="74" spans="2:12" s="17" customFormat="1" ht="14.5" customHeight="1">
      <c r="B74" s="33"/>
      <c r="C74" s="34"/>
      <c r="D74" s="34"/>
      <c r="E74" s="34"/>
      <c r="F74" s="34"/>
      <c r="G74" s="34"/>
      <c r="H74" s="34"/>
      <c r="I74" s="34"/>
      <c r="J74" s="34"/>
      <c r="K74" s="34"/>
      <c r="L74" s="18"/>
    </row>
    <row r="78" spans="2:12" s="17" customFormat="1" ht="7" customHeight="1">
      <c r="B78" s="35"/>
      <c r="C78" s="36"/>
      <c r="D78" s="36"/>
      <c r="E78" s="36"/>
      <c r="F78" s="36"/>
      <c r="G78" s="36"/>
      <c r="H78" s="36"/>
      <c r="I78" s="36"/>
      <c r="J78" s="36"/>
      <c r="K78" s="36"/>
      <c r="L78" s="18"/>
    </row>
    <row r="79" spans="2:12" s="17" customFormat="1" ht="25" customHeight="1">
      <c r="B79" s="18"/>
      <c r="C79" s="7" t="s">
        <v>114</v>
      </c>
      <c r="L79" s="18"/>
    </row>
    <row r="80" spans="2:12" s="17" customFormat="1" ht="7" customHeight="1">
      <c r="B80" s="18"/>
      <c r="L80" s="18"/>
    </row>
    <row r="81" spans="2:47" s="17" customFormat="1" ht="12" customHeight="1">
      <c r="B81" s="18"/>
      <c r="C81" s="12" t="s">
        <v>14</v>
      </c>
      <c r="L81" s="18"/>
    </row>
    <row r="82" spans="2:47" s="17" customFormat="1" ht="16.5" customHeight="1">
      <c r="B82" s="18"/>
      <c r="E82" s="718" t="str">
        <f>E7</f>
        <v>Nitra, pracovisko ÚKT, Vodná 23 - rekonštrukcia priestorov</v>
      </c>
      <c r="F82" s="718"/>
      <c r="G82" s="718"/>
      <c r="H82" s="718"/>
      <c r="L82" s="18"/>
    </row>
    <row r="83" spans="2:47" ht="12" customHeight="1">
      <c r="B83" s="6"/>
      <c r="C83" s="12" t="s">
        <v>111</v>
      </c>
      <c r="L83" s="6"/>
    </row>
    <row r="84" spans="2:47" s="17" customFormat="1" ht="16.5" customHeight="1">
      <c r="B84" s="18"/>
      <c r="E84" s="718" t="s">
        <v>2993</v>
      </c>
      <c r="F84" s="718"/>
      <c r="G84" s="718"/>
      <c r="H84" s="718"/>
      <c r="L84" s="18"/>
    </row>
    <row r="85" spans="2:47" s="17" customFormat="1" ht="12" customHeight="1">
      <c r="B85" s="18"/>
      <c r="C85" s="12" t="s">
        <v>112</v>
      </c>
      <c r="L85" s="18"/>
    </row>
    <row r="86" spans="2:47" s="17" customFormat="1" ht="16.5" customHeight="1">
      <c r="B86" s="18"/>
      <c r="E86" s="703" t="str">
        <f>E11</f>
        <v>03 - Elektroinstalacie slaboprúdové rozvody</v>
      </c>
      <c r="F86" s="703"/>
      <c r="G86" s="703"/>
      <c r="H86" s="703"/>
      <c r="L86" s="18"/>
    </row>
    <row r="87" spans="2:47" s="17" customFormat="1" ht="7" customHeight="1">
      <c r="B87" s="18"/>
      <c r="L87" s="18"/>
    </row>
    <row r="88" spans="2:47" s="17" customFormat="1" ht="12" customHeight="1">
      <c r="B88" s="18"/>
      <c r="C88" s="12" t="s">
        <v>17</v>
      </c>
      <c r="F88" s="13" t="str">
        <f>F14</f>
        <v xml:space="preserve"> </v>
      </c>
      <c r="I88" s="12" t="s">
        <v>19</v>
      </c>
      <c r="J88" s="86">
        <f>IF(J14="","",J14)</f>
        <v>45048</v>
      </c>
      <c r="L88" s="18"/>
    </row>
    <row r="89" spans="2:47" s="17" customFormat="1" ht="7" customHeight="1">
      <c r="B89" s="18"/>
      <c r="L89" s="18"/>
    </row>
    <row r="90" spans="2:47" s="17" customFormat="1" ht="15.25" customHeight="1">
      <c r="B90" s="18"/>
      <c r="C90" s="12" t="s">
        <v>20</v>
      </c>
      <c r="F90" s="13" t="str">
        <f>E17</f>
        <v xml:space="preserve"> </v>
      </c>
      <c r="I90" s="12" t="s">
        <v>25</v>
      </c>
      <c r="J90" s="106" t="str">
        <f>E23</f>
        <v xml:space="preserve"> </v>
      </c>
      <c r="L90" s="18"/>
    </row>
    <row r="91" spans="2:47" s="17" customFormat="1" ht="15.25" customHeight="1">
      <c r="B91" s="18"/>
      <c r="C91" s="12" t="s">
        <v>23</v>
      </c>
      <c r="F91" s="13" t="str">
        <f>IF(E20="","",E20)</f>
        <v>Vyplň údaj</v>
      </c>
      <c r="I91" s="12" t="s">
        <v>27</v>
      </c>
      <c r="J91" s="106" t="str">
        <f>E26</f>
        <v xml:space="preserve"> </v>
      </c>
      <c r="L91" s="18"/>
    </row>
    <row r="92" spans="2:47" s="17" customFormat="1" ht="10.4" customHeight="1">
      <c r="B92" s="18"/>
      <c r="L92" s="18"/>
    </row>
    <row r="93" spans="2:47" s="17" customFormat="1" ht="29.25" customHeight="1">
      <c r="B93" s="18"/>
      <c r="C93" s="107" t="s">
        <v>115</v>
      </c>
      <c r="D93" s="98"/>
      <c r="E93" s="98"/>
      <c r="F93" s="98"/>
      <c r="G93" s="98"/>
      <c r="H93" s="98"/>
      <c r="I93" s="98"/>
      <c r="J93" s="108" t="s">
        <v>116</v>
      </c>
      <c r="K93" s="98"/>
      <c r="L93" s="18"/>
    </row>
    <row r="94" spans="2:47" s="17" customFormat="1" ht="10.4" customHeight="1">
      <c r="B94" s="18"/>
      <c r="L94" s="18"/>
    </row>
    <row r="95" spans="2:47" s="17" customFormat="1" ht="22.9" customHeight="1">
      <c r="B95" s="18"/>
      <c r="C95" s="109" t="s">
        <v>117</v>
      </c>
      <c r="J95" s="90"/>
      <c r="L95" s="18"/>
      <c r="AU95" s="3" t="s">
        <v>118</v>
      </c>
    </row>
    <row r="96" spans="2:47" s="110" customFormat="1" ht="25" customHeight="1">
      <c r="B96" s="111"/>
      <c r="D96" s="112" t="s">
        <v>119</v>
      </c>
      <c r="E96" s="113"/>
      <c r="F96" s="113"/>
      <c r="G96" s="113"/>
      <c r="H96" s="113"/>
      <c r="I96" s="113"/>
      <c r="J96" s="114"/>
      <c r="L96" s="111"/>
    </row>
    <row r="97" spans="2:12" s="75" customFormat="1" ht="19.899999999999999" customHeight="1">
      <c r="B97" s="115"/>
      <c r="D97" s="116" t="s">
        <v>125</v>
      </c>
      <c r="E97" s="117"/>
      <c r="F97" s="117"/>
      <c r="G97" s="117"/>
      <c r="H97" s="117"/>
      <c r="I97" s="117"/>
      <c r="J97" s="118"/>
      <c r="L97" s="115"/>
    </row>
    <row r="98" spans="2:12" s="110" customFormat="1" ht="25" customHeight="1">
      <c r="B98" s="111"/>
      <c r="D98" s="112" t="s">
        <v>1120</v>
      </c>
      <c r="E98" s="113"/>
      <c r="F98" s="113"/>
      <c r="G98" s="113"/>
      <c r="H98" s="113"/>
      <c r="I98" s="113"/>
      <c r="J98" s="114"/>
      <c r="L98" s="111"/>
    </row>
    <row r="99" spans="2:12" s="75" customFormat="1" ht="19.899999999999999" customHeight="1">
      <c r="B99" s="115"/>
      <c r="D99" s="116" t="s">
        <v>1121</v>
      </c>
      <c r="E99" s="117"/>
      <c r="F99" s="117"/>
      <c r="G99" s="117"/>
      <c r="H99" s="117"/>
      <c r="I99" s="117"/>
      <c r="J99" s="118"/>
      <c r="L99" s="115"/>
    </row>
    <row r="100" spans="2:12" s="75" customFormat="1" ht="19.899999999999999" customHeight="1">
      <c r="B100" s="115"/>
      <c r="D100" s="116" t="s">
        <v>1407</v>
      </c>
      <c r="E100" s="117"/>
      <c r="F100" s="117"/>
      <c r="G100" s="117"/>
      <c r="H100" s="117"/>
      <c r="I100" s="117"/>
      <c r="J100" s="118"/>
      <c r="L100" s="115"/>
    </row>
    <row r="101" spans="2:12" s="75" customFormat="1" ht="19.899999999999999" customHeight="1">
      <c r="B101" s="115"/>
      <c r="D101" s="116" t="s">
        <v>1408</v>
      </c>
      <c r="E101" s="117"/>
      <c r="F101" s="117"/>
      <c r="G101" s="117"/>
      <c r="H101" s="117"/>
      <c r="I101" s="117"/>
      <c r="J101" s="118"/>
      <c r="L101" s="115"/>
    </row>
    <row r="102" spans="2:12" s="110" customFormat="1" ht="25" customHeight="1">
      <c r="B102" s="111"/>
      <c r="D102" s="112" t="s">
        <v>1123</v>
      </c>
      <c r="E102" s="113"/>
      <c r="F102" s="113"/>
      <c r="G102" s="113"/>
      <c r="H102" s="113"/>
      <c r="I102" s="113"/>
      <c r="J102" s="114"/>
      <c r="L102" s="111"/>
    </row>
    <row r="103" spans="2:12" s="17" customFormat="1" ht="22" customHeight="1">
      <c r="B103" s="18"/>
      <c r="L103" s="18"/>
    </row>
    <row r="104" spans="2:12" s="17" customFormat="1" ht="7" customHeight="1">
      <c r="B104" s="33"/>
      <c r="C104" s="34"/>
      <c r="D104" s="34"/>
      <c r="E104" s="34"/>
      <c r="F104" s="34"/>
      <c r="G104" s="34"/>
      <c r="H104" s="34"/>
      <c r="I104" s="34"/>
      <c r="J104" s="34"/>
      <c r="K104" s="34"/>
      <c r="L104" s="18"/>
    </row>
    <row r="108" spans="2:12" s="17" customFormat="1" ht="7" customHeight="1">
      <c r="B108" s="35"/>
      <c r="C108" s="36"/>
      <c r="D108" s="36"/>
      <c r="E108" s="36"/>
      <c r="F108" s="36"/>
      <c r="G108" s="36"/>
      <c r="H108" s="36"/>
      <c r="I108" s="36"/>
      <c r="J108" s="36"/>
      <c r="K108" s="36"/>
      <c r="L108" s="18"/>
    </row>
    <row r="109" spans="2:12" s="17" customFormat="1" ht="25" customHeight="1">
      <c r="B109" s="18"/>
      <c r="C109" s="7" t="s">
        <v>143</v>
      </c>
      <c r="L109" s="18"/>
    </row>
    <row r="110" spans="2:12" s="17" customFormat="1" ht="7" customHeight="1">
      <c r="B110" s="18"/>
      <c r="L110" s="18"/>
    </row>
    <row r="111" spans="2:12" s="17" customFormat="1" ht="12" customHeight="1">
      <c r="B111" s="18"/>
      <c r="C111" s="12" t="s">
        <v>14</v>
      </c>
      <c r="L111" s="18"/>
    </row>
    <row r="112" spans="2:12" s="17" customFormat="1" ht="16.5" customHeight="1">
      <c r="B112" s="18"/>
      <c r="E112" s="718" t="str">
        <f>E7</f>
        <v>Nitra, pracovisko ÚKT, Vodná 23 - rekonštrukcia priestorov</v>
      </c>
      <c r="F112" s="718"/>
      <c r="G112" s="718"/>
      <c r="H112" s="718"/>
      <c r="L112" s="18"/>
    </row>
    <row r="113" spans="2:65" ht="12" customHeight="1">
      <c r="B113" s="6"/>
      <c r="C113" s="12" t="s">
        <v>111</v>
      </c>
      <c r="L113" s="6"/>
    </row>
    <row r="114" spans="2:65" s="17" customFormat="1" ht="16.5" customHeight="1">
      <c r="B114" s="18"/>
      <c r="E114" s="718" t="s">
        <v>2993</v>
      </c>
      <c r="F114" s="718"/>
      <c r="G114" s="718"/>
      <c r="H114" s="718"/>
      <c r="L114" s="18"/>
    </row>
    <row r="115" spans="2:65" s="17" customFormat="1" ht="12" customHeight="1">
      <c r="B115" s="18"/>
      <c r="C115" s="12" t="s">
        <v>112</v>
      </c>
      <c r="L115" s="18"/>
    </row>
    <row r="116" spans="2:65" s="17" customFormat="1" ht="16.5" customHeight="1">
      <c r="B116" s="18"/>
      <c r="E116" s="703" t="str">
        <f>E11</f>
        <v>03 - Elektroinstalacie slaboprúdové rozvody</v>
      </c>
      <c r="F116" s="703"/>
      <c r="G116" s="703"/>
      <c r="H116" s="703"/>
      <c r="L116" s="18"/>
    </row>
    <row r="117" spans="2:65" s="17" customFormat="1" ht="7" customHeight="1">
      <c r="B117" s="18"/>
      <c r="L117" s="18"/>
    </row>
    <row r="118" spans="2:65" s="17" customFormat="1" ht="12" customHeight="1">
      <c r="B118" s="18"/>
      <c r="C118" s="12" t="s">
        <v>17</v>
      </c>
      <c r="F118" s="13" t="str">
        <f>F14</f>
        <v xml:space="preserve"> </v>
      </c>
      <c r="I118" s="12" t="s">
        <v>19</v>
      </c>
      <c r="J118" s="86">
        <f>IF(J14="","",J14)</f>
        <v>45048</v>
      </c>
      <c r="L118" s="18"/>
    </row>
    <row r="119" spans="2:65" s="17" customFormat="1" ht="7" customHeight="1">
      <c r="B119" s="18"/>
      <c r="L119" s="18"/>
    </row>
    <row r="120" spans="2:65" s="17" customFormat="1" ht="15.25" customHeight="1">
      <c r="B120" s="18"/>
      <c r="C120" s="12" t="s">
        <v>20</v>
      </c>
      <c r="F120" s="13" t="str">
        <f>E17</f>
        <v xml:space="preserve"> </v>
      </c>
      <c r="I120" s="12" t="s">
        <v>25</v>
      </c>
      <c r="J120" s="106" t="str">
        <f>E23</f>
        <v xml:space="preserve"> </v>
      </c>
      <c r="L120" s="18"/>
    </row>
    <row r="121" spans="2:65" s="17" customFormat="1" ht="15.25" customHeight="1">
      <c r="B121" s="18"/>
      <c r="C121" s="12" t="s">
        <v>23</v>
      </c>
      <c r="F121" s="13" t="str">
        <f>IF(E20="","",E20)</f>
        <v>Vyplň údaj</v>
      </c>
      <c r="I121" s="12" t="s">
        <v>27</v>
      </c>
      <c r="J121" s="106" t="str">
        <f>E26</f>
        <v xml:space="preserve"> </v>
      </c>
      <c r="L121" s="18"/>
    </row>
    <row r="122" spans="2:65" s="17" customFormat="1" ht="10.4" customHeight="1">
      <c r="B122" s="18"/>
      <c r="L122" s="18"/>
    </row>
    <row r="123" spans="2:65" s="119" customFormat="1" ht="29.25" customHeight="1">
      <c r="B123" s="120"/>
      <c r="C123" s="121" t="s">
        <v>144</v>
      </c>
      <c r="D123" s="122" t="s">
        <v>54</v>
      </c>
      <c r="E123" s="122" t="s">
        <v>50</v>
      </c>
      <c r="F123" s="122" t="s">
        <v>51</v>
      </c>
      <c r="G123" s="122" t="s">
        <v>145</v>
      </c>
      <c r="H123" s="122" t="s">
        <v>146</v>
      </c>
      <c r="I123" s="122" t="s">
        <v>147</v>
      </c>
      <c r="J123" s="123" t="s">
        <v>116</v>
      </c>
      <c r="K123" s="124" t="s">
        <v>148</v>
      </c>
      <c r="L123" s="120"/>
      <c r="M123" s="49"/>
      <c r="N123" s="50" t="s">
        <v>33</v>
      </c>
      <c r="O123" s="50" t="s">
        <v>149</v>
      </c>
      <c r="P123" s="50" t="s">
        <v>150</v>
      </c>
      <c r="Q123" s="50" t="s">
        <v>151</v>
      </c>
      <c r="R123" s="50" t="s">
        <v>152</v>
      </c>
      <c r="S123" s="50" t="s">
        <v>153</v>
      </c>
      <c r="T123" s="51" t="s">
        <v>154</v>
      </c>
    </row>
    <row r="124" spans="2:65" s="17" customFormat="1" ht="22.9" customHeight="1">
      <c r="B124" s="18"/>
      <c r="C124" s="55" t="s">
        <v>117</v>
      </c>
      <c r="J124" s="125"/>
      <c r="L124" s="18"/>
      <c r="M124" s="52"/>
      <c r="N124" s="43"/>
      <c r="O124" s="43"/>
      <c r="P124" s="126">
        <f>P125+P133+P190</f>
        <v>0</v>
      </c>
      <c r="Q124" s="43"/>
      <c r="R124" s="126">
        <f>R125+R133+R190</f>
        <v>0</v>
      </c>
      <c r="S124" s="43"/>
      <c r="T124" s="127">
        <f>T125+T133+T190</f>
        <v>0</v>
      </c>
      <c r="AT124" s="3" t="s">
        <v>68</v>
      </c>
      <c r="AU124" s="3" t="s">
        <v>118</v>
      </c>
      <c r="BK124" s="128">
        <f>BK125+BK133+BK190</f>
        <v>0</v>
      </c>
    </row>
    <row r="125" spans="2:65" s="129" customFormat="1" ht="25.9" customHeight="1">
      <c r="B125" s="130"/>
      <c r="D125" s="131" t="s">
        <v>68</v>
      </c>
      <c r="E125" s="132" t="s">
        <v>155</v>
      </c>
      <c r="F125" s="132" t="s">
        <v>156</v>
      </c>
      <c r="I125" s="133"/>
      <c r="J125" s="134"/>
      <c r="L125" s="130"/>
      <c r="M125" s="135"/>
      <c r="N125" s="136"/>
      <c r="O125" s="136"/>
      <c r="P125" s="137">
        <f>P126</f>
        <v>0</v>
      </c>
      <c r="Q125" s="136"/>
      <c r="R125" s="137">
        <f>R126</f>
        <v>0</v>
      </c>
      <c r="S125" s="136"/>
      <c r="T125" s="138">
        <f>T126</f>
        <v>0</v>
      </c>
      <c r="AR125" s="131" t="s">
        <v>75</v>
      </c>
      <c r="AT125" s="139" t="s">
        <v>68</v>
      </c>
      <c r="AU125" s="139" t="s">
        <v>69</v>
      </c>
      <c r="AY125" s="131" t="s">
        <v>157</v>
      </c>
      <c r="BK125" s="140">
        <f>BK126</f>
        <v>0</v>
      </c>
    </row>
    <row r="126" spans="2:65" s="129" customFormat="1" ht="22.9" customHeight="1">
      <c r="B126" s="130"/>
      <c r="D126" s="131" t="s">
        <v>68</v>
      </c>
      <c r="E126" s="141" t="s">
        <v>198</v>
      </c>
      <c r="F126" s="141" t="s">
        <v>386</v>
      </c>
      <c r="I126" s="133"/>
      <c r="J126" s="142"/>
      <c r="L126" s="130"/>
      <c r="M126" s="135"/>
      <c r="N126" s="136"/>
      <c r="O126" s="136"/>
      <c r="P126" s="137">
        <f>SUM(P127:P132)</f>
        <v>0</v>
      </c>
      <c r="Q126" s="136"/>
      <c r="R126" s="137">
        <f>SUM(R127:R132)</f>
        <v>0</v>
      </c>
      <c r="S126" s="136"/>
      <c r="T126" s="138">
        <f>SUM(T127:T132)</f>
        <v>0</v>
      </c>
      <c r="AR126" s="131" t="s">
        <v>75</v>
      </c>
      <c r="AT126" s="139" t="s">
        <v>68</v>
      </c>
      <c r="AU126" s="139" t="s">
        <v>75</v>
      </c>
      <c r="AY126" s="131" t="s">
        <v>157</v>
      </c>
      <c r="BK126" s="140">
        <f>SUM(BK127:BK132)</f>
        <v>0</v>
      </c>
    </row>
    <row r="127" spans="2:65" s="17" customFormat="1" ht="24.25" customHeight="1">
      <c r="B127" s="143"/>
      <c r="C127" s="144" t="s">
        <v>75</v>
      </c>
      <c r="D127" s="144" t="s">
        <v>159</v>
      </c>
      <c r="E127" s="145" t="s">
        <v>1124</v>
      </c>
      <c r="F127" s="146" t="s">
        <v>1125</v>
      </c>
      <c r="G127" s="147" t="s">
        <v>222</v>
      </c>
      <c r="H127" s="148">
        <v>12</v>
      </c>
      <c r="I127" s="149"/>
      <c r="J127" s="150"/>
      <c r="K127" s="151"/>
      <c r="L127" s="18"/>
      <c r="M127" s="152"/>
      <c r="N127" s="153" t="s">
        <v>35</v>
      </c>
      <c r="O127" s="45"/>
      <c r="P127" s="154">
        <f t="shared" ref="P127:P132" si="0">O127*H127</f>
        <v>0</v>
      </c>
      <c r="Q127" s="154">
        <v>0</v>
      </c>
      <c r="R127" s="154">
        <f t="shared" ref="R127:R132" si="1">Q127*H127</f>
        <v>0</v>
      </c>
      <c r="S127" s="154">
        <v>0</v>
      </c>
      <c r="T127" s="155">
        <f t="shared" ref="T127:T132" si="2">S127*H127</f>
        <v>0</v>
      </c>
      <c r="AR127" s="156" t="s">
        <v>163</v>
      </c>
      <c r="AT127" s="156" t="s">
        <v>159</v>
      </c>
      <c r="AU127" s="156" t="s">
        <v>81</v>
      </c>
      <c r="AY127" s="3" t="s">
        <v>157</v>
      </c>
      <c r="BE127" s="157">
        <f t="shared" ref="BE127:BE132" si="3">IF(N127="základná",J127,0)</f>
        <v>0</v>
      </c>
      <c r="BF127" s="157">
        <f t="shared" ref="BF127:BF132" si="4">IF(N127="znížená",J127,0)</f>
        <v>0</v>
      </c>
      <c r="BG127" s="157">
        <f t="shared" ref="BG127:BG132" si="5">IF(N127="zákl. prenesená",J127,0)</f>
        <v>0</v>
      </c>
      <c r="BH127" s="157">
        <f t="shared" ref="BH127:BH132" si="6">IF(N127="zníž. prenesená",J127,0)</f>
        <v>0</v>
      </c>
      <c r="BI127" s="157">
        <f t="shared" ref="BI127:BI132" si="7">IF(N127="nulová",J127,0)</f>
        <v>0</v>
      </c>
      <c r="BJ127" s="3" t="s">
        <v>81</v>
      </c>
      <c r="BK127" s="157">
        <f t="shared" ref="BK127:BK132" si="8">ROUND(I127*H127,2)</f>
        <v>0</v>
      </c>
      <c r="BL127" s="3" t="s">
        <v>163</v>
      </c>
      <c r="BM127" s="156" t="s">
        <v>81</v>
      </c>
    </row>
    <row r="128" spans="2:65" s="17" customFormat="1" ht="24.25" customHeight="1">
      <c r="B128" s="143"/>
      <c r="C128" s="144" t="s">
        <v>81</v>
      </c>
      <c r="D128" s="144" t="s">
        <v>159</v>
      </c>
      <c r="E128" s="145" t="s">
        <v>1126</v>
      </c>
      <c r="F128" s="146" t="s">
        <v>1127</v>
      </c>
      <c r="G128" s="147" t="s">
        <v>1128</v>
      </c>
      <c r="H128" s="148">
        <v>120</v>
      </c>
      <c r="I128" s="149"/>
      <c r="J128" s="150"/>
      <c r="K128" s="151"/>
      <c r="L128" s="18"/>
      <c r="M128" s="152"/>
      <c r="N128" s="153" t="s">
        <v>35</v>
      </c>
      <c r="O128" s="45"/>
      <c r="P128" s="154">
        <f t="shared" si="0"/>
        <v>0</v>
      </c>
      <c r="Q128" s="154">
        <v>0</v>
      </c>
      <c r="R128" s="154">
        <f t="shared" si="1"/>
        <v>0</v>
      </c>
      <c r="S128" s="154">
        <v>0</v>
      </c>
      <c r="T128" s="155">
        <f t="shared" si="2"/>
        <v>0</v>
      </c>
      <c r="AR128" s="156" t="s">
        <v>163</v>
      </c>
      <c r="AT128" s="156" t="s">
        <v>159</v>
      </c>
      <c r="AU128" s="156" t="s">
        <v>81</v>
      </c>
      <c r="AY128" s="3" t="s">
        <v>157</v>
      </c>
      <c r="BE128" s="157">
        <f t="shared" si="3"/>
        <v>0</v>
      </c>
      <c r="BF128" s="157">
        <f t="shared" si="4"/>
        <v>0</v>
      </c>
      <c r="BG128" s="157">
        <f t="shared" si="5"/>
        <v>0</v>
      </c>
      <c r="BH128" s="157">
        <f t="shared" si="6"/>
        <v>0</v>
      </c>
      <c r="BI128" s="157">
        <f t="shared" si="7"/>
        <v>0</v>
      </c>
      <c r="BJ128" s="3" t="s">
        <v>81</v>
      </c>
      <c r="BK128" s="157">
        <f t="shared" si="8"/>
        <v>0</v>
      </c>
      <c r="BL128" s="3" t="s">
        <v>163</v>
      </c>
      <c r="BM128" s="156" t="s">
        <v>163</v>
      </c>
    </row>
    <row r="129" spans="2:65" s="17" customFormat="1" ht="16.5" customHeight="1">
      <c r="B129" s="143"/>
      <c r="C129" s="186" t="s">
        <v>169</v>
      </c>
      <c r="D129" s="186" t="s">
        <v>236</v>
      </c>
      <c r="E129" s="187" t="s">
        <v>1129</v>
      </c>
      <c r="F129" s="188" t="s">
        <v>1130</v>
      </c>
      <c r="G129" s="189" t="s">
        <v>222</v>
      </c>
      <c r="H129" s="190">
        <v>2</v>
      </c>
      <c r="I129" s="191"/>
      <c r="J129" s="192"/>
      <c r="K129" s="193"/>
      <c r="L129" s="194"/>
      <c r="M129" s="195"/>
      <c r="N129" s="196" t="s">
        <v>35</v>
      </c>
      <c r="O129" s="45"/>
      <c r="P129" s="154">
        <f t="shared" si="0"/>
        <v>0</v>
      </c>
      <c r="Q129" s="154">
        <v>0</v>
      </c>
      <c r="R129" s="154">
        <f t="shared" si="1"/>
        <v>0</v>
      </c>
      <c r="S129" s="154">
        <v>0</v>
      </c>
      <c r="T129" s="155">
        <f t="shared" si="2"/>
        <v>0</v>
      </c>
      <c r="AR129" s="156" t="s">
        <v>179</v>
      </c>
      <c r="AT129" s="156" t="s">
        <v>236</v>
      </c>
      <c r="AU129" s="156" t="s">
        <v>81</v>
      </c>
      <c r="AY129" s="3" t="s">
        <v>157</v>
      </c>
      <c r="BE129" s="157">
        <f t="shared" si="3"/>
        <v>0</v>
      </c>
      <c r="BF129" s="157">
        <f t="shared" si="4"/>
        <v>0</v>
      </c>
      <c r="BG129" s="157">
        <f t="shared" si="5"/>
        <v>0</v>
      </c>
      <c r="BH129" s="157">
        <f t="shared" si="6"/>
        <v>0</v>
      </c>
      <c r="BI129" s="157">
        <f t="shared" si="7"/>
        <v>0</v>
      </c>
      <c r="BJ129" s="3" t="s">
        <v>81</v>
      </c>
      <c r="BK129" s="157">
        <f t="shared" si="8"/>
        <v>0</v>
      </c>
      <c r="BL129" s="3" t="s">
        <v>163</v>
      </c>
      <c r="BM129" s="156" t="s">
        <v>176</v>
      </c>
    </row>
    <row r="130" spans="2:65" s="17" customFormat="1" ht="24.25" customHeight="1">
      <c r="B130" s="143"/>
      <c r="C130" s="144" t="s">
        <v>163</v>
      </c>
      <c r="D130" s="144" t="s">
        <v>159</v>
      </c>
      <c r="E130" s="145" t="s">
        <v>1131</v>
      </c>
      <c r="F130" s="146" t="s">
        <v>1132</v>
      </c>
      <c r="G130" s="147" t="s">
        <v>1128</v>
      </c>
      <c r="H130" s="148">
        <v>360</v>
      </c>
      <c r="I130" s="149"/>
      <c r="J130" s="150"/>
      <c r="K130" s="151"/>
      <c r="L130" s="18"/>
      <c r="M130" s="152"/>
      <c r="N130" s="153" t="s">
        <v>35</v>
      </c>
      <c r="O130" s="45"/>
      <c r="P130" s="154">
        <f t="shared" si="0"/>
        <v>0</v>
      </c>
      <c r="Q130" s="154">
        <v>0</v>
      </c>
      <c r="R130" s="154">
        <f t="shared" si="1"/>
        <v>0</v>
      </c>
      <c r="S130" s="154">
        <v>0</v>
      </c>
      <c r="T130" s="155">
        <f t="shared" si="2"/>
        <v>0</v>
      </c>
      <c r="AR130" s="156" t="s">
        <v>163</v>
      </c>
      <c r="AT130" s="156" t="s">
        <v>159</v>
      </c>
      <c r="AU130" s="156" t="s">
        <v>81</v>
      </c>
      <c r="AY130" s="3" t="s">
        <v>157</v>
      </c>
      <c r="BE130" s="157">
        <f t="shared" si="3"/>
        <v>0</v>
      </c>
      <c r="BF130" s="157">
        <f t="shared" si="4"/>
        <v>0</v>
      </c>
      <c r="BG130" s="157">
        <f t="shared" si="5"/>
        <v>0</v>
      </c>
      <c r="BH130" s="157">
        <f t="shared" si="6"/>
        <v>0</v>
      </c>
      <c r="BI130" s="157">
        <f t="shared" si="7"/>
        <v>0</v>
      </c>
      <c r="BJ130" s="3" t="s">
        <v>81</v>
      </c>
      <c r="BK130" s="157">
        <f t="shared" si="8"/>
        <v>0</v>
      </c>
      <c r="BL130" s="3" t="s">
        <v>163</v>
      </c>
      <c r="BM130" s="156" t="s">
        <v>179</v>
      </c>
    </row>
    <row r="131" spans="2:65" s="17" customFormat="1" ht="37.9" customHeight="1">
      <c r="B131" s="143"/>
      <c r="C131" s="144" t="s">
        <v>180</v>
      </c>
      <c r="D131" s="144" t="s">
        <v>159</v>
      </c>
      <c r="E131" s="145" t="s">
        <v>1133</v>
      </c>
      <c r="F131" s="146" t="s">
        <v>1134</v>
      </c>
      <c r="G131" s="147" t="s">
        <v>239</v>
      </c>
      <c r="H131" s="148">
        <v>1800</v>
      </c>
      <c r="I131" s="149"/>
      <c r="J131" s="150"/>
      <c r="K131" s="151"/>
      <c r="L131" s="18"/>
      <c r="M131" s="152"/>
      <c r="N131" s="153" t="s">
        <v>35</v>
      </c>
      <c r="O131" s="45"/>
      <c r="P131" s="154">
        <f t="shared" si="0"/>
        <v>0</v>
      </c>
      <c r="Q131" s="154">
        <v>0</v>
      </c>
      <c r="R131" s="154">
        <f t="shared" si="1"/>
        <v>0</v>
      </c>
      <c r="S131" s="154">
        <v>0</v>
      </c>
      <c r="T131" s="155">
        <f t="shared" si="2"/>
        <v>0</v>
      </c>
      <c r="AR131" s="156" t="s">
        <v>163</v>
      </c>
      <c r="AT131" s="156" t="s">
        <v>159</v>
      </c>
      <c r="AU131" s="156" t="s">
        <v>81</v>
      </c>
      <c r="AY131" s="3" t="s">
        <v>157</v>
      </c>
      <c r="BE131" s="157">
        <f t="shared" si="3"/>
        <v>0</v>
      </c>
      <c r="BF131" s="157">
        <f t="shared" si="4"/>
        <v>0</v>
      </c>
      <c r="BG131" s="157">
        <f t="shared" si="5"/>
        <v>0</v>
      </c>
      <c r="BH131" s="157">
        <f t="shared" si="6"/>
        <v>0</v>
      </c>
      <c r="BI131" s="157">
        <f t="shared" si="7"/>
        <v>0</v>
      </c>
      <c r="BJ131" s="3" t="s">
        <v>81</v>
      </c>
      <c r="BK131" s="157">
        <f t="shared" si="8"/>
        <v>0</v>
      </c>
      <c r="BL131" s="3" t="s">
        <v>163</v>
      </c>
      <c r="BM131" s="156" t="s">
        <v>183</v>
      </c>
    </row>
    <row r="132" spans="2:65" s="17" customFormat="1" ht="37.9" customHeight="1">
      <c r="B132" s="143"/>
      <c r="C132" s="144" t="s">
        <v>176</v>
      </c>
      <c r="D132" s="144" t="s">
        <v>159</v>
      </c>
      <c r="E132" s="145" t="s">
        <v>1135</v>
      </c>
      <c r="F132" s="146" t="s">
        <v>1136</v>
      </c>
      <c r="G132" s="147" t="s">
        <v>239</v>
      </c>
      <c r="H132" s="148">
        <v>900</v>
      </c>
      <c r="I132" s="149"/>
      <c r="J132" s="150"/>
      <c r="K132" s="151"/>
      <c r="L132" s="18"/>
      <c r="M132" s="152"/>
      <c r="N132" s="153" t="s">
        <v>35</v>
      </c>
      <c r="O132" s="45"/>
      <c r="P132" s="154">
        <f t="shared" si="0"/>
        <v>0</v>
      </c>
      <c r="Q132" s="154">
        <v>0</v>
      </c>
      <c r="R132" s="154">
        <f t="shared" si="1"/>
        <v>0</v>
      </c>
      <c r="S132" s="154">
        <v>0</v>
      </c>
      <c r="T132" s="155">
        <f t="shared" si="2"/>
        <v>0</v>
      </c>
      <c r="AR132" s="156" t="s">
        <v>163</v>
      </c>
      <c r="AT132" s="156" t="s">
        <v>159</v>
      </c>
      <c r="AU132" s="156" t="s">
        <v>81</v>
      </c>
      <c r="AY132" s="3" t="s">
        <v>157</v>
      </c>
      <c r="BE132" s="157">
        <f t="shared" si="3"/>
        <v>0</v>
      </c>
      <c r="BF132" s="157">
        <f t="shared" si="4"/>
        <v>0</v>
      </c>
      <c r="BG132" s="157">
        <f t="shared" si="5"/>
        <v>0</v>
      </c>
      <c r="BH132" s="157">
        <f t="shared" si="6"/>
        <v>0</v>
      </c>
      <c r="BI132" s="157">
        <f t="shared" si="7"/>
        <v>0</v>
      </c>
      <c r="BJ132" s="3" t="s">
        <v>81</v>
      </c>
      <c r="BK132" s="157">
        <f t="shared" si="8"/>
        <v>0</v>
      </c>
      <c r="BL132" s="3" t="s">
        <v>163</v>
      </c>
      <c r="BM132" s="156" t="s">
        <v>188</v>
      </c>
    </row>
    <row r="133" spans="2:65" s="129" customFormat="1" ht="25.9" customHeight="1">
      <c r="B133" s="130"/>
      <c r="D133" s="131" t="s">
        <v>68</v>
      </c>
      <c r="E133" s="132" t="s">
        <v>236</v>
      </c>
      <c r="F133" s="132" t="s">
        <v>1137</v>
      </c>
      <c r="I133" s="133"/>
      <c r="J133" s="134"/>
      <c r="L133" s="130"/>
      <c r="M133" s="135"/>
      <c r="N133" s="136"/>
      <c r="O133" s="136"/>
      <c r="P133" s="137">
        <f>P134+P147+P185</f>
        <v>0</v>
      </c>
      <c r="Q133" s="136"/>
      <c r="R133" s="137">
        <f>R134+R147+R185</f>
        <v>0</v>
      </c>
      <c r="S133" s="136"/>
      <c r="T133" s="138">
        <f>T134+T147+T185</f>
        <v>0</v>
      </c>
      <c r="AR133" s="131" t="s">
        <v>169</v>
      </c>
      <c r="AT133" s="139" t="s">
        <v>68</v>
      </c>
      <c r="AU133" s="139" t="s">
        <v>69</v>
      </c>
      <c r="AY133" s="131" t="s">
        <v>157</v>
      </c>
      <c r="BK133" s="140">
        <f>BK134+BK147+BK185</f>
        <v>0</v>
      </c>
    </row>
    <row r="134" spans="2:65" s="129" customFormat="1" ht="22.9" customHeight="1">
      <c r="B134" s="130"/>
      <c r="D134" s="131" t="s">
        <v>68</v>
      </c>
      <c r="E134" s="141" t="s">
        <v>1138</v>
      </c>
      <c r="F134" s="141" t="s">
        <v>1139</v>
      </c>
      <c r="I134" s="133"/>
      <c r="J134" s="142"/>
      <c r="L134" s="130"/>
      <c r="M134" s="135"/>
      <c r="N134" s="136"/>
      <c r="O134" s="136"/>
      <c r="P134" s="137">
        <f>SUM(P135:P146)</f>
        <v>0</v>
      </c>
      <c r="Q134" s="136"/>
      <c r="R134" s="137">
        <f>SUM(R135:R146)</f>
        <v>0</v>
      </c>
      <c r="S134" s="136"/>
      <c r="T134" s="138">
        <f>SUM(T135:T146)</f>
        <v>0</v>
      </c>
      <c r="AR134" s="131" t="s">
        <v>169</v>
      </c>
      <c r="AT134" s="139" t="s">
        <v>68</v>
      </c>
      <c r="AU134" s="139" t="s">
        <v>75</v>
      </c>
      <c r="AY134" s="131" t="s">
        <v>157</v>
      </c>
      <c r="BK134" s="140">
        <f>SUM(BK135:BK146)</f>
        <v>0</v>
      </c>
    </row>
    <row r="135" spans="2:65" s="17" customFormat="1" ht="24.25" customHeight="1">
      <c r="B135" s="143"/>
      <c r="C135" s="144" t="s">
        <v>191</v>
      </c>
      <c r="D135" s="144" t="s">
        <v>159</v>
      </c>
      <c r="E135" s="145" t="s">
        <v>1140</v>
      </c>
      <c r="F135" s="146" t="s">
        <v>1141</v>
      </c>
      <c r="G135" s="147" t="s">
        <v>239</v>
      </c>
      <c r="H135" s="148">
        <v>800</v>
      </c>
      <c r="I135" s="149"/>
      <c r="J135" s="150"/>
      <c r="K135" s="151"/>
      <c r="L135" s="18"/>
      <c r="M135" s="152"/>
      <c r="N135" s="153" t="s">
        <v>35</v>
      </c>
      <c r="O135" s="45"/>
      <c r="P135" s="154">
        <f t="shared" ref="P135:P146" si="9">O135*H135</f>
        <v>0</v>
      </c>
      <c r="Q135" s="154">
        <v>0</v>
      </c>
      <c r="R135" s="154">
        <f t="shared" ref="R135:R146" si="10">Q135*H135</f>
        <v>0</v>
      </c>
      <c r="S135" s="154">
        <v>0</v>
      </c>
      <c r="T135" s="155">
        <f t="shared" ref="T135:T146" si="11">S135*H135</f>
        <v>0</v>
      </c>
      <c r="AR135" s="156" t="s">
        <v>329</v>
      </c>
      <c r="AT135" s="156" t="s">
        <v>159</v>
      </c>
      <c r="AU135" s="156" t="s">
        <v>81</v>
      </c>
      <c r="AY135" s="3" t="s">
        <v>157</v>
      </c>
      <c r="BE135" s="157">
        <f t="shared" ref="BE135:BE146" si="12">IF(N135="základná",J135,0)</f>
        <v>0</v>
      </c>
      <c r="BF135" s="157">
        <f t="shared" ref="BF135:BF146" si="13">IF(N135="znížená",J135,0)</f>
        <v>0</v>
      </c>
      <c r="BG135" s="157">
        <f t="shared" ref="BG135:BG146" si="14">IF(N135="zákl. prenesená",J135,0)</f>
        <v>0</v>
      </c>
      <c r="BH135" s="157">
        <f t="shared" ref="BH135:BH146" si="15">IF(N135="zníž. prenesená",J135,0)</f>
        <v>0</v>
      </c>
      <c r="BI135" s="157">
        <f t="shared" ref="BI135:BI146" si="16">IF(N135="nulová",J135,0)</f>
        <v>0</v>
      </c>
      <c r="BJ135" s="3" t="s">
        <v>81</v>
      </c>
      <c r="BK135" s="157">
        <f t="shared" ref="BK135:BK146" si="17">ROUND(I135*H135,2)</f>
        <v>0</v>
      </c>
      <c r="BL135" s="3" t="s">
        <v>329</v>
      </c>
      <c r="BM135" s="156" t="s">
        <v>194</v>
      </c>
    </row>
    <row r="136" spans="2:65" s="17" customFormat="1" ht="30" customHeight="1">
      <c r="B136" s="143"/>
      <c r="C136" s="186" t="s">
        <v>179</v>
      </c>
      <c r="D136" s="186" t="s">
        <v>236</v>
      </c>
      <c r="E136" s="187" t="s">
        <v>1142</v>
      </c>
      <c r="F136" s="188" t="s">
        <v>1143</v>
      </c>
      <c r="G136" s="189" t="s">
        <v>239</v>
      </c>
      <c r="H136" s="190">
        <v>800</v>
      </c>
      <c r="I136" s="191"/>
      <c r="J136" s="192"/>
      <c r="K136" s="193"/>
      <c r="L136" s="194"/>
      <c r="M136" s="195"/>
      <c r="N136" s="196" t="s">
        <v>35</v>
      </c>
      <c r="O136" s="45"/>
      <c r="P136" s="154">
        <f t="shared" si="9"/>
        <v>0</v>
      </c>
      <c r="Q136" s="154">
        <v>0</v>
      </c>
      <c r="R136" s="154">
        <f t="shared" si="10"/>
        <v>0</v>
      </c>
      <c r="S136" s="154">
        <v>0</v>
      </c>
      <c r="T136" s="155">
        <f t="shared" si="11"/>
        <v>0</v>
      </c>
      <c r="AR136" s="156" t="s">
        <v>825</v>
      </c>
      <c r="AT136" s="156" t="s">
        <v>236</v>
      </c>
      <c r="AU136" s="156" t="s">
        <v>81</v>
      </c>
      <c r="AY136" s="3" t="s">
        <v>157</v>
      </c>
      <c r="BE136" s="157">
        <f t="shared" si="12"/>
        <v>0</v>
      </c>
      <c r="BF136" s="157">
        <f t="shared" si="13"/>
        <v>0</v>
      </c>
      <c r="BG136" s="157">
        <f t="shared" si="14"/>
        <v>0</v>
      </c>
      <c r="BH136" s="157">
        <f t="shared" si="15"/>
        <v>0</v>
      </c>
      <c r="BI136" s="157">
        <f t="shared" si="16"/>
        <v>0</v>
      </c>
      <c r="BJ136" s="3" t="s">
        <v>81</v>
      </c>
      <c r="BK136" s="157">
        <f t="shared" si="17"/>
        <v>0</v>
      </c>
      <c r="BL136" s="3" t="s">
        <v>329</v>
      </c>
      <c r="BM136" s="156" t="s">
        <v>197</v>
      </c>
    </row>
    <row r="137" spans="2:65" s="17" customFormat="1" ht="24.25" customHeight="1">
      <c r="B137" s="143"/>
      <c r="C137" s="144" t="s">
        <v>198</v>
      </c>
      <c r="D137" s="144" t="s">
        <v>159</v>
      </c>
      <c r="E137" s="145" t="s">
        <v>1409</v>
      </c>
      <c r="F137" s="146" t="s">
        <v>1410</v>
      </c>
      <c r="G137" s="147" t="s">
        <v>239</v>
      </c>
      <c r="H137" s="148">
        <v>40</v>
      </c>
      <c r="I137" s="149"/>
      <c r="J137" s="150"/>
      <c r="K137" s="151"/>
      <c r="L137" s="18"/>
      <c r="M137" s="152"/>
      <c r="N137" s="153" t="s">
        <v>35</v>
      </c>
      <c r="O137" s="45"/>
      <c r="P137" s="154">
        <f t="shared" si="9"/>
        <v>0</v>
      </c>
      <c r="Q137" s="154">
        <v>0</v>
      </c>
      <c r="R137" s="154">
        <f t="shared" si="10"/>
        <v>0</v>
      </c>
      <c r="S137" s="154">
        <v>0</v>
      </c>
      <c r="T137" s="155">
        <f t="shared" si="11"/>
        <v>0</v>
      </c>
      <c r="AR137" s="156" t="s">
        <v>329</v>
      </c>
      <c r="AT137" s="156" t="s">
        <v>159</v>
      </c>
      <c r="AU137" s="156" t="s">
        <v>81</v>
      </c>
      <c r="AY137" s="3" t="s">
        <v>157</v>
      </c>
      <c r="BE137" s="157">
        <f t="shared" si="12"/>
        <v>0</v>
      </c>
      <c r="BF137" s="157">
        <f t="shared" si="13"/>
        <v>0</v>
      </c>
      <c r="BG137" s="157">
        <f t="shared" si="14"/>
        <v>0</v>
      </c>
      <c r="BH137" s="157">
        <f t="shared" si="15"/>
        <v>0</v>
      </c>
      <c r="BI137" s="157">
        <f t="shared" si="16"/>
        <v>0</v>
      </c>
      <c r="BJ137" s="3" t="s">
        <v>81</v>
      </c>
      <c r="BK137" s="157">
        <f t="shared" si="17"/>
        <v>0</v>
      </c>
      <c r="BL137" s="3" t="s">
        <v>329</v>
      </c>
      <c r="BM137" s="156" t="s">
        <v>201</v>
      </c>
    </row>
    <row r="138" spans="2:65" s="17" customFormat="1" ht="16.5" customHeight="1">
      <c r="B138" s="143"/>
      <c r="C138" s="186" t="s">
        <v>183</v>
      </c>
      <c r="D138" s="186" t="s">
        <v>236</v>
      </c>
      <c r="E138" s="187" t="s">
        <v>1411</v>
      </c>
      <c r="F138" s="188" t="s">
        <v>1412</v>
      </c>
      <c r="G138" s="189" t="s">
        <v>239</v>
      </c>
      <c r="H138" s="190">
        <v>40</v>
      </c>
      <c r="I138" s="191"/>
      <c r="J138" s="192"/>
      <c r="K138" s="193"/>
      <c r="L138" s="194"/>
      <c r="M138" s="195"/>
      <c r="N138" s="196" t="s">
        <v>35</v>
      </c>
      <c r="O138" s="45"/>
      <c r="P138" s="154">
        <f t="shared" si="9"/>
        <v>0</v>
      </c>
      <c r="Q138" s="154">
        <v>0</v>
      </c>
      <c r="R138" s="154">
        <f t="shared" si="10"/>
        <v>0</v>
      </c>
      <c r="S138" s="154">
        <v>0</v>
      </c>
      <c r="T138" s="155">
        <f t="shared" si="11"/>
        <v>0</v>
      </c>
      <c r="AR138" s="156" t="s">
        <v>825</v>
      </c>
      <c r="AT138" s="156" t="s">
        <v>236</v>
      </c>
      <c r="AU138" s="156" t="s">
        <v>81</v>
      </c>
      <c r="AY138" s="3" t="s">
        <v>157</v>
      </c>
      <c r="BE138" s="157">
        <f t="shared" si="12"/>
        <v>0</v>
      </c>
      <c r="BF138" s="157">
        <f t="shared" si="13"/>
        <v>0</v>
      </c>
      <c r="BG138" s="157">
        <f t="shared" si="14"/>
        <v>0</v>
      </c>
      <c r="BH138" s="157">
        <f t="shared" si="15"/>
        <v>0</v>
      </c>
      <c r="BI138" s="157">
        <f t="shared" si="16"/>
        <v>0</v>
      </c>
      <c r="BJ138" s="3" t="s">
        <v>81</v>
      </c>
      <c r="BK138" s="157">
        <f t="shared" si="17"/>
        <v>0</v>
      </c>
      <c r="BL138" s="3" t="s">
        <v>329</v>
      </c>
      <c r="BM138" s="156" t="s">
        <v>6</v>
      </c>
    </row>
    <row r="139" spans="2:65" s="17" customFormat="1" ht="38.25" customHeight="1">
      <c r="B139" s="143"/>
      <c r="C139" s="144" t="s">
        <v>205</v>
      </c>
      <c r="D139" s="144" t="s">
        <v>159</v>
      </c>
      <c r="E139" s="145" t="s">
        <v>1413</v>
      </c>
      <c r="F139" s="146" t="s">
        <v>1414</v>
      </c>
      <c r="G139" s="147" t="s">
        <v>222</v>
      </c>
      <c r="H139" s="148">
        <v>160</v>
      </c>
      <c r="I139" s="149"/>
      <c r="J139" s="150"/>
      <c r="K139" s="151"/>
      <c r="L139" s="18"/>
      <c r="M139" s="152"/>
      <c r="N139" s="153" t="s">
        <v>35</v>
      </c>
      <c r="O139" s="45"/>
      <c r="P139" s="154">
        <f t="shared" si="9"/>
        <v>0</v>
      </c>
      <c r="Q139" s="154">
        <v>0</v>
      </c>
      <c r="R139" s="154">
        <f t="shared" si="10"/>
        <v>0</v>
      </c>
      <c r="S139" s="154">
        <v>0</v>
      </c>
      <c r="T139" s="155">
        <f t="shared" si="11"/>
        <v>0</v>
      </c>
      <c r="AR139" s="156" t="s">
        <v>329</v>
      </c>
      <c r="AT139" s="156" t="s">
        <v>159</v>
      </c>
      <c r="AU139" s="156" t="s">
        <v>81</v>
      </c>
      <c r="AY139" s="3" t="s">
        <v>157</v>
      </c>
      <c r="BE139" s="157">
        <f t="shared" si="12"/>
        <v>0</v>
      </c>
      <c r="BF139" s="157">
        <f t="shared" si="13"/>
        <v>0</v>
      </c>
      <c r="BG139" s="157">
        <f t="shared" si="14"/>
        <v>0</v>
      </c>
      <c r="BH139" s="157">
        <f t="shared" si="15"/>
        <v>0</v>
      </c>
      <c r="BI139" s="157">
        <f t="shared" si="16"/>
        <v>0</v>
      </c>
      <c r="BJ139" s="3" t="s">
        <v>81</v>
      </c>
      <c r="BK139" s="157">
        <f t="shared" si="17"/>
        <v>0</v>
      </c>
      <c r="BL139" s="3" t="s">
        <v>329</v>
      </c>
      <c r="BM139" s="156" t="s">
        <v>209</v>
      </c>
    </row>
    <row r="140" spans="2:65" s="17" customFormat="1" ht="16.5" customHeight="1">
      <c r="B140" s="143"/>
      <c r="C140" s="186" t="s">
        <v>188</v>
      </c>
      <c r="D140" s="186" t="s">
        <v>236</v>
      </c>
      <c r="E140" s="187" t="s">
        <v>1415</v>
      </c>
      <c r="F140" s="188" t="s">
        <v>1416</v>
      </c>
      <c r="G140" s="189" t="s">
        <v>222</v>
      </c>
      <c r="H140" s="190">
        <v>160</v>
      </c>
      <c r="I140" s="191"/>
      <c r="J140" s="192"/>
      <c r="K140" s="193"/>
      <c r="L140" s="194"/>
      <c r="M140" s="195"/>
      <c r="N140" s="196" t="s">
        <v>35</v>
      </c>
      <c r="O140" s="45"/>
      <c r="P140" s="154">
        <f t="shared" si="9"/>
        <v>0</v>
      </c>
      <c r="Q140" s="154">
        <v>0</v>
      </c>
      <c r="R140" s="154">
        <f t="shared" si="10"/>
        <v>0</v>
      </c>
      <c r="S140" s="154">
        <v>0</v>
      </c>
      <c r="T140" s="155">
        <f t="shared" si="11"/>
        <v>0</v>
      </c>
      <c r="AR140" s="156" t="s">
        <v>825</v>
      </c>
      <c r="AT140" s="156" t="s">
        <v>236</v>
      </c>
      <c r="AU140" s="156" t="s">
        <v>81</v>
      </c>
      <c r="AY140" s="3" t="s">
        <v>157</v>
      </c>
      <c r="BE140" s="157">
        <f t="shared" si="12"/>
        <v>0</v>
      </c>
      <c r="BF140" s="157">
        <f t="shared" si="13"/>
        <v>0</v>
      </c>
      <c r="BG140" s="157">
        <f t="shared" si="14"/>
        <v>0</v>
      </c>
      <c r="BH140" s="157">
        <f t="shared" si="15"/>
        <v>0</v>
      </c>
      <c r="BI140" s="157">
        <f t="shared" si="16"/>
        <v>0</v>
      </c>
      <c r="BJ140" s="3" t="s">
        <v>81</v>
      </c>
      <c r="BK140" s="157">
        <f t="shared" si="17"/>
        <v>0</v>
      </c>
      <c r="BL140" s="3" t="s">
        <v>329</v>
      </c>
      <c r="BM140" s="156" t="s">
        <v>217</v>
      </c>
    </row>
    <row r="141" spans="2:65" s="17" customFormat="1" ht="24.25" customHeight="1">
      <c r="B141" s="143"/>
      <c r="C141" s="144" t="s">
        <v>219</v>
      </c>
      <c r="D141" s="144" t="s">
        <v>159</v>
      </c>
      <c r="E141" s="145" t="s">
        <v>1417</v>
      </c>
      <c r="F141" s="146" t="s">
        <v>1418</v>
      </c>
      <c r="G141" s="147" t="s">
        <v>222</v>
      </c>
      <c r="H141" s="148">
        <v>250</v>
      </c>
      <c r="I141" s="149"/>
      <c r="J141" s="150"/>
      <c r="K141" s="151"/>
      <c r="L141" s="18"/>
      <c r="M141" s="152"/>
      <c r="N141" s="153" t="s">
        <v>35</v>
      </c>
      <c r="O141" s="45"/>
      <c r="P141" s="154">
        <f t="shared" si="9"/>
        <v>0</v>
      </c>
      <c r="Q141" s="154">
        <v>0</v>
      </c>
      <c r="R141" s="154">
        <f t="shared" si="10"/>
        <v>0</v>
      </c>
      <c r="S141" s="154">
        <v>0</v>
      </c>
      <c r="T141" s="155">
        <f t="shared" si="11"/>
        <v>0</v>
      </c>
      <c r="AR141" s="156" t="s">
        <v>329</v>
      </c>
      <c r="AT141" s="156" t="s">
        <v>159</v>
      </c>
      <c r="AU141" s="156" t="s">
        <v>81</v>
      </c>
      <c r="AY141" s="3" t="s">
        <v>157</v>
      </c>
      <c r="BE141" s="157">
        <f t="shared" si="12"/>
        <v>0</v>
      </c>
      <c r="BF141" s="157">
        <f t="shared" si="13"/>
        <v>0</v>
      </c>
      <c r="BG141" s="157">
        <f t="shared" si="14"/>
        <v>0</v>
      </c>
      <c r="BH141" s="157">
        <f t="shared" si="15"/>
        <v>0</v>
      </c>
      <c r="BI141" s="157">
        <f t="shared" si="16"/>
        <v>0</v>
      </c>
      <c r="BJ141" s="3" t="s">
        <v>81</v>
      </c>
      <c r="BK141" s="157">
        <f t="shared" si="17"/>
        <v>0</v>
      </c>
      <c r="BL141" s="3" t="s">
        <v>329</v>
      </c>
      <c r="BM141" s="156" t="s">
        <v>223</v>
      </c>
    </row>
    <row r="142" spans="2:65" s="17" customFormat="1" ht="16.5" customHeight="1">
      <c r="B142" s="143"/>
      <c r="C142" s="186" t="s">
        <v>194</v>
      </c>
      <c r="D142" s="186" t="s">
        <v>236</v>
      </c>
      <c r="E142" s="187" t="s">
        <v>1419</v>
      </c>
      <c r="F142" s="188" t="s">
        <v>1420</v>
      </c>
      <c r="G142" s="189" t="s">
        <v>222</v>
      </c>
      <c r="H142" s="190">
        <v>250</v>
      </c>
      <c r="I142" s="191"/>
      <c r="J142" s="192"/>
      <c r="K142" s="193"/>
      <c r="L142" s="194"/>
      <c r="M142" s="195"/>
      <c r="N142" s="196" t="s">
        <v>35</v>
      </c>
      <c r="O142" s="45"/>
      <c r="P142" s="154">
        <f t="shared" si="9"/>
        <v>0</v>
      </c>
      <c r="Q142" s="154">
        <v>0</v>
      </c>
      <c r="R142" s="154">
        <f t="shared" si="10"/>
        <v>0</v>
      </c>
      <c r="S142" s="154">
        <v>0</v>
      </c>
      <c r="T142" s="155">
        <f t="shared" si="11"/>
        <v>0</v>
      </c>
      <c r="AR142" s="156" t="s">
        <v>825</v>
      </c>
      <c r="AT142" s="156" t="s">
        <v>236</v>
      </c>
      <c r="AU142" s="156" t="s">
        <v>81</v>
      </c>
      <c r="AY142" s="3" t="s">
        <v>157</v>
      </c>
      <c r="BE142" s="157">
        <f t="shared" si="12"/>
        <v>0</v>
      </c>
      <c r="BF142" s="157">
        <f t="shared" si="13"/>
        <v>0</v>
      </c>
      <c r="BG142" s="157">
        <f t="shared" si="14"/>
        <v>0</v>
      </c>
      <c r="BH142" s="157">
        <f t="shared" si="15"/>
        <v>0</v>
      </c>
      <c r="BI142" s="157">
        <f t="shared" si="16"/>
        <v>0</v>
      </c>
      <c r="BJ142" s="3" t="s">
        <v>81</v>
      </c>
      <c r="BK142" s="157">
        <f t="shared" si="17"/>
        <v>0</v>
      </c>
      <c r="BL142" s="3" t="s">
        <v>329</v>
      </c>
      <c r="BM142" s="156" t="s">
        <v>226</v>
      </c>
    </row>
    <row r="143" spans="2:65" s="17" customFormat="1" ht="33" customHeight="1">
      <c r="B143" s="143"/>
      <c r="C143" s="144" t="s">
        <v>227</v>
      </c>
      <c r="D143" s="144" t="s">
        <v>159</v>
      </c>
      <c r="E143" s="145" t="s">
        <v>1421</v>
      </c>
      <c r="F143" s="146" t="s">
        <v>1422</v>
      </c>
      <c r="G143" s="147" t="s">
        <v>222</v>
      </c>
      <c r="H143" s="148">
        <v>650</v>
      </c>
      <c r="I143" s="149"/>
      <c r="J143" s="150"/>
      <c r="K143" s="151"/>
      <c r="L143" s="18"/>
      <c r="M143" s="152"/>
      <c r="N143" s="153" t="s">
        <v>35</v>
      </c>
      <c r="O143" s="45"/>
      <c r="P143" s="154">
        <f t="shared" si="9"/>
        <v>0</v>
      </c>
      <c r="Q143" s="154">
        <v>0</v>
      </c>
      <c r="R143" s="154">
        <f t="shared" si="10"/>
        <v>0</v>
      </c>
      <c r="S143" s="154">
        <v>0</v>
      </c>
      <c r="T143" s="155">
        <f t="shared" si="11"/>
        <v>0</v>
      </c>
      <c r="AR143" s="156" t="s">
        <v>329</v>
      </c>
      <c r="AT143" s="156" t="s">
        <v>159</v>
      </c>
      <c r="AU143" s="156" t="s">
        <v>81</v>
      </c>
      <c r="AY143" s="3" t="s">
        <v>157</v>
      </c>
      <c r="BE143" s="157">
        <f t="shared" si="12"/>
        <v>0</v>
      </c>
      <c r="BF143" s="157">
        <f t="shared" si="13"/>
        <v>0</v>
      </c>
      <c r="BG143" s="157">
        <f t="shared" si="14"/>
        <v>0</v>
      </c>
      <c r="BH143" s="157">
        <f t="shared" si="15"/>
        <v>0</v>
      </c>
      <c r="BI143" s="157">
        <f t="shared" si="16"/>
        <v>0</v>
      </c>
      <c r="BJ143" s="3" t="s">
        <v>81</v>
      </c>
      <c r="BK143" s="157">
        <f t="shared" si="17"/>
        <v>0</v>
      </c>
      <c r="BL143" s="3" t="s">
        <v>329</v>
      </c>
      <c r="BM143" s="156" t="s">
        <v>230</v>
      </c>
    </row>
    <row r="144" spans="2:65" s="17" customFormat="1" ht="37.9" customHeight="1">
      <c r="B144" s="143"/>
      <c r="C144" s="186" t="s">
        <v>197</v>
      </c>
      <c r="D144" s="186" t="s">
        <v>236</v>
      </c>
      <c r="E144" s="187" t="s">
        <v>1423</v>
      </c>
      <c r="F144" s="657" t="s">
        <v>2986</v>
      </c>
      <c r="G144" s="189" t="s">
        <v>222</v>
      </c>
      <c r="H144" s="190">
        <v>650</v>
      </c>
      <c r="I144" s="191"/>
      <c r="J144" s="192"/>
      <c r="K144" s="193"/>
      <c r="L144" s="194"/>
      <c r="M144" s="195"/>
      <c r="N144" s="196" t="s">
        <v>35</v>
      </c>
      <c r="O144" s="45"/>
      <c r="P144" s="154">
        <f t="shared" si="9"/>
        <v>0</v>
      </c>
      <c r="Q144" s="154">
        <v>0</v>
      </c>
      <c r="R144" s="154">
        <f t="shared" si="10"/>
        <v>0</v>
      </c>
      <c r="S144" s="154">
        <v>0</v>
      </c>
      <c r="T144" s="155">
        <f t="shared" si="11"/>
        <v>0</v>
      </c>
      <c r="AR144" s="156" t="s">
        <v>825</v>
      </c>
      <c r="AT144" s="156" t="s">
        <v>236</v>
      </c>
      <c r="AU144" s="156" t="s">
        <v>81</v>
      </c>
      <c r="AY144" s="3" t="s">
        <v>157</v>
      </c>
      <c r="BE144" s="157">
        <f t="shared" si="12"/>
        <v>0</v>
      </c>
      <c r="BF144" s="157">
        <f t="shared" si="13"/>
        <v>0</v>
      </c>
      <c r="BG144" s="157">
        <f t="shared" si="14"/>
        <v>0</v>
      </c>
      <c r="BH144" s="157">
        <f t="shared" si="15"/>
        <v>0</v>
      </c>
      <c r="BI144" s="157">
        <f t="shared" si="16"/>
        <v>0</v>
      </c>
      <c r="BJ144" s="3" t="s">
        <v>81</v>
      </c>
      <c r="BK144" s="157">
        <f t="shared" si="17"/>
        <v>0</v>
      </c>
      <c r="BL144" s="3" t="s">
        <v>329</v>
      </c>
      <c r="BM144" s="156" t="s">
        <v>233</v>
      </c>
    </row>
    <row r="145" spans="2:65" s="17" customFormat="1" ht="21.75" customHeight="1">
      <c r="B145" s="143"/>
      <c r="C145" s="144" t="s">
        <v>235</v>
      </c>
      <c r="D145" s="144" t="s">
        <v>159</v>
      </c>
      <c r="E145" s="145" t="s">
        <v>1425</v>
      </c>
      <c r="F145" s="146" t="s">
        <v>1426</v>
      </c>
      <c r="G145" s="147" t="s">
        <v>239</v>
      </c>
      <c r="H145" s="148">
        <v>245</v>
      </c>
      <c r="I145" s="149"/>
      <c r="J145" s="150"/>
      <c r="K145" s="151"/>
      <c r="L145" s="18"/>
      <c r="M145" s="152"/>
      <c r="N145" s="153" t="s">
        <v>35</v>
      </c>
      <c r="O145" s="45"/>
      <c r="P145" s="154">
        <f t="shared" si="9"/>
        <v>0</v>
      </c>
      <c r="Q145" s="154">
        <v>0</v>
      </c>
      <c r="R145" s="154">
        <f t="shared" si="10"/>
        <v>0</v>
      </c>
      <c r="S145" s="154">
        <v>0</v>
      </c>
      <c r="T145" s="155">
        <f t="shared" si="11"/>
        <v>0</v>
      </c>
      <c r="AR145" s="156" t="s">
        <v>329</v>
      </c>
      <c r="AT145" s="156" t="s">
        <v>159</v>
      </c>
      <c r="AU145" s="156" t="s">
        <v>81</v>
      </c>
      <c r="AY145" s="3" t="s">
        <v>157</v>
      </c>
      <c r="BE145" s="157">
        <f t="shared" si="12"/>
        <v>0</v>
      </c>
      <c r="BF145" s="157">
        <f t="shared" si="13"/>
        <v>0</v>
      </c>
      <c r="BG145" s="157">
        <f t="shared" si="14"/>
        <v>0</v>
      </c>
      <c r="BH145" s="157">
        <f t="shared" si="15"/>
        <v>0</v>
      </c>
      <c r="BI145" s="157">
        <f t="shared" si="16"/>
        <v>0</v>
      </c>
      <c r="BJ145" s="3" t="s">
        <v>81</v>
      </c>
      <c r="BK145" s="157">
        <f t="shared" si="17"/>
        <v>0</v>
      </c>
      <c r="BL145" s="3" t="s">
        <v>329</v>
      </c>
      <c r="BM145" s="156" t="s">
        <v>240</v>
      </c>
    </row>
    <row r="146" spans="2:65" s="17" customFormat="1" ht="16.5" customHeight="1">
      <c r="B146" s="143"/>
      <c r="C146" s="186" t="s">
        <v>201</v>
      </c>
      <c r="D146" s="186" t="s">
        <v>236</v>
      </c>
      <c r="E146" s="187" t="s">
        <v>1427</v>
      </c>
      <c r="F146" s="188" t="s">
        <v>1428</v>
      </c>
      <c r="G146" s="189" t="s">
        <v>239</v>
      </c>
      <c r="H146" s="190">
        <v>245</v>
      </c>
      <c r="I146" s="191"/>
      <c r="J146" s="192"/>
      <c r="K146" s="193"/>
      <c r="L146" s="194"/>
      <c r="M146" s="195"/>
      <c r="N146" s="196" t="s">
        <v>35</v>
      </c>
      <c r="O146" s="45"/>
      <c r="P146" s="154">
        <f t="shared" si="9"/>
        <v>0</v>
      </c>
      <c r="Q146" s="154">
        <v>0</v>
      </c>
      <c r="R146" s="154">
        <f t="shared" si="10"/>
        <v>0</v>
      </c>
      <c r="S146" s="154">
        <v>0</v>
      </c>
      <c r="T146" s="155">
        <f t="shared" si="11"/>
        <v>0</v>
      </c>
      <c r="AR146" s="156" t="s">
        <v>825</v>
      </c>
      <c r="AT146" s="156" t="s">
        <v>236</v>
      </c>
      <c r="AU146" s="156" t="s">
        <v>81</v>
      </c>
      <c r="AY146" s="3" t="s">
        <v>157</v>
      </c>
      <c r="BE146" s="157">
        <f t="shared" si="12"/>
        <v>0</v>
      </c>
      <c r="BF146" s="157">
        <f t="shared" si="13"/>
        <v>0</v>
      </c>
      <c r="BG146" s="157">
        <f t="shared" si="14"/>
        <v>0</v>
      </c>
      <c r="BH146" s="157">
        <f t="shared" si="15"/>
        <v>0</v>
      </c>
      <c r="BI146" s="157">
        <f t="shared" si="16"/>
        <v>0</v>
      </c>
      <c r="BJ146" s="3" t="s">
        <v>81</v>
      </c>
      <c r="BK146" s="157">
        <f t="shared" si="17"/>
        <v>0</v>
      </c>
      <c r="BL146" s="3" t="s">
        <v>329</v>
      </c>
      <c r="BM146" s="156" t="s">
        <v>244</v>
      </c>
    </row>
    <row r="147" spans="2:65" s="129" customFormat="1" ht="22.9" customHeight="1">
      <c r="B147" s="130"/>
      <c r="D147" s="131" t="s">
        <v>68</v>
      </c>
      <c r="E147" s="141" t="s">
        <v>1429</v>
      </c>
      <c r="F147" s="141" t="s">
        <v>1430</v>
      </c>
      <c r="I147" s="133"/>
      <c r="J147" s="142"/>
      <c r="L147" s="130"/>
      <c r="M147" s="135"/>
      <c r="N147" s="136"/>
      <c r="O147" s="136"/>
      <c r="P147" s="137">
        <f>SUM(P148:P184)</f>
        <v>0</v>
      </c>
      <c r="Q147" s="136"/>
      <c r="R147" s="137">
        <f>SUM(R148:R184)</f>
        <v>0</v>
      </c>
      <c r="S147" s="136"/>
      <c r="T147" s="138">
        <f>SUM(T148:T184)</f>
        <v>0</v>
      </c>
      <c r="AR147" s="131" t="s">
        <v>169</v>
      </c>
      <c r="AT147" s="139" t="s">
        <v>68</v>
      </c>
      <c r="AU147" s="139" t="s">
        <v>75</v>
      </c>
      <c r="AY147" s="131" t="s">
        <v>157</v>
      </c>
      <c r="BK147" s="140">
        <f>SUM(BK148:BK184)</f>
        <v>0</v>
      </c>
    </row>
    <row r="148" spans="2:65" s="17" customFormat="1" ht="16.5" customHeight="1">
      <c r="B148" s="143"/>
      <c r="C148" s="675" t="s">
        <v>245</v>
      </c>
      <c r="D148" s="144" t="s">
        <v>159</v>
      </c>
      <c r="E148" s="145" t="s">
        <v>1431</v>
      </c>
      <c r="F148" s="146" t="s">
        <v>1432</v>
      </c>
      <c r="G148" s="147" t="s">
        <v>222</v>
      </c>
      <c r="H148" s="677">
        <v>31</v>
      </c>
      <c r="I148" s="149"/>
      <c r="J148" s="150"/>
      <c r="K148" s="151"/>
      <c r="L148" s="18"/>
      <c r="M148" s="152"/>
      <c r="N148" s="153" t="s">
        <v>35</v>
      </c>
      <c r="O148" s="45"/>
      <c r="P148" s="154">
        <f t="shared" ref="P148:P184" si="18">O148*H148</f>
        <v>0</v>
      </c>
      <c r="Q148" s="154">
        <v>0</v>
      </c>
      <c r="R148" s="154">
        <f t="shared" ref="R148:R184" si="19">Q148*H148</f>
        <v>0</v>
      </c>
      <c r="S148" s="154">
        <v>0</v>
      </c>
      <c r="T148" s="155">
        <f t="shared" ref="T148:T184" si="20">S148*H148</f>
        <v>0</v>
      </c>
      <c r="AR148" s="156" t="s">
        <v>329</v>
      </c>
      <c r="AT148" s="156" t="s">
        <v>159</v>
      </c>
      <c r="AU148" s="156" t="s">
        <v>81</v>
      </c>
      <c r="AY148" s="3" t="s">
        <v>157</v>
      </c>
      <c r="BE148" s="157">
        <f t="shared" ref="BE148:BE184" si="21">IF(N148="základná",J148,0)</f>
        <v>0</v>
      </c>
      <c r="BF148" s="157">
        <f t="shared" ref="BF148:BF184" si="22">IF(N148="znížená",J148,0)</f>
        <v>0</v>
      </c>
      <c r="BG148" s="157">
        <f t="shared" ref="BG148:BG184" si="23">IF(N148="zákl. prenesená",J148,0)</f>
        <v>0</v>
      </c>
      <c r="BH148" s="157">
        <f t="shared" ref="BH148:BH184" si="24">IF(N148="zníž. prenesená",J148,0)</f>
        <v>0</v>
      </c>
      <c r="BI148" s="157">
        <f t="shared" ref="BI148:BI184" si="25">IF(N148="nulová",J148,0)</f>
        <v>0</v>
      </c>
      <c r="BJ148" s="3" t="s">
        <v>81</v>
      </c>
      <c r="BK148" s="157">
        <f t="shared" ref="BK148:BK184" si="26">ROUND(I148*H148,2)</f>
        <v>0</v>
      </c>
      <c r="BL148" s="3" t="s">
        <v>329</v>
      </c>
      <c r="BM148" s="156" t="s">
        <v>248</v>
      </c>
    </row>
    <row r="149" spans="2:65" s="17" customFormat="1" ht="44.25" customHeight="1">
      <c r="B149" s="143"/>
      <c r="C149" s="676" t="s">
        <v>6</v>
      </c>
      <c r="D149" s="186" t="s">
        <v>236</v>
      </c>
      <c r="E149" s="187" t="s">
        <v>1433</v>
      </c>
      <c r="F149" s="188" t="s">
        <v>1434</v>
      </c>
      <c r="G149" s="189" t="s">
        <v>222</v>
      </c>
      <c r="H149" s="678">
        <v>31</v>
      </c>
      <c r="I149" s="191"/>
      <c r="J149" s="192"/>
      <c r="K149" s="193"/>
      <c r="L149" s="194"/>
      <c r="M149" s="195"/>
      <c r="N149" s="196" t="s">
        <v>35</v>
      </c>
      <c r="O149" s="45"/>
      <c r="P149" s="154">
        <f t="shared" si="18"/>
        <v>0</v>
      </c>
      <c r="Q149" s="154">
        <v>0</v>
      </c>
      <c r="R149" s="154">
        <f t="shared" si="19"/>
        <v>0</v>
      </c>
      <c r="S149" s="154">
        <v>0</v>
      </c>
      <c r="T149" s="155">
        <f t="shared" si="20"/>
        <v>0</v>
      </c>
      <c r="AR149" s="156" t="s">
        <v>825</v>
      </c>
      <c r="AT149" s="156" t="s">
        <v>236</v>
      </c>
      <c r="AU149" s="156" t="s">
        <v>81</v>
      </c>
      <c r="AY149" s="3" t="s">
        <v>157</v>
      </c>
      <c r="BE149" s="157">
        <f t="shared" si="21"/>
        <v>0</v>
      </c>
      <c r="BF149" s="157">
        <f t="shared" si="22"/>
        <v>0</v>
      </c>
      <c r="BG149" s="157">
        <f t="shared" si="23"/>
        <v>0</v>
      </c>
      <c r="BH149" s="157">
        <f t="shared" si="24"/>
        <v>0</v>
      </c>
      <c r="BI149" s="157">
        <f t="shared" si="25"/>
        <v>0</v>
      </c>
      <c r="BJ149" s="3" t="s">
        <v>81</v>
      </c>
      <c r="BK149" s="157">
        <f t="shared" si="26"/>
        <v>0</v>
      </c>
      <c r="BL149" s="3" t="s">
        <v>329</v>
      </c>
      <c r="BM149" s="156" t="s">
        <v>251</v>
      </c>
    </row>
    <row r="150" spans="2:65" s="17" customFormat="1" ht="16.5" customHeight="1">
      <c r="B150" s="143"/>
      <c r="C150" s="676" t="s">
        <v>252</v>
      </c>
      <c r="D150" s="186" t="s">
        <v>236</v>
      </c>
      <c r="E150" s="187" t="s">
        <v>1435</v>
      </c>
      <c r="F150" s="188" t="s">
        <v>1436</v>
      </c>
      <c r="G150" s="189" t="s">
        <v>222</v>
      </c>
      <c r="H150" s="678">
        <v>31</v>
      </c>
      <c r="I150" s="191"/>
      <c r="J150" s="192"/>
      <c r="K150" s="193"/>
      <c r="L150" s="194"/>
      <c r="M150" s="195"/>
      <c r="N150" s="196" t="s">
        <v>35</v>
      </c>
      <c r="O150" s="45"/>
      <c r="P150" s="154">
        <f t="shared" si="18"/>
        <v>0</v>
      </c>
      <c r="Q150" s="154">
        <v>0</v>
      </c>
      <c r="R150" s="154">
        <f t="shared" si="19"/>
        <v>0</v>
      </c>
      <c r="S150" s="154">
        <v>0</v>
      </c>
      <c r="T150" s="155">
        <f t="shared" si="20"/>
        <v>0</v>
      </c>
      <c r="AR150" s="156" t="s">
        <v>825</v>
      </c>
      <c r="AT150" s="156" t="s">
        <v>236</v>
      </c>
      <c r="AU150" s="156" t="s">
        <v>81</v>
      </c>
      <c r="AY150" s="3" t="s">
        <v>157</v>
      </c>
      <c r="BE150" s="157">
        <f t="shared" si="21"/>
        <v>0</v>
      </c>
      <c r="BF150" s="157">
        <f t="shared" si="22"/>
        <v>0</v>
      </c>
      <c r="BG150" s="157">
        <f t="shared" si="23"/>
        <v>0</v>
      </c>
      <c r="BH150" s="157">
        <f t="shared" si="24"/>
        <v>0</v>
      </c>
      <c r="BI150" s="157">
        <f t="shared" si="25"/>
        <v>0</v>
      </c>
      <c r="BJ150" s="3" t="s">
        <v>81</v>
      </c>
      <c r="BK150" s="157">
        <f t="shared" si="26"/>
        <v>0</v>
      </c>
      <c r="BL150" s="3" t="s">
        <v>329</v>
      </c>
      <c r="BM150" s="156" t="s">
        <v>255</v>
      </c>
    </row>
    <row r="151" spans="2:65" s="17" customFormat="1" ht="24.25" customHeight="1">
      <c r="B151" s="143"/>
      <c r="C151" s="676" t="s">
        <v>209</v>
      </c>
      <c r="D151" s="186" t="s">
        <v>236</v>
      </c>
      <c r="E151" s="187" t="s">
        <v>1437</v>
      </c>
      <c r="F151" s="188" t="s">
        <v>1438</v>
      </c>
      <c r="G151" s="189" t="s">
        <v>222</v>
      </c>
      <c r="H151" s="678">
        <v>31</v>
      </c>
      <c r="I151" s="191"/>
      <c r="J151" s="192"/>
      <c r="K151" s="193"/>
      <c r="L151" s="194"/>
      <c r="M151" s="195"/>
      <c r="N151" s="196" t="s">
        <v>35</v>
      </c>
      <c r="O151" s="45"/>
      <c r="P151" s="154">
        <f t="shared" si="18"/>
        <v>0</v>
      </c>
      <c r="Q151" s="154">
        <v>0</v>
      </c>
      <c r="R151" s="154">
        <f t="shared" si="19"/>
        <v>0</v>
      </c>
      <c r="S151" s="154">
        <v>0</v>
      </c>
      <c r="T151" s="155">
        <f t="shared" si="20"/>
        <v>0</v>
      </c>
      <c r="AR151" s="156" t="s">
        <v>825</v>
      </c>
      <c r="AT151" s="156" t="s">
        <v>236</v>
      </c>
      <c r="AU151" s="156" t="s">
        <v>81</v>
      </c>
      <c r="AY151" s="3" t="s">
        <v>157</v>
      </c>
      <c r="BE151" s="157">
        <f t="shared" si="21"/>
        <v>0</v>
      </c>
      <c r="BF151" s="157">
        <f t="shared" si="22"/>
        <v>0</v>
      </c>
      <c r="BG151" s="157">
        <f t="shared" si="23"/>
        <v>0</v>
      </c>
      <c r="BH151" s="157">
        <f t="shared" si="24"/>
        <v>0</v>
      </c>
      <c r="BI151" s="157">
        <f t="shared" si="25"/>
        <v>0</v>
      </c>
      <c r="BJ151" s="3" t="s">
        <v>81</v>
      </c>
      <c r="BK151" s="157">
        <f t="shared" si="26"/>
        <v>0</v>
      </c>
      <c r="BL151" s="3" t="s">
        <v>329</v>
      </c>
      <c r="BM151" s="156" t="s">
        <v>258</v>
      </c>
    </row>
    <row r="152" spans="2:65" s="17" customFormat="1" ht="24.25" customHeight="1">
      <c r="B152" s="143"/>
      <c r="C152" s="676">
        <v>57</v>
      </c>
      <c r="D152" s="186" t="s">
        <v>159</v>
      </c>
      <c r="E152" s="679" t="s">
        <v>3005</v>
      </c>
      <c r="F152" s="679" t="s">
        <v>3006</v>
      </c>
      <c r="G152" s="679" t="s">
        <v>222</v>
      </c>
      <c r="H152" s="680">
        <v>9</v>
      </c>
      <c r="I152" s="681"/>
      <c r="J152" s="682"/>
      <c r="K152" s="193"/>
      <c r="L152" s="194"/>
      <c r="M152" s="195"/>
      <c r="N152" s="196"/>
      <c r="O152" s="45"/>
      <c r="P152" s="154"/>
      <c r="Q152" s="154"/>
      <c r="R152" s="154"/>
      <c r="S152" s="154"/>
      <c r="T152" s="155"/>
      <c r="AR152" s="156"/>
      <c r="AT152" s="156"/>
      <c r="AU152" s="156"/>
      <c r="AY152" s="3"/>
      <c r="BE152" s="157"/>
      <c r="BF152" s="157"/>
      <c r="BG152" s="157"/>
      <c r="BH152" s="157"/>
      <c r="BI152" s="157"/>
      <c r="BJ152" s="3"/>
      <c r="BK152" s="157"/>
      <c r="BL152" s="3"/>
      <c r="BM152" s="156"/>
    </row>
    <row r="153" spans="2:65" s="17" customFormat="1" ht="24.25" customHeight="1">
      <c r="B153" s="143"/>
      <c r="C153" s="676">
        <v>58</v>
      </c>
      <c r="D153" s="186" t="s">
        <v>236</v>
      </c>
      <c r="E153" s="683" t="s">
        <v>3007</v>
      </c>
      <c r="F153" s="683" t="s">
        <v>3008</v>
      </c>
      <c r="G153" s="683" t="s">
        <v>222</v>
      </c>
      <c r="H153" s="684">
        <v>18</v>
      </c>
      <c r="I153" s="685"/>
      <c r="J153" s="686"/>
      <c r="K153" s="193"/>
      <c r="L153" s="194"/>
      <c r="M153" s="195"/>
      <c r="N153" s="196"/>
      <c r="O153" s="45"/>
      <c r="P153" s="154"/>
      <c r="Q153" s="154"/>
      <c r="R153" s="154"/>
      <c r="S153" s="154"/>
      <c r="T153" s="155"/>
      <c r="AR153" s="156"/>
      <c r="AT153" s="156"/>
      <c r="AU153" s="156"/>
      <c r="AY153" s="3"/>
      <c r="BE153" s="157"/>
      <c r="BF153" s="157"/>
      <c r="BG153" s="157"/>
      <c r="BH153" s="157"/>
      <c r="BI153" s="157"/>
      <c r="BJ153" s="3"/>
      <c r="BK153" s="157"/>
      <c r="BL153" s="3"/>
      <c r="BM153" s="156"/>
    </row>
    <row r="154" spans="2:65" s="17" customFormat="1" ht="24.25" customHeight="1">
      <c r="B154" s="143"/>
      <c r="C154" s="676">
        <v>59</v>
      </c>
      <c r="D154" s="186" t="s">
        <v>159</v>
      </c>
      <c r="E154" s="679" t="s">
        <v>3009</v>
      </c>
      <c r="F154" s="679" t="s">
        <v>3010</v>
      </c>
      <c r="G154" s="679" t="s">
        <v>222</v>
      </c>
      <c r="H154" s="680">
        <v>18</v>
      </c>
      <c r="I154" s="681"/>
      <c r="J154" s="682"/>
      <c r="K154" s="193"/>
      <c r="L154" s="194"/>
      <c r="M154" s="195"/>
      <c r="N154" s="196"/>
      <c r="O154" s="45"/>
      <c r="P154" s="154"/>
      <c r="Q154" s="154"/>
      <c r="R154" s="154"/>
      <c r="S154" s="154"/>
      <c r="T154" s="155"/>
      <c r="AR154" s="156"/>
      <c r="AT154" s="156"/>
      <c r="AU154" s="156"/>
      <c r="AY154" s="3"/>
      <c r="BE154" s="157"/>
      <c r="BF154" s="157"/>
      <c r="BG154" s="157"/>
      <c r="BH154" s="157"/>
      <c r="BI154" s="157"/>
      <c r="BJ154" s="3"/>
      <c r="BK154" s="157"/>
      <c r="BL154" s="3"/>
      <c r="BM154" s="156"/>
    </row>
    <row r="155" spans="2:65" s="17" customFormat="1" ht="24.25" customHeight="1">
      <c r="B155" s="143"/>
      <c r="C155" s="676">
        <v>60</v>
      </c>
      <c r="D155" s="186" t="s">
        <v>159</v>
      </c>
      <c r="E155" s="679" t="s">
        <v>3011</v>
      </c>
      <c r="F155" s="679" t="s">
        <v>3012</v>
      </c>
      <c r="G155" s="679" t="s">
        <v>222</v>
      </c>
      <c r="H155" s="680">
        <v>31</v>
      </c>
      <c r="I155" s="681"/>
      <c r="J155" s="682"/>
      <c r="K155" s="193"/>
      <c r="L155" s="194"/>
      <c r="M155" s="195"/>
      <c r="N155" s="196"/>
      <c r="O155" s="45"/>
      <c r="P155" s="154"/>
      <c r="Q155" s="154"/>
      <c r="R155" s="154"/>
      <c r="S155" s="154"/>
      <c r="T155" s="155"/>
      <c r="AR155" s="156"/>
      <c r="AT155" s="156"/>
      <c r="AU155" s="156"/>
      <c r="AY155" s="3"/>
      <c r="BE155" s="157"/>
      <c r="BF155" s="157"/>
      <c r="BG155" s="157"/>
      <c r="BH155" s="157"/>
      <c r="BI155" s="157"/>
      <c r="BJ155" s="3"/>
      <c r="BK155" s="157"/>
      <c r="BL155" s="3"/>
      <c r="BM155" s="156"/>
    </row>
    <row r="156" spans="2:65" s="17" customFormat="1" ht="16.5" customHeight="1">
      <c r="B156" s="143"/>
      <c r="C156" s="144" t="s">
        <v>260</v>
      </c>
      <c r="D156" s="144" t="s">
        <v>159</v>
      </c>
      <c r="E156" s="145" t="s">
        <v>1439</v>
      </c>
      <c r="F156" s="146" t="s">
        <v>1440</v>
      </c>
      <c r="G156" s="147" t="s">
        <v>222</v>
      </c>
      <c r="H156" s="148">
        <v>80</v>
      </c>
      <c r="I156" s="149"/>
      <c r="J156" s="150"/>
      <c r="K156" s="151"/>
      <c r="L156" s="18"/>
      <c r="M156" s="152"/>
      <c r="N156" s="153" t="s">
        <v>35</v>
      </c>
      <c r="O156" s="45"/>
      <c r="P156" s="154">
        <f t="shared" si="18"/>
        <v>0</v>
      </c>
      <c r="Q156" s="154">
        <v>0</v>
      </c>
      <c r="R156" s="154">
        <f t="shared" si="19"/>
        <v>0</v>
      </c>
      <c r="S156" s="154">
        <v>0</v>
      </c>
      <c r="T156" s="155">
        <f t="shared" si="20"/>
        <v>0</v>
      </c>
      <c r="AR156" s="156" t="s">
        <v>329</v>
      </c>
      <c r="AT156" s="156" t="s">
        <v>159</v>
      </c>
      <c r="AU156" s="156" t="s">
        <v>81</v>
      </c>
      <c r="AY156" s="3" t="s">
        <v>157</v>
      </c>
      <c r="BE156" s="157">
        <f t="shared" si="21"/>
        <v>0</v>
      </c>
      <c r="BF156" s="157">
        <f t="shared" si="22"/>
        <v>0</v>
      </c>
      <c r="BG156" s="157">
        <f t="shared" si="23"/>
        <v>0</v>
      </c>
      <c r="BH156" s="157">
        <f t="shared" si="24"/>
        <v>0</v>
      </c>
      <c r="BI156" s="157">
        <f t="shared" si="25"/>
        <v>0</v>
      </c>
      <c r="BJ156" s="3" t="s">
        <v>81</v>
      </c>
      <c r="BK156" s="157">
        <f t="shared" si="26"/>
        <v>0</v>
      </c>
      <c r="BL156" s="3" t="s">
        <v>329</v>
      </c>
      <c r="BM156" s="156" t="s">
        <v>263</v>
      </c>
    </row>
    <row r="157" spans="2:65" s="17" customFormat="1" ht="24.25" customHeight="1">
      <c r="B157" s="143"/>
      <c r="C157" s="186" t="s">
        <v>217</v>
      </c>
      <c r="D157" s="186" t="s">
        <v>236</v>
      </c>
      <c r="E157" s="187" t="s">
        <v>1441</v>
      </c>
      <c r="F157" s="188" t="s">
        <v>1442</v>
      </c>
      <c r="G157" s="189" t="s">
        <v>222</v>
      </c>
      <c r="H157" s="190">
        <v>80</v>
      </c>
      <c r="I157" s="191"/>
      <c r="J157" s="192"/>
      <c r="K157" s="193"/>
      <c r="L157" s="194"/>
      <c r="M157" s="195"/>
      <c r="N157" s="196" t="s">
        <v>35</v>
      </c>
      <c r="O157" s="45"/>
      <c r="P157" s="154">
        <f t="shared" si="18"/>
        <v>0</v>
      </c>
      <c r="Q157" s="154">
        <v>0</v>
      </c>
      <c r="R157" s="154">
        <f t="shared" si="19"/>
        <v>0</v>
      </c>
      <c r="S157" s="154">
        <v>0</v>
      </c>
      <c r="T157" s="155">
        <f t="shared" si="20"/>
        <v>0</v>
      </c>
      <c r="AR157" s="156" t="s">
        <v>825</v>
      </c>
      <c r="AT157" s="156" t="s">
        <v>236</v>
      </c>
      <c r="AU157" s="156" t="s">
        <v>81</v>
      </c>
      <c r="AY157" s="3" t="s">
        <v>157</v>
      </c>
      <c r="BE157" s="157">
        <f t="shared" si="21"/>
        <v>0</v>
      </c>
      <c r="BF157" s="157">
        <f t="shared" si="22"/>
        <v>0</v>
      </c>
      <c r="BG157" s="157">
        <f t="shared" si="23"/>
        <v>0</v>
      </c>
      <c r="BH157" s="157">
        <f t="shared" si="24"/>
        <v>0</v>
      </c>
      <c r="BI157" s="157">
        <f t="shared" si="25"/>
        <v>0</v>
      </c>
      <c r="BJ157" s="3" t="s">
        <v>81</v>
      </c>
      <c r="BK157" s="157">
        <f t="shared" si="26"/>
        <v>0</v>
      </c>
      <c r="BL157" s="3" t="s">
        <v>329</v>
      </c>
      <c r="BM157" s="156" t="s">
        <v>266</v>
      </c>
    </row>
    <row r="158" spans="2:65" s="17" customFormat="1" ht="16.5" customHeight="1">
      <c r="B158" s="143"/>
      <c r="C158" s="144" t="s">
        <v>267</v>
      </c>
      <c r="D158" s="144" t="s">
        <v>159</v>
      </c>
      <c r="E158" s="145" t="s">
        <v>1443</v>
      </c>
      <c r="F158" s="146" t="s">
        <v>1444</v>
      </c>
      <c r="G158" s="147" t="s">
        <v>222</v>
      </c>
      <c r="H158" s="148">
        <v>80</v>
      </c>
      <c r="I158" s="149"/>
      <c r="J158" s="150"/>
      <c r="K158" s="151"/>
      <c r="L158" s="18"/>
      <c r="M158" s="152"/>
      <c r="N158" s="153" t="s">
        <v>35</v>
      </c>
      <c r="O158" s="45"/>
      <c r="P158" s="154">
        <f t="shared" si="18"/>
        <v>0</v>
      </c>
      <c r="Q158" s="154">
        <v>0</v>
      </c>
      <c r="R158" s="154">
        <f t="shared" si="19"/>
        <v>0</v>
      </c>
      <c r="S158" s="154">
        <v>0</v>
      </c>
      <c r="T158" s="155">
        <f t="shared" si="20"/>
        <v>0</v>
      </c>
      <c r="AR158" s="156" t="s">
        <v>329</v>
      </c>
      <c r="AT158" s="156" t="s">
        <v>159</v>
      </c>
      <c r="AU158" s="156" t="s">
        <v>81</v>
      </c>
      <c r="AY158" s="3" t="s">
        <v>157</v>
      </c>
      <c r="BE158" s="157">
        <f t="shared" si="21"/>
        <v>0</v>
      </c>
      <c r="BF158" s="157">
        <f t="shared" si="22"/>
        <v>0</v>
      </c>
      <c r="BG158" s="157">
        <f t="shared" si="23"/>
        <v>0</v>
      </c>
      <c r="BH158" s="157">
        <f t="shared" si="24"/>
        <v>0</v>
      </c>
      <c r="BI158" s="157">
        <f t="shared" si="25"/>
        <v>0</v>
      </c>
      <c r="BJ158" s="3" t="s">
        <v>81</v>
      </c>
      <c r="BK158" s="157">
        <f t="shared" si="26"/>
        <v>0</v>
      </c>
      <c r="BL158" s="3" t="s">
        <v>329</v>
      </c>
      <c r="BM158" s="156" t="s">
        <v>270</v>
      </c>
    </row>
    <row r="159" spans="2:65" s="17" customFormat="1" ht="16.5" customHeight="1">
      <c r="B159" s="143"/>
      <c r="C159" s="186" t="s">
        <v>223</v>
      </c>
      <c r="D159" s="186" t="s">
        <v>236</v>
      </c>
      <c r="E159" s="187" t="s">
        <v>1445</v>
      </c>
      <c r="F159" s="188" t="s">
        <v>1446</v>
      </c>
      <c r="G159" s="189" t="s">
        <v>222</v>
      </c>
      <c r="H159" s="190">
        <v>80</v>
      </c>
      <c r="I159" s="191"/>
      <c r="J159" s="192"/>
      <c r="K159" s="193"/>
      <c r="L159" s="194"/>
      <c r="M159" s="195"/>
      <c r="N159" s="196" t="s">
        <v>35</v>
      </c>
      <c r="O159" s="45"/>
      <c r="P159" s="154">
        <f t="shared" si="18"/>
        <v>0</v>
      </c>
      <c r="Q159" s="154">
        <v>0</v>
      </c>
      <c r="R159" s="154">
        <f t="shared" si="19"/>
        <v>0</v>
      </c>
      <c r="S159" s="154">
        <v>0</v>
      </c>
      <c r="T159" s="155">
        <f t="shared" si="20"/>
        <v>0</v>
      </c>
      <c r="AR159" s="156" t="s">
        <v>825</v>
      </c>
      <c r="AT159" s="156" t="s">
        <v>236</v>
      </c>
      <c r="AU159" s="156" t="s">
        <v>81</v>
      </c>
      <c r="AY159" s="3" t="s">
        <v>157</v>
      </c>
      <c r="BE159" s="157">
        <f t="shared" si="21"/>
        <v>0</v>
      </c>
      <c r="BF159" s="157">
        <f t="shared" si="22"/>
        <v>0</v>
      </c>
      <c r="BG159" s="157">
        <f t="shared" si="23"/>
        <v>0</v>
      </c>
      <c r="BH159" s="157">
        <f t="shared" si="24"/>
        <v>0</v>
      </c>
      <c r="BI159" s="157">
        <f t="shared" si="25"/>
        <v>0</v>
      </c>
      <c r="BJ159" s="3" t="s">
        <v>81</v>
      </c>
      <c r="BK159" s="157">
        <f t="shared" si="26"/>
        <v>0</v>
      </c>
      <c r="BL159" s="3" t="s">
        <v>329</v>
      </c>
      <c r="BM159" s="156" t="s">
        <v>273</v>
      </c>
    </row>
    <row r="160" spans="2:65" s="17" customFormat="1" ht="16.5" customHeight="1">
      <c r="B160" s="143"/>
      <c r="C160" s="144" t="s">
        <v>276</v>
      </c>
      <c r="D160" s="144" t="s">
        <v>159</v>
      </c>
      <c r="E160" s="145" t="s">
        <v>1447</v>
      </c>
      <c r="F160" s="146" t="s">
        <v>1448</v>
      </c>
      <c r="G160" s="147" t="s">
        <v>239</v>
      </c>
      <c r="H160" s="148">
        <v>5390</v>
      </c>
      <c r="I160" s="149"/>
      <c r="J160" s="150"/>
      <c r="K160" s="151"/>
      <c r="L160" s="18"/>
      <c r="M160" s="152"/>
      <c r="N160" s="153" t="s">
        <v>35</v>
      </c>
      <c r="O160" s="45"/>
      <c r="P160" s="154">
        <f t="shared" si="18"/>
        <v>0</v>
      </c>
      <c r="Q160" s="154">
        <v>0</v>
      </c>
      <c r="R160" s="154">
        <f t="shared" si="19"/>
        <v>0</v>
      </c>
      <c r="S160" s="154">
        <v>0</v>
      </c>
      <c r="T160" s="155">
        <f t="shared" si="20"/>
        <v>0</v>
      </c>
      <c r="AR160" s="156" t="s">
        <v>329</v>
      </c>
      <c r="AT160" s="156" t="s">
        <v>159</v>
      </c>
      <c r="AU160" s="156" t="s">
        <v>81</v>
      </c>
      <c r="AY160" s="3" t="s">
        <v>157</v>
      </c>
      <c r="BE160" s="157">
        <f t="shared" si="21"/>
        <v>0</v>
      </c>
      <c r="BF160" s="157">
        <f t="shared" si="22"/>
        <v>0</v>
      </c>
      <c r="BG160" s="157">
        <f t="shared" si="23"/>
        <v>0</v>
      </c>
      <c r="BH160" s="157">
        <f t="shared" si="24"/>
        <v>0</v>
      </c>
      <c r="BI160" s="157">
        <f t="shared" si="25"/>
        <v>0</v>
      </c>
      <c r="BJ160" s="3" t="s">
        <v>81</v>
      </c>
      <c r="BK160" s="157">
        <f t="shared" si="26"/>
        <v>0</v>
      </c>
      <c r="BL160" s="3" t="s">
        <v>329</v>
      </c>
      <c r="BM160" s="156" t="s">
        <v>279</v>
      </c>
    </row>
    <row r="161" spans="2:65" s="17" customFormat="1" ht="16.5" customHeight="1">
      <c r="B161" s="143"/>
      <c r="C161" s="186" t="s">
        <v>226</v>
      </c>
      <c r="D161" s="186" t="s">
        <v>236</v>
      </c>
      <c r="E161" s="187" t="s">
        <v>1449</v>
      </c>
      <c r="F161" s="188" t="s">
        <v>1450</v>
      </c>
      <c r="G161" s="189" t="s">
        <v>239</v>
      </c>
      <c r="H161" s="190">
        <v>5390</v>
      </c>
      <c r="I161" s="191"/>
      <c r="J161" s="192"/>
      <c r="K161" s="193"/>
      <c r="L161" s="194"/>
      <c r="M161" s="195"/>
      <c r="N161" s="196" t="s">
        <v>35</v>
      </c>
      <c r="O161" s="45"/>
      <c r="P161" s="154">
        <f t="shared" si="18"/>
        <v>0</v>
      </c>
      <c r="Q161" s="154">
        <v>0</v>
      </c>
      <c r="R161" s="154">
        <f t="shared" si="19"/>
        <v>0</v>
      </c>
      <c r="S161" s="154">
        <v>0</v>
      </c>
      <c r="T161" s="155">
        <f t="shared" si="20"/>
        <v>0</v>
      </c>
      <c r="AR161" s="156" t="s">
        <v>825</v>
      </c>
      <c r="AT161" s="156" t="s">
        <v>236</v>
      </c>
      <c r="AU161" s="156" t="s">
        <v>81</v>
      </c>
      <c r="AY161" s="3" t="s">
        <v>157</v>
      </c>
      <c r="BE161" s="157">
        <f t="shared" si="21"/>
        <v>0</v>
      </c>
      <c r="BF161" s="157">
        <f t="shared" si="22"/>
        <v>0</v>
      </c>
      <c r="BG161" s="157">
        <f t="shared" si="23"/>
        <v>0</v>
      </c>
      <c r="BH161" s="157">
        <f t="shared" si="24"/>
        <v>0</v>
      </c>
      <c r="BI161" s="157">
        <f t="shared" si="25"/>
        <v>0</v>
      </c>
      <c r="BJ161" s="3" t="s">
        <v>81</v>
      </c>
      <c r="BK161" s="157">
        <f t="shared" si="26"/>
        <v>0</v>
      </c>
      <c r="BL161" s="3" t="s">
        <v>329</v>
      </c>
      <c r="BM161" s="156" t="s">
        <v>285</v>
      </c>
    </row>
    <row r="162" spans="2:65" s="17" customFormat="1" ht="24.25" customHeight="1">
      <c r="B162" s="143"/>
      <c r="C162" s="144" t="s">
        <v>295</v>
      </c>
      <c r="D162" s="144" t="s">
        <v>159</v>
      </c>
      <c r="E162" s="145" t="s">
        <v>1451</v>
      </c>
      <c r="F162" s="146" t="s">
        <v>1452</v>
      </c>
      <c r="G162" s="147" t="s">
        <v>222</v>
      </c>
      <c r="H162" s="148">
        <v>1</v>
      </c>
      <c r="I162" s="149"/>
      <c r="J162" s="150"/>
      <c r="K162" s="151"/>
      <c r="L162" s="18"/>
      <c r="M162" s="152"/>
      <c r="N162" s="153" t="s">
        <v>35</v>
      </c>
      <c r="O162" s="45"/>
      <c r="P162" s="154">
        <f t="shared" si="18"/>
        <v>0</v>
      </c>
      <c r="Q162" s="154">
        <v>0</v>
      </c>
      <c r="R162" s="154">
        <f t="shared" si="19"/>
        <v>0</v>
      </c>
      <c r="S162" s="154">
        <v>0</v>
      </c>
      <c r="T162" s="155">
        <f t="shared" si="20"/>
        <v>0</v>
      </c>
      <c r="AR162" s="156" t="s">
        <v>329</v>
      </c>
      <c r="AT162" s="156" t="s">
        <v>159</v>
      </c>
      <c r="AU162" s="156" t="s">
        <v>81</v>
      </c>
      <c r="AY162" s="3" t="s">
        <v>157</v>
      </c>
      <c r="BE162" s="157">
        <f t="shared" si="21"/>
        <v>0</v>
      </c>
      <c r="BF162" s="157">
        <f t="shared" si="22"/>
        <v>0</v>
      </c>
      <c r="BG162" s="157">
        <f t="shared" si="23"/>
        <v>0</v>
      </c>
      <c r="BH162" s="157">
        <f t="shared" si="24"/>
        <v>0</v>
      </c>
      <c r="BI162" s="157">
        <f t="shared" si="25"/>
        <v>0</v>
      </c>
      <c r="BJ162" s="3" t="s">
        <v>81</v>
      </c>
      <c r="BK162" s="157">
        <f t="shared" si="26"/>
        <v>0</v>
      </c>
      <c r="BL162" s="3" t="s">
        <v>329</v>
      </c>
      <c r="BM162" s="156" t="s">
        <v>298</v>
      </c>
    </row>
    <row r="163" spans="2:65" s="17" customFormat="1" ht="21.75" customHeight="1">
      <c r="B163" s="143"/>
      <c r="C163" s="186" t="s">
        <v>230</v>
      </c>
      <c r="D163" s="186" t="s">
        <v>236</v>
      </c>
      <c r="E163" s="187" t="s">
        <v>1453</v>
      </c>
      <c r="F163" s="188" t="s">
        <v>1454</v>
      </c>
      <c r="G163" s="189" t="s">
        <v>222</v>
      </c>
      <c r="H163" s="190">
        <v>1</v>
      </c>
      <c r="I163" s="191"/>
      <c r="J163" s="192"/>
      <c r="K163" s="193"/>
      <c r="L163" s="194"/>
      <c r="M163" s="195"/>
      <c r="N163" s="196" t="s">
        <v>35</v>
      </c>
      <c r="O163" s="45"/>
      <c r="P163" s="154">
        <f t="shared" si="18"/>
        <v>0</v>
      </c>
      <c r="Q163" s="154">
        <v>0</v>
      </c>
      <c r="R163" s="154">
        <f t="shared" si="19"/>
        <v>0</v>
      </c>
      <c r="S163" s="154">
        <v>0</v>
      </c>
      <c r="T163" s="155">
        <f t="shared" si="20"/>
        <v>0</v>
      </c>
      <c r="AR163" s="156" t="s">
        <v>825</v>
      </c>
      <c r="AT163" s="156" t="s">
        <v>236</v>
      </c>
      <c r="AU163" s="156" t="s">
        <v>81</v>
      </c>
      <c r="AY163" s="3" t="s">
        <v>157</v>
      </c>
      <c r="BE163" s="157">
        <f t="shared" si="21"/>
        <v>0</v>
      </c>
      <c r="BF163" s="157">
        <f t="shared" si="22"/>
        <v>0</v>
      </c>
      <c r="BG163" s="157">
        <f t="shared" si="23"/>
        <v>0</v>
      </c>
      <c r="BH163" s="157">
        <f t="shared" si="24"/>
        <v>0</v>
      </c>
      <c r="BI163" s="157">
        <f t="shared" si="25"/>
        <v>0</v>
      </c>
      <c r="BJ163" s="3" t="s">
        <v>81</v>
      </c>
      <c r="BK163" s="157">
        <f t="shared" si="26"/>
        <v>0</v>
      </c>
      <c r="BL163" s="3" t="s">
        <v>329</v>
      </c>
      <c r="BM163" s="156" t="s">
        <v>304</v>
      </c>
    </row>
    <row r="164" spans="2:65" s="17" customFormat="1" ht="16.5" customHeight="1">
      <c r="B164" s="143"/>
      <c r="C164" s="144" t="s">
        <v>323</v>
      </c>
      <c r="D164" s="144" t="s">
        <v>159</v>
      </c>
      <c r="E164" s="145" t="s">
        <v>1455</v>
      </c>
      <c r="F164" s="146" t="s">
        <v>1456</v>
      </c>
      <c r="G164" s="147" t="s">
        <v>222</v>
      </c>
      <c r="H164" s="148">
        <v>1</v>
      </c>
      <c r="I164" s="149"/>
      <c r="J164" s="150"/>
      <c r="K164" s="151"/>
      <c r="L164" s="18"/>
      <c r="M164" s="152"/>
      <c r="N164" s="153" t="s">
        <v>35</v>
      </c>
      <c r="O164" s="45"/>
      <c r="P164" s="154">
        <f t="shared" si="18"/>
        <v>0</v>
      </c>
      <c r="Q164" s="154">
        <v>0</v>
      </c>
      <c r="R164" s="154">
        <f t="shared" si="19"/>
        <v>0</v>
      </c>
      <c r="S164" s="154">
        <v>0</v>
      </c>
      <c r="T164" s="155">
        <f t="shared" si="20"/>
        <v>0</v>
      </c>
      <c r="AR164" s="156" t="s">
        <v>329</v>
      </c>
      <c r="AT164" s="156" t="s">
        <v>159</v>
      </c>
      <c r="AU164" s="156" t="s">
        <v>81</v>
      </c>
      <c r="AY164" s="3" t="s">
        <v>157</v>
      </c>
      <c r="BE164" s="157">
        <f t="shared" si="21"/>
        <v>0</v>
      </c>
      <c r="BF164" s="157">
        <f t="shared" si="22"/>
        <v>0</v>
      </c>
      <c r="BG164" s="157">
        <f t="shared" si="23"/>
        <v>0</v>
      </c>
      <c r="BH164" s="157">
        <f t="shared" si="24"/>
        <v>0</v>
      </c>
      <c r="BI164" s="157">
        <f t="shared" si="25"/>
        <v>0</v>
      </c>
      <c r="BJ164" s="3" t="s">
        <v>81</v>
      </c>
      <c r="BK164" s="157">
        <f t="shared" si="26"/>
        <v>0</v>
      </c>
      <c r="BL164" s="3" t="s">
        <v>329</v>
      </c>
      <c r="BM164" s="156" t="s">
        <v>326</v>
      </c>
    </row>
    <row r="165" spans="2:65" s="17" customFormat="1" ht="24.25" customHeight="1">
      <c r="B165" s="143"/>
      <c r="C165" s="186" t="s">
        <v>233</v>
      </c>
      <c r="D165" s="186" t="s">
        <v>236</v>
      </c>
      <c r="E165" s="187" t="s">
        <v>1457</v>
      </c>
      <c r="F165" s="188" t="s">
        <v>1458</v>
      </c>
      <c r="G165" s="189" t="s">
        <v>222</v>
      </c>
      <c r="H165" s="190">
        <v>1</v>
      </c>
      <c r="I165" s="191"/>
      <c r="J165" s="192"/>
      <c r="K165" s="193"/>
      <c r="L165" s="194"/>
      <c r="M165" s="195"/>
      <c r="N165" s="196" t="s">
        <v>35</v>
      </c>
      <c r="O165" s="45"/>
      <c r="P165" s="154">
        <f t="shared" si="18"/>
        <v>0</v>
      </c>
      <c r="Q165" s="154">
        <v>0</v>
      </c>
      <c r="R165" s="154">
        <f t="shared" si="19"/>
        <v>0</v>
      </c>
      <c r="S165" s="154">
        <v>0</v>
      </c>
      <c r="T165" s="155">
        <f t="shared" si="20"/>
        <v>0</v>
      </c>
      <c r="AR165" s="156" t="s">
        <v>825</v>
      </c>
      <c r="AT165" s="156" t="s">
        <v>236</v>
      </c>
      <c r="AU165" s="156" t="s">
        <v>81</v>
      </c>
      <c r="AY165" s="3" t="s">
        <v>157</v>
      </c>
      <c r="BE165" s="157">
        <f t="shared" si="21"/>
        <v>0</v>
      </c>
      <c r="BF165" s="157">
        <f t="shared" si="22"/>
        <v>0</v>
      </c>
      <c r="BG165" s="157">
        <f t="shared" si="23"/>
        <v>0</v>
      </c>
      <c r="BH165" s="157">
        <f t="shared" si="24"/>
        <v>0</v>
      </c>
      <c r="BI165" s="157">
        <f t="shared" si="25"/>
        <v>0</v>
      </c>
      <c r="BJ165" s="3" t="s">
        <v>81</v>
      </c>
      <c r="BK165" s="157">
        <f t="shared" si="26"/>
        <v>0</v>
      </c>
      <c r="BL165" s="3" t="s">
        <v>329</v>
      </c>
      <c r="BM165" s="156" t="s">
        <v>329</v>
      </c>
    </row>
    <row r="166" spans="2:65" s="17" customFormat="1" ht="16.5" customHeight="1">
      <c r="B166" s="143"/>
      <c r="C166" s="144" t="s">
        <v>330</v>
      </c>
      <c r="D166" s="144" t="s">
        <v>159</v>
      </c>
      <c r="E166" s="145" t="s">
        <v>1459</v>
      </c>
      <c r="F166" s="146" t="s">
        <v>1460</v>
      </c>
      <c r="G166" s="147" t="s">
        <v>222</v>
      </c>
      <c r="H166" s="148">
        <v>3</v>
      </c>
      <c r="I166" s="149"/>
      <c r="J166" s="150"/>
      <c r="K166" s="151"/>
      <c r="L166" s="18"/>
      <c r="M166" s="152"/>
      <c r="N166" s="153" t="s">
        <v>35</v>
      </c>
      <c r="O166" s="45"/>
      <c r="P166" s="154">
        <f t="shared" si="18"/>
        <v>0</v>
      </c>
      <c r="Q166" s="154">
        <v>0</v>
      </c>
      <c r="R166" s="154">
        <f t="shared" si="19"/>
        <v>0</v>
      </c>
      <c r="S166" s="154">
        <v>0</v>
      </c>
      <c r="T166" s="155">
        <f t="shared" si="20"/>
        <v>0</v>
      </c>
      <c r="AR166" s="156" t="s">
        <v>329</v>
      </c>
      <c r="AT166" s="156" t="s">
        <v>159</v>
      </c>
      <c r="AU166" s="156" t="s">
        <v>81</v>
      </c>
      <c r="AY166" s="3" t="s">
        <v>157</v>
      </c>
      <c r="BE166" s="157">
        <f t="shared" si="21"/>
        <v>0</v>
      </c>
      <c r="BF166" s="157">
        <f t="shared" si="22"/>
        <v>0</v>
      </c>
      <c r="BG166" s="157">
        <f t="shared" si="23"/>
        <v>0</v>
      </c>
      <c r="BH166" s="157">
        <f t="shared" si="24"/>
        <v>0</v>
      </c>
      <c r="BI166" s="157">
        <f t="shared" si="25"/>
        <v>0</v>
      </c>
      <c r="BJ166" s="3" t="s">
        <v>81</v>
      </c>
      <c r="BK166" s="157">
        <f t="shared" si="26"/>
        <v>0</v>
      </c>
      <c r="BL166" s="3" t="s">
        <v>329</v>
      </c>
      <c r="BM166" s="156" t="s">
        <v>333</v>
      </c>
    </row>
    <row r="167" spans="2:65" s="17" customFormat="1" ht="24.25" customHeight="1">
      <c r="B167" s="143"/>
      <c r="C167" s="186" t="s">
        <v>240</v>
      </c>
      <c r="D167" s="186" t="s">
        <v>236</v>
      </c>
      <c r="E167" s="187" t="s">
        <v>1461</v>
      </c>
      <c r="F167" s="188" t="s">
        <v>1462</v>
      </c>
      <c r="G167" s="189" t="s">
        <v>222</v>
      </c>
      <c r="H167" s="190">
        <v>3</v>
      </c>
      <c r="I167" s="191"/>
      <c r="J167" s="192"/>
      <c r="K167" s="193"/>
      <c r="L167" s="194"/>
      <c r="M167" s="195"/>
      <c r="N167" s="196" t="s">
        <v>35</v>
      </c>
      <c r="O167" s="45"/>
      <c r="P167" s="154">
        <f t="shared" si="18"/>
        <v>0</v>
      </c>
      <c r="Q167" s="154">
        <v>0</v>
      </c>
      <c r="R167" s="154">
        <f t="shared" si="19"/>
        <v>0</v>
      </c>
      <c r="S167" s="154">
        <v>0</v>
      </c>
      <c r="T167" s="155">
        <f t="shared" si="20"/>
        <v>0</v>
      </c>
      <c r="AR167" s="156" t="s">
        <v>825</v>
      </c>
      <c r="AT167" s="156" t="s">
        <v>236</v>
      </c>
      <c r="AU167" s="156" t="s">
        <v>81</v>
      </c>
      <c r="AY167" s="3" t="s">
        <v>157</v>
      </c>
      <c r="BE167" s="157">
        <f t="shared" si="21"/>
        <v>0</v>
      </c>
      <c r="BF167" s="157">
        <f t="shared" si="22"/>
        <v>0</v>
      </c>
      <c r="BG167" s="157">
        <f t="shared" si="23"/>
        <v>0</v>
      </c>
      <c r="BH167" s="157">
        <f t="shared" si="24"/>
        <v>0</v>
      </c>
      <c r="BI167" s="157">
        <f t="shared" si="25"/>
        <v>0</v>
      </c>
      <c r="BJ167" s="3" t="s">
        <v>81</v>
      </c>
      <c r="BK167" s="157">
        <f t="shared" si="26"/>
        <v>0</v>
      </c>
      <c r="BL167" s="3" t="s">
        <v>329</v>
      </c>
      <c r="BM167" s="156" t="s">
        <v>339</v>
      </c>
    </row>
    <row r="168" spans="2:65" s="17" customFormat="1" ht="21.75" customHeight="1">
      <c r="B168" s="143"/>
      <c r="C168" s="144" t="s">
        <v>340</v>
      </c>
      <c r="D168" s="144" t="s">
        <v>159</v>
      </c>
      <c r="E168" s="145" t="s">
        <v>1463</v>
      </c>
      <c r="F168" s="146" t="s">
        <v>1464</v>
      </c>
      <c r="G168" s="147" t="s">
        <v>222</v>
      </c>
      <c r="H168" s="148">
        <v>1</v>
      </c>
      <c r="I168" s="149"/>
      <c r="J168" s="150"/>
      <c r="K168" s="151"/>
      <c r="L168" s="18"/>
      <c r="M168" s="152"/>
      <c r="N168" s="153" t="s">
        <v>35</v>
      </c>
      <c r="O168" s="45"/>
      <c r="P168" s="154">
        <f t="shared" si="18"/>
        <v>0</v>
      </c>
      <c r="Q168" s="154">
        <v>0</v>
      </c>
      <c r="R168" s="154">
        <f t="shared" si="19"/>
        <v>0</v>
      </c>
      <c r="S168" s="154">
        <v>0</v>
      </c>
      <c r="T168" s="155">
        <f t="shared" si="20"/>
        <v>0</v>
      </c>
      <c r="AR168" s="156" t="s">
        <v>329</v>
      </c>
      <c r="AT168" s="156" t="s">
        <v>159</v>
      </c>
      <c r="AU168" s="156" t="s">
        <v>81</v>
      </c>
      <c r="AY168" s="3" t="s">
        <v>157</v>
      </c>
      <c r="BE168" s="157">
        <f t="shared" si="21"/>
        <v>0</v>
      </c>
      <c r="BF168" s="157">
        <f t="shared" si="22"/>
        <v>0</v>
      </c>
      <c r="BG168" s="157">
        <f t="shared" si="23"/>
        <v>0</v>
      </c>
      <c r="BH168" s="157">
        <f t="shared" si="24"/>
        <v>0</v>
      </c>
      <c r="BI168" s="157">
        <f t="shared" si="25"/>
        <v>0</v>
      </c>
      <c r="BJ168" s="3" t="s">
        <v>81</v>
      </c>
      <c r="BK168" s="157">
        <f t="shared" si="26"/>
        <v>0</v>
      </c>
      <c r="BL168" s="3" t="s">
        <v>329</v>
      </c>
      <c r="BM168" s="156" t="s">
        <v>343</v>
      </c>
    </row>
    <row r="169" spans="2:65" s="17" customFormat="1" ht="24.25" customHeight="1">
      <c r="B169" s="143"/>
      <c r="C169" s="186" t="s">
        <v>244</v>
      </c>
      <c r="D169" s="186" t="s">
        <v>236</v>
      </c>
      <c r="E169" s="187" t="s">
        <v>1465</v>
      </c>
      <c r="F169" s="188" t="s">
        <v>1466</v>
      </c>
      <c r="G169" s="189" t="s">
        <v>222</v>
      </c>
      <c r="H169" s="190">
        <v>1</v>
      </c>
      <c r="I169" s="191"/>
      <c r="J169" s="192"/>
      <c r="K169" s="193"/>
      <c r="L169" s="194"/>
      <c r="M169" s="195"/>
      <c r="N169" s="196" t="s">
        <v>35</v>
      </c>
      <c r="O169" s="45"/>
      <c r="P169" s="154">
        <f t="shared" si="18"/>
        <v>0</v>
      </c>
      <c r="Q169" s="154">
        <v>0</v>
      </c>
      <c r="R169" s="154">
        <f t="shared" si="19"/>
        <v>0</v>
      </c>
      <c r="S169" s="154">
        <v>0</v>
      </c>
      <c r="T169" s="155">
        <f t="shared" si="20"/>
        <v>0</v>
      </c>
      <c r="AR169" s="156" t="s">
        <v>825</v>
      </c>
      <c r="AT169" s="156" t="s">
        <v>236</v>
      </c>
      <c r="AU169" s="156" t="s">
        <v>81</v>
      </c>
      <c r="AY169" s="3" t="s">
        <v>157</v>
      </c>
      <c r="BE169" s="157">
        <f t="shared" si="21"/>
        <v>0</v>
      </c>
      <c r="BF169" s="157">
        <f t="shared" si="22"/>
        <v>0</v>
      </c>
      <c r="BG169" s="157">
        <f t="shared" si="23"/>
        <v>0</v>
      </c>
      <c r="BH169" s="157">
        <f t="shared" si="24"/>
        <v>0</v>
      </c>
      <c r="BI169" s="157">
        <f t="shared" si="25"/>
        <v>0</v>
      </c>
      <c r="BJ169" s="3" t="s">
        <v>81</v>
      </c>
      <c r="BK169" s="157">
        <f t="shared" si="26"/>
        <v>0</v>
      </c>
      <c r="BL169" s="3" t="s">
        <v>329</v>
      </c>
      <c r="BM169" s="156" t="s">
        <v>352</v>
      </c>
    </row>
    <row r="170" spans="2:65" s="17" customFormat="1" ht="16.5" customHeight="1">
      <c r="B170" s="143"/>
      <c r="C170" s="144" t="s">
        <v>354</v>
      </c>
      <c r="D170" s="144" t="s">
        <v>159</v>
      </c>
      <c r="E170" s="145" t="s">
        <v>1467</v>
      </c>
      <c r="F170" s="146" t="s">
        <v>1468</v>
      </c>
      <c r="G170" s="147" t="s">
        <v>222</v>
      </c>
      <c r="H170" s="148">
        <v>1</v>
      </c>
      <c r="I170" s="149"/>
      <c r="J170" s="150"/>
      <c r="K170" s="151"/>
      <c r="L170" s="18"/>
      <c r="M170" s="152"/>
      <c r="N170" s="153" t="s">
        <v>35</v>
      </c>
      <c r="O170" s="45"/>
      <c r="P170" s="154">
        <f t="shared" si="18"/>
        <v>0</v>
      </c>
      <c r="Q170" s="154">
        <v>0</v>
      </c>
      <c r="R170" s="154">
        <f t="shared" si="19"/>
        <v>0</v>
      </c>
      <c r="S170" s="154">
        <v>0</v>
      </c>
      <c r="T170" s="155">
        <f t="shared" si="20"/>
        <v>0</v>
      </c>
      <c r="AR170" s="156" t="s">
        <v>329</v>
      </c>
      <c r="AT170" s="156" t="s">
        <v>159</v>
      </c>
      <c r="AU170" s="156" t="s">
        <v>81</v>
      </c>
      <c r="AY170" s="3" t="s">
        <v>157</v>
      </c>
      <c r="BE170" s="157">
        <f t="shared" si="21"/>
        <v>0</v>
      </c>
      <c r="BF170" s="157">
        <f t="shared" si="22"/>
        <v>0</v>
      </c>
      <c r="BG170" s="157">
        <f t="shared" si="23"/>
        <v>0</v>
      </c>
      <c r="BH170" s="157">
        <f t="shared" si="24"/>
        <v>0</v>
      </c>
      <c r="BI170" s="157">
        <f t="shared" si="25"/>
        <v>0</v>
      </c>
      <c r="BJ170" s="3" t="s">
        <v>81</v>
      </c>
      <c r="BK170" s="157">
        <f t="shared" si="26"/>
        <v>0</v>
      </c>
      <c r="BL170" s="3" t="s">
        <v>329</v>
      </c>
      <c r="BM170" s="156" t="s">
        <v>357</v>
      </c>
    </row>
    <row r="171" spans="2:65" s="17" customFormat="1" ht="24.25" customHeight="1">
      <c r="B171" s="143"/>
      <c r="C171" s="186" t="s">
        <v>248</v>
      </c>
      <c r="D171" s="186" t="s">
        <v>236</v>
      </c>
      <c r="E171" s="187" t="s">
        <v>1469</v>
      </c>
      <c r="F171" s="188" t="s">
        <v>1470</v>
      </c>
      <c r="G171" s="189" t="s">
        <v>222</v>
      </c>
      <c r="H171" s="190">
        <v>1</v>
      </c>
      <c r="I171" s="191"/>
      <c r="J171" s="192"/>
      <c r="K171" s="193"/>
      <c r="L171" s="194"/>
      <c r="M171" s="195"/>
      <c r="N171" s="196" t="s">
        <v>35</v>
      </c>
      <c r="O171" s="45"/>
      <c r="P171" s="154">
        <f t="shared" si="18"/>
        <v>0</v>
      </c>
      <c r="Q171" s="154">
        <v>0</v>
      </c>
      <c r="R171" s="154">
        <f t="shared" si="19"/>
        <v>0</v>
      </c>
      <c r="S171" s="154">
        <v>0</v>
      </c>
      <c r="T171" s="155">
        <f t="shared" si="20"/>
        <v>0</v>
      </c>
      <c r="AR171" s="156" t="s">
        <v>825</v>
      </c>
      <c r="AT171" s="156" t="s">
        <v>236</v>
      </c>
      <c r="AU171" s="156" t="s">
        <v>81</v>
      </c>
      <c r="AY171" s="3" t="s">
        <v>157</v>
      </c>
      <c r="BE171" s="157">
        <f t="shared" si="21"/>
        <v>0</v>
      </c>
      <c r="BF171" s="157">
        <f t="shared" si="22"/>
        <v>0</v>
      </c>
      <c r="BG171" s="157">
        <f t="shared" si="23"/>
        <v>0</v>
      </c>
      <c r="BH171" s="157">
        <f t="shared" si="24"/>
        <v>0</v>
      </c>
      <c r="BI171" s="157">
        <f t="shared" si="25"/>
        <v>0</v>
      </c>
      <c r="BJ171" s="3" t="s">
        <v>81</v>
      </c>
      <c r="BK171" s="157">
        <f t="shared" si="26"/>
        <v>0</v>
      </c>
      <c r="BL171" s="3" t="s">
        <v>329</v>
      </c>
      <c r="BM171" s="156" t="s">
        <v>364</v>
      </c>
    </row>
    <row r="172" spans="2:65" s="17" customFormat="1" ht="16.5" customHeight="1">
      <c r="B172" s="143"/>
      <c r="C172" s="144" t="s">
        <v>365</v>
      </c>
      <c r="D172" s="144" t="s">
        <v>159</v>
      </c>
      <c r="E172" s="145" t="s">
        <v>1471</v>
      </c>
      <c r="F172" s="146" t="s">
        <v>1472</v>
      </c>
      <c r="G172" s="147" t="s">
        <v>222</v>
      </c>
      <c r="H172" s="148">
        <v>4</v>
      </c>
      <c r="I172" s="149"/>
      <c r="J172" s="150"/>
      <c r="K172" s="151"/>
      <c r="L172" s="18"/>
      <c r="M172" s="152"/>
      <c r="N172" s="153" t="s">
        <v>35</v>
      </c>
      <c r="O172" s="45"/>
      <c r="P172" s="154">
        <f t="shared" si="18"/>
        <v>0</v>
      </c>
      <c r="Q172" s="154">
        <v>0</v>
      </c>
      <c r="R172" s="154">
        <f t="shared" si="19"/>
        <v>0</v>
      </c>
      <c r="S172" s="154">
        <v>0</v>
      </c>
      <c r="T172" s="155">
        <f t="shared" si="20"/>
        <v>0</v>
      </c>
      <c r="AR172" s="156" t="s">
        <v>329</v>
      </c>
      <c r="AT172" s="156" t="s">
        <v>159</v>
      </c>
      <c r="AU172" s="156" t="s">
        <v>81</v>
      </c>
      <c r="AY172" s="3" t="s">
        <v>157</v>
      </c>
      <c r="BE172" s="157">
        <f t="shared" si="21"/>
        <v>0</v>
      </c>
      <c r="BF172" s="157">
        <f t="shared" si="22"/>
        <v>0</v>
      </c>
      <c r="BG172" s="157">
        <f t="shared" si="23"/>
        <v>0</v>
      </c>
      <c r="BH172" s="157">
        <f t="shared" si="24"/>
        <v>0</v>
      </c>
      <c r="BI172" s="157">
        <f t="shared" si="25"/>
        <v>0</v>
      </c>
      <c r="BJ172" s="3" t="s">
        <v>81</v>
      </c>
      <c r="BK172" s="157">
        <f t="shared" si="26"/>
        <v>0</v>
      </c>
      <c r="BL172" s="3" t="s">
        <v>329</v>
      </c>
      <c r="BM172" s="156" t="s">
        <v>368</v>
      </c>
    </row>
    <row r="173" spans="2:65" s="17" customFormat="1" ht="16.5" customHeight="1">
      <c r="B173" s="143"/>
      <c r="C173" s="186" t="s">
        <v>251</v>
      </c>
      <c r="D173" s="186" t="s">
        <v>236</v>
      </c>
      <c r="E173" s="187" t="s">
        <v>1473</v>
      </c>
      <c r="F173" s="188" t="s">
        <v>1474</v>
      </c>
      <c r="G173" s="189" t="s">
        <v>222</v>
      </c>
      <c r="H173" s="190">
        <v>4</v>
      </c>
      <c r="I173" s="191"/>
      <c r="J173" s="192"/>
      <c r="K173" s="193"/>
      <c r="L173" s="194"/>
      <c r="M173" s="195"/>
      <c r="N173" s="196" t="s">
        <v>35</v>
      </c>
      <c r="O173" s="45"/>
      <c r="P173" s="154">
        <f t="shared" si="18"/>
        <v>0</v>
      </c>
      <c r="Q173" s="154">
        <v>0</v>
      </c>
      <c r="R173" s="154">
        <f t="shared" si="19"/>
        <v>0</v>
      </c>
      <c r="S173" s="154">
        <v>0</v>
      </c>
      <c r="T173" s="155">
        <f t="shared" si="20"/>
        <v>0</v>
      </c>
      <c r="AR173" s="156" t="s">
        <v>825</v>
      </c>
      <c r="AT173" s="156" t="s">
        <v>236</v>
      </c>
      <c r="AU173" s="156" t="s">
        <v>81</v>
      </c>
      <c r="AY173" s="3" t="s">
        <v>157</v>
      </c>
      <c r="BE173" s="157">
        <f t="shared" si="21"/>
        <v>0</v>
      </c>
      <c r="BF173" s="157">
        <f t="shared" si="22"/>
        <v>0</v>
      </c>
      <c r="BG173" s="157">
        <f t="shared" si="23"/>
        <v>0</v>
      </c>
      <c r="BH173" s="157">
        <f t="shared" si="24"/>
        <v>0</v>
      </c>
      <c r="BI173" s="157">
        <f t="shared" si="25"/>
        <v>0</v>
      </c>
      <c r="BJ173" s="3" t="s">
        <v>81</v>
      </c>
      <c r="BK173" s="157">
        <f t="shared" si="26"/>
        <v>0</v>
      </c>
      <c r="BL173" s="3" t="s">
        <v>329</v>
      </c>
      <c r="BM173" s="156" t="s">
        <v>376</v>
      </c>
    </row>
    <row r="174" spans="2:65" s="17" customFormat="1" ht="16.5" customHeight="1">
      <c r="B174" s="143"/>
      <c r="C174" s="144" t="s">
        <v>387</v>
      </c>
      <c r="D174" s="144" t="s">
        <v>159</v>
      </c>
      <c r="E174" s="145" t="s">
        <v>1475</v>
      </c>
      <c r="F174" s="146" t="s">
        <v>1476</v>
      </c>
      <c r="G174" s="147" t="s">
        <v>222</v>
      </c>
      <c r="H174" s="148">
        <v>4</v>
      </c>
      <c r="I174" s="149"/>
      <c r="J174" s="150"/>
      <c r="K174" s="151"/>
      <c r="L174" s="18"/>
      <c r="M174" s="152"/>
      <c r="N174" s="153" t="s">
        <v>35</v>
      </c>
      <c r="O174" s="45"/>
      <c r="P174" s="154">
        <f t="shared" si="18"/>
        <v>0</v>
      </c>
      <c r="Q174" s="154">
        <v>0</v>
      </c>
      <c r="R174" s="154">
        <f t="shared" si="19"/>
        <v>0</v>
      </c>
      <c r="S174" s="154">
        <v>0</v>
      </c>
      <c r="T174" s="155">
        <f t="shared" si="20"/>
        <v>0</v>
      </c>
      <c r="AR174" s="156" t="s">
        <v>329</v>
      </c>
      <c r="AT174" s="156" t="s">
        <v>159</v>
      </c>
      <c r="AU174" s="156" t="s">
        <v>81</v>
      </c>
      <c r="AY174" s="3" t="s">
        <v>157</v>
      </c>
      <c r="BE174" s="157">
        <f t="shared" si="21"/>
        <v>0</v>
      </c>
      <c r="BF174" s="157">
        <f t="shared" si="22"/>
        <v>0</v>
      </c>
      <c r="BG174" s="157">
        <f t="shared" si="23"/>
        <v>0</v>
      </c>
      <c r="BH174" s="157">
        <f t="shared" si="24"/>
        <v>0</v>
      </c>
      <c r="BI174" s="157">
        <f t="shared" si="25"/>
        <v>0</v>
      </c>
      <c r="BJ174" s="3" t="s">
        <v>81</v>
      </c>
      <c r="BK174" s="157">
        <f t="shared" si="26"/>
        <v>0</v>
      </c>
      <c r="BL174" s="3" t="s">
        <v>329</v>
      </c>
      <c r="BM174" s="156" t="s">
        <v>390</v>
      </c>
    </row>
    <row r="175" spans="2:65" s="17" customFormat="1" ht="21.75" customHeight="1">
      <c r="B175" s="143"/>
      <c r="C175" s="186" t="s">
        <v>255</v>
      </c>
      <c r="D175" s="186" t="s">
        <v>236</v>
      </c>
      <c r="E175" s="187" t="s">
        <v>1477</v>
      </c>
      <c r="F175" s="188" t="s">
        <v>1478</v>
      </c>
      <c r="G175" s="189" t="s">
        <v>222</v>
      </c>
      <c r="H175" s="190">
        <v>4</v>
      </c>
      <c r="I175" s="191"/>
      <c r="J175" s="192"/>
      <c r="K175" s="193"/>
      <c r="L175" s="194"/>
      <c r="M175" s="195"/>
      <c r="N175" s="196" t="s">
        <v>35</v>
      </c>
      <c r="O175" s="45"/>
      <c r="P175" s="154">
        <f t="shared" si="18"/>
        <v>0</v>
      </c>
      <c r="Q175" s="154">
        <v>0</v>
      </c>
      <c r="R175" s="154">
        <f t="shared" si="19"/>
        <v>0</v>
      </c>
      <c r="S175" s="154">
        <v>0</v>
      </c>
      <c r="T175" s="155">
        <f t="shared" si="20"/>
        <v>0</v>
      </c>
      <c r="AR175" s="156" t="s">
        <v>825</v>
      </c>
      <c r="AT175" s="156" t="s">
        <v>236</v>
      </c>
      <c r="AU175" s="156" t="s">
        <v>81</v>
      </c>
      <c r="AY175" s="3" t="s">
        <v>157</v>
      </c>
      <c r="BE175" s="157">
        <f t="shared" si="21"/>
        <v>0</v>
      </c>
      <c r="BF175" s="157">
        <f t="shared" si="22"/>
        <v>0</v>
      </c>
      <c r="BG175" s="157">
        <f t="shared" si="23"/>
        <v>0</v>
      </c>
      <c r="BH175" s="157">
        <f t="shared" si="24"/>
        <v>0</v>
      </c>
      <c r="BI175" s="157">
        <f t="shared" si="25"/>
        <v>0</v>
      </c>
      <c r="BJ175" s="3" t="s">
        <v>81</v>
      </c>
      <c r="BK175" s="157">
        <f t="shared" si="26"/>
        <v>0</v>
      </c>
      <c r="BL175" s="3" t="s">
        <v>329</v>
      </c>
      <c r="BM175" s="156" t="s">
        <v>399</v>
      </c>
    </row>
    <row r="176" spans="2:65" s="17" customFormat="1" ht="24.25" customHeight="1">
      <c r="B176" s="143"/>
      <c r="C176" s="186" t="s">
        <v>400</v>
      </c>
      <c r="D176" s="186" t="s">
        <v>236</v>
      </c>
      <c r="E176" s="187" t="s">
        <v>1479</v>
      </c>
      <c r="F176" s="188" t="s">
        <v>1480</v>
      </c>
      <c r="G176" s="189" t="s">
        <v>222</v>
      </c>
      <c r="H176" s="190">
        <v>1</v>
      </c>
      <c r="I176" s="191"/>
      <c r="J176" s="192"/>
      <c r="K176" s="193"/>
      <c r="L176" s="194"/>
      <c r="M176" s="195"/>
      <c r="N176" s="196" t="s">
        <v>35</v>
      </c>
      <c r="O176" s="45"/>
      <c r="P176" s="154">
        <f t="shared" si="18"/>
        <v>0</v>
      </c>
      <c r="Q176" s="154">
        <v>0</v>
      </c>
      <c r="R176" s="154">
        <f t="shared" si="19"/>
        <v>0</v>
      </c>
      <c r="S176" s="154">
        <v>0</v>
      </c>
      <c r="T176" s="155">
        <f t="shared" si="20"/>
        <v>0</v>
      </c>
      <c r="AR176" s="156" t="s">
        <v>825</v>
      </c>
      <c r="AT176" s="156" t="s">
        <v>236</v>
      </c>
      <c r="AU176" s="156" t="s">
        <v>81</v>
      </c>
      <c r="AY176" s="3" t="s">
        <v>157</v>
      </c>
      <c r="BE176" s="157">
        <f t="shared" si="21"/>
        <v>0</v>
      </c>
      <c r="BF176" s="157">
        <f t="shared" si="22"/>
        <v>0</v>
      </c>
      <c r="BG176" s="157">
        <f t="shared" si="23"/>
        <v>0</v>
      </c>
      <c r="BH176" s="157">
        <f t="shared" si="24"/>
        <v>0</v>
      </c>
      <c r="BI176" s="157">
        <f t="shared" si="25"/>
        <v>0</v>
      </c>
      <c r="BJ176" s="3" t="s">
        <v>81</v>
      </c>
      <c r="BK176" s="157">
        <f t="shared" si="26"/>
        <v>0</v>
      </c>
      <c r="BL176" s="3" t="s">
        <v>329</v>
      </c>
      <c r="BM176" s="156" t="s">
        <v>403</v>
      </c>
    </row>
    <row r="177" spans="2:65" s="17" customFormat="1" ht="21.75" customHeight="1">
      <c r="B177" s="143"/>
      <c r="C177" s="144" t="s">
        <v>258</v>
      </c>
      <c r="D177" s="144" t="s">
        <v>159</v>
      </c>
      <c r="E177" s="145" t="s">
        <v>1481</v>
      </c>
      <c r="F177" s="146" t="s">
        <v>1482</v>
      </c>
      <c r="G177" s="147" t="s">
        <v>222</v>
      </c>
      <c r="H177" s="148">
        <v>80</v>
      </c>
      <c r="I177" s="149"/>
      <c r="J177" s="150"/>
      <c r="K177" s="151"/>
      <c r="L177" s="18"/>
      <c r="M177" s="152"/>
      <c r="N177" s="153" t="s">
        <v>35</v>
      </c>
      <c r="O177" s="45"/>
      <c r="P177" s="154">
        <f t="shared" si="18"/>
        <v>0</v>
      </c>
      <c r="Q177" s="154">
        <v>0</v>
      </c>
      <c r="R177" s="154">
        <f t="shared" si="19"/>
        <v>0</v>
      </c>
      <c r="S177" s="154">
        <v>0</v>
      </c>
      <c r="T177" s="155">
        <f t="shared" si="20"/>
        <v>0</v>
      </c>
      <c r="AR177" s="156" t="s">
        <v>329</v>
      </c>
      <c r="AT177" s="156" t="s">
        <v>159</v>
      </c>
      <c r="AU177" s="156" t="s">
        <v>81</v>
      </c>
      <c r="AY177" s="3" t="s">
        <v>157</v>
      </c>
      <c r="BE177" s="157">
        <f t="shared" si="21"/>
        <v>0</v>
      </c>
      <c r="BF177" s="157">
        <f t="shared" si="22"/>
        <v>0</v>
      </c>
      <c r="BG177" s="157">
        <f t="shared" si="23"/>
        <v>0</v>
      </c>
      <c r="BH177" s="157">
        <f t="shared" si="24"/>
        <v>0</v>
      </c>
      <c r="BI177" s="157">
        <f t="shared" si="25"/>
        <v>0</v>
      </c>
      <c r="BJ177" s="3" t="s">
        <v>81</v>
      </c>
      <c r="BK177" s="157">
        <f t="shared" si="26"/>
        <v>0</v>
      </c>
      <c r="BL177" s="3" t="s">
        <v>329</v>
      </c>
      <c r="BM177" s="156" t="s">
        <v>406</v>
      </c>
    </row>
    <row r="178" spans="2:65" s="17" customFormat="1" ht="21.75" customHeight="1">
      <c r="B178" s="143"/>
      <c r="C178" s="144" t="s">
        <v>415</v>
      </c>
      <c r="D178" s="144" t="s">
        <v>159</v>
      </c>
      <c r="E178" s="145" t="s">
        <v>1483</v>
      </c>
      <c r="F178" s="146" t="s">
        <v>1484</v>
      </c>
      <c r="G178" s="147" t="s">
        <v>239</v>
      </c>
      <c r="H178" s="148">
        <v>80</v>
      </c>
      <c r="I178" s="149"/>
      <c r="J178" s="150"/>
      <c r="K178" s="151"/>
      <c r="L178" s="18"/>
      <c r="M178" s="152"/>
      <c r="N178" s="153" t="s">
        <v>35</v>
      </c>
      <c r="O178" s="45"/>
      <c r="P178" s="154">
        <f t="shared" si="18"/>
        <v>0</v>
      </c>
      <c r="Q178" s="154">
        <v>0</v>
      </c>
      <c r="R178" s="154">
        <f t="shared" si="19"/>
        <v>0</v>
      </c>
      <c r="S178" s="154">
        <v>0</v>
      </c>
      <c r="T178" s="155">
        <f t="shared" si="20"/>
        <v>0</v>
      </c>
      <c r="AR178" s="156" t="s">
        <v>329</v>
      </c>
      <c r="AT178" s="156" t="s">
        <v>159</v>
      </c>
      <c r="AU178" s="156" t="s">
        <v>81</v>
      </c>
      <c r="AY178" s="3" t="s">
        <v>157</v>
      </c>
      <c r="BE178" s="157">
        <f t="shared" si="21"/>
        <v>0</v>
      </c>
      <c r="BF178" s="157">
        <f t="shared" si="22"/>
        <v>0</v>
      </c>
      <c r="BG178" s="157">
        <f t="shared" si="23"/>
        <v>0</v>
      </c>
      <c r="BH178" s="157">
        <f t="shared" si="24"/>
        <v>0</v>
      </c>
      <c r="BI178" s="157">
        <f t="shared" si="25"/>
        <v>0</v>
      </c>
      <c r="BJ178" s="3" t="s">
        <v>81</v>
      </c>
      <c r="BK178" s="157">
        <f t="shared" si="26"/>
        <v>0</v>
      </c>
      <c r="BL178" s="3" t="s">
        <v>329</v>
      </c>
      <c r="BM178" s="156" t="s">
        <v>418</v>
      </c>
    </row>
    <row r="179" spans="2:65" s="17" customFormat="1" ht="21.75" customHeight="1">
      <c r="B179" s="143"/>
      <c r="C179" s="186" t="s">
        <v>263</v>
      </c>
      <c r="D179" s="186" t="s">
        <v>236</v>
      </c>
      <c r="E179" s="187" t="s">
        <v>1485</v>
      </c>
      <c r="F179" s="188" t="s">
        <v>1486</v>
      </c>
      <c r="G179" s="189" t="s">
        <v>222</v>
      </c>
      <c r="H179" s="190">
        <v>20</v>
      </c>
      <c r="I179" s="191"/>
      <c r="J179" s="192"/>
      <c r="K179" s="193"/>
      <c r="L179" s="194"/>
      <c r="M179" s="195"/>
      <c r="N179" s="196" t="s">
        <v>35</v>
      </c>
      <c r="O179" s="45"/>
      <c r="P179" s="154">
        <f t="shared" si="18"/>
        <v>0</v>
      </c>
      <c r="Q179" s="154">
        <v>0</v>
      </c>
      <c r="R179" s="154">
        <f t="shared" si="19"/>
        <v>0</v>
      </c>
      <c r="S179" s="154">
        <v>0</v>
      </c>
      <c r="T179" s="155">
        <f t="shared" si="20"/>
        <v>0</v>
      </c>
      <c r="AR179" s="156" t="s">
        <v>825</v>
      </c>
      <c r="AT179" s="156" t="s">
        <v>236</v>
      </c>
      <c r="AU179" s="156" t="s">
        <v>81</v>
      </c>
      <c r="AY179" s="3" t="s">
        <v>157</v>
      </c>
      <c r="BE179" s="157">
        <f t="shared" si="21"/>
        <v>0</v>
      </c>
      <c r="BF179" s="157">
        <f t="shared" si="22"/>
        <v>0</v>
      </c>
      <c r="BG179" s="157">
        <f t="shared" si="23"/>
        <v>0</v>
      </c>
      <c r="BH179" s="157">
        <f t="shared" si="24"/>
        <v>0</v>
      </c>
      <c r="BI179" s="157">
        <f t="shared" si="25"/>
        <v>0</v>
      </c>
      <c r="BJ179" s="3" t="s">
        <v>81</v>
      </c>
      <c r="BK179" s="157">
        <f t="shared" si="26"/>
        <v>0</v>
      </c>
      <c r="BL179" s="3" t="s">
        <v>329</v>
      </c>
      <c r="BM179" s="156" t="s">
        <v>423</v>
      </c>
    </row>
    <row r="180" spans="2:65" s="17" customFormat="1" ht="21.75" customHeight="1">
      <c r="B180" s="143"/>
      <c r="C180" s="186" t="s">
        <v>427</v>
      </c>
      <c r="D180" s="186" t="s">
        <v>236</v>
      </c>
      <c r="E180" s="187" t="s">
        <v>1487</v>
      </c>
      <c r="F180" s="188" t="s">
        <v>1488</v>
      </c>
      <c r="G180" s="189" t="s">
        <v>222</v>
      </c>
      <c r="H180" s="190">
        <v>20</v>
      </c>
      <c r="I180" s="191"/>
      <c r="J180" s="192"/>
      <c r="K180" s="193"/>
      <c r="L180" s="194"/>
      <c r="M180" s="195"/>
      <c r="N180" s="196" t="s">
        <v>35</v>
      </c>
      <c r="O180" s="45"/>
      <c r="P180" s="154">
        <f t="shared" si="18"/>
        <v>0</v>
      </c>
      <c r="Q180" s="154">
        <v>0</v>
      </c>
      <c r="R180" s="154">
        <f t="shared" si="19"/>
        <v>0</v>
      </c>
      <c r="S180" s="154">
        <v>0</v>
      </c>
      <c r="T180" s="155">
        <f t="shared" si="20"/>
        <v>0</v>
      </c>
      <c r="AR180" s="156" t="s">
        <v>825</v>
      </c>
      <c r="AT180" s="156" t="s">
        <v>236</v>
      </c>
      <c r="AU180" s="156" t="s">
        <v>81</v>
      </c>
      <c r="AY180" s="3" t="s">
        <v>157</v>
      </c>
      <c r="BE180" s="157">
        <f t="shared" si="21"/>
        <v>0</v>
      </c>
      <c r="BF180" s="157">
        <f t="shared" si="22"/>
        <v>0</v>
      </c>
      <c r="BG180" s="157">
        <f t="shared" si="23"/>
        <v>0</v>
      </c>
      <c r="BH180" s="157">
        <f t="shared" si="24"/>
        <v>0</v>
      </c>
      <c r="BI180" s="157">
        <f t="shared" si="25"/>
        <v>0</v>
      </c>
      <c r="BJ180" s="3" t="s">
        <v>81</v>
      </c>
      <c r="BK180" s="157">
        <f t="shared" si="26"/>
        <v>0</v>
      </c>
      <c r="BL180" s="3" t="s">
        <v>329</v>
      </c>
      <c r="BM180" s="156" t="s">
        <v>430</v>
      </c>
    </row>
    <row r="181" spans="2:65" s="17" customFormat="1" ht="21.75" customHeight="1">
      <c r="B181" s="143"/>
      <c r="C181" s="186" t="s">
        <v>266</v>
      </c>
      <c r="D181" s="186" t="s">
        <v>236</v>
      </c>
      <c r="E181" s="187" t="s">
        <v>1489</v>
      </c>
      <c r="F181" s="188" t="s">
        <v>1490</v>
      </c>
      <c r="G181" s="189" t="s">
        <v>222</v>
      </c>
      <c r="H181" s="190">
        <v>20</v>
      </c>
      <c r="I181" s="191"/>
      <c r="J181" s="192"/>
      <c r="K181" s="193"/>
      <c r="L181" s="194"/>
      <c r="M181" s="195"/>
      <c r="N181" s="196" t="s">
        <v>35</v>
      </c>
      <c r="O181" s="45"/>
      <c r="P181" s="154">
        <f t="shared" si="18"/>
        <v>0</v>
      </c>
      <c r="Q181" s="154">
        <v>0</v>
      </c>
      <c r="R181" s="154">
        <f t="shared" si="19"/>
        <v>0</v>
      </c>
      <c r="S181" s="154">
        <v>0</v>
      </c>
      <c r="T181" s="155">
        <f t="shared" si="20"/>
        <v>0</v>
      </c>
      <c r="AR181" s="156" t="s">
        <v>825</v>
      </c>
      <c r="AT181" s="156" t="s">
        <v>236</v>
      </c>
      <c r="AU181" s="156" t="s">
        <v>81</v>
      </c>
      <c r="AY181" s="3" t="s">
        <v>157</v>
      </c>
      <c r="BE181" s="157">
        <f t="shared" si="21"/>
        <v>0</v>
      </c>
      <c r="BF181" s="157">
        <f t="shared" si="22"/>
        <v>0</v>
      </c>
      <c r="BG181" s="157">
        <f t="shared" si="23"/>
        <v>0</v>
      </c>
      <c r="BH181" s="157">
        <f t="shared" si="24"/>
        <v>0</v>
      </c>
      <c r="BI181" s="157">
        <f t="shared" si="25"/>
        <v>0</v>
      </c>
      <c r="BJ181" s="3" t="s">
        <v>81</v>
      </c>
      <c r="BK181" s="157">
        <f t="shared" si="26"/>
        <v>0</v>
      </c>
      <c r="BL181" s="3" t="s">
        <v>329</v>
      </c>
      <c r="BM181" s="156" t="s">
        <v>438</v>
      </c>
    </row>
    <row r="182" spans="2:65" s="17" customFormat="1" ht="21.75" customHeight="1">
      <c r="B182" s="143"/>
      <c r="C182" s="186" t="s">
        <v>451</v>
      </c>
      <c r="D182" s="186" t="s">
        <v>236</v>
      </c>
      <c r="E182" s="187" t="s">
        <v>1491</v>
      </c>
      <c r="F182" s="188" t="s">
        <v>1492</v>
      </c>
      <c r="G182" s="189" t="s">
        <v>222</v>
      </c>
      <c r="H182" s="190">
        <v>20</v>
      </c>
      <c r="I182" s="191"/>
      <c r="J182" s="192"/>
      <c r="K182" s="193"/>
      <c r="L182" s="194"/>
      <c r="M182" s="195"/>
      <c r="N182" s="196" t="s">
        <v>35</v>
      </c>
      <c r="O182" s="45"/>
      <c r="P182" s="154">
        <f t="shared" si="18"/>
        <v>0</v>
      </c>
      <c r="Q182" s="154">
        <v>0</v>
      </c>
      <c r="R182" s="154">
        <f t="shared" si="19"/>
        <v>0</v>
      </c>
      <c r="S182" s="154">
        <v>0</v>
      </c>
      <c r="T182" s="155">
        <f t="shared" si="20"/>
        <v>0</v>
      </c>
      <c r="AR182" s="156" t="s">
        <v>825</v>
      </c>
      <c r="AT182" s="156" t="s">
        <v>236</v>
      </c>
      <c r="AU182" s="156" t="s">
        <v>81</v>
      </c>
      <c r="AY182" s="3" t="s">
        <v>157</v>
      </c>
      <c r="BE182" s="157">
        <f t="shared" si="21"/>
        <v>0</v>
      </c>
      <c r="BF182" s="157">
        <f t="shared" si="22"/>
        <v>0</v>
      </c>
      <c r="BG182" s="157">
        <f t="shared" si="23"/>
        <v>0</v>
      </c>
      <c r="BH182" s="157">
        <f t="shared" si="24"/>
        <v>0</v>
      </c>
      <c r="BI182" s="157">
        <f t="shared" si="25"/>
        <v>0</v>
      </c>
      <c r="BJ182" s="3" t="s">
        <v>81</v>
      </c>
      <c r="BK182" s="157">
        <f t="shared" si="26"/>
        <v>0</v>
      </c>
      <c r="BL182" s="3" t="s">
        <v>329</v>
      </c>
      <c r="BM182" s="156" t="s">
        <v>454</v>
      </c>
    </row>
    <row r="183" spans="2:65" s="17" customFormat="1" ht="16.5" customHeight="1">
      <c r="B183" s="143"/>
      <c r="C183" s="144" t="s">
        <v>270</v>
      </c>
      <c r="D183" s="144" t="s">
        <v>159</v>
      </c>
      <c r="E183" s="145" t="s">
        <v>1493</v>
      </c>
      <c r="F183" s="146" t="s">
        <v>1494</v>
      </c>
      <c r="G183" s="147" t="s">
        <v>222</v>
      </c>
      <c r="H183" s="148">
        <v>80</v>
      </c>
      <c r="I183" s="149"/>
      <c r="J183" s="150"/>
      <c r="K183" s="151"/>
      <c r="L183" s="18"/>
      <c r="M183" s="152"/>
      <c r="N183" s="153" t="s">
        <v>35</v>
      </c>
      <c r="O183" s="45"/>
      <c r="P183" s="154">
        <f t="shared" si="18"/>
        <v>0</v>
      </c>
      <c r="Q183" s="154">
        <v>0</v>
      </c>
      <c r="R183" s="154">
        <f t="shared" si="19"/>
        <v>0</v>
      </c>
      <c r="S183" s="154">
        <v>0</v>
      </c>
      <c r="T183" s="155">
        <f t="shared" si="20"/>
        <v>0</v>
      </c>
      <c r="AR183" s="156" t="s">
        <v>329</v>
      </c>
      <c r="AT183" s="156" t="s">
        <v>159</v>
      </c>
      <c r="AU183" s="156" t="s">
        <v>81</v>
      </c>
      <c r="AY183" s="3" t="s">
        <v>157</v>
      </c>
      <c r="BE183" s="157">
        <f t="shared" si="21"/>
        <v>0</v>
      </c>
      <c r="BF183" s="157">
        <f t="shared" si="22"/>
        <v>0</v>
      </c>
      <c r="BG183" s="157">
        <f t="shared" si="23"/>
        <v>0</v>
      </c>
      <c r="BH183" s="157">
        <f t="shared" si="24"/>
        <v>0</v>
      </c>
      <c r="BI183" s="157">
        <f t="shared" si="25"/>
        <v>0</v>
      </c>
      <c r="BJ183" s="3" t="s">
        <v>81</v>
      </c>
      <c r="BK183" s="157">
        <f t="shared" si="26"/>
        <v>0</v>
      </c>
      <c r="BL183" s="3" t="s">
        <v>329</v>
      </c>
      <c r="BM183" s="156" t="s">
        <v>460</v>
      </c>
    </row>
    <row r="184" spans="2:65" s="17" customFormat="1" ht="16.5" customHeight="1">
      <c r="B184" s="143"/>
      <c r="C184" s="144" t="s">
        <v>469</v>
      </c>
      <c r="D184" s="144" t="s">
        <v>159</v>
      </c>
      <c r="E184" s="145" t="s">
        <v>1495</v>
      </c>
      <c r="F184" s="146" t="s">
        <v>1496</v>
      </c>
      <c r="G184" s="147" t="s">
        <v>222</v>
      </c>
      <c r="H184" s="148">
        <v>80</v>
      </c>
      <c r="I184" s="149"/>
      <c r="J184" s="150"/>
      <c r="K184" s="151"/>
      <c r="L184" s="18"/>
      <c r="M184" s="152"/>
      <c r="N184" s="153" t="s">
        <v>35</v>
      </c>
      <c r="O184" s="45"/>
      <c r="P184" s="154">
        <f t="shared" si="18"/>
        <v>0</v>
      </c>
      <c r="Q184" s="154">
        <v>0</v>
      </c>
      <c r="R184" s="154">
        <f t="shared" si="19"/>
        <v>0</v>
      </c>
      <c r="S184" s="154">
        <v>0</v>
      </c>
      <c r="T184" s="155">
        <f t="shared" si="20"/>
        <v>0</v>
      </c>
      <c r="AR184" s="156" t="s">
        <v>329</v>
      </c>
      <c r="AT184" s="156" t="s">
        <v>159</v>
      </c>
      <c r="AU184" s="156" t="s">
        <v>81</v>
      </c>
      <c r="AY184" s="3" t="s">
        <v>157</v>
      </c>
      <c r="BE184" s="157">
        <f t="shared" si="21"/>
        <v>0</v>
      </c>
      <c r="BF184" s="157">
        <f t="shared" si="22"/>
        <v>0</v>
      </c>
      <c r="BG184" s="157">
        <f t="shared" si="23"/>
        <v>0</v>
      </c>
      <c r="BH184" s="157">
        <f t="shared" si="24"/>
        <v>0</v>
      </c>
      <c r="BI184" s="157">
        <f t="shared" si="25"/>
        <v>0</v>
      </c>
      <c r="BJ184" s="3" t="s">
        <v>81</v>
      </c>
      <c r="BK184" s="157">
        <f t="shared" si="26"/>
        <v>0</v>
      </c>
      <c r="BL184" s="3" t="s">
        <v>329</v>
      </c>
      <c r="BM184" s="156" t="s">
        <v>472</v>
      </c>
    </row>
    <row r="185" spans="2:65" s="129" customFormat="1" ht="22.9" customHeight="1">
      <c r="B185" s="130"/>
      <c r="D185" s="131" t="s">
        <v>68</v>
      </c>
      <c r="E185" s="141" t="s">
        <v>1497</v>
      </c>
      <c r="F185" s="141" t="s">
        <v>1498</v>
      </c>
      <c r="I185" s="133"/>
      <c r="J185" s="142"/>
      <c r="L185" s="130"/>
      <c r="M185" s="135"/>
      <c r="N185" s="136"/>
      <c r="O185" s="136"/>
      <c r="P185" s="137">
        <f>SUM(P186:P189)</f>
        <v>0</v>
      </c>
      <c r="Q185" s="136"/>
      <c r="R185" s="137">
        <f>SUM(R186:R189)</f>
        <v>0</v>
      </c>
      <c r="S185" s="136"/>
      <c r="T185" s="138">
        <f>SUM(T186:T189)</f>
        <v>0</v>
      </c>
      <c r="AR185" s="131" t="s">
        <v>75</v>
      </c>
      <c r="AT185" s="139" t="s">
        <v>68</v>
      </c>
      <c r="AU185" s="139" t="s">
        <v>75</v>
      </c>
      <c r="AY185" s="131" t="s">
        <v>157</v>
      </c>
      <c r="BK185" s="140">
        <f>SUM(BK186:BK189)</f>
        <v>0</v>
      </c>
    </row>
    <row r="186" spans="2:65" s="17" customFormat="1" ht="37.9" customHeight="1">
      <c r="B186" s="143"/>
      <c r="C186" s="144" t="s">
        <v>273</v>
      </c>
      <c r="D186" s="144" t="s">
        <v>159</v>
      </c>
      <c r="E186" s="145" t="s">
        <v>1499</v>
      </c>
      <c r="F186" s="146" t="s">
        <v>1500</v>
      </c>
      <c r="G186" s="147" t="s">
        <v>222</v>
      </c>
      <c r="H186" s="148">
        <v>2</v>
      </c>
      <c r="I186" s="149"/>
      <c r="J186" s="150"/>
      <c r="K186" s="151"/>
      <c r="L186" s="18"/>
      <c r="M186" s="152"/>
      <c r="N186" s="153" t="s">
        <v>35</v>
      </c>
      <c r="O186" s="45"/>
      <c r="P186" s="154">
        <f>O186*H186</f>
        <v>0</v>
      </c>
      <c r="Q186" s="154">
        <v>0</v>
      </c>
      <c r="R186" s="154">
        <f>Q186*H186</f>
        <v>0</v>
      </c>
      <c r="S186" s="154">
        <v>0</v>
      </c>
      <c r="T186" s="155">
        <f>S186*H186</f>
        <v>0</v>
      </c>
      <c r="AR186" s="156" t="s">
        <v>163</v>
      </c>
      <c r="AT186" s="156" t="s">
        <v>159</v>
      </c>
      <c r="AU186" s="156" t="s">
        <v>81</v>
      </c>
      <c r="AY186" s="3" t="s">
        <v>157</v>
      </c>
      <c r="BE186" s="157">
        <f>IF(N186="základná",J186,0)</f>
        <v>0</v>
      </c>
      <c r="BF186" s="157">
        <f>IF(N186="znížená",J186,0)</f>
        <v>0</v>
      </c>
      <c r="BG186" s="157">
        <f>IF(N186="zákl. prenesená",J186,0)</f>
        <v>0</v>
      </c>
      <c r="BH186" s="157">
        <f>IF(N186="zníž. prenesená",J186,0)</f>
        <v>0</v>
      </c>
      <c r="BI186" s="157">
        <f>IF(N186="nulová",J186,0)</f>
        <v>0</v>
      </c>
      <c r="BJ186" s="3" t="s">
        <v>81</v>
      </c>
      <c r="BK186" s="157">
        <f>ROUND(I186*H186,2)</f>
        <v>0</v>
      </c>
      <c r="BL186" s="3" t="s">
        <v>163</v>
      </c>
      <c r="BM186" s="156" t="s">
        <v>475</v>
      </c>
    </row>
    <row r="187" spans="2:65" s="17" customFormat="1" ht="16.5" customHeight="1">
      <c r="B187" s="143"/>
      <c r="C187" s="186" t="s">
        <v>476</v>
      </c>
      <c r="D187" s="186" t="s">
        <v>236</v>
      </c>
      <c r="E187" s="187" t="s">
        <v>1501</v>
      </c>
      <c r="F187" s="188" t="s">
        <v>1502</v>
      </c>
      <c r="G187" s="189" t="s">
        <v>222</v>
      </c>
      <c r="H187" s="190">
        <v>2</v>
      </c>
      <c r="I187" s="191"/>
      <c r="J187" s="192"/>
      <c r="K187" s="193"/>
      <c r="L187" s="194"/>
      <c r="M187" s="195"/>
      <c r="N187" s="196" t="s">
        <v>35</v>
      </c>
      <c r="O187" s="45"/>
      <c r="P187" s="154">
        <f>O187*H187</f>
        <v>0</v>
      </c>
      <c r="Q187" s="154">
        <v>0</v>
      </c>
      <c r="R187" s="154">
        <f>Q187*H187</f>
        <v>0</v>
      </c>
      <c r="S187" s="154">
        <v>0</v>
      </c>
      <c r="T187" s="155">
        <f>S187*H187</f>
        <v>0</v>
      </c>
      <c r="AR187" s="156" t="s">
        <v>179</v>
      </c>
      <c r="AT187" s="156" t="s">
        <v>236</v>
      </c>
      <c r="AU187" s="156" t="s">
        <v>81</v>
      </c>
      <c r="AY187" s="3" t="s">
        <v>157</v>
      </c>
      <c r="BE187" s="157">
        <f>IF(N187="základná",J187,0)</f>
        <v>0</v>
      </c>
      <c r="BF187" s="157">
        <f>IF(N187="znížená",J187,0)</f>
        <v>0</v>
      </c>
      <c r="BG187" s="157">
        <f>IF(N187="zákl. prenesená",J187,0)</f>
        <v>0</v>
      </c>
      <c r="BH187" s="157">
        <f>IF(N187="zníž. prenesená",J187,0)</f>
        <v>0</v>
      </c>
      <c r="BI187" s="157">
        <f>IF(N187="nulová",J187,0)</f>
        <v>0</v>
      </c>
      <c r="BJ187" s="3" t="s">
        <v>81</v>
      </c>
      <c r="BK187" s="157">
        <f>ROUND(I187*H187,2)</f>
        <v>0</v>
      </c>
      <c r="BL187" s="3" t="s">
        <v>163</v>
      </c>
      <c r="BM187" s="156" t="s">
        <v>477</v>
      </c>
    </row>
    <row r="188" spans="2:65" s="17" customFormat="1" ht="37.9" customHeight="1">
      <c r="B188" s="143"/>
      <c r="C188" s="144" t="s">
        <v>279</v>
      </c>
      <c r="D188" s="144" t="s">
        <v>159</v>
      </c>
      <c r="E188" s="145" t="s">
        <v>1503</v>
      </c>
      <c r="F188" s="146" t="s">
        <v>1504</v>
      </c>
      <c r="G188" s="147" t="s">
        <v>239</v>
      </c>
      <c r="H188" s="148">
        <v>80</v>
      </c>
      <c r="I188" s="149"/>
      <c r="J188" s="150"/>
      <c r="K188" s="151"/>
      <c r="L188" s="18"/>
      <c r="M188" s="152"/>
      <c r="N188" s="153" t="s">
        <v>35</v>
      </c>
      <c r="O188" s="45"/>
      <c r="P188" s="154">
        <f>O188*H188</f>
        <v>0</v>
      </c>
      <c r="Q188" s="154">
        <v>0</v>
      </c>
      <c r="R188" s="154">
        <f>Q188*H188</f>
        <v>0</v>
      </c>
      <c r="S188" s="154">
        <v>0</v>
      </c>
      <c r="T188" s="155">
        <f>S188*H188</f>
        <v>0</v>
      </c>
      <c r="AR188" s="156" t="s">
        <v>163</v>
      </c>
      <c r="AT188" s="156" t="s">
        <v>159</v>
      </c>
      <c r="AU188" s="156" t="s">
        <v>81</v>
      </c>
      <c r="AY188" s="3" t="s">
        <v>157</v>
      </c>
      <c r="BE188" s="157">
        <f>IF(N188="základná",J188,0)</f>
        <v>0</v>
      </c>
      <c r="BF188" s="157">
        <f>IF(N188="znížená",J188,0)</f>
        <v>0</v>
      </c>
      <c r="BG188" s="157">
        <f>IF(N188="zákl. prenesená",J188,0)</f>
        <v>0</v>
      </c>
      <c r="BH188" s="157">
        <f>IF(N188="zníž. prenesená",J188,0)</f>
        <v>0</v>
      </c>
      <c r="BI188" s="157">
        <f>IF(N188="nulová",J188,0)</f>
        <v>0</v>
      </c>
      <c r="BJ188" s="3" t="s">
        <v>81</v>
      </c>
      <c r="BK188" s="157">
        <f>ROUND(I188*H188,2)</f>
        <v>0</v>
      </c>
      <c r="BL188" s="3" t="s">
        <v>163</v>
      </c>
      <c r="BM188" s="156" t="s">
        <v>480</v>
      </c>
    </row>
    <row r="189" spans="2:65" s="17" customFormat="1" ht="16.5" customHeight="1">
      <c r="B189" s="143"/>
      <c r="C189" s="186" t="s">
        <v>481</v>
      </c>
      <c r="D189" s="186" t="s">
        <v>236</v>
      </c>
      <c r="E189" s="187" t="s">
        <v>1505</v>
      </c>
      <c r="F189" s="188" t="s">
        <v>1506</v>
      </c>
      <c r="G189" s="189" t="s">
        <v>239</v>
      </c>
      <c r="H189" s="190">
        <v>80</v>
      </c>
      <c r="I189" s="191"/>
      <c r="J189" s="192"/>
      <c r="K189" s="193"/>
      <c r="L189" s="194"/>
      <c r="M189" s="195"/>
      <c r="N189" s="196" t="s">
        <v>35</v>
      </c>
      <c r="O189" s="45"/>
      <c r="P189" s="154">
        <f>O189*H189</f>
        <v>0</v>
      </c>
      <c r="Q189" s="154">
        <v>0</v>
      </c>
      <c r="R189" s="154">
        <f>Q189*H189</f>
        <v>0</v>
      </c>
      <c r="S189" s="154">
        <v>0</v>
      </c>
      <c r="T189" s="155">
        <f>S189*H189</f>
        <v>0</v>
      </c>
      <c r="AR189" s="156" t="s">
        <v>179</v>
      </c>
      <c r="AT189" s="156" t="s">
        <v>236</v>
      </c>
      <c r="AU189" s="156" t="s">
        <v>81</v>
      </c>
      <c r="AY189" s="3" t="s">
        <v>157</v>
      </c>
      <c r="BE189" s="157">
        <f>IF(N189="základná",J189,0)</f>
        <v>0</v>
      </c>
      <c r="BF189" s="157">
        <f>IF(N189="znížená",J189,0)</f>
        <v>0</v>
      </c>
      <c r="BG189" s="157">
        <f>IF(N189="zákl. prenesená",J189,0)</f>
        <v>0</v>
      </c>
      <c r="BH189" s="157">
        <f>IF(N189="zníž. prenesená",J189,0)</f>
        <v>0</v>
      </c>
      <c r="BI189" s="157">
        <f>IF(N189="nulová",J189,0)</f>
        <v>0</v>
      </c>
      <c r="BJ189" s="3" t="s">
        <v>81</v>
      </c>
      <c r="BK189" s="157">
        <f>ROUND(I189*H189,2)</f>
        <v>0</v>
      </c>
      <c r="BL189" s="3" t="s">
        <v>163</v>
      </c>
      <c r="BM189" s="156" t="s">
        <v>484</v>
      </c>
    </row>
    <row r="190" spans="2:65" s="129" customFormat="1" ht="25.9" customHeight="1">
      <c r="B190" s="130"/>
      <c r="D190" s="131" t="s">
        <v>68</v>
      </c>
      <c r="E190" s="132" t="s">
        <v>1398</v>
      </c>
      <c r="F190" s="132" t="s">
        <v>1399</v>
      </c>
      <c r="I190" s="133"/>
      <c r="J190" s="134"/>
      <c r="L190" s="130"/>
      <c r="M190" s="135"/>
      <c r="N190" s="136"/>
      <c r="O190" s="136"/>
      <c r="P190" s="137">
        <f>P191</f>
        <v>0</v>
      </c>
      <c r="Q190" s="136"/>
      <c r="R190" s="137">
        <f>R191</f>
        <v>0</v>
      </c>
      <c r="S190" s="136"/>
      <c r="T190" s="138">
        <f>T191</f>
        <v>0</v>
      </c>
      <c r="AR190" s="131" t="s">
        <v>163</v>
      </c>
      <c r="AT190" s="139" t="s">
        <v>68</v>
      </c>
      <c r="AU190" s="139" t="s">
        <v>69</v>
      </c>
      <c r="AY190" s="131" t="s">
        <v>157</v>
      </c>
      <c r="BK190" s="140">
        <f>BK191</f>
        <v>0</v>
      </c>
    </row>
    <row r="191" spans="2:65" s="17" customFormat="1" ht="66.75" customHeight="1">
      <c r="B191" s="143"/>
      <c r="C191" s="144" t="s">
        <v>285</v>
      </c>
      <c r="D191" s="144" t="s">
        <v>159</v>
      </c>
      <c r="E191" s="145" t="s">
        <v>1507</v>
      </c>
      <c r="F191" s="146" t="s">
        <v>1508</v>
      </c>
      <c r="G191" s="147" t="s">
        <v>1509</v>
      </c>
      <c r="H191" s="148">
        <v>1</v>
      </c>
      <c r="I191" s="149"/>
      <c r="J191" s="150"/>
      <c r="K191" s="151"/>
      <c r="L191" s="18"/>
      <c r="M191" s="205"/>
      <c r="N191" s="206" t="s">
        <v>35</v>
      </c>
      <c r="O191" s="207"/>
      <c r="P191" s="208">
        <f>O191*H191</f>
        <v>0</v>
      </c>
      <c r="Q191" s="208">
        <v>0</v>
      </c>
      <c r="R191" s="208">
        <f>Q191*H191</f>
        <v>0</v>
      </c>
      <c r="S191" s="208">
        <v>0</v>
      </c>
      <c r="T191" s="209">
        <f>S191*H191</f>
        <v>0</v>
      </c>
      <c r="AR191" s="156" t="s">
        <v>1402</v>
      </c>
      <c r="AT191" s="156" t="s">
        <v>159</v>
      </c>
      <c r="AU191" s="156" t="s">
        <v>75</v>
      </c>
      <c r="AY191" s="3" t="s">
        <v>157</v>
      </c>
      <c r="BE191" s="157">
        <f>IF(N191="základná",J191,0)</f>
        <v>0</v>
      </c>
      <c r="BF191" s="157">
        <f>IF(N191="znížená",J191,0)</f>
        <v>0</v>
      </c>
      <c r="BG191" s="157">
        <f>IF(N191="zákl. prenesená",J191,0)</f>
        <v>0</v>
      </c>
      <c r="BH191" s="157">
        <f>IF(N191="zníž. prenesená",J191,0)</f>
        <v>0</v>
      </c>
      <c r="BI191" s="157">
        <f>IF(N191="nulová",J191,0)</f>
        <v>0</v>
      </c>
      <c r="BJ191" s="3" t="s">
        <v>81</v>
      </c>
      <c r="BK191" s="157">
        <f>ROUND(I191*H191,2)</f>
        <v>0</v>
      </c>
      <c r="BL191" s="3" t="s">
        <v>1402</v>
      </c>
      <c r="BM191" s="156" t="s">
        <v>487</v>
      </c>
    </row>
    <row r="192" spans="2:65" s="17" customFormat="1" ht="7" customHeight="1">
      <c r="B192" s="33"/>
      <c r="C192" s="34"/>
      <c r="D192" s="34"/>
      <c r="E192" s="34"/>
      <c r="F192" s="34"/>
      <c r="G192" s="34"/>
      <c r="H192" s="34"/>
      <c r="I192" s="34"/>
      <c r="J192" s="34"/>
      <c r="K192" s="34"/>
      <c r="L192" s="18"/>
    </row>
  </sheetData>
  <autoFilter ref="C123:K191"/>
  <mergeCells count="12">
    <mergeCell ref="E114:H114"/>
    <mergeCell ref="E116:H116"/>
    <mergeCell ref="E29:H29"/>
    <mergeCell ref="E82:H82"/>
    <mergeCell ref="E84:H84"/>
    <mergeCell ref="E86:H86"/>
    <mergeCell ref="E112:H112"/>
    <mergeCell ref="L2:V2"/>
    <mergeCell ref="E7:H7"/>
    <mergeCell ref="E9:H9"/>
    <mergeCell ref="E11:H11"/>
    <mergeCell ref="E20:H20"/>
  </mergeCells>
  <pageMargins left="0.39374999999999999" right="0.39374999999999999" top="0.39374999999999999" bottom="0.39374999999999999" header="0.51180555555555496" footer="0"/>
  <pageSetup paperSize="9" scale="89" firstPageNumber="0" fitToHeight="100" orientation="portrait" horizontalDpi="300" verticalDpi="300" r:id="rId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AMJ213"/>
  <sheetViews>
    <sheetView showGridLines="0" topLeftCell="A82" zoomScaleSheetLayoutView="100" workbookViewId="0">
      <selection activeCell="J95" sqref="J95:J103"/>
    </sheetView>
  </sheetViews>
  <sheetFormatPr defaultColWidth="8.44140625" defaultRowHeight="10"/>
  <cols>
    <col min="1" max="1" width="8.33203125" style="1" customWidth="1"/>
    <col min="2" max="2" width="1.109375" style="1" customWidth="1"/>
    <col min="3" max="3" width="4.109375" style="1" customWidth="1"/>
    <col min="4" max="4" width="4.33203125" style="1" customWidth="1"/>
    <col min="5" max="5" width="17.109375" style="1" customWidth="1"/>
    <col min="6" max="6" width="50.77734375" style="1" customWidth="1"/>
    <col min="7" max="7" width="7.44140625" style="1" customWidth="1"/>
    <col min="8" max="8" width="14" style="1" customWidth="1"/>
    <col min="9" max="9" width="15.7773437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77734375" style="1" hidden="1" customWidth="1"/>
    <col min="14" max="14" width="9.33203125" style="1" hidden="1" customWidth="1"/>
    <col min="15" max="20" width="14.10937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32" max="43" width="8.44140625" style="1"/>
    <col min="44" max="65" width="9.33203125" style="1" hidden="1" customWidth="1"/>
    <col min="66" max="1024" width="8.44140625" style="1"/>
  </cols>
  <sheetData>
    <row r="2" spans="2:46" ht="37" customHeight="1">
      <c r="L2" s="689" t="s">
        <v>4</v>
      </c>
      <c r="M2" s="689"/>
      <c r="N2" s="689"/>
      <c r="O2" s="689"/>
      <c r="P2" s="689"/>
      <c r="Q2" s="689"/>
      <c r="R2" s="689"/>
      <c r="S2" s="689"/>
      <c r="T2" s="689"/>
      <c r="U2" s="689"/>
      <c r="V2" s="689"/>
      <c r="AT2" s="3" t="s">
        <v>91</v>
      </c>
    </row>
    <row r="3" spans="2:46" ht="7" customHeight="1">
      <c r="B3" s="4"/>
      <c r="C3" s="5"/>
      <c r="D3" s="5"/>
      <c r="E3" s="5"/>
      <c r="F3" s="5"/>
      <c r="G3" s="5"/>
      <c r="H3" s="5"/>
      <c r="I3" s="5"/>
      <c r="J3" s="5"/>
      <c r="K3" s="5"/>
      <c r="L3" s="6"/>
      <c r="AT3" s="3" t="s">
        <v>69</v>
      </c>
    </row>
    <row r="4" spans="2:46" ht="25" customHeight="1">
      <c r="B4" s="6"/>
      <c r="D4" s="7" t="s">
        <v>110</v>
      </c>
      <c r="L4" s="6"/>
      <c r="M4" s="85" t="s">
        <v>8</v>
      </c>
      <c r="AT4" s="3" t="s">
        <v>2</v>
      </c>
    </row>
    <row r="5" spans="2:46" ht="7" customHeight="1">
      <c r="B5" s="6"/>
      <c r="L5" s="6"/>
    </row>
    <row r="6" spans="2:46" ht="12" customHeight="1">
      <c r="B6" s="6"/>
      <c r="D6" s="12" t="s">
        <v>14</v>
      </c>
      <c r="L6" s="6"/>
    </row>
    <row r="7" spans="2:46" ht="16.5" customHeight="1">
      <c r="B7" s="6"/>
      <c r="E7" s="718" t="str">
        <f>'Rekapitulácia stavby'!K6</f>
        <v>Nitra, pracovisko ÚKT, Vodná 23 - rekonštrukcia priestorov</v>
      </c>
      <c r="F7" s="718"/>
      <c r="G7" s="718"/>
      <c r="H7" s="718"/>
      <c r="L7" s="6"/>
    </row>
    <row r="8" spans="2:46" ht="12" customHeight="1">
      <c r="B8" s="6"/>
      <c r="D8" s="12" t="s">
        <v>111</v>
      </c>
      <c r="L8" s="6"/>
    </row>
    <row r="9" spans="2:46" s="17" customFormat="1" ht="16.5" customHeight="1">
      <c r="B9" s="18"/>
      <c r="E9" s="718" t="s">
        <v>2993</v>
      </c>
      <c r="F9" s="718"/>
      <c r="G9" s="718"/>
      <c r="H9" s="718"/>
      <c r="L9" s="18"/>
    </row>
    <row r="10" spans="2:46" s="17" customFormat="1" ht="12" customHeight="1">
      <c r="B10" s="18"/>
      <c r="D10" s="12" t="s">
        <v>112</v>
      </c>
      <c r="L10" s="18"/>
    </row>
    <row r="11" spans="2:46" s="17" customFormat="1" ht="16.5" customHeight="1">
      <c r="B11" s="18"/>
      <c r="E11" s="703" t="s">
        <v>1510</v>
      </c>
      <c r="F11" s="703"/>
      <c r="G11" s="703"/>
      <c r="H11" s="703"/>
      <c r="L11" s="18"/>
    </row>
    <row r="12" spans="2:46" s="17" customFormat="1">
      <c r="B12" s="18"/>
      <c r="L12" s="18"/>
    </row>
    <row r="13" spans="2:46" s="17" customFormat="1" ht="12" customHeight="1">
      <c r="B13" s="18"/>
      <c r="D13" s="12" t="s">
        <v>15</v>
      </c>
      <c r="F13" s="13"/>
      <c r="I13" s="12" t="s">
        <v>16</v>
      </c>
      <c r="J13" s="13"/>
      <c r="L13" s="18"/>
    </row>
    <row r="14" spans="2:46" s="17" customFormat="1" ht="12" customHeight="1">
      <c r="B14" s="18"/>
      <c r="D14" s="12" t="s">
        <v>17</v>
      </c>
      <c r="F14" s="13" t="s">
        <v>18</v>
      </c>
      <c r="I14" s="12" t="s">
        <v>19</v>
      </c>
      <c r="J14" s="86">
        <f>'Rekapitulácia stavby'!AN8</f>
        <v>45048</v>
      </c>
      <c r="L14" s="18"/>
    </row>
    <row r="15" spans="2:46" s="17" customFormat="1" ht="10.9" customHeight="1">
      <c r="B15" s="18"/>
      <c r="L15" s="18"/>
    </row>
    <row r="16" spans="2:46" s="17" customFormat="1" ht="12" customHeight="1">
      <c r="B16" s="18"/>
      <c r="D16" s="12" t="s">
        <v>20</v>
      </c>
      <c r="I16" s="12" t="s">
        <v>21</v>
      </c>
      <c r="J16" s="13" t="str">
        <f>IF('Rekapitulácia stavby'!AN10="","",'Rekapitulácia stavby'!AN10)</f>
        <v/>
      </c>
      <c r="L16" s="18"/>
    </row>
    <row r="17" spans="2:12" s="17" customFormat="1" ht="18" customHeight="1">
      <c r="B17" s="18"/>
      <c r="E17" s="13" t="str">
        <f>IF('Rekapitulácia stavby'!E11="","",'Rekapitulácia stavby'!E11)</f>
        <v xml:space="preserve"> </v>
      </c>
      <c r="I17" s="12" t="s">
        <v>22</v>
      </c>
      <c r="J17" s="13" t="str">
        <f>IF('Rekapitulácia stavby'!AN11="","",'Rekapitulácia stavby'!AN11)</f>
        <v/>
      </c>
      <c r="L17" s="18"/>
    </row>
    <row r="18" spans="2:12" s="17" customFormat="1" ht="7" customHeight="1">
      <c r="B18" s="18"/>
      <c r="L18" s="18"/>
    </row>
    <row r="19" spans="2:12" s="17" customFormat="1" ht="12" customHeight="1">
      <c r="B19" s="18"/>
      <c r="D19" s="12" t="s">
        <v>23</v>
      </c>
      <c r="I19" s="12" t="s">
        <v>21</v>
      </c>
      <c r="J19" s="14" t="str">
        <f>'Rekapitulácia stavby'!AN13</f>
        <v>Vyplň údaj</v>
      </c>
      <c r="L19" s="18"/>
    </row>
    <row r="20" spans="2:12" s="17" customFormat="1" ht="18" customHeight="1">
      <c r="B20" s="18"/>
      <c r="E20" s="719" t="str">
        <f>'Rekapitulácia stavby'!E14</f>
        <v>Vyplň údaj</v>
      </c>
      <c r="F20" s="719"/>
      <c r="G20" s="719"/>
      <c r="H20" s="719"/>
      <c r="I20" s="12" t="s">
        <v>22</v>
      </c>
      <c r="J20" s="14" t="str">
        <f>'Rekapitulácia stavby'!AN14</f>
        <v>Vyplň údaj</v>
      </c>
      <c r="L20" s="18"/>
    </row>
    <row r="21" spans="2:12" s="17" customFormat="1" ht="7" customHeight="1">
      <c r="B21" s="18"/>
      <c r="L21" s="18"/>
    </row>
    <row r="22" spans="2:12" s="17" customFormat="1" ht="12" customHeight="1">
      <c r="B22" s="18"/>
      <c r="D22" s="12" t="s">
        <v>25</v>
      </c>
      <c r="I22" s="12" t="s">
        <v>21</v>
      </c>
      <c r="J22" s="13" t="str">
        <f>IF('Rekapitulácia stavby'!AN16="","",'Rekapitulácia stavby'!AN16)</f>
        <v/>
      </c>
      <c r="L22" s="18"/>
    </row>
    <row r="23" spans="2:12" s="17" customFormat="1" ht="18" customHeight="1">
      <c r="B23" s="18"/>
      <c r="E23" s="13" t="str">
        <f>IF('Rekapitulácia stavby'!E17="","",'Rekapitulácia stavby'!E17)</f>
        <v xml:space="preserve"> </v>
      </c>
      <c r="I23" s="12" t="s">
        <v>22</v>
      </c>
      <c r="J23" s="13" t="str">
        <f>IF('Rekapitulácia stavby'!AN17="","",'Rekapitulácia stavby'!AN17)</f>
        <v/>
      </c>
      <c r="L23" s="18"/>
    </row>
    <row r="24" spans="2:12" s="17" customFormat="1" ht="7" customHeight="1">
      <c r="B24" s="18"/>
      <c r="L24" s="18"/>
    </row>
    <row r="25" spans="2:12" s="17" customFormat="1" ht="12" customHeight="1">
      <c r="B25" s="18"/>
      <c r="D25" s="12" t="s">
        <v>27</v>
      </c>
      <c r="I25" s="12" t="s">
        <v>21</v>
      </c>
      <c r="J25" s="13" t="str">
        <f>IF('Rekapitulácia stavby'!AN19="","",'Rekapitulácia stavby'!AN19)</f>
        <v/>
      </c>
      <c r="L25" s="18"/>
    </row>
    <row r="26" spans="2:12" s="17" customFormat="1" ht="18" customHeight="1">
      <c r="B26" s="18"/>
      <c r="E26" s="13" t="str">
        <f>IF('Rekapitulácia stavby'!E20="","",'Rekapitulácia stavby'!E20)</f>
        <v xml:space="preserve"> </v>
      </c>
      <c r="I26" s="12" t="s">
        <v>22</v>
      </c>
      <c r="J26" s="13" t="str">
        <f>IF('Rekapitulácia stavby'!AN20="","",'Rekapitulácia stavby'!AN20)</f>
        <v/>
      </c>
      <c r="L26" s="18"/>
    </row>
    <row r="27" spans="2:12" s="17" customFormat="1" ht="7" customHeight="1">
      <c r="B27" s="18"/>
      <c r="L27" s="18"/>
    </row>
    <row r="28" spans="2:12" s="17" customFormat="1" ht="12" customHeight="1">
      <c r="B28" s="18"/>
      <c r="D28" s="12" t="s">
        <v>28</v>
      </c>
      <c r="L28" s="18"/>
    </row>
    <row r="29" spans="2:12" s="87" customFormat="1" ht="16.5" customHeight="1">
      <c r="B29" s="88"/>
      <c r="E29" s="694"/>
      <c r="F29" s="694"/>
      <c r="G29" s="694"/>
      <c r="H29" s="694"/>
      <c r="L29" s="88"/>
    </row>
    <row r="30" spans="2:12" s="17" customFormat="1" ht="7" customHeight="1">
      <c r="B30" s="18"/>
      <c r="L30" s="18"/>
    </row>
    <row r="31" spans="2:12" s="17" customFormat="1" ht="7" customHeight="1">
      <c r="B31" s="18"/>
      <c r="D31" s="43"/>
      <c r="E31" s="43"/>
      <c r="F31" s="43"/>
      <c r="G31" s="43"/>
      <c r="H31" s="43"/>
      <c r="I31" s="43"/>
      <c r="J31" s="43"/>
      <c r="K31" s="43"/>
      <c r="L31" s="18"/>
    </row>
    <row r="32" spans="2:12" s="17" customFormat="1" ht="25.5" customHeight="1">
      <c r="B32" s="18"/>
      <c r="D32" s="89" t="s">
        <v>29</v>
      </c>
      <c r="J32" s="90">
        <f>ROUND(J125, 2)</f>
        <v>0</v>
      </c>
      <c r="L32" s="18"/>
    </row>
    <row r="33" spans="2:12" s="17" customFormat="1" ht="7" customHeight="1">
      <c r="B33" s="18"/>
      <c r="D33" s="43"/>
      <c r="E33" s="43"/>
      <c r="F33" s="43"/>
      <c r="G33" s="43"/>
      <c r="H33" s="43"/>
      <c r="I33" s="43"/>
      <c r="J33" s="43"/>
      <c r="K33" s="43"/>
      <c r="L33" s="18"/>
    </row>
    <row r="34" spans="2:12" s="17" customFormat="1" ht="14.5" customHeight="1">
      <c r="B34" s="18"/>
      <c r="F34" s="91" t="s">
        <v>31</v>
      </c>
      <c r="I34" s="91" t="s">
        <v>30</v>
      </c>
      <c r="J34" s="91" t="s">
        <v>32</v>
      </c>
      <c r="L34" s="18"/>
    </row>
    <row r="35" spans="2:12" s="17" customFormat="1" ht="14.5" customHeight="1">
      <c r="B35" s="18"/>
      <c r="D35" s="92" t="s">
        <v>33</v>
      </c>
      <c r="E35" s="23" t="s">
        <v>34</v>
      </c>
      <c r="F35" s="93">
        <f>ROUND((SUM(BE125:BE212)),  2)</f>
        <v>0</v>
      </c>
      <c r="G35" s="94"/>
      <c r="H35" s="94"/>
      <c r="I35" s="95">
        <v>0.2</v>
      </c>
      <c r="J35" s="93">
        <f>ROUND(((SUM(BE125:BE212))*I35),  2)</f>
        <v>0</v>
      </c>
      <c r="L35" s="18"/>
    </row>
    <row r="36" spans="2:12" s="17" customFormat="1" ht="14.5" customHeight="1">
      <c r="B36" s="18"/>
      <c r="E36" s="23" t="s">
        <v>35</v>
      </c>
      <c r="F36" s="93">
        <f>ROUND((SUM(BF125:BF212)),  2)</f>
        <v>0</v>
      </c>
      <c r="G36" s="94"/>
      <c r="H36" s="94"/>
      <c r="I36" s="95">
        <v>0.2</v>
      </c>
      <c r="J36" s="93">
        <f>ROUND(((SUM(BF125:BF212))*I36),  2)</f>
        <v>0</v>
      </c>
      <c r="L36" s="18"/>
    </row>
    <row r="37" spans="2:12" s="17" customFormat="1" ht="14.5" hidden="1" customHeight="1">
      <c r="B37" s="18"/>
      <c r="E37" s="12" t="s">
        <v>36</v>
      </c>
      <c r="F37" s="96">
        <f>ROUND((SUM(BG125:BG212)),  2)</f>
        <v>0</v>
      </c>
      <c r="I37" s="97">
        <v>0.2</v>
      </c>
      <c r="J37" s="96">
        <f>0</f>
        <v>0</v>
      </c>
      <c r="L37" s="18"/>
    </row>
    <row r="38" spans="2:12" s="17" customFormat="1" ht="14.5" hidden="1" customHeight="1">
      <c r="B38" s="18"/>
      <c r="E38" s="12" t="s">
        <v>37</v>
      </c>
      <c r="F38" s="96">
        <f>ROUND((SUM(BH125:BH212)),  2)</f>
        <v>0</v>
      </c>
      <c r="I38" s="97">
        <v>0.2</v>
      </c>
      <c r="J38" s="96">
        <f>0</f>
        <v>0</v>
      </c>
      <c r="L38" s="18"/>
    </row>
    <row r="39" spans="2:12" s="17" customFormat="1" ht="14.5" hidden="1" customHeight="1">
      <c r="B39" s="18"/>
      <c r="E39" s="23" t="s">
        <v>38</v>
      </c>
      <c r="F39" s="93">
        <f>ROUND((SUM(BI125:BI212)),  2)</f>
        <v>0</v>
      </c>
      <c r="G39" s="94"/>
      <c r="H39" s="94"/>
      <c r="I39" s="95">
        <v>0</v>
      </c>
      <c r="J39" s="93">
        <f>0</f>
        <v>0</v>
      </c>
      <c r="L39" s="18"/>
    </row>
    <row r="40" spans="2:12" s="17" customFormat="1" ht="7" customHeight="1">
      <c r="B40" s="18"/>
      <c r="L40" s="18"/>
    </row>
    <row r="41" spans="2:12" s="17" customFormat="1" ht="25.5" customHeight="1">
      <c r="B41" s="18"/>
      <c r="C41" s="98"/>
      <c r="D41" s="99" t="s">
        <v>39</v>
      </c>
      <c r="E41" s="47"/>
      <c r="F41" s="47"/>
      <c r="G41" s="100" t="s">
        <v>40</v>
      </c>
      <c r="H41" s="101" t="s">
        <v>41</v>
      </c>
      <c r="I41" s="47"/>
      <c r="J41" s="102">
        <f>SUM(J32:J39)</f>
        <v>0</v>
      </c>
      <c r="K41" s="103"/>
      <c r="L41" s="18"/>
    </row>
    <row r="42" spans="2:12" ht="14.5" customHeight="1">
      <c r="B42" s="6"/>
      <c r="L42" s="6"/>
    </row>
    <row r="43" spans="2:12" ht="14.5" customHeight="1">
      <c r="B43" s="6"/>
      <c r="L43" s="6"/>
    </row>
    <row r="44" spans="2:12" ht="14.5" customHeight="1">
      <c r="B44" s="6"/>
      <c r="L44" s="6"/>
    </row>
    <row r="45" spans="2:12" ht="14.5" customHeight="1">
      <c r="B45" s="6"/>
      <c r="L45" s="6"/>
    </row>
    <row r="46" spans="2:12" ht="14.5" customHeight="1">
      <c r="B46" s="6"/>
      <c r="L46" s="6"/>
    </row>
    <row r="47" spans="2:12" s="17" customFormat="1" ht="14.5" customHeight="1">
      <c r="B47" s="18"/>
      <c r="D47" s="30" t="s">
        <v>42</v>
      </c>
      <c r="E47" s="31"/>
      <c r="F47" s="31"/>
      <c r="G47" s="30" t="s">
        <v>43</v>
      </c>
      <c r="H47" s="31"/>
      <c r="I47" s="31"/>
      <c r="J47" s="31"/>
      <c r="K47" s="31"/>
      <c r="L47" s="18"/>
    </row>
    <row r="48" spans="2:12">
      <c r="B48" s="6"/>
      <c r="L48" s="6"/>
    </row>
    <row r="49" spans="2:12">
      <c r="B49" s="6"/>
      <c r="L49" s="6"/>
    </row>
    <row r="50" spans="2:12">
      <c r="B50" s="6"/>
      <c r="L50" s="6"/>
    </row>
    <row r="51" spans="2:12">
      <c r="B51" s="6"/>
      <c r="L51" s="6"/>
    </row>
    <row r="52" spans="2:12">
      <c r="B52" s="6"/>
      <c r="L52" s="6"/>
    </row>
    <row r="53" spans="2:12">
      <c r="B53" s="6"/>
      <c r="L53" s="6"/>
    </row>
    <row r="54" spans="2:12">
      <c r="B54" s="6"/>
      <c r="L54" s="6"/>
    </row>
    <row r="55" spans="2:12">
      <c r="B55" s="6"/>
      <c r="L55" s="6"/>
    </row>
    <row r="56" spans="2:12">
      <c r="B56" s="6"/>
      <c r="L56" s="6"/>
    </row>
    <row r="57" spans="2:12">
      <c r="B57" s="6"/>
      <c r="L57" s="6"/>
    </row>
    <row r="58" spans="2:12" s="17" customFormat="1" ht="12.5">
      <c r="B58" s="18"/>
      <c r="D58" s="32" t="s">
        <v>44</v>
      </c>
      <c r="E58" s="20"/>
      <c r="F58" s="104" t="s">
        <v>45</v>
      </c>
      <c r="G58" s="32" t="s">
        <v>44</v>
      </c>
      <c r="H58" s="20"/>
      <c r="I58" s="20"/>
      <c r="J58" s="105" t="s">
        <v>45</v>
      </c>
      <c r="K58" s="20"/>
      <c r="L58" s="18"/>
    </row>
    <row r="59" spans="2:12">
      <c r="B59" s="6"/>
      <c r="L59" s="6"/>
    </row>
    <row r="60" spans="2:12">
      <c r="B60" s="6"/>
      <c r="L60" s="6"/>
    </row>
    <row r="61" spans="2:12">
      <c r="B61" s="6"/>
      <c r="L61" s="6"/>
    </row>
    <row r="62" spans="2:12" s="17" customFormat="1" ht="13">
      <c r="B62" s="18"/>
      <c r="D62" s="30" t="s">
        <v>46</v>
      </c>
      <c r="E62" s="31"/>
      <c r="F62" s="31"/>
      <c r="G62" s="30" t="s">
        <v>47</v>
      </c>
      <c r="H62" s="31"/>
      <c r="I62" s="31"/>
      <c r="J62" s="31"/>
      <c r="K62" s="31"/>
      <c r="L62" s="18"/>
    </row>
    <row r="63" spans="2:12">
      <c r="B63" s="6"/>
      <c r="L63" s="6"/>
    </row>
    <row r="64" spans="2:12">
      <c r="B64" s="6"/>
      <c r="L64" s="6"/>
    </row>
    <row r="65" spans="2:12">
      <c r="B65" s="6"/>
      <c r="L65" s="6"/>
    </row>
    <row r="66" spans="2:12">
      <c r="B66" s="6"/>
      <c r="L66" s="6"/>
    </row>
    <row r="67" spans="2:12">
      <c r="B67" s="6"/>
      <c r="L67" s="6"/>
    </row>
    <row r="68" spans="2:12">
      <c r="B68" s="6"/>
      <c r="L68" s="6"/>
    </row>
    <row r="69" spans="2:12">
      <c r="B69" s="6"/>
      <c r="L69" s="6"/>
    </row>
    <row r="70" spans="2:12">
      <c r="B70" s="6"/>
      <c r="L70" s="6"/>
    </row>
    <row r="71" spans="2:12">
      <c r="B71" s="6"/>
      <c r="L71" s="6"/>
    </row>
    <row r="72" spans="2:12">
      <c r="B72" s="6"/>
      <c r="L72" s="6"/>
    </row>
    <row r="73" spans="2:12" s="17" customFormat="1" ht="12.5">
      <c r="B73" s="18"/>
      <c r="D73" s="32" t="s">
        <v>44</v>
      </c>
      <c r="E73" s="20"/>
      <c r="F73" s="104" t="s">
        <v>45</v>
      </c>
      <c r="G73" s="32" t="s">
        <v>44</v>
      </c>
      <c r="H73" s="20"/>
      <c r="I73" s="20"/>
      <c r="J73" s="105" t="s">
        <v>45</v>
      </c>
      <c r="K73" s="20"/>
      <c r="L73" s="18"/>
    </row>
    <row r="74" spans="2:12" s="17" customFormat="1" ht="14.5" customHeight="1">
      <c r="B74" s="33"/>
      <c r="C74" s="34"/>
      <c r="D74" s="34"/>
      <c r="E74" s="34"/>
      <c r="F74" s="34"/>
      <c r="G74" s="34"/>
      <c r="H74" s="34"/>
      <c r="I74" s="34"/>
      <c r="J74" s="34"/>
      <c r="K74" s="34"/>
      <c r="L74" s="18"/>
    </row>
    <row r="78" spans="2:12" s="17" customFormat="1" ht="7" customHeight="1">
      <c r="B78" s="35"/>
      <c r="C78" s="36"/>
      <c r="D78" s="36"/>
      <c r="E78" s="36"/>
      <c r="F78" s="36"/>
      <c r="G78" s="36"/>
      <c r="H78" s="36"/>
      <c r="I78" s="36"/>
      <c r="J78" s="36"/>
      <c r="K78" s="36"/>
      <c r="L78" s="18"/>
    </row>
    <row r="79" spans="2:12" s="17" customFormat="1" ht="25" customHeight="1">
      <c r="B79" s="18"/>
      <c r="C79" s="7" t="s">
        <v>114</v>
      </c>
      <c r="L79" s="18"/>
    </row>
    <row r="80" spans="2:12" s="17" customFormat="1" ht="7" customHeight="1">
      <c r="B80" s="18"/>
      <c r="L80" s="18"/>
    </row>
    <row r="81" spans="2:47" s="17" customFormat="1" ht="12" customHeight="1">
      <c r="B81" s="18"/>
      <c r="C81" s="12" t="s">
        <v>14</v>
      </c>
      <c r="L81" s="18"/>
    </row>
    <row r="82" spans="2:47" s="17" customFormat="1" ht="16.5" customHeight="1">
      <c r="B82" s="18"/>
      <c r="E82" s="718" t="str">
        <f>E7</f>
        <v>Nitra, pracovisko ÚKT, Vodná 23 - rekonštrukcia priestorov</v>
      </c>
      <c r="F82" s="718"/>
      <c r="G82" s="718"/>
      <c r="H82" s="718"/>
      <c r="L82" s="18"/>
    </row>
    <row r="83" spans="2:47" ht="12" customHeight="1">
      <c r="B83" s="6"/>
      <c r="C83" s="12" t="s">
        <v>111</v>
      </c>
      <c r="L83" s="6"/>
    </row>
    <row r="84" spans="2:47" s="17" customFormat="1" ht="16.5" customHeight="1">
      <c r="B84" s="18"/>
      <c r="E84" s="718" t="s">
        <v>2993</v>
      </c>
      <c r="F84" s="718"/>
      <c r="G84" s="718"/>
      <c r="H84" s="718"/>
      <c r="L84" s="18"/>
    </row>
    <row r="85" spans="2:47" s="17" customFormat="1" ht="12" customHeight="1">
      <c r="B85" s="18"/>
      <c r="C85" s="12" t="s">
        <v>112</v>
      </c>
      <c r="L85" s="18"/>
    </row>
    <row r="86" spans="2:47" s="17" customFormat="1" ht="16.5" customHeight="1">
      <c r="B86" s="18"/>
      <c r="E86" s="703" t="str">
        <f>E11</f>
        <v>04 - Vykurovací systém</v>
      </c>
      <c r="F86" s="703"/>
      <c r="G86" s="703"/>
      <c r="H86" s="703"/>
      <c r="L86" s="18"/>
    </row>
    <row r="87" spans="2:47" s="17" customFormat="1" ht="7" customHeight="1">
      <c r="B87" s="18"/>
      <c r="L87" s="18"/>
    </row>
    <row r="88" spans="2:47" s="17" customFormat="1" ht="12" customHeight="1">
      <c r="B88" s="18"/>
      <c r="C88" s="12" t="s">
        <v>17</v>
      </c>
      <c r="F88" s="13" t="str">
        <f>F14</f>
        <v xml:space="preserve"> </v>
      </c>
      <c r="I88" s="12" t="s">
        <v>19</v>
      </c>
      <c r="J88" s="86">
        <f>IF(J14="","",J14)</f>
        <v>45048</v>
      </c>
      <c r="L88" s="18"/>
    </row>
    <row r="89" spans="2:47" s="17" customFormat="1" ht="7" customHeight="1">
      <c r="B89" s="18"/>
      <c r="L89" s="18"/>
    </row>
    <row r="90" spans="2:47" s="17" customFormat="1" ht="15.25" customHeight="1">
      <c r="B90" s="18"/>
      <c r="C90" s="12" t="s">
        <v>20</v>
      </c>
      <c r="F90" s="13" t="str">
        <f>E17</f>
        <v xml:space="preserve"> </v>
      </c>
      <c r="I90" s="12" t="s">
        <v>25</v>
      </c>
      <c r="J90" s="106" t="str">
        <f>E23</f>
        <v xml:space="preserve"> </v>
      </c>
      <c r="L90" s="18"/>
    </row>
    <row r="91" spans="2:47" s="17" customFormat="1" ht="15.25" customHeight="1">
      <c r="B91" s="18"/>
      <c r="C91" s="12" t="s">
        <v>23</v>
      </c>
      <c r="F91" s="13" t="str">
        <f>IF(E20="","",E20)</f>
        <v>Vyplň údaj</v>
      </c>
      <c r="I91" s="12" t="s">
        <v>27</v>
      </c>
      <c r="J91" s="106" t="str">
        <f>E26</f>
        <v xml:space="preserve"> </v>
      </c>
      <c r="L91" s="18"/>
    </row>
    <row r="92" spans="2:47" s="17" customFormat="1" ht="10.4" customHeight="1">
      <c r="B92" s="18"/>
      <c r="L92" s="18"/>
    </row>
    <row r="93" spans="2:47" s="17" customFormat="1" ht="29.25" customHeight="1">
      <c r="B93" s="18"/>
      <c r="C93" s="107" t="s">
        <v>115</v>
      </c>
      <c r="D93" s="98"/>
      <c r="E93" s="98"/>
      <c r="F93" s="98"/>
      <c r="G93" s="98"/>
      <c r="H93" s="98"/>
      <c r="I93" s="98"/>
      <c r="J93" s="108" t="s">
        <v>116</v>
      </c>
      <c r="K93" s="98"/>
      <c r="L93" s="18"/>
    </row>
    <row r="94" spans="2:47" s="17" customFormat="1" ht="10.4" customHeight="1">
      <c r="B94" s="18"/>
      <c r="L94" s="18"/>
    </row>
    <row r="95" spans="2:47" s="17" customFormat="1" ht="22.9" customHeight="1">
      <c r="B95" s="18"/>
      <c r="C95" s="109" t="s">
        <v>117</v>
      </c>
      <c r="J95" s="90"/>
      <c r="L95" s="18"/>
      <c r="AU95" s="3" t="s">
        <v>118</v>
      </c>
    </row>
    <row r="96" spans="2:47" s="110" customFormat="1" ht="25" customHeight="1">
      <c r="B96" s="111"/>
      <c r="D96" s="112" t="s">
        <v>1511</v>
      </c>
      <c r="E96" s="113"/>
      <c r="F96" s="113"/>
      <c r="G96" s="113"/>
      <c r="H96" s="113"/>
      <c r="I96" s="113"/>
      <c r="J96" s="114"/>
      <c r="L96" s="111"/>
    </row>
    <row r="97" spans="2:12" s="110" customFormat="1" ht="25" customHeight="1">
      <c r="B97" s="111"/>
      <c r="D97" s="112" t="s">
        <v>1512</v>
      </c>
      <c r="E97" s="113"/>
      <c r="F97" s="113"/>
      <c r="G97" s="113"/>
      <c r="H97" s="113"/>
      <c r="I97" s="113"/>
      <c r="J97" s="114"/>
      <c r="L97" s="111"/>
    </row>
    <row r="98" spans="2:12" s="110" customFormat="1" ht="25" customHeight="1">
      <c r="B98" s="111"/>
      <c r="D98" s="112" t="s">
        <v>1513</v>
      </c>
      <c r="E98" s="113"/>
      <c r="F98" s="113"/>
      <c r="G98" s="113"/>
      <c r="H98" s="113"/>
      <c r="I98" s="113"/>
      <c r="J98" s="114"/>
      <c r="L98" s="111"/>
    </row>
    <row r="99" spans="2:12" s="110" customFormat="1" ht="25" customHeight="1">
      <c r="B99" s="111"/>
      <c r="D99" s="112" t="s">
        <v>1514</v>
      </c>
      <c r="E99" s="113"/>
      <c r="F99" s="113"/>
      <c r="G99" s="113"/>
      <c r="H99" s="113"/>
      <c r="I99" s="113"/>
      <c r="J99" s="114"/>
      <c r="L99" s="111"/>
    </row>
    <row r="100" spans="2:12" s="110" customFormat="1" ht="25" customHeight="1">
      <c r="B100" s="111"/>
      <c r="D100" s="112" t="s">
        <v>1515</v>
      </c>
      <c r="E100" s="113"/>
      <c r="F100" s="113"/>
      <c r="G100" s="113"/>
      <c r="H100" s="113"/>
      <c r="I100" s="113"/>
      <c r="J100" s="114"/>
      <c r="L100" s="111"/>
    </row>
    <row r="101" spans="2:12" s="110" customFormat="1" ht="25" customHeight="1">
      <c r="B101" s="111"/>
      <c r="D101" s="112" t="s">
        <v>1516</v>
      </c>
      <c r="E101" s="113"/>
      <c r="F101" s="113"/>
      <c r="G101" s="113"/>
      <c r="H101" s="113"/>
      <c r="I101" s="113"/>
      <c r="J101" s="114"/>
      <c r="L101" s="111"/>
    </row>
    <row r="102" spans="2:12" s="110" customFormat="1" ht="25" customHeight="1">
      <c r="B102" s="111"/>
      <c r="D102" s="112" t="s">
        <v>1517</v>
      </c>
      <c r="E102" s="113"/>
      <c r="F102" s="113"/>
      <c r="G102" s="113"/>
      <c r="H102" s="113"/>
      <c r="I102" s="113"/>
      <c r="J102" s="114"/>
      <c r="L102" s="111"/>
    </row>
    <row r="103" spans="2:12" s="110" customFormat="1" ht="25" customHeight="1">
      <c r="B103" s="111"/>
      <c r="D103" s="112" t="s">
        <v>1518</v>
      </c>
      <c r="E103" s="113"/>
      <c r="F103" s="113"/>
      <c r="G103" s="113"/>
      <c r="H103" s="113"/>
      <c r="I103" s="113"/>
      <c r="J103" s="114"/>
      <c r="L103" s="111"/>
    </row>
    <row r="104" spans="2:12" s="17" customFormat="1" ht="22" customHeight="1">
      <c r="B104" s="18"/>
      <c r="L104" s="18"/>
    </row>
    <row r="105" spans="2:12" s="17" customFormat="1" ht="7" customHeight="1">
      <c r="B105" s="33"/>
      <c r="C105" s="34"/>
      <c r="D105" s="34"/>
      <c r="E105" s="34"/>
      <c r="F105" s="34"/>
      <c r="G105" s="34"/>
      <c r="H105" s="34"/>
      <c r="I105" s="34"/>
      <c r="J105" s="34"/>
      <c r="K105" s="34"/>
      <c r="L105" s="18"/>
    </row>
    <row r="109" spans="2:12" s="17" customFormat="1" ht="7" customHeight="1">
      <c r="B109" s="35"/>
      <c r="C109" s="36"/>
      <c r="D109" s="36"/>
      <c r="E109" s="36"/>
      <c r="F109" s="36"/>
      <c r="G109" s="36"/>
      <c r="H109" s="36"/>
      <c r="I109" s="36"/>
      <c r="J109" s="36"/>
      <c r="K109" s="36"/>
      <c r="L109" s="18"/>
    </row>
    <row r="110" spans="2:12" s="17" customFormat="1" ht="25" customHeight="1">
      <c r="B110" s="18"/>
      <c r="C110" s="7" t="s">
        <v>143</v>
      </c>
      <c r="L110" s="18"/>
    </row>
    <row r="111" spans="2:12" s="17" customFormat="1" ht="7" customHeight="1">
      <c r="B111" s="18"/>
      <c r="L111" s="18"/>
    </row>
    <row r="112" spans="2:12" s="17" customFormat="1" ht="12" customHeight="1">
      <c r="B112" s="18"/>
      <c r="C112" s="12" t="s">
        <v>14</v>
      </c>
      <c r="L112" s="18"/>
    </row>
    <row r="113" spans="2:65" s="17" customFormat="1" ht="16.5" customHeight="1">
      <c r="B113" s="18"/>
      <c r="E113" s="718" t="str">
        <f>E7</f>
        <v>Nitra, pracovisko ÚKT, Vodná 23 - rekonštrukcia priestorov</v>
      </c>
      <c r="F113" s="718"/>
      <c r="G113" s="718"/>
      <c r="H113" s="718"/>
      <c r="L113" s="18"/>
    </row>
    <row r="114" spans="2:65" ht="12" customHeight="1">
      <c r="B114" s="6"/>
      <c r="C114" s="12" t="s">
        <v>111</v>
      </c>
      <c r="L114" s="6"/>
    </row>
    <row r="115" spans="2:65" s="17" customFormat="1" ht="16.5" customHeight="1">
      <c r="B115" s="18"/>
      <c r="E115" s="718" t="s">
        <v>2993</v>
      </c>
      <c r="F115" s="718"/>
      <c r="G115" s="718"/>
      <c r="H115" s="718"/>
      <c r="L115" s="18"/>
    </row>
    <row r="116" spans="2:65" s="17" customFormat="1" ht="12" customHeight="1">
      <c r="B116" s="18"/>
      <c r="C116" s="12" t="s">
        <v>112</v>
      </c>
      <c r="L116" s="18"/>
    </row>
    <row r="117" spans="2:65" s="17" customFormat="1" ht="16.5" customHeight="1">
      <c r="B117" s="18"/>
      <c r="E117" s="703" t="str">
        <f>E11</f>
        <v>04 - Vykurovací systém</v>
      </c>
      <c r="F117" s="703"/>
      <c r="G117" s="703"/>
      <c r="H117" s="703"/>
      <c r="L117" s="18"/>
    </row>
    <row r="118" spans="2:65" s="17" customFormat="1" ht="7" customHeight="1">
      <c r="B118" s="18"/>
      <c r="L118" s="18"/>
    </row>
    <row r="119" spans="2:65" s="17" customFormat="1" ht="12" customHeight="1">
      <c r="B119" s="18"/>
      <c r="C119" s="12" t="s">
        <v>17</v>
      </c>
      <c r="F119" s="13" t="str">
        <f>F14</f>
        <v xml:space="preserve"> </v>
      </c>
      <c r="I119" s="12" t="s">
        <v>19</v>
      </c>
      <c r="J119" s="86">
        <f>IF(J14="","",J14)</f>
        <v>45048</v>
      </c>
      <c r="L119" s="18"/>
    </row>
    <row r="120" spans="2:65" s="17" customFormat="1" ht="7" customHeight="1">
      <c r="B120" s="18"/>
      <c r="L120" s="18"/>
    </row>
    <row r="121" spans="2:65" s="17" customFormat="1" ht="15.25" customHeight="1">
      <c r="B121" s="18"/>
      <c r="C121" s="12" t="s">
        <v>20</v>
      </c>
      <c r="F121" s="13" t="str">
        <f>E17</f>
        <v xml:space="preserve"> </v>
      </c>
      <c r="I121" s="12" t="s">
        <v>25</v>
      </c>
      <c r="J121" s="106" t="str">
        <f>E23</f>
        <v xml:space="preserve"> </v>
      </c>
      <c r="L121" s="18"/>
    </row>
    <row r="122" spans="2:65" s="17" customFormat="1" ht="15.25" customHeight="1">
      <c r="B122" s="18"/>
      <c r="C122" s="12" t="s">
        <v>23</v>
      </c>
      <c r="F122" s="13" t="str">
        <f>IF(E20="","",E20)</f>
        <v>Vyplň údaj</v>
      </c>
      <c r="I122" s="12" t="s">
        <v>27</v>
      </c>
      <c r="J122" s="106" t="str">
        <f>E26</f>
        <v xml:space="preserve"> </v>
      </c>
      <c r="L122" s="18"/>
    </row>
    <row r="123" spans="2:65" s="17" customFormat="1" ht="10.4" customHeight="1">
      <c r="B123" s="18"/>
      <c r="L123" s="18"/>
    </row>
    <row r="124" spans="2:65" s="119" customFormat="1" ht="29.25" customHeight="1">
      <c r="B124" s="120"/>
      <c r="C124" s="121" t="s">
        <v>144</v>
      </c>
      <c r="D124" s="122" t="s">
        <v>54</v>
      </c>
      <c r="E124" s="122" t="s">
        <v>50</v>
      </c>
      <c r="F124" s="122" t="s">
        <v>51</v>
      </c>
      <c r="G124" s="122" t="s">
        <v>145</v>
      </c>
      <c r="H124" s="122" t="s">
        <v>146</v>
      </c>
      <c r="I124" s="122" t="s">
        <v>147</v>
      </c>
      <c r="J124" s="123" t="s">
        <v>116</v>
      </c>
      <c r="K124" s="124" t="s">
        <v>148</v>
      </c>
      <c r="L124" s="120"/>
      <c r="M124" s="49"/>
      <c r="N124" s="50" t="s">
        <v>33</v>
      </c>
      <c r="O124" s="50" t="s">
        <v>149</v>
      </c>
      <c r="P124" s="50" t="s">
        <v>150</v>
      </c>
      <c r="Q124" s="50" t="s">
        <v>151</v>
      </c>
      <c r="R124" s="50" t="s">
        <v>152</v>
      </c>
      <c r="S124" s="50" t="s">
        <v>153</v>
      </c>
      <c r="T124" s="51" t="s">
        <v>154</v>
      </c>
    </row>
    <row r="125" spans="2:65" s="17" customFormat="1" ht="22.9" customHeight="1">
      <c r="B125" s="18"/>
      <c r="C125" s="55" t="s">
        <v>117</v>
      </c>
      <c r="J125" s="125"/>
      <c r="L125" s="18"/>
      <c r="M125" s="52"/>
      <c r="N125" s="43"/>
      <c r="O125" s="43"/>
      <c r="P125" s="126">
        <f>P126+P134+P141+P146+P158+P173+P205+P208</f>
        <v>0</v>
      </c>
      <c r="Q125" s="43"/>
      <c r="R125" s="126">
        <f>R126+R134+R141+R146+R158+R173+R205+R208</f>
        <v>0</v>
      </c>
      <c r="S125" s="43"/>
      <c r="T125" s="127">
        <f>T126+T134+T141+T146+T158+T173+T205+T208</f>
        <v>0</v>
      </c>
      <c r="AT125" s="3" t="s">
        <v>68</v>
      </c>
      <c r="AU125" s="3" t="s">
        <v>118</v>
      </c>
      <c r="BK125" s="128">
        <f>BK126+BK134+BK141+BK146+BK158+BK173+BK205+BK208</f>
        <v>0</v>
      </c>
    </row>
    <row r="126" spans="2:65" s="129" customFormat="1" ht="25.9" customHeight="1">
      <c r="B126" s="130"/>
      <c r="D126" s="131" t="s">
        <v>68</v>
      </c>
      <c r="E126" s="132" t="s">
        <v>198</v>
      </c>
      <c r="F126" s="132" t="s">
        <v>386</v>
      </c>
      <c r="I126" s="133"/>
      <c r="J126" s="134"/>
      <c r="L126" s="130"/>
      <c r="M126" s="135"/>
      <c r="N126" s="136"/>
      <c r="O126" s="136"/>
      <c r="P126" s="137">
        <f>SUM(P127:P133)</f>
        <v>0</v>
      </c>
      <c r="Q126" s="136"/>
      <c r="R126" s="137">
        <f>SUM(R127:R133)</f>
        <v>0</v>
      </c>
      <c r="S126" s="136"/>
      <c r="T126" s="138">
        <f>SUM(T127:T133)</f>
        <v>0</v>
      </c>
      <c r="AR126" s="131" t="s">
        <v>75</v>
      </c>
      <c r="AT126" s="139" t="s">
        <v>68</v>
      </c>
      <c r="AU126" s="139" t="s">
        <v>69</v>
      </c>
      <c r="AY126" s="131" t="s">
        <v>157</v>
      </c>
      <c r="BK126" s="140">
        <f>SUM(BK127:BK133)</f>
        <v>0</v>
      </c>
    </row>
    <row r="127" spans="2:65" s="17" customFormat="1" ht="24.25" customHeight="1">
      <c r="B127" s="143"/>
      <c r="C127" s="144" t="s">
        <v>75</v>
      </c>
      <c r="D127" s="144" t="s">
        <v>159</v>
      </c>
      <c r="E127" s="145" t="s">
        <v>397</v>
      </c>
      <c r="F127" s="146" t="s">
        <v>398</v>
      </c>
      <c r="G127" s="147" t="s">
        <v>208</v>
      </c>
      <c r="H127" s="148">
        <v>10</v>
      </c>
      <c r="I127" s="149"/>
      <c r="J127" s="150"/>
      <c r="K127" s="151"/>
      <c r="L127" s="18"/>
      <c r="M127" s="152"/>
      <c r="N127" s="153" t="s">
        <v>35</v>
      </c>
      <c r="O127" s="45"/>
      <c r="P127" s="154">
        <f t="shared" ref="P127:P133" si="0">O127*H127</f>
        <v>0</v>
      </c>
      <c r="Q127" s="154">
        <v>0</v>
      </c>
      <c r="R127" s="154">
        <f t="shared" ref="R127:R133" si="1">Q127*H127</f>
        <v>0</v>
      </c>
      <c r="S127" s="154">
        <v>0</v>
      </c>
      <c r="T127" s="155">
        <f t="shared" ref="T127:T133" si="2">S127*H127</f>
        <v>0</v>
      </c>
      <c r="AR127" s="156" t="s">
        <v>163</v>
      </c>
      <c r="AT127" s="156" t="s">
        <v>159</v>
      </c>
      <c r="AU127" s="156" t="s">
        <v>75</v>
      </c>
      <c r="AY127" s="3" t="s">
        <v>157</v>
      </c>
      <c r="BE127" s="157">
        <f t="shared" ref="BE127:BE133" si="3">IF(N127="základná",J127,0)</f>
        <v>0</v>
      </c>
      <c r="BF127" s="157">
        <f t="shared" ref="BF127:BF133" si="4">IF(N127="znížená",J127,0)</f>
        <v>0</v>
      </c>
      <c r="BG127" s="157">
        <f t="shared" ref="BG127:BG133" si="5">IF(N127="zákl. prenesená",J127,0)</f>
        <v>0</v>
      </c>
      <c r="BH127" s="157">
        <f t="shared" ref="BH127:BH133" si="6">IF(N127="zníž. prenesená",J127,0)</f>
        <v>0</v>
      </c>
      <c r="BI127" s="157">
        <f t="shared" ref="BI127:BI133" si="7">IF(N127="nulová",J127,0)</f>
        <v>0</v>
      </c>
      <c r="BJ127" s="3" t="s">
        <v>81</v>
      </c>
      <c r="BK127" s="157">
        <f t="shared" ref="BK127:BK133" si="8">ROUND(I127*H127,2)</f>
        <v>0</v>
      </c>
      <c r="BL127" s="3" t="s">
        <v>163</v>
      </c>
      <c r="BM127" s="156" t="s">
        <v>1519</v>
      </c>
    </row>
    <row r="128" spans="2:65" s="17" customFormat="1" ht="24.25" customHeight="1">
      <c r="B128" s="143"/>
      <c r="C128" s="144" t="s">
        <v>81</v>
      </c>
      <c r="D128" s="144" t="s">
        <v>159</v>
      </c>
      <c r="E128" s="145" t="s">
        <v>1520</v>
      </c>
      <c r="F128" s="146" t="s">
        <v>1521</v>
      </c>
      <c r="G128" s="147" t="s">
        <v>222</v>
      </c>
      <c r="H128" s="148">
        <v>6</v>
      </c>
      <c r="I128" s="149"/>
      <c r="J128" s="150"/>
      <c r="K128" s="151"/>
      <c r="L128" s="18"/>
      <c r="M128" s="152"/>
      <c r="N128" s="153" t="s">
        <v>35</v>
      </c>
      <c r="O128" s="45"/>
      <c r="P128" s="154">
        <f t="shared" si="0"/>
        <v>0</v>
      </c>
      <c r="Q128" s="154">
        <v>0</v>
      </c>
      <c r="R128" s="154">
        <f t="shared" si="1"/>
        <v>0</v>
      </c>
      <c r="S128" s="154">
        <v>0</v>
      </c>
      <c r="T128" s="155">
        <f t="shared" si="2"/>
        <v>0</v>
      </c>
      <c r="AR128" s="156" t="s">
        <v>163</v>
      </c>
      <c r="AT128" s="156" t="s">
        <v>159</v>
      </c>
      <c r="AU128" s="156" t="s">
        <v>75</v>
      </c>
      <c r="AY128" s="3" t="s">
        <v>157</v>
      </c>
      <c r="BE128" s="157">
        <f t="shared" si="3"/>
        <v>0</v>
      </c>
      <c r="BF128" s="157">
        <f t="shared" si="4"/>
        <v>0</v>
      </c>
      <c r="BG128" s="157">
        <f t="shared" si="5"/>
        <v>0</v>
      </c>
      <c r="BH128" s="157">
        <f t="shared" si="6"/>
        <v>0</v>
      </c>
      <c r="BI128" s="157">
        <f t="shared" si="7"/>
        <v>0</v>
      </c>
      <c r="BJ128" s="3" t="s">
        <v>81</v>
      </c>
      <c r="BK128" s="157">
        <f t="shared" si="8"/>
        <v>0</v>
      </c>
      <c r="BL128" s="3" t="s">
        <v>163</v>
      </c>
      <c r="BM128" s="156" t="s">
        <v>1522</v>
      </c>
    </row>
    <row r="129" spans="2:65" s="17" customFormat="1" ht="21.75" customHeight="1">
      <c r="B129" s="143"/>
      <c r="C129" s="144" t="s">
        <v>169</v>
      </c>
      <c r="D129" s="144" t="s">
        <v>159</v>
      </c>
      <c r="E129" s="145" t="s">
        <v>535</v>
      </c>
      <c r="F129" s="146" t="s">
        <v>536</v>
      </c>
      <c r="G129" s="147" t="s">
        <v>187</v>
      </c>
      <c r="H129" s="148">
        <v>0.438</v>
      </c>
      <c r="I129" s="149"/>
      <c r="J129" s="150"/>
      <c r="K129" s="151"/>
      <c r="L129" s="18"/>
      <c r="M129" s="152"/>
      <c r="N129" s="153" t="s">
        <v>35</v>
      </c>
      <c r="O129" s="45"/>
      <c r="P129" s="154">
        <f t="shared" si="0"/>
        <v>0</v>
      </c>
      <c r="Q129" s="154">
        <v>0</v>
      </c>
      <c r="R129" s="154">
        <f t="shared" si="1"/>
        <v>0</v>
      </c>
      <c r="S129" s="154">
        <v>0</v>
      </c>
      <c r="T129" s="155">
        <f t="shared" si="2"/>
        <v>0</v>
      </c>
      <c r="AR129" s="156" t="s">
        <v>163</v>
      </c>
      <c r="AT129" s="156" t="s">
        <v>159</v>
      </c>
      <c r="AU129" s="156" t="s">
        <v>75</v>
      </c>
      <c r="AY129" s="3" t="s">
        <v>157</v>
      </c>
      <c r="BE129" s="157">
        <f t="shared" si="3"/>
        <v>0</v>
      </c>
      <c r="BF129" s="157">
        <f t="shared" si="4"/>
        <v>0</v>
      </c>
      <c r="BG129" s="157">
        <f t="shared" si="5"/>
        <v>0</v>
      </c>
      <c r="BH129" s="157">
        <f t="shared" si="6"/>
        <v>0</v>
      </c>
      <c r="BI129" s="157">
        <f t="shared" si="7"/>
        <v>0</v>
      </c>
      <c r="BJ129" s="3" t="s">
        <v>81</v>
      </c>
      <c r="BK129" s="157">
        <f t="shared" si="8"/>
        <v>0</v>
      </c>
      <c r="BL129" s="3" t="s">
        <v>163</v>
      </c>
      <c r="BM129" s="156" t="s">
        <v>1523</v>
      </c>
    </row>
    <row r="130" spans="2:65" s="17" customFormat="1" ht="24.25" customHeight="1">
      <c r="B130" s="143"/>
      <c r="C130" s="144" t="s">
        <v>163</v>
      </c>
      <c r="D130" s="144" t="s">
        <v>159</v>
      </c>
      <c r="E130" s="145" t="s">
        <v>539</v>
      </c>
      <c r="F130" s="146" t="s">
        <v>540</v>
      </c>
      <c r="G130" s="147" t="s">
        <v>187</v>
      </c>
      <c r="H130" s="148">
        <v>0.438</v>
      </c>
      <c r="I130" s="149"/>
      <c r="J130" s="150"/>
      <c r="K130" s="151"/>
      <c r="L130" s="18"/>
      <c r="M130" s="152"/>
      <c r="N130" s="153" t="s">
        <v>35</v>
      </c>
      <c r="O130" s="45"/>
      <c r="P130" s="154">
        <f t="shared" si="0"/>
        <v>0</v>
      </c>
      <c r="Q130" s="154">
        <v>0</v>
      </c>
      <c r="R130" s="154">
        <f t="shared" si="1"/>
        <v>0</v>
      </c>
      <c r="S130" s="154">
        <v>0</v>
      </c>
      <c r="T130" s="155">
        <f t="shared" si="2"/>
        <v>0</v>
      </c>
      <c r="AR130" s="156" t="s">
        <v>163</v>
      </c>
      <c r="AT130" s="156" t="s">
        <v>159</v>
      </c>
      <c r="AU130" s="156" t="s">
        <v>75</v>
      </c>
      <c r="AY130" s="3" t="s">
        <v>157</v>
      </c>
      <c r="BE130" s="157">
        <f t="shared" si="3"/>
        <v>0</v>
      </c>
      <c r="BF130" s="157">
        <f t="shared" si="4"/>
        <v>0</v>
      </c>
      <c r="BG130" s="157">
        <f t="shared" si="5"/>
        <v>0</v>
      </c>
      <c r="BH130" s="157">
        <f t="shared" si="6"/>
        <v>0</v>
      </c>
      <c r="BI130" s="157">
        <f t="shared" si="7"/>
        <v>0</v>
      </c>
      <c r="BJ130" s="3" t="s">
        <v>81</v>
      </c>
      <c r="BK130" s="157">
        <f t="shared" si="8"/>
        <v>0</v>
      </c>
      <c r="BL130" s="3" t="s">
        <v>163</v>
      </c>
      <c r="BM130" s="156" t="s">
        <v>1524</v>
      </c>
    </row>
    <row r="131" spans="2:65" s="17" customFormat="1" ht="24.25" customHeight="1">
      <c r="B131" s="143"/>
      <c r="C131" s="144" t="s">
        <v>180</v>
      </c>
      <c r="D131" s="144" t="s">
        <v>159</v>
      </c>
      <c r="E131" s="145" t="s">
        <v>543</v>
      </c>
      <c r="F131" s="146" t="s">
        <v>544</v>
      </c>
      <c r="G131" s="147" t="s">
        <v>187</v>
      </c>
      <c r="H131" s="148">
        <v>0.438</v>
      </c>
      <c r="I131" s="149"/>
      <c r="J131" s="150"/>
      <c r="K131" s="151"/>
      <c r="L131" s="18"/>
      <c r="M131" s="152"/>
      <c r="N131" s="153" t="s">
        <v>35</v>
      </c>
      <c r="O131" s="45"/>
      <c r="P131" s="154">
        <f t="shared" si="0"/>
        <v>0</v>
      </c>
      <c r="Q131" s="154">
        <v>0</v>
      </c>
      <c r="R131" s="154">
        <f t="shared" si="1"/>
        <v>0</v>
      </c>
      <c r="S131" s="154">
        <v>0</v>
      </c>
      <c r="T131" s="155">
        <f t="shared" si="2"/>
        <v>0</v>
      </c>
      <c r="AR131" s="156" t="s">
        <v>163</v>
      </c>
      <c r="AT131" s="156" t="s">
        <v>159</v>
      </c>
      <c r="AU131" s="156" t="s">
        <v>75</v>
      </c>
      <c r="AY131" s="3" t="s">
        <v>157</v>
      </c>
      <c r="BE131" s="157">
        <f t="shared" si="3"/>
        <v>0</v>
      </c>
      <c r="BF131" s="157">
        <f t="shared" si="4"/>
        <v>0</v>
      </c>
      <c r="BG131" s="157">
        <f t="shared" si="5"/>
        <v>0</v>
      </c>
      <c r="BH131" s="157">
        <f t="shared" si="6"/>
        <v>0</v>
      </c>
      <c r="BI131" s="157">
        <f t="shared" si="7"/>
        <v>0</v>
      </c>
      <c r="BJ131" s="3" t="s">
        <v>81</v>
      </c>
      <c r="BK131" s="157">
        <f t="shared" si="8"/>
        <v>0</v>
      </c>
      <c r="BL131" s="3" t="s">
        <v>163</v>
      </c>
      <c r="BM131" s="156" t="s">
        <v>1525</v>
      </c>
    </row>
    <row r="132" spans="2:65" s="17" customFormat="1" ht="24.25" customHeight="1">
      <c r="B132" s="143"/>
      <c r="C132" s="144" t="s">
        <v>176</v>
      </c>
      <c r="D132" s="144" t="s">
        <v>159</v>
      </c>
      <c r="E132" s="145" t="s">
        <v>1526</v>
      </c>
      <c r="F132" s="146" t="s">
        <v>1527</v>
      </c>
      <c r="G132" s="147" t="s">
        <v>187</v>
      </c>
      <c r="H132" s="148">
        <v>0.438</v>
      </c>
      <c r="I132" s="149"/>
      <c r="J132" s="150"/>
      <c r="K132" s="151"/>
      <c r="L132" s="18"/>
      <c r="M132" s="152"/>
      <c r="N132" s="153" t="s">
        <v>35</v>
      </c>
      <c r="O132" s="45"/>
      <c r="P132" s="154">
        <f t="shared" si="0"/>
        <v>0</v>
      </c>
      <c r="Q132" s="154">
        <v>0</v>
      </c>
      <c r="R132" s="154">
        <f t="shared" si="1"/>
        <v>0</v>
      </c>
      <c r="S132" s="154">
        <v>0</v>
      </c>
      <c r="T132" s="155">
        <f t="shared" si="2"/>
        <v>0</v>
      </c>
      <c r="AR132" s="156" t="s">
        <v>163</v>
      </c>
      <c r="AT132" s="156" t="s">
        <v>159</v>
      </c>
      <c r="AU132" s="156" t="s">
        <v>75</v>
      </c>
      <c r="AY132" s="3" t="s">
        <v>157</v>
      </c>
      <c r="BE132" s="157">
        <f t="shared" si="3"/>
        <v>0</v>
      </c>
      <c r="BF132" s="157">
        <f t="shared" si="4"/>
        <v>0</v>
      </c>
      <c r="BG132" s="157">
        <f t="shared" si="5"/>
        <v>0</v>
      </c>
      <c r="BH132" s="157">
        <f t="shared" si="6"/>
        <v>0</v>
      </c>
      <c r="BI132" s="157">
        <f t="shared" si="7"/>
        <v>0</v>
      </c>
      <c r="BJ132" s="3" t="s">
        <v>81</v>
      </c>
      <c r="BK132" s="157">
        <f t="shared" si="8"/>
        <v>0</v>
      </c>
      <c r="BL132" s="3" t="s">
        <v>163</v>
      </c>
      <c r="BM132" s="156" t="s">
        <v>1528</v>
      </c>
    </row>
    <row r="133" spans="2:65" s="17" customFormat="1" ht="21.75" customHeight="1">
      <c r="B133" s="143"/>
      <c r="C133" s="144" t="s">
        <v>191</v>
      </c>
      <c r="D133" s="144" t="s">
        <v>159</v>
      </c>
      <c r="E133" s="145" t="s">
        <v>1529</v>
      </c>
      <c r="F133" s="146" t="s">
        <v>1530</v>
      </c>
      <c r="G133" s="147" t="s">
        <v>187</v>
      </c>
      <c r="H133" s="148">
        <v>0.438</v>
      </c>
      <c r="I133" s="149"/>
      <c r="J133" s="150"/>
      <c r="K133" s="151"/>
      <c r="L133" s="18"/>
      <c r="M133" s="152"/>
      <c r="N133" s="153" t="s">
        <v>35</v>
      </c>
      <c r="O133" s="45"/>
      <c r="P133" s="154">
        <f t="shared" si="0"/>
        <v>0</v>
      </c>
      <c r="Q133" s="154">
        <v>0</v>
      </c>
      <c r="R133" s="154">
        <f t="shared" si="1"/>
        <v>0</v>
      </c>
      <c r="S133" s="154">
        <v>0</v>
      </c>
      <c r="T133" s="155">
        <f t="shared" si="2"/>
        <v>0</v>
      </c>
      <c r="AR133" s="156" t="s">
        <v>163</v>
      </c>
      <c r="AT133" s="156" t="s">
        <v>159</v>
      </c>
      <c r="AU133" s="156" t="s">
        <v>75</v>
      </c>
      <c r="AY133" s="3" t="s">
        <v>157</v>
      </c>
      <c r="BE133" s="157">
        <f t="shared" si="3"/>
        <v>0</v>
      </c>
      <c r="BF133" s="157">
        <f t="shared" si="4"/>
        <v>0</v>
      </c>
      <c r="BG133" s="157">
        <f t="shared" si="5"/>
        <v>0</v>
      </c>
      <c r="BH133" s="157">
        <f t="shared" si="6"/>
        <v>0</v>
      </c>
      <c r="BI133" s="157">
        <f t="shared" si="7"/>
        <v>0</v>
      </c>
      <c r="BJ133" s="3" t="s">
        <v>81</v>
      </c>
      <c r="BK133" s="157">
        <f t="shared" si="8"/>
        <v>0</v>
      </c>
      <c r="BL133" s="3" t="s">
        <v>163</v>
      </c>
      <c r="BM133" s="156" t="s">
        <v>1531</v>
      </c>
    </row>
    <row r="134" spans="2:65" s="129" customFormat="1" ht="25.9" customHeight="1">
      <c r="B134" s="130"/>
      <c r="D134" s="131" t="s">
        <v>68</v>
      </c>
      <c r="E134" s="132" t="s">
        <v>1532</v>
      </c>
      <c r="F134" s="132" t="s">
        <v>1533</v>
      </c>
      <c r="I134" s="133"/>
      <c r="J134" s="134"/>
      <c r="L134" s="130"/>
      <c r="M134" s="135"/>
      <c r="N134" s="136"/>
      <c r="O134" s="136"/>
      <c r="P134" s="137">
        <f>SUM(P135:P140)</f>
        <v>0</v>
      </c>
      <c r="Q134" s="136"/>
      <c r="R134" s="137">
        <f>SUM(R135:R140)</f>
        <v>0</v>
      </c>
      <c r="S134" s="136"/>
      <c r="T134" s="138">
        <f>SUM(T135:T140)</f>
        <v>0</v>
      </c>
      <c r="AR134" s="131" t="s">
        <v>81</v>
      </c>
      <c r="AT134" s="139" t="s">
        <v>68</v>
      </c>
      <c r="AU134" s="139" t="s">
        <v>69</v>
      </c>
      <c r="AY134" s="131" t="s">
        <v>157</v>
      </c>
      <c r="BK134" s="140">
        <f>SUM(BK135:BK140)</f>
        <v>0</v>
      </c>
    </row>
    <row r="135" spans="2:65" s="17" customFormat="1" ht="21.75" customHeight="1">
      <c r="B135" s="143"/>
      <c r="C135" s="144" t="s">
        <v>179</v>
      </c>
      <c r="D135" s="144" t="s">
        <v>159</v>
      </c>
      <c r="E135" s="145" t="s">
        <v>1534</v>
      </c>
      <c r="F135" s="146" t="s">
        <v>1535</v>
      </c>
      <c r="G135" s="147" t="s">
        <v>239</v>
      </c>
      <c r="H135" s="148">
        <v>55</v>
      </c>
      <c r="I135" s="149"/>
      <c r="J135" s="150"/>
      <c r="K135" s="151"/>
      <c r="L135" s="18"/>
      <c r="M135" s="152"/>
      <c r="N135" s="153" t="s">
        <v>35</v>
      </c>
      <c r="O135" s="45"/>
      <c r="P135" s="154">
        <f t="shared" ref="P135:P140" si="9">O135*H135</f>
        <v>0</v>
      </c>
      <c r="Q135" s="154">
        <v>0</v>
      </c>
      <c r="R135" s="154">
        <f t="shared" ref="R135:R140" si="10">Q135*H135</f>
        <v>0</v>
      </c>
      <c r="S135" s="154">
        <v>0</v>
      </c>
      <c r="T135" s="155">
        <f t="shared" ref="T135:T140" si="11">S135*H135</f>
        <v>0</v>
      </c>
      <c r="AR135" s="156" t="s">
        <v>197</v>
      </c>
      <c r="AT135" s="156" t="s">
        <v>159</v>
      </c>
      <c r="AU135" s="156" t="s">
        <v>75</v>
      </c>
      <c r="AY135" s="3" t="s">
        <v>157</v>
      </c>
      <c r="BE135" s="157">
        <f t="shared" ref="BE135:BE140" si="12">IF(N135="základná",J135,0)</f>
        <v>0</v>
      </c>
      <c r="BF135" s="157">
        <f t="shared" ref="BF135:BF140" si="13">IF(N135="znížená",J135,0)</f>
        <v>0</v>
      </c>
      <c r="BG135" s="157">
        <f t="shared" ref="BG135:BG140" si="14">IF(N135="zákl. prenesená",J135,0)</f>
        <v>0</v>
      </c>
      <c r="BH135" s="157">
        <f t="shared" ref="BH135:BH140" si="15">IF(N135="zníž. prenesená",J135,0)</f>
        <v>0</v>
      </c>
      <c r="BI135" s="157">
        <f t="shared" ref="BI135:BI140" si="16">IF(N135="nulová",J135,0)</f>
        <v>0</v>
      </c>
      <c r="BJ135" s="3" t="s">
        <v>81</v>
      </c>
      <c r="BK135" s="157">
        <f t="shared" ref="BK135:BK140" si="17">ROUND(I135*H135,2)</f>
        <v>0</v>
      </c>
      <c r="BL135" s="3" t="s">
        <v>197</v>
      </c>
      <c r="BM135" s="156" t="s">
        <v>1536</v>
      </c>
    </row>
    <row r="136" spans="2:65" s="17" customFormat="1" ht="37.9" customHeight="1">
      <c r="B136" s="143"/>
      <c r="C136" s="186" t="s">
        <v>198</v>
      </c>
      <c r="D136" s="186" t="s">
        <v>236</v>
      </c>
      <c r="E136" s="187" t="s">
        <v>1537</v>
      </c>
      <c r="F136" s="656" t="s">
        <v>2984</v>
      </c>
      <c r="G136" s="189" t="s">
        <v>239</v>
      </c>
      <c r="H136" s="190">
        <v>40</v>
      </c>
      <c r="I136" s="191"/>
      <c r="J136" s="192"/>
      <c r="K136" s="193"/>
      <c r="L136" s="194"/>
      <c r="M136" s="195"/>
      <c r="N136" s="196" t="s">
        <v>35</v>
      </c>
      <c r="O136" s="45"/>
      <c r="P136" s="154">
        <f t="shared" si="9"/>
        <v>0</v>
      </c>
      <c r="Q136" s="154">
        <v>0</v>
      </c>
      <c r="R136" s="154">
        <f t="shared" si="10"/>
        <v>0</v>
      </c>
      <c r="S136" s="154">
        <v>0</v>
      </c>
      <c r="T136" s="155">
        <f t="shared" si="11"/>
        <v>0</v>
      </c>
      <c r="AR136" s="156" t="s">
        <v>233</v>
      </c>
      <c r="AT136" s="156" t="s">
        <v>236</v>
      </c>
      <c r="AU136" s="156" t="s">
        <v>75</v>
      </c>
      <c r="AY136" s="3" t="s">
        <v>157</v>
      </c>
      <c r="BE136" s="157">
        <f t="shared" si="12"/>
        <v>0</v>
      </c>
      <c r="BF136" s="157">
        <f t="shared" si="13"/>
        <v>0</v>
      </c>
      <c r="BG136" s="157">
        <f t="shared" si="14"/>
        <v>0</v>
      </c>
      <c r="BH136" s="157">
        <f t="shared" si="15"/>
        <v>0</v>
      </c>
      <c r="BI136" s="157">
        <f t="shared" si="16"/>
        <v>0</v>
      </c>
      <c r="BJ136" s="3" t="s">
        <v>81</v>
      </c>
      <c r="BK136" s="157">
        <f t="shared" si="17"/>
        <v>0</v>
      </c>
      <c r="BL136" s="3" t="s">
        <v>197</v>
      </c>
      <c r="BM136" s="156" t="s">
        <v>1538</v>
      </c>
    </row>
    <row r="137" spans="2:65" s="17" customFormat="1" ht="37.9" customHeight="1">
      <c r="B137" s="143"/>
      <c r="C137" s="186" t="s">
        <v>183</v>
      </c>
      <c r="D137" s="186" t="s">
        <v>236</v>
      </c>
      <c r="E137" s="187" t="s">
        <v>1539</v>
      </c>
      <c r="F137" s="656" t="s">
        <v>2985</v>
      </c>
      <c r="G137" s="189" t="s">
        <v>239</v>
      </c>
      <c r="H137" s="190">
        <v>15</v>
      </c>
      <c r="I137" s="191"/>
      <c r="J137" s="192"/>
      <c r="K137" s="193"/>
      <c r="L137" s="194"/>
      <c r="M137" s="195"/>
      <c r="N137" s="196" t="s">
        <v>35</v>
      </c>
      <c r="O137" s="45"/>
      <c r="P137" s="154">
        <f t="shared" si="9"/>
        <v>0</v>
      </c>
      <c r="Q137" s="154">
        <v>0</v>
      </c>
      <c r="R137" s="154">
        <f t="shared" si="10"/>
        <v>0</v>
      </c>
      <c r="S137" s="154">
        <v>0</v>
      </c>
      <c r="T137" s="155">
        <f t="shared" si="11"/>
        <v>0</v>
      </c>
      <c r="AR137" s="156" t="s">
        <v>233</v>
      </c>
      <c r="AT137" s="156" t="s">
        <v>236</v>
      </c>
      <c r="AU137" s="156" t="s">
        <v>75</v>
      </c>
      <c r="AY137" s="3" t="s">
        <v>157</v>
      </c>
      <c r="BE137" s="157">
        <f t="shared" si="12"/>
        <v>0</v>
      </c>
      <c r="BF137" s="157">
        <f t="shared" si="13"/>
        <v>0</v>
      </c>
      <c r="BG137" s="157">
        <f t="shared" si="14"/>
        <v>0</v>
      </c>
      <c r="BH137" s="157">
        <f t="shared" si="15"/>
        <v>0</v>
      </c>
      <c r="BI137" s="157">
        <f t="shared" si="16"/>
        <v>0</v>
      </c>
      <c r="BJ137" s="3" t="s">
        <v>81</v>
      </c>
      <c r="BK137" s="157">
        <f t="shared" si="17"/>
        <v>0</v>
      </c>
      <c r="BL137" s="3" t="s">
        <v>197</v>
      </c>
      <c r="BM137" s="156" t="s">
        <v>1540</v>
      </c>
    </row>
    <row r="138" spans="2:65" s="17" customFormat="1" ht="24.25" customHeight="1">
      <c r="B138" s="143"/>
      <c r="C138" s="144" t="s">
        <v>205</v>
      </c>
      <c r="D138" s="144" t="s">
        <v>159</v>
      </c>
      <c r="E138" s="145" t="s">
        <v>1541</v>
      </c>
      <c r="F138" s="146" t="s">
        <v>1542</v>
      </c>
      <c r="G138" s="147" t="s">
        <v>912</v>
      </c>
      <c r="H138" s="148"/>
      <c r="I138" s="149"/>
      <c r="J138" s="150"/>
      <c r="K138" s="151"/>
      <c r="L138" s="18"/>
      <c r="M138" s="152"/>
      <c r="N138" s="153" t="s">
        <v>35</v>
      </c>
      <c r="O138" s="45"/>
      <c r="P138" s="154">
        <f t="shared" si="9"/>
        <v>0</v>
      </c>
      <c r="Q138" s="154">
        <v>0</v>
      </c>
      <c r="R138" s="154">
        <f t="shared" si="10"/>
        <v>0</v>
      </c>
      <c r="S138" s="154">
        <v>0</v>
      </c>
      <c r="T138" s="155">
        <f t="shared" si="11"/>
        <v>0</v>
      </c>
      <c r="AR138" s="156" t="s">
        <v>197</v>
      </c>
      <c r="AT138" s="156" t="s">
        <v>159</v>
      </c>
      <c r="AU138" s="156" t="s">
        <v>75</v>
      </c>
      <c r="AY138" s="3" t="s">
        <v>157</v>
      </c>
      <c r="BE138" s="157">
        <f t="shared" si="12"/>
        <v>0</v>
      </c>
      <c r="BF138" s="157">
        <f t="shared" si="13"/>
        <v>0</v>
      </c>
      <c r="BG138" s="157">
        <f t="shared" si="14"/>
        <v>0</v>
      </c>
      <c r="BH138" s="157">
        <f t="shared" si="15"/>
        <v>0</v>
      </c>
      <c r="BI138" s="157">
        <f t="shared" si="16"/>
        <v>0</v>
      </c>
      <c r="BJ138" s="3" t="s">
        <v>81</v>
      </c>
      <c r="BK138" s="157">
        <f t="shared" si="17"/>
        <v>0</v>
      </c>
      <c r="BL138" s="3" t="s">
        <v>197</v>
      </c>
      <c r="BM138" s="156" t="s">
        <v>1543</v>
      </c>
    </row>
    <row r="139" spans="2:65" s="17" customFormat="1" ht="24.25" customHeight="1">
      <c r="B139" s="143"/>
      <c r="C139" s="144" t="s">
        <v>188</v>
      </c>
      <c r="D139" s="144" t="s">
        <v>159</v>
      </c>
      <c r="E139" s="145" t="s">
        <v>1544</v>
      </c>
      <c r="F139" s="146" t="s">
        <v>1545</v>
      </c>
      <c r="G139" s="147" t="s">
        <v>912</v>
      </c>
      <c r="H139" s="148"/>
      <c r="I139" s="149"/>
      <c r="J139" s="150"/>
      <c r="K139" s="151"/>
      <c r="L139" s="18"/>
      <c r="M139" s="152"/>
      <c r="N139" s="153" t="s">
        <v>35</v>
      </c>
      <c r="O139" s="45"/>
      <c r="P139" s="154">
        <f t="shared" si="9"/>
        <v>0</v>
      </c>
      <c r="Q139" s="154">
        <v>0</v>
      </c>
      <c r="R139" s="154">
        <f t="shared" si="10"/>
        <v>0</v>
      </c>
      <c r="S139" s="154">
        <v>0</v>
      </c>
      <c r="T139" s="155">
        <f t="shared" si="11"/>
        <v>0</v>
      </c>
      <c r="AR139" s="156" t="s">
        <v>197</v>
      </c>
      <c r="AT139" s="156" t="s">
        <v>159</v>
      </c>
      <c r="AU139" s="156" t="s">
        <v>75</v>
      </c>
      <c r="AY139" s="3" t="s">
        <v>157</v>
      </c>
      <c r="BE139" s="157">
        <f t="shared" si="12"/>
        <v>0</v>
      </c>
      <c r="BF139" s="157">
        <f t="shared" si="13"/>
        <v>0</v>
      </c>
      <c r="BG139" s="157">
        <f t="shared" si="14"/>
        <v>0</v>
      </c>
      <c r="BH139" s="157">
        <f t="shared" si="15"/>
        <v>0</v>
      </c>
      <c r="BI139" s="157">
        <f t="shared" si="16"/>
        <v>0</v>
      </c>
      <c r="BJ139" s="3" t="s">
        <v>81</v>
      </c>
      <c r="BK139" s="157">
        <f t="shared" si="17"/>
        <v>0</v>
      </c>
      <c r="BL139" s="3" t="s">
        <v>197</v>
      </c>
      <c r="BM139" s="156" t="s">
        <v>1546</v>
      </c>
    </row>
    <row r="140" spans="2:65" s="17" customFormat="1" ht="24.25" customHeight="1">
      <c r="B140" s="143"/>
      <c r="C140" s="144" t="s">
        <v>219</v>
      </c>
      <c r="D140" s="144" t="s">
        <v>159</v>
      </c>
      <c r="E140" s="145" t="s">
        <v>1547</v>
      </c>
      <c r="F140" s="146" t="s">
        <v>1548</v>
      </c>
      <c r="G140" s="147" t="s">
        <v>912</v>
      </c>
      <c r="H140" s="148"/>
      <c r="I140" s="149"/>
      <c r="J140" s="150"/>
      <c r="K140" s="151"/>
      <c r="L140" s="18"/>
      <c r="M140" s="152"/>
      <c r="N140" s="153" t="s">
        <v>35</v>
      </c>
      <c r="O140" s="45"/>
      <c r="P140" s="154">
        <f t="shared" si="9"/>
        <v>0</v>
      </c>
      <c r="Q140" s="154">
        <v>0</v>
      </c>
      <c r="R140" s="154">
        <f t="shared" si="10"/>
        <v>0</v>
      </c>
      <c r="S140" s="154">
        <v>0</v>
      </c>
      <c r="T140" s="155">
        <f t="shared" si="11"/>
        <v>0</v>
      </c>
      <c r="AR140" s="156" t="s">
        <v>197</v>
      </c>
      <c r="AT140" s="156" t="s">
        <v>159</v>
      </c>
      <c r="AU140" s="156" t="s">
        <v>75</v>
      </c>
      <c r="AY140" s="3" t="s">
        <v>157</v>
      </c>
      <c r="BE140" s="157">
        <f t="shared" si="12"/>
        <v>0</v>
      </c>
      <c r="BF140" s="157">
        <f t="shared" si="13"/>
        <v>0</v>
      </c>
      <c r="BG140" s="157">
        <f t="shared" si="14"/>
        <v>0</v>
      </c>
      <c r="BH140" s="157">
        <f t="shared" si="15"/>
        <v>0</v>
      </c>
      <c r="BI140" s="157">
        <f t="shared" si="16"/>
        <v>0</v>
      </c>
      <c r="BJ140" s="3" t="s">
        <v>81</v>
      </c>
      <c r="BK140" s="157">
        <f t="shared" si="17"/>
        <v>0</v>
      </c>
      <c r="BL140" s="3" t="s">
        <v>197</v>
      </c>
      <c r="BM140" s="156" t="s">
        <v>1549</v>
      </c>
    </row>
    <row r="141" spans="2:65" s="129" customFormat="1" ht="25.9" customHeight="1">
      <c r="B141" s="130"/>
      <c r="D141" s="131" t="s">
        <v>68</v>
      </c>
      <c r="E141" s="132" t="s">
        <v>1550</v>
      </c>
      <c r="F141" s="132" t="s">
        <v>1551</v>
      </c>
      <c r="I141" s="133"/>
      <c r="J141" s="134"/>
      <c r="L141" s="130"/>
      <c r="M141" s="135"/>
      <c r="N141" s="136"/>
      <c r="O141" s="136"/>
      <c r="P141" s="137">
        <f>SUM(P142:P145)</f>
        <v>0</v>
      </c>
      <c r="Q141" s="136"/>
      <c r="R141" s="137">
        <f>SUM(R142:R145)</f>
        <v>0</v>
      </c>
      <c r="S141" s="136"/>
      <c r="T141" s="138">
        <f>SUM(T142:T145)</f>
        <v>0</v>
      </c>
      <c r="AR141" s="131" t="s">
        <v>81</v>
      </c>
      <c r="AT141" s="139" t="s">
        <v>68</v>
      </c>
      <c r="AU141" s="139" t="s">
        <v>69</v>
      </c>
      <c r="AY141" s="131" t="s">
        <v>157</v>
      </c>
      <c r="BK141" s="140">
        <f>SUM(BK142:BK145)</f>
        <v>0</v>
      </c>
    </row>
    <row r="142" spans="2:65" s="17" customFormat="1" ht="49.15" customHeight="1">
      <c r="B142" s="143"/>
      <c r="C142" s="144" t="s">
        <v>194</v>
      </c>
      <c r="D142" s="144" t="s">
        <v>159</v>
      </c>
      <c r="E142" s="145" t="s">
        <v>1552</v>
      </c>
      <c r="F142" s="146" t="s">
        <v>1553</v>
      </c>
      <c r="G142" s="147" t="s">
        <v>222</v>
      </c>
      <c r="H142" s="148">
        <v>1</v>
      </c>
      <c r="I142" s="149"/>
      <c r="J142" s="150"/>
      <c r="K142" s="151"/>
      <c r="L142" s="18"/>
      <c r="M142" s="152"/>
      <c r="N142" s="153" t="s">
        <v>35</v>
      </c>
      <c r="O142" s="45"/>
      <c r="P142" s="154">
        <f>O142*H142</f>
        <v>0</v>
      </c>
      <c r="Q142" s="154">
        <v>0</v>
      </c>
      <c r="R142" s="154">
        <f>Q142*H142</f>
        <v>0</v>
      </c>
      <c r="S142" s="154">
        <v>0</v>
      </c>
      <c r="T142" s="155">
        <f>S142*H142</f>
        <v>0</v>
      </c>
      <c r="AR142" s="156" t="s">
        <v>197</v>
      </c>
      <c r="AT142" s="156" t="s">
        <v>159</v>
      </c>
      <c r="AU142" s="156" t="s">
        <v>75</v>
      </c>
      <c r="AY142" s="3" t="s">
        <v>157</v>
      </c>
      <c r="BE142" s="157">
        <f>IF(N142="základná",J142,0)</f>
        <v>0</v>
      </c>
      <c r="BF142" s="157">
        <f>IF(N142="znížená",J142,0)</f>
        <v>0</v>
      </c>
      <c r="BG142" s="157">
        <f>IF(N142="zákl. prenesená",J142,0)</f>
        <v>0</v>
      </c>
      <c r="BH142" s="157">
        <f>IF(N142="zníž. prenesená",J142,0)</f>
        <v>0</v>
      </c>
      <c r="BI142" s="157">
        <f>IF(N142="nulová",J142,0)</f>
        <v>0</v>
      </c>
      <c r="BJ142" s="3" t="s">
        <v>81</v>
      </c>
      <c r="BK142" s="157">
        <f>ROUND(I142*H142,2)</f>
        <v>0</v>
      </c>
      <c r="BL142" s="3" t="s">
        <v>197</v>
      </c>
      <c r="BM142" s="156" t="s">
        <v>1554</v>
      </c>
    </row>
    <row r="143" spans="2:65" s="17" customFormat="1" ht="21.75" customHeight="1">
      <c r="B143" s="143"/>
      <c r="C143" s="144" t="s">
        <v>227</v>
      </c>
      <c r="D143" s="144" t="s">
        <v>159</v>
      </c>
      <c r="E143" s="145" t="s">
        <v>1555</v>
      </c>
      <c r="F143" s="146" t="s">
        <v>1556</v>
      </c>
      <c r="G143" s="147" t="s">
        <v>912</v>
      </c>
      <c r="H143" s="148"/>
      <c r="I143" s="149"/>
      <c r="J143" s="150"/>
      <c r="K143" s="151"/>
      <c r="L143" s="18"/>
      <c r="M143" s="152"/>
      <c r="N143" s="153" t="s">
        <v>35</v>
      </c>
      <c r="O143" s="45"/>
      <c r="P143" s="154">
        <f>O143*H143</f>
        <v>0</v>
      </c>
      <c r="Q143" s="154">
        <v>0</v>
      </c>
      <c r="R143" s="154">
        <f>Q143*H143</f>
        <v>0</v>
      </c>
      <c r="S143" s="154">
        <v>0</v>
      </c>
      <c r="T143" s="155">
        <f>S143*H143</f>
        <v>0</v>
      </c>
      <c r="AR143" s="156" t="s">
        <v>197</v>
      </c>
      <c r="AT143" s="156" t="s">
        <v>159</v>
      </c>
      <c r="AU143" s="156" t="s">
        <v>75</v>
      </c>
      <c r="AY143" s="3" t="s">
        <v>157</v>
      </c>
      <c r="BE143" s="157">
        <f>IF(N143="základná",J143,0)</f>
        <v>0</v>
      </c>
      <c r="BF143" s="157">
        <f>IF(N143="znížená",J143,0)</f>
        <v>0</v>
      </c>
      <c r="BG143" s="157">
        <f>IF(N143="zákl. prenesená",J143,0)</f>
        <v>0</v>
      </c>
      <c r="BH143" s="157">
        <f>IF(N143="zníž. prenesená",J143,0)</f>
        <v>0</v>
      </c>
      <c r="BI143" s="157">
        <f>IF(N143="nulová",J143,0)</f>
        <v>0</v>
      </c>
      <c r="BJ143" s="3" t="s">
        <v>81</v>
      </c>
      <c r="BK143" s="157">
        <f>ROUND(I143*H143,2)</f>
        <v>0</v>
      </c>
      <c r="BL143" s="3" t="s">
        <v>197</v>
      </c>
      <c r="BM143" s="156" t="s">
        <v>1557</v>
      </c>
    </row>
    <row r="144" spans="2:65" s="17" customFormat="1" ht="24.25" customHeight="1">
      <c r="B144" s="143"/>
      <c r="C144" s="144" t="s">
        <v>197</v>
      </c>
      <c r="D144" s="144" t="s">
        <v>159</v>
      </c>
      <c r="E144" s="145" t="s">
        <v>1558</v>
      </c>
      <c r="F144" s="146" t="s">
        <v>1559</v>
      </c>
      <c r="G144" s="147" t="s">
        <v>912</v>
      </c>
      <c r="H144" s="148"/>
      <c r="I144" s="149"/>
      <c r="J144" s="150"/>
      <c r="K144" s="151"/>
      <c r="L144" s="18"/>
      <c r="M144" s="152"/>
      <c r="N144" s="153" t="s">
        <v>35</v>
      </c>
      <c r="O144" s="45"/>
      <c r="P144" s="154">
        <f>O144*H144</f>
        <v>0</v>
      </c>
      <c r="Q144" s="154">
        <v>0</v>
      </c>
      <c r="R144" s="154">
        <f>Q144*H144</f>
        <v>0</v>
      </c>
      <c r="S144" s="154">
        <v>0</v>
      </c>
      <c r="T144" s="155">
        <f>S144*H144</f>
        <v>0</v>
      </c>
      <c r="AR144" s="156" t="s">
        <v>197</v>
      </c>
      <c r="AT144" s="156" t="s">
        <v>159</v>
      </c>
      <c r="AU144" s="156" t="s">
        <v>75</v>
      </c>
      <c r="AY144" s="3" t="s">
        <v>157</v>
      </c>
      <c r="BE144" s="157">
        <f>IF(N144="základná",J144,0)</f>
        <v>0</v>
      </c>
      <c r="BF144" s="157">
        <f>IF(N144="znížená",J144,0)</f>
        <v>0</v>
      </c>
      <c r="BG144" s="157">
        <f>IF(N144="zákl. prenesená",J144,0)</f>
        <v>0</v>
      </c>
      <c r="BH144" s="157">
        <f>IF(N144="zníž. prenesená",J144,0)</f>
        <v>0</v>
      </c>
      <c r="BI144" s="157">
        <f>IF(N144="nulová",J144,0)</f>
        <v>0</v>
      </c>
      <c r="BJ144" s="3" t="s">
        <v>81</v>
      </c>
      <c r="BK144" s="157">
        <f>ROUND(I144*H144,2)</f>
        <v>0</v>
      </c>
      <c r="BL144" s="3" t="s">
        <v>197</v>
      </c>
      <c r="BM144" s="156" t="s">
        <v>1560</v>
      </c>
    </row>
    <row r="145" spans="2:65" s="17" customFormat="1" ht="24.25" customHeight="1">
      <c r="B145" s="143"/>
      <c r="C145" s="144" t="s">
        <v>235</v>
      </c>
      <c r="D145" s="144" t="s">
        <v>159</v>
      </c>
      <c r="E145" s="145" t="s">
        <v>1561</v>
      </c>
      <c r="F145" s="146" t="s">
        <v>1562</v>
      </c>
      <c r="G145" s="147" t="s">
        <v>912</v>
      </c>
      <c r="H145" s="148"/>
      <c r="I145" s="149"/>
      <c r="J145" s="150"/>
      <c r="K145" s="151"/>
      <c r="L145" s="18"/>
      <c r="M145" s="152"/>
      <c r="N145" s="153" t="s">
        <v>35</v>
      </c>
      <c r="O145" s="45"/>
      <c r="P145" s="154">
        <f>O145*H145</f>
        <v>0</v>
      </c>
      <c r="Q145" s="154">
        <v>0</v>
      </c>
      <c r="R145" s="154">
        <f>Q145*H145</f>
        <v>0</v>
      </c>
      <c r="S145" s="154">
        <v>0</v>
      </c>
      <c r="T145" s="155">
        <f>S145*H145</f>
        <v>0</v>
      </c>
      <c r="AR145" s="156" t="s">
        <v>197</v>
      </c>
      <c r="AT145" s="156" t="s">
        <v>159</v>
      </c>
      <c r="AU145" s="156" t="s">
        <v>75</v>
      </c>
      <c r="AY145" s="3" t="s">
        <v>157</v>
      </c>
      <c r="BE145" s="157">
        <f>IF(N145="základná",J145,0)</f>
        <v>0</v>
      </c>
      <c r="BF145" s="157">
        <f>IF(N145="znížená",J145,0)</f>
        <v>0</v>
      </c>
      <c r="BG145" s="157">
        <f>IF(N145="zákl. prenesená",J145,0)</f>
        <v>0</v>
      </c>
      <c r="BH145" s="157">
        <f>IF(N145="zníž. prenesená",J145,0)</f>
        <v>0</v>
      </c>
      <c r="BI145" s="157">
        <f>IF(N145="nulová",J145,0)</f>
        <v>0</v>
      </c>
      <c r="BJ145" s="3" t="s">
        <v>81</v>
      </c>
      <c r="BK145" s="157">
        <f>ROUND(I145*H145,2)</f>
        <v>0</v>
      </c>
      <c r="BL145" s="3" t="s">
        <v>197</v>
      </c>
      <c r="BM145" s="156" t="s">
        <v>1563</v>
      </c>
    </row>
    <row r="146" spans="2:65" s="129" customFormat="1" ht="25.9" customHeight="1">
      <c r="B146" s="130"/>
      <c r="D146" s="131" t="s">
        <v>68</v>
      </c>
      <c r="E146" s="132" t="s">
        <v>1564</v>
      </c>
      <c r="F146" s="132" t="s">
        <v>1565</v>
      </c>
      <c r="I146" s="133"/>
      <c r="J146" s="134"/>
      <c r="L146" s="130"/>
      <c r="M146" s="135"/>
      <c r="N146" s="136"/>
      <c r="O146" s="136"/>
      <c r="P146" s="137">
        <f>SUM(P147:P157)</f>
        <v>0</v>
      </c>
      <c r="Q146" s="136"/>
      <c r="R146" s="137">
        <f>SUM(R147:R157)</f>
        <v>0</v>
      </c>
      <c r="S146" s="136"/>
      <c r="T146" s="138">
        <f>SUM(T147:T157)</f>
        <v>0</v>
      </c>
      <c r="AR146" s="131" t="s">
        <v>81</v>
      </c>
      <c r="AT146" s="139" t="s">
        <v>68</v>
      </c>
      <c r="AU146" s="139" t="s">
        <v>69</v>
      </c>
      <c r="AY146" s="131" t="s">
        <v>157</v>
      </c>
      <c r="BK146" s="140">
        <f>SUM(BK147:BK157)</f>
        <v>0</v>
      </c>
    </row>
    <row r="147" spans="2:65" s="17" customFormat="1" ht="24.25" customHeight="1">
      <c r="B147" s="143"/>
      <c r="C147" s="144" t="s">
        <v>201</v>
      </c>
      <c r="D147" s="144" t="s">
        <v>159</v>
      </c>
      <c r="E147" s="145" t="s">
        <v>1566</v>
      </c>
      <c r="F147" s="146" t="s">
        <v>1567</v>
      </c>
      <c r="G147" s="147" t="s">
        <v>239</v>
      </c>
      <c r="H147" s="148">
        <v>46</v>
      </c>
      <c r="I147" s="149"/>
      <c r="J147" s="150"/>
      <c r="K147" s="151"/>
      <c r="L147" s="18"/>
      <c r="M147" s="152"/>
      <c r="N147" s="153" t="s">
        <v>35</v>
      </c>
      <c r="O147" s="45"/>
      <c r="P147" s="154">
        <f t="shared" ref="P147:P157" si="18">O147*H147</f>
        <v>0</v>
      </c>
      <c r="Q147" s="154">
        <v>0</v>
      </c>
      <c r="R147" s="154">
        <f t="shared" ref="R147:R157" si="19">Q147*H147</f>
        <v>0</v>
      </c>
      <c r="S147" s="154">
        <v>0</v>
      </c>
      <c r="T147" s="155">
        <f t="shared" ref="T147:T157" si="20">S147*H147</f>
        <v>0</v>
      </c>
      <c r="AR147" s="156" t="s">
        <v>197</v>
      </c>
      <c r="AT147" s="156" t="s">
        <v>159</v>
      </c>
      <c r="AU147" s="156" t="s">
        <v>75</v>
      </c>
      <c r="AY147" s="3" t="s">
        <v>157</v>
      </c>
      <c r="BE147" s="157">
        <f t="shared" ref="BE147:BE157" si="21">IF(N147="základná",J147,0)</f>
        <v>0</v>
      </c>
      <c r="BF147" s="157">
        <f t="shared" ref="BF147:BF157" si="22">IF(N147="znížená",J147,0)</f>
        <v>0</v>
      </c>
      <c r="BG147" s="157">
        <f t="shared" ref="BG147:BG157" si="23">IF(N147="zákl. prenesená",J147,0)</f>
        <v>0</v>
      </c>
      <c r="BH147" s="157">
        <f t="shared" ref="BH147:BH157" si="24">IF(N147="zníž. prenesená",J147,0)</f>
        <v>0</v>
      </c>
      <c r="BI147" s="157">
        <f t="shared" ref="BI147:BI157" si="25">IF(N147="nulová",J147,0)</f>
        <v>0</v>
      </c>
      <c r="BJ147" s="3" t="s">
        <v>81</v>
      </c>
      <c r="BK147" s="157">
        <f t="shared" ref="BK147:BK157" si="26">ROUND(I147*H147,2)</f>
        <v>0</v>
      </c>
      <c r="BL147" s="3" t="s">
        <v>197</v>
      </c>
      <c r="BM147" s="156" t="s">
        <v>1568</v>
      </c>
    </row>
    <row r="148" spans="2:65" s="17" customFormat="1" ht="24.25" customHeight="1">
      <c r="B148" s="143"/>
      <c r="C148" s="186" t="s">
        <v>245</v>
      </c>
      <c r="D148" s="186" t="s">
        <v>236</v>
      </c>
      <c r="E148" s="187" t="s">
        <v>1569</v>
      </c>
      <c r="F148" s="656" t="s">
        <v>2983</v>
      </c>
      <c r="G148" s="189" t="s">
        <v>239</v>
      </c>
      <c r="H148" s="190">
        <v>46</v>
      </c>
      <c r="I148" s="191"/>
      <c r="J148" s="192"/>
      <c r="K148" s="193"/>
      <c r="L148" s="194"/>
      <c r="M148" s="195"/>
      <c r="N148" s="196" t="s">
        <v>35</v>
      </c>
      <c r="O148" s="45"/>
      <c r="P148" s="154">
        <f t="shared" si="18"/>
        <v>0</v>
      </c>
      <c r="Q148" s="154">
        <v>0</v>
      </c>
      <c r="R148" s="154">
        <f t="shared" si="19"/>
        <v>0</v>
      </c>
      <c r="S148" s="154">
        <v>0</v>
      </c>
      <c r="T148" s="155">
        <f t="shared" si="20"/>
        <v>0</v>
      </c>
      <c r="AR148" s="156" t="s">
        <v>233</v>
      </c>
      <c r="AT148" s="156" t="s">
        <v>236</v>
      </c>
      <c r="AU148" s="156" t="s">
        <v>75</v>
      </c>
      <c r="AY148" s="3" t="s">
        <v>157</v>
      </c>
      <c r="BE148" s="157">
        <f t="shared" si="21"/>
        <v>0</v>
      </c>
      <c r="BF148" s="157">
        <f t="shared" si="22"/>
        <v>0</v>
      </c>
      <c r="BG148" s="157">
        <f t="shared" si="23"/>
        <v>0</v>
      </c>
      <c r="BH148" s="157">
        <f t="shared" si="24"/>
        <v>0</v>
      </c>
      <c r="BI148" s="157">
        <f t="shared" si="25"/>
        <v>0</v>
      </c>
      <c r="BJ148" s="3" t="s">
        <v>81</v>
      </c>
      <c r="BK148" s="157">
        <f t="shared" si="26"/>
        <v>0</v>
      </c>
      <c r="BL148" s="3" t="s">
        <v>197</v>
      </c>
      <c r="BM148" s="156" t="s">
        <v>1570</v>
      </c>
    </row>
    <row r="149" spans="2:65" s="17" customFormat="1" ht="24.25" customHeight="1">
      <c r="B149" s="143"/>
      <c r="C149" s="144" t="s">
        <v>6</v>
      </c>
      <c r="D149" s="144" t="s">
        <v>159</v>
      </c>
      <c r="E149" s="145" t="s">
        <v>1571</v>
      </c>
      <c r="F149" s="655" t="s">
        <v>1572</v>
      </c>
      <c r="G149" s="147" t="s">
        <v>239</v>
      </c>
      <c r="H149" s="148">
        <v>56</v>
      </c>
      <c r="I149" s="149"/>
      <c r="J149" s="150"/>
      <c r="K149" s="151"/>
      <c r="L149" s="18"/>
      <c r="M149" s="152"/>
      <c r="N149" s="153" t="s">
        <v>35</v>
      </c>
      <c r="O149" s="45"/>
      <c r="P149" s="154">
        <f t="shared" si="18"/>
        <v>0</v>
      </c>
      <c r="Q149" s="154">
        <v>0</v>
      </c>
      <c r="R149" s="154">
        <f t="shared" si="19"/>
        <v>0</v>
      </c>
      <c r="S149" s="154">
        <v>0</v>
      </c>
      <c r="T149" s="155">
        <f t="shared" si="20"/>
        <v>0</v>
      </c>
      <c r="AR149" s="156" t="s">
        <v>197</v>
      </c>
      <c r="AT149" s="156" t="s">
        <v>159</v>
      </c>
      <c r="AU149" s="156" t="s">
        <v>75</v>
      </c>
      <c r="AY149" s="3" t="s">
        <v>157</v>
      </c>
      <c r="BE149" s="157">
        <f t="shared" si="21"/>
        <v>0</v>
      </c>
      <c r="BF149" s="157">
        <f t="shared" si="22"/>
        <v>0</v>
      </c>
      <c r="BG149" s="157">
        <f t="shared" si="23"/>
        <v>0</v>
      </c>
      <c r="BH149" s="157">
        <f t="shared" si="24"/>
        <v>0</v>
      </c>
      <c r="BI149" s="157">
        <f t="shared" si="25"/>
        <v>0</v>
      </c>
      <c r="BJ149" s="3" t="s">
        <v>81</v>
      </c>
      <c r="BK149" s="157">
        <f t="shared" si="26"/>
        <v>0</v>
      </c>
      <c r="BL149" s="3" t="s">
        <v>197</v>
      </c>
      <c r="BM149" s="156" t="s">
        <v>1573</v>
      </c>
    </row>
    <row r="150" spans="2:65" s="17" customFormat="1" ht="24.25" customHeight="1">
      <c r="B150" s="143"/>
      <c r="C150" s="186" t="s">
        <v>252</v>
      </c>
      <c r="D150" s="186" t="s">
        <v>236</v>
      </c>
      <c r="E150" s="187" t="s">
        <v>1574</v>
      </c>
      <c r="F150" s="656" t="s">
        <v>2982</v>
      </c>
      <c r="G150" s="189" t="s">
        <v>239</v>
      </c>
      <c r="H150" s="190">
        <v>56</v>
      </c>
      <c r="I150" s="191"/>
      <c r="J150" s="192"/>
      <c r="K150" s="193"/>
      <c r="L150" s="194"/>
      <c r="M150" s="195"/>
      <c r="N150" s="196" t="s">
        <v>35</v>
      </c>
      <c r="O150" s="45"/>
      <c r="P150" s="154">
        <f t="shared" si="18"/>
        <v>0</v>
      </c>
      <c r="Q150" s="154">
        <v>0</v>
      </c>
      <c r="R150" s="154">
        <f t="shared" si="19"/>
        <v>0</v>
      </c>
      <c r="S150" s="154">
        <v>0</v>
      </c>
      <c r="T150" s="155">
        <f t="shared" si="20"/>
        <v>0</v>
      </c>
      <c r="AR150" s="156" t="s">
        <v>233</v>
      </c>
      <c r="AT150" s="156" t="s">
        <v>236</v>
      </c>
      <c r="AU150" s="156" t="s">
        <v>75</v>
      </c>
      <c r="AY150" s="3" t="s">
        <v>157</v>
      </c>
      <c r="BE150" s="157">
        <f t="shared" si="21"/>
        <v>0</v>
      </c>
      <c r="BF150" s="157">
        <f t="shared" si="22"/>
        <v>0</v>
      </c>
      <c r="BG150" s="157">
        <f t="shared" si="23"/>
        <v>0</v>
      </c>
      <c r="BH150" s="157">
        <f t="shared" si="24"/>
        <v>0</v>
      </c>
      <c r="BI150" s="157">
        <f t="shared" si="25"/>
        <v>0</v>
      </c>
      <c r="BJ150" s="3" t="s">
        <v>81</v>
      </c>
      <c r="BK150" s="157">
        <f t="shared" si="26"/>
        <v>0</v>
      </c>
      <c r="BL150" s="3" t="s">
        <v>197</v>
      </c>
      <c r="BM150" s="156" t="s">
        <v>1575</v>
      </c>
    </row>
    <row r="151" spans="2:65" s="17" customFormat="1" ht="21.75" customHeight="1">
      <c r="B151" s="143"/>
      <c r="C151" s="144" t="s">
        <v>209</v>
      </c>
      <c r="D151" s="144" t="s">
        <v>159</v>
      </c>
      <c r="E151" s="145" t="s">
        <v>1576</v>
      </c>
      <c r="F151" s="655" t="s">
        <v>1577</v>
      </c>
      <c r="G151" s="147" t="s">
        <v>222</v>
      </c>
      <c r="H151" s="148">
        <v>10</v>
      </c>
      <c r="I151" s="149"/>
      <c r="J151" s="150"/>
      <c r="K151" s="151"/>
      <c r="L151" s="18"/>
      <c r="M151" s="152"/>
      <c r="N151" s="153" t="s">
        <v>35</v>
      </c>
      <c r="O151" s="45"/>
      <c r="P151" s="154">
        <f t="shared" si="18"/>
        <v>0</v>
      </c>
      <c r="Q151" s="154">
        <v>0</v>
      </c>
      <c r="R151" s="154">
        <f t="shared" si="19"/>
        <v>0</v>
      </c>
      <c r="S151" s="154">
        <v>0</v>
      </c>
      <c r="T151" s="155">
        <f t="shared" si="20"/>
        <v>0</v>
      </c>
      <c r="AR151" s="156" t="s">
        <v>197</v>
      </c>
      <c r="AT151" s="156" t="s">
        <v>159</v>
      </c>
      <c r="AU151" s="156" t="s">
        <v>75</v>
      </c>
      <c r="AY151" s="3" t="s">
        <v>157</v>
      </c>
      <c r="BE151" s="157">
        <f t="shared" si="21"/>
        <v>0</v>
      </c>
      <c r="BF151" s="157">
        <f t="shared" si="22"/>
        <v>0</v>
      </c>
      <c r="BG151" s="157">
        <f t="shared" si="23"/>
        <v>0</v>
      </c>
      <c r="BH151" s="157">
        <f t="shared" si="24"/>
        <v>0</v>
      </c>
      <c r="BI151" s="157">
        <f t="shared" si="25"/>
        <v>0</v>
      </c>
      <c r="BJ151" s="3" t="s">
        <v>81</v>
      </c>
      <c r="BK151" s="157">
        <f t="shared" si="26"/>
        <v>0</v>
      </c>
      <c r="BL151" s="3" t="s">
        <v>197</v>
      </c>
      <c r="BM151" s="156" t="s">
        <v>1578</v>
      </c>
    </row>
    <row r="152" spans="2:65" s="17" customFormat="1" ht="66.75" customHeight="1">
      <c r="B152" s="143"/>
      <c r="C152" s="186" t="s">
        <v>260</v>
      </c>
      <c r="D152" s="186" t="s">
        <v>236</v>
      </c>
      <c r="E152" s="187" t="s">
        <v>1579</v>
      </c>
      <c r="F152" s="656" t="s">
        <v>2981</v>
      </c>
      <c r="G152" s="189" t="s">
        <v>222</v>
      </c>
      <c r="H152" s="190">
        <v>10</v>
      </c>
      <c r="I152" s="191"/>
      <c r="J152" s="192"/>
      <c r="K152" s="193"/>
      <c r="L152" s="194"/>
      <c r="M152" s="195"/>
      <c r="N152" s="196" t="s">
        <v>35</v>
      </c>
      <c r="O152" s="45"/>
      <c r="P152" s="154">
        <f t="shared" si="18"/>
        <v>0</v>
      </c>
      <c r="Q152" s="154">
        <v>0</v>
      </c>
      <c r="R152" s="154">
        <f t="shared" si="19"/>
        <v>0</v>
      </c>
      <c r="S152" s="154">
        <v>0</v>
      </c>
      <c r="T152" s="155">
        <f t="shared" si="20"/>
        <v>0</v>
      </c>
      <c r="AR152" s="156" t="s">
        <v>233</v>
      </c>
      <c r="AT152" s="156" t="s">
        <v>236</v>
      </c>
      <c r="AU152" s="156" t="s">
        <v>75</v>
      </c>
      <c r="AY152" s="3" t="s">
        <v>157</v>
      </c>
      <c r="BE152" s="157">
        <f t="shared" si="21"/>
        <v>0</v>
      </c>
      <c r="BF152" s="157">
        <f t="shared" si="22"/>
        <v>0</v>
      </c>
      <c r="BG152" s="157">
        <f t="shared" si="23"/>
        <v>0</v>
      </c>
      <c r="BH152" s="157">
        <f t="shared" si="24"/>
        <v>0</v>
      </c>
      <c r="BI152" s="157">
        <f t="shared" si="25"/>
        <v>0</v>
      </c>
      <c r="BJ152" s="3" t="s">
        <v>81</v>
      </c>
      <c r="BK152" s="157">
        <f t="shared" si="26"/>
        <v>0</v>
      </c>
      <c r="BL152" s="3" t="s">
        <v>197</v>
      </c>
      <c r="BM152" s="156" t="s">
        <v>1580</v>
      </c>
    </row>
    <row r="153" spans="2:65" s="17" customFormat="1" ht="24.25" customHeight="1">
      <c r="B153" s="143"/>
      <c r="C153" s="144" t="s">
        <v>217</v>
      </c>
      <c r="D153" s="144" t="s">
        <v>159</v>
      </c>
      <c r="E153" s="145" t="s">
        <v>1581</v>
      </c>
      <c r="F153" s="146" t="s">
        <v>1582</v>
      </c>
      <c r="G153" s="147" t="s">
        <v>912</v>
      </c>
      <c r="H153" s="148"/>
      <c r="I153" s="149"/>
      <c r="J153" s="150"/>
      <c r="K153" s="151"/>
      <c r="L153" s="18"/>
      <c r="M153" s="152"/>
      <c r="N153" s="153" t="s">
        <v>35</v>
      </c>
      <c r="O153" s="45"/>
      <c r="P153" s="154">
        <f t="shared" si="18"/>
        <v>0</v>
      </c>
      <c r="Q153" s="154">
        <v>0</v>
      </c>
      <c r="R153" s="154">
        <f t="shared" si="19"/>
        <v>0</v>
      </c>
      <c r="S153" s="154">
        <v>0</v>
      </c>
      <c r="T153" s="155">
        <f t="shared" si="20"/>
        <v>0</v>
      </c>
      <c r="AR153" s="156" t="s">
        <v>197</v>
      </c>
      <c r="AT153" s="156" t="s">
        <v>159</v>
      </c>
      <c r="AU153" s="156" t="s">
        <v>75</v>
      </c>
      <c r="AY153" s="3" t="s">
        <v>157</v>
      </c>
      <c r="BE153" s="157">
        <f t="shared" si="21"/>
        <v>0</v>
      </c>
      <c r="BF153" s="157">
        <f t="shared" si="22"/>
        <v>0</v>
      </c>
      <c r="BG153" s="157">
        <f t="shared" si="23"/>
        <v>0</v>
      </c>
      <c r="BH153" s="157">
        <f t="shared" si="24"/>
        <v>0</v>
      </c>
      <c r="BI153" s="157">
        <f t="shared" si="25"/>
        <v>0</v>
      </c>
      <c r="BJ153" s="3" t="s">
        <v>81</v>
      </c>
      <c r="BK153" s="157">
        <f t="shared" si="26"/>
        <v>0</v>
      </c>
      <c r="BL153" s="3" t="s">
        <v>197</v>
      </c>
      <c r="BM153" s="156" t="s">
        <v>1583</v>
      </c>
    </row>
    <row r="154" spans="2:65" s="17" customFormat="1" ht="16.5" customHeight="1">
      <c r="B154" s="143"/>
      <c r="C154" s="144" t="s">
        <v>267</v>
      </c>
      <c r="D154" s="144" t="s">
        <v>159</v>
      </c>
      <c r="E154" s="145" t="s">
        <v>1584</v>
      </c>
      <c r="F154" s="146" t="s">
        <v>1585</v>
      </c>
      <c r="G154" s="147" t="s">
        <v>239</v>
      </c>
      <c r="H154" s="148">
        <v>102</v>
      </c>
      <c r="I154" s="149"/>
      <c r="J154" s="150"/>
      <c r="K154" s="151"/>
      <c r="L154" s="18"/>
      <c r="M154" s="152"/>
      <c r="N154" s="153" t="s">
        <v>35</v>
      </c>
      <c r="O154" s="45"/>
      <c r="P154" s="154">
        <f t="shared" si="18"/>
        <v>0</v>
      </c>
      <c r="Q154" s="154">
        <v>0</v>
      </c>
      <c r="R154" s="154">
        <f t="shared" si="19"/>
        <v>0</v>
      </c>
      <c r="S154" s="154">
        <v>0</v>
      </c>
      <c r="T154" s="155">
        <f t="shared" si="20"/>
        <v>0</v>
      </c>
      <c r="AR154" s="156" t="s">
        <v>197</v>
      </c>
      <c r="AT154" s="156" t="s">
        <v>159</v>
      </c>
      <c r="AU154" s="156" t="s">
        <v>75</v>
      </c>
      <c r="AY154" s="3" t="s">
        <v>157</v>
      </c>
      <c r="BE154" s="157">
        <f t="shared" si="21"/>
        <v>0</v>
      </c>
      <c r="BF154" s="157">
        <f t="shared" si="22"/>
        <v>0</v>
      </c>
      <c r="BG154" s="157">
        <f t="shared" si="23"/>
        <v>0</v>
      </c>
      <c r="BH154" s="157">
        <f t="shared" si="24"/>
        <v>0</v>
      </c>
      <c r="BI154" s="157">
        <f t="shared" si="25"/>
        <v>0</v>
      </c>
      <c r="BJ154" s="3" t="s">
        <v>81</v>
      </c>
      <c r="BK154" s="157">
        <f t="shared" si="26"/>
        <v>0</v>
      </c>
      <c r="BL154" s="3" t="s">
        <v>197</v>
      </c>
      <c r="BM154" s="156" t="s">
        <v>1586</v>
      </c>
    </row>
    <row r="155" spans="2:65" s="17" customFormat="1" ht="24.25" customHeight="1">
      <c r="B155" s="143"/>
      <c r="C155" s="144" t="s">
        <v>223</v>
      </c>
      <c r="D155" s="144" t="s">
        <v>159</v>
      </c>
      <c r="E155" s="145" t="s">
        <v>1587</v>
      </c>
      <c r="F155" s="146" t="s">
        <v>1588</v>
      </c>
      <c r="G155" s="147" t="s">
        <v>912</v>
      </c>
      <c r="H155" s="148"/>
      <c r="I155" s="149"/>
      <c r="J155" s="150"/>
      <c r="K155" s="151"/>
      <c r="L155" s="18"/>
      <c r="M155" s="152"/>
      <c r="N155" s="153" t="s">
        <v>35</v>
      </c>
      <c r="O155" s="45"/>
      <c r="P155" s="154">
        <f t="shared" si="18"/>
        <v>0</v>
      </c>
      <c r="Q155" s="154">
        <v>0</v>
      </c>
      <c r="R155" s="154">
        <f t="shared" si="19"/>
        <v>0</v>
      </c>
      <c r="S155" s="154">
        <v>0</v>
      </c>
      <c r="T155" s="155">
        <f t="shared" si="20"/>
        <v>0</v>
      </c>
      <c r="AR155" s="156" t="s">
        <v>197</v>
      </c>
      <c r="AT155" s="156" t="s">
        <v>159</v>
      </c>
      <c r="AU155" s="156" t="s">
        <v>75</v>
      </c>
      <c r="AY155" s="3" t="s">
        <v>157</v>
      </c>
      <c r="BE155" s="157">
        <f t="shared" si="21"/>
        <v>0</v>
      </c>
      <c r="BF155" s="157">
        <f t="shared" si="22"/>
        <v>0</v>
      </c>
      <c r="BG155" s="157">
        <f t="shared" si="23"/>
        <v>0</v>
      </c>
      <c r="BH155" s="157">
        <f t="shared" si="24"/>
        <v>0</v>
      </c>
      <c r="BI155" s="157">
        <f t="shared" si="25"/>
        <v>0</v>
      </c>
      <c r="BJ155" s="3" t="s">
        <v>81</v>
      </c>
      <c r="BK155" s="157">
        <f t="shared" si="26"/>
        <v>0</v>
      </c>
      <c r="BL155" s="3" t="s">
        <v>197</v>
      </c>
      <c r="BM155" s="156" t="s">
        <v>1589</v>
      </c>
    </row>
    <row r="156" spans="2:65" s="17" customFormat="1" ht="24.25" customHeight="1">
      <c r="B156" s="143"/>
      <c r="C156" s="144" t="s">
        <v>276</v>
      </c>
      <c r="D156" s="144" t="s">
        <v>159</v>
      </c>
      <c r="E156" s="145" t="s">
        <v>1590</v>
      </c>
      <c r="F156" s="146" t="s">
        <v>1591</v>
      </c>
      <c r="G156" s="147" t="s">
        <v>912</v>
      </c>
      <c r="H156" s="148"/>
      <c r="I156" s="149"/>
      <c r="J156" s="150"/>
      <c r="K156" s="151"/>
      <c r="L156" s="18"/>
      <c r="M156" s="152"/>
      <c r="N156" s="153" t="s">
        <v>35</v>
      </c>
      <c r="O156" s="45"/>
      <c r="P156" s="154">
        <f t="shared" si="18"/>
        <v>0</v>
      </c>
      <c r="Q156" s="154">
        <v>0</v>
      </c>
      <c r="R156" s="154">
        <f t="shared" si="19"/>
        <v>0</v>
      </c>
      <c r="S156" s="154">
        <v>0</v>
      </c>
      <c r="T156" s="155">
        <f t="shared" si="20"/>
        <v>0</v>
      </c>
      <c r="AR156" s="156" t="s">
        <v>197</v>
      </c>
      <c r="AT156" s="156" t="s">
        <v>159</v>
      </c>
      <c r="AU156" s="156" t="s">
        <v>75</v>
      </c>
      <c r="AY156" s="3" t="s">
        <v>157</v>
      </c>
      <c r="BE156" s="157">
        <f t="shared" si="21"/>
        <v>0</v>
      </c>
      <c r="BF156" s="157">
        <f t="shared" si="22"/>
        <v>0</v>
      </c>
      <c r="BG156" s="157">
        <f t="shared" si="23"/>
        <v>0</v>
      </c>
      <c r="BH156" s="157">
        <f t="shared" si="24"/>
        <v>0</v>
      </c>
      <c r="BI156" s="157">
        <f t="shared" si="25"/>
        <v>0</v>
      </c>
      <c r="BJ156" s="3" t="s">
        <v>81</v>
      </c>
      <c r="BK156" s="157">
        <f t="shared" si="26"/>
        <v>0</v>
      </c>
      <c r="BL156" s="3" t="s">
        <v>197</v>
      </c>
      <c r="BM156" s="156" t="s">
        <v>1592</v>
      </c>
    </row>
    <row r="157" spans="2:65" s="17" customFormat="1" ht="24.25" customHeight="1">
      <c r="B157" s="143"/>
      <c r="C157" s="144" t="s">
        <v>226</v>
      </c>
      <c r="D157" s="144" t="s">
        <v>159</v>
      </c>
      <c r="E157" s="145" t="s">
        <v>1593</v>
      </c>
      <c r="F157" s="146" t="s">
        <v>1594</v>
      </c>
      <c r="G157" s="147" t="s">
        <v>912</v>
      </c>
      <c r="H157" s="148"/>
      <c r="I157" s="149"/>
      <c r="J157" s="150"/>
      <c r="K157" s="151"/>
      <c r="L157" s="18"/>
      <c r="M157" s="152"/>
      <c r="N157" s="153" t="s">
        <v>35</v>
      </c>
      <c r="O157" s="45"/>
      <c r="P157" s="154">
        <f t="shared" si="18"/>
        <v>0</v>
      </c>
      <c r="Q157" s="154">
        <v>0</v>
      </c>
      <c r="R157" s="154">
        <f t="shared" si="19"/>
        <v>0</v>
      </c>
      <c r="S157" s="154">
        <v>0</v>
      </c>
      <c r="T157" s="155">
        <f t="shared" si="20"/>
        <v>0</v>
      </c>
      <c r="AR157" s="156" t="s">
        <v>197</v>
      </c>
      <c r="AT157" s="156" t="s">
        <v>159</v>
      </c>
      <c r="AU157" s="156" t="s">
        <v>75</v>
      </c>
      <c r="AY157" s="3" t="s">
        <v>157</v>
      </c>
      <c r="BE157" s="157">
        <f t="shared" si="21"/>
        <v>0</v>
      </c>
      <c r="BF157" s="157">
        <f t="shared" si="22"/>
        <v>0</v>
      </c>
      <c r="BG157" s="157">
        <f t="shared" si="23"/>
        <v>0</v>
      </c>
      <c r="BH157" s="157">
        <f t="shared" si="24"/>
        <v>0</v>
      </c>
      <c r="BI157" s="157">
        <f t="shared" si="25"/>
        <v>0</v>
      </c>
      <c r="BJ157" s="3" t="s">
        <v>81</v>
      </c>
      <c r="BK157" s="157">
        <f t="shared" si="26"/>
        <v>0</v>
      </c>
      <c r="BL157" s="3" t="s">
        <v>197</v>
      </c>
      <c r="BM157" s="156" t="s">
        <v>1595</v>
      </c>
    </row>
    <row r="158" spans="2:65" s="129" customFormat="1" ht="25.9" customHeight="1">
      <c r="B158" s="130"/>
      <c r="D158" s="131" t="s">
        <v>68</v>
      </c>
      <c r="E158" s="132" t="s">
        <v>1596</v>
      </c>
      <c r="F158" s="132" t="s">
        <v>1597</v>
      </c>
      <c r="I158" s="133"/>
      <c r="J158" s="134"/>
      <c r="L158" s="130"/>
      <c r="M158" s="135"/>
      <c r="N158" s="136"/>
      <c r="O158" s="136"/>
      <c r="P158" s="137">
        <f>SUM(P159:P172)</f>
        <v>0</v>
      </c>
      <c r="Q158" s="136"/>
      <c r="R158" s="137">
        <f>SUM(R159:R172)</f>
        <v>0</v>
      </c>
      <c r="S158" s="136"/>
      <c r="T158" s="138">
        <f>SUM(T159:T172)</f>
        <v>0</v>
      </c>
      <c r="AR158" s="131" t="s">
        <v>81</v>
      </c>
      <c r="AT158" s="139" t="s">
        <v>68</v>
      </c>
      <c r="AU158" s="139" t="s">
        <v>69</v>
      </c>
      <c r="AY158" s="131" t="s">
        <v>157</v>
      </c>
      <c r="BK158" s="140">
        <f>SUM(BK159:BK172)</f>
        <v>0</v>
      </c>
    </row>
    <row r="159" spans="2:65" s="17" customFormat="1" ht="16.5" customHeight="1">
      <c r="B159" s="143"/>
      <c r="C159" s="144" t="s">
        <v>295</v>
      </c>
      <c r="D159" s="144" t="s">
        <v>159</v>
      </c>
      <c r="E159" s="145" t="s">
        <v>1598</v>
      </c>
      <c r="F159" s="146" t="s">
        <v>1599</v>
      </c>
      <c r="G159" s="147" t="s">
        <v>222</v>
      </c>
      <c r="H159" s="148">
        <v>25</v>
      </c>
      <c r="I159" s="149"/>
      <c r="J159" s="150"/>
      <c r="K159" s="151"/>
      <c r="L159" s="18"/>
      <c r="M159" s="152"/>
      <c r="N159" s="153" t="s">
        <v>35</v>
      </c>
      <c r="O159" s="45"/>
      <c r="P159" s="154">
        <f t="shared" ref="P159:P172" si="27">O159*H159</f>
        <v>0</v>
      </c>
      <c r="Q159" s="154">
        <v>0</v>
      </c>
      <c r="R159" s="154">
        <f t="shared" ref="R159:R172" si="28">Q159*H159</f>
        <v>0</v>
      </c>
      <c r="S159" s="154">
        <v>0</v>
      </c>
      <c r="T159" s="155">
        <f t="shared" ref="T159:T172" si="29">S159*H159</f>
        <v>0</v>
      </c>
      <c r="AR159" s="156" t="s">
        <v>197</v>
      </c>
      <c r="AT159" s="156" t="s">
        <v>159</v>
      </c>
      <c r="AU159" s="156" t="s">
        <v>75</v>
      </c>
      <c r="AY159" s="3" t="s">
        <v>157</v>
      </c>
      <c r="BE159" s="157">
        <f t="shared" ref="BE159:BE172" si="30">IF(N159="základná",J159,0)</f>
        <v>0</v>
      </c>
      <c r="BF159" s="157">
        <f t="shared" ref="BF159:BF172" si="31">IF(N159="znížená",J159,0)</f>
        <v>0</v>
      </c>
      <c r="BG159" s="157">
        <f t="shared" ref="BG159:BG172" si="32">IF(N159="zákl. prenesená",J159,0)</f>
        <v>0</v>
      </c>
      <c r="BH159" s="157">
        <f t="shared" ref="BH159:BH172" si="33">IF(N159="zníž. prenesená",J159,0)</f>
        <v>0</v>
      </c>
      <c r="BI159" s="157">
        <f t="shared" ref="BI159:BI172" si="34">IF(N159="nulová",J159,0)</f>
        <v>0</v>
      </c>
      <c r="BJ159" s="3" t="s">
        <v>81</v>
      </c>
      <c r="BK159" s="157">
        <f t="shared" ref="BK159:BK172" si="35">ROUND(I159*H159,2)</f>
        <v>0</v>
      </c>
      <c r="BL159" s="3" t="s">
        <v>197</v>
      </c>
      <c r="BM159" s="156" t="s">
        <v>1600</v>
      </c>
    </row>
    <row r="160" spans="2:65" s="17" customFormat="1" ht="49.15" customHeight="1">
      <c r="B160" s="143"/>
      <c r="C160" s="186" t="s">
        <v>230</v>
      </c>
      <c r="D160" s="186" t="s">
        <v>236</v>
      </c>
      <c r="E160" s="187" t="s">
        <v>1601</v>
      </c>
      <c r="F160" s="656" t="s">
        <v>2979</v>
      </c>
      <c r="G160" s="189" t="s">
        <v>222</v>
      </c>
      <c r="H160" s="190">
        <v>12</v>
      </c>
      <c r="I160" s="191"/>
      <c r="J160" s="192"/>
      <c r="K160" s="193"/>
      <c r="L160" s="194"/>
      <c r="M160" s="195"/>
      <c r="N160" s="196" t="s">
        <v>35</v>
      </c>
      <c r="O160" s="45"/>
      <c r="P160" s="154">
        <f t="shared" si="27"/>
        <v>0</v>
      </c>
      <c r="Q160" s="154">
        <v>0</v>
      </c>
      <c r="R160" s="154">
        <f t="shared" si="28"/>
        <v>0</v>
      </c>
      <c r="S160" s="154">
        <v>0</v>
      </c>
      <c r="T160" s="155">
        <f t="shared" si="29"/>
        <v>0</v>
      </c>
      <c r="AR160" s="156" t="s">
        <v>233</v>
      </c>
      <c r="AT160" s="156" t="s">
        <v>236</v>
      </c>
      <c r="AU160" s="156" t="s">
        <v>75</v>
      </c>
      <c r="AY160" s="3" t="s">
        <v>157</v>
      </c>
      <c r="BE160" s="157">
        <f t="shared" si="30"/>
        <v>0</v>
      </c>
      <c r="BF160" s="157">
        <f t="shared" si="31"/>
        <v>0</v>
      </c>
      <c r="BG160" s="157">
        <f t="shared" si="32"/>
        <v>0</v>
      </c>
      <c r="BH160" s="157">
        <f t="shared" si="33"/>
        <v>0</v>
      </c>
      <c r="BI160" s="157">
        <f t="shared" si="34"/>
        <v>0</v>
      </c>
      <c r="BJ160" s="3" t="s">
        <v>81</v>
      </c>
      <c r="BK160" s="157">
        <f t="shared" si="35"/>
        <v>0</v>
      </c>
      <c r="BL160" s="3" t="s">
        <v>197</v>
      </c>
      <c r="BM160" s="156" t="s">
        <v>1602</v>
      </c>
    </row>
    <row r="161" spans="2:65" s="17" customFormat="1" ht="62.65" customHeight="1">
      <c r="B161" s="143"/>
      <c r="C161" s="186" t="s">
        <v>323</v>
      </c>
      <c r="D161" s="186" t="s">
        <v>236</v>
      </c>
      <c r="E161" s="187" t="s">
        <v>1603</v>
      </c>
      <c r="F161" s="656" t="s">
        <v>2980</v>
      </c>
      <c r="G161" s="189" t="s">
        <v>222</v>
      </c>
      <c r="H161" s="190">
        <v>12</v>
      </c>
      <c r="I161" s="191"/>
      <c r="J161" s="192"/>
      <c r="K161" s="193"/>
      <c r="L161" s="194"/>
      <c r="M161" s="195"/>
      <c r="N161" s="196" t="s">
        <v>35</v>
      </c>
      <c r="O161" s="45"/>
      <c r="P161" s="154">
        <f t="shared" si="27"/>
        <v>0</v>
      </c>
      <c r="Q161" s="154">
        <v>0</v>
      </c>
      <c r="R161" s="154">
        <f t="shared" si="28"/>
        <v>0</v>
      </c>
      <c r="S161" s="154">
        <v>0</v>
      </c>
      <c r="T161" s="155">
        <f t="shared" si="29"/>
        <v>0</v>
      </c>
      <c r="AR161" s="156" t="s">
        <v>233</v>
      </c>
      <c r="AT161" s="156" t="s">
        <v>236</v>
      </c>
      <c r="AU161" s="156" t="s">
        <v>75</v>
      </c>
      <c r="AY161" s="3" t="s">
        <v>157</v>
      </c>
      <c r="BE161" s="157">
        <f t="shared" si="30"/>
        <v>0</v>
      </c>
      <c r="BF161" s="157">
        <f t="shared" si="31"/>
        <v>0</v>
      </c>
      <c r="BG161" s="157">
        <f t="shared" si="32"/>
        <v>0</v>
      </c>
      <c r="BH161" s="157">
        <f t="shared" si="33"/>
        <v>0</v>
      </c>
      <c r="BI161" s="157">
        <f t="shared" si="34"/>
        <v>0</v>
      </c>
      <c r="BJ161" s="3" t="s">
        <v>81</v>
      </c>
      <c r="BK161" s="157">
        <f t="shared" si="35"/>
        <v>0</v>
      </c>
      <c r="BL161" s="3" t="s">
        <v>197</v>
      </c>
      <c r="BM161" s="156" t="s">
        <v>1604</v>
      </c>
    </row>
    <row r="162" spans="2:65" s="17" customFormat="1" ht="64.5" customHeight="1">
      <c r="B162" s="143"/>
      <c r="C162" s="186" t="s">
        <v>233</v>
      </c>
      <c r="D162" s="186" t="s">
        <v>236</v>
      </c>
      <c r="E162" s="187" t="s">
        <v>1605</v>
      </c>
      <c r="F162" s="656" t="s">
        <v>2978</v>
      </c>
      <c r="G162" s="189" t="s">
        <v>222</v>
      </c>
      <c r="H162" s="190">
        <v>1</v>
      </c>
      <c r="I162" s="191"/>
      <c r="J162" s="192"/>
      <c r="K162" s="193"/>
      <c r="L162" s="194"/>
      <c r="M162" s="195"/>
      <c r="N162" s="196" t="s">
        <v>35</v>
      </c>
      <c r="O162" s="45"/>
      <c r="P162" s="154">
        <f t="shared" si="27"/>
        <v>0</v>
      </c>
      <c r="Q162" s="154">
        <v>0</v>
      </c>
      <c r="R162" s="154">
        <f t="shared" si="28"/>
        <v>0</v>
      </c>
      <c r="S162" s="154">
        <v>0</v>
      </c>
      <c r="T162" s="155">
        <f t="shared" si="29"/>
        <v>0</v>
      </c>
      <c r="AR162" s="156" t="s">
        <v>233</v>
      </c>
      <c r="AT162" s="156" t="s">
        <v>236</v>
      </c>
      <c r="AU162" s="156" t="s">
        <v>75</v>
      </c>
      <c r="AY162" s="3" t="s">
        <v>157</v>
      </c>
      <c r="BE162" s="157">
        <f t="shared" si="30"/>
        <v>0</v>
      </c>
      <c r="BF162" s="157">
        <f t="shared" si="31"/>
        <v>0</v>
      </c>
      <c r="BG162" s="157">
        <f t="shared" si="32"/>
        <v>0</v>
      </c>
      <c r="BH162" s="157">
        <f t="shared" si="33"/>
        <v>0</v>
      </c>
      <c r="BI162" s="157">
        <f t="shared" si="34"/>
        <v>0</v>
      </c>
      <c r="BJ162" s="3" t="s">
        <v>81</v>
      </c>
      <c r="BK162" s="157">
        <f t="shared" si="35"/>
        <v>0</v>
      </c>
      <c r="BL162" s="3" t="s">
        <v>197</v>
      </c>
      <c r="BM162" s="156" t="s">
        <v>1606</v>
      </c>
    </row>
    <row r="163" spans="2:65" s="17" customFormat="1" ht="16.5" customHeight="1">
      <c r="B163" s="143"/>
      <c r="C163" s="144" t="s">
        <v>330</v>
      </c>
      <c r="D163" s="144" t="s">
        <v>159</v>
      </c>
      <c r="E163" s="145" t="s">
        <v>1607</v>
      </c>
      <c r="F163" s="655" t="s">
        <v>1608</v>
      </c>
      <c r="G163" s="147" t="s">
        <v>222</v>
      </c>
      <c r="H163" s="148">
        <v>2</v>
      </c>
      <c r="I163" s="149"/>
      <c r="J163" s="150"/>
      <c r="K163" s="151"/>
      <c r="L163" s="18"/>
      <c r="M163" s="152"/>
      <c r="N163" s="153" t="s">
        <v>35</v>
      </c>
      <c r="O163" s="45"/>
      <c r="P163" s="154">
        <f t="shared" si="27"/>
        <v>0</v>
      </c>
      <c r="Q163" s="154">
        <v>0</v>
      </c>
      <c r="R163" s="154">
        <f t="shared" si="28"/>
        <v>0</v>
      </c>
      <c r="S163" s="154">
        <v>0</v>
      </c>
      <c r="T163" s="155">
        <f t="shared" si="29"/>
        <v>0</v>
      </c>
      <c r="AR163" s="156" t="s">
        <v>197</v>
      </c>
      <c r="AT163" s="156" t="s">
        <v>159</v>
      </c>
      <c r="AU163" s="156" t="s">
        <v>75</v>
      </c>
      <c r="AY163" s="3" t="s">
        <v>157</v>
      </c>
      <c r="BE163" s="157">
        <f t="shared" si="30"/>
        <v>0</v>
      </c>
      <c r="BF163" s="157">
        <f t="shared" si="31"/>
        <v>0</v>
      </c>
      <c r="BG163" s="157">
        <f t="shared" si="32"/>
        <v>0</v>
      </c>
      <c r="BH163" s="157">
        <f t="shared" si="33"/>
        <v>0</v>
      </c>
      <c r="BI163" s="157">
        <f t="shared" si="34"/>
        <v>0</v>
      </c>
      <c r="BJ163" s="3" t="s">
        <v>81</v>
      </c>
      <c r="BK163" s="157">
        <f t="shared" si="35"/>
        <v>0</v>
      </c>
      <c r="BL163" s="3" t="s">
        <v>197</v>
      </c>
      <c r="BM163" s="156" t="s">
        <v>1609</v>
      </c>
    </row>
    <row r="164" spans="2:65" s="17" customFormat="1" ht="49.15" customHeight="1">
      <c r="B164" s="143"/>
      <c r="C164" s="186" t="s">
        <v>240</v>
      </c>
      <c r="D164" s="186" t="s">
        <v>236</v>
      </c>
      <c r="E164" s="187" t="s">
        <v>1610</v>
      </c>
      <c r="F164" s="656" t="s">
        <v>2977</v>
      </c>
      <c r="G164" s="189" t="s">
        <v>222</v>
      </c>
      <c r="H164" s="190">
        <v>2</v>
      </c>
      <c r="I164" s="191"/>
      <c r="J164" s="192"/>
      <c r="K164" s="193"/>
      <c r="L164" s="194"/>
      <c r="M164" s="195"/>
      <c r="N164" s="196" t="s">
        <v>35</v>
      </c>
      <c r="O164" s="45"/>
      <c r="P164" s="154">
        <f t="shared" si="27"/>
        <v>0</v>
      </c>
      <c r="Q164" s="154">
        <v>0</v>
      </c>
      <c r="R164" s="154">
        <f t="shared" si="28"/>
        <v>0</v>
      </c>
      <c r="S164" s="154">
        <v>0</v>
      </c>
      <c r="T164" s="155">
        <f t="shared" si="29"/>
        <v>0</v>
      </c>
      <c r="AR164" s="156" t="s">
        <v>233</v>
      </c>
      <c r="AT164" s="156" t="s">
        <v>236</v>
      </c>
      <c r="AU164" s="156" t="s">
        <v>75</v>
      </c>
      <c r="AY164" s="3" t="s">
        <v>157</v>
      </c>
      <c r="BE164" s="157">
        <f t="shared" si="30"/>
        <v>0</v>
      </c>
      <c r="BF164" s="157">
        <f t="shared" si="31"/>
        <v>0</v>
      </c>
      <c r="BG164" s="157">
        <f t="shared" si="32"/>
        <v>0</v>
      </c>
      <c r="BH164" s="157">
        <f t="shared" si="33"/>
        <v>0</v>
      </c>
      <c r="BI164" s="157">
        <f t="shared" si="34"/>
        <v>0</v>
      </c>
      <c r="BJ164" s="3" t="s">
        <v>81</v>
      </c>
      <c r="BK164" s="157">
        <f t="shared" si="35"/>
        <v>0</v>
      </c>
      <c r="BL164" s="3" t="s">
        <v>197</v>
      </c>
      <c r="BM164" s="156" t="s">
        <v>1611</v>
      </c>
    </row>
    <row r="165" spans="2:65" s="17" customFormat="1" ht="24.25" customHeight="1">
      <c r="B165" s="143"/>
      <c r="C165" s="144" t="s">
        <v>340</v>
      </c>
      <c r="D165" s="144" t="s">
        <v>159</v>
      </c>
      <c r="E165" s="145" t="s">
        <v>1612</v>
      </c>
      <c r="F165" s="655" t="s">
        <v>1613</v>
      </c>
      <c r="G165" s="147" t="s">
        <v>222</v>
      </c>
      <c r="H165" s="148">
        <v>1</v>
      </c>
      <c r="I165" s="149"/>
      <c r="J165" s="150"/>
      <c r="K165" s="151"/>
      <c r="L165" s="18"/>
      <c r="M165" s="152"/>
      <c r="N165" s="153" t="s">
        <v>35</v>
      </c>
      <c r="O165" s="45"/>
      <c r="P165" s="154">
        <f t="shared" si="27"/>
        <v>0</v>
      </c>
      <c r="Q165" s="154">
        <v>0</v>
      </c>
      <c r="R165" s="154">
        <f t="shared" si="28"/>
        <v>0</v>
      </c>
      <c r="S165" s="154">
        <v>0</v>
      </c>
      <c r="T165" s="155">
        <f t="shared" si="29"/>
        <v>0</v>
      </c>
      <c r="AR165" s="156" t="s">
        <v>197</v>
      </c>
      <c r="AT165" s="156" t="s">
        <v>159</v>
      </c>
      <c r="AU165" s="156" t="s">
        <v>75</v>
      </c>
      <c r="AY165" s="3" t="s">
        <v>157</v>
      </c>
      <c r="BE165" s="157">
        <f t="shared" si="30"/>
        <v>0</v>
      </c>
      <c r="BF165" s="157">
        <f t="shared" si="31"/>
        <v>0</v>
      </c>
      <c r="BG165" s="157">
        <f t="shared" si="32"/>
        <v>0</v>
      </c>
      <c r="BH165" s="157">
        <f t="shared" si="33"/>
        <v>0</v>
      </c>
      <c r="BI165" s="157">
        <f t="shared" si="34"/>
        <v>0</v>
      </c>
      <c r="BJ165" s="3" t="s">
        <v>81</v>
      </c>
      <c r="BK165" s="157">
        <f t="shared" si="35"/>
        <v>0</v>
      </c>
      <c r="BL165" s="3" t="s">
        <v>197</v>
      </c>
      <c r="BM165" s="156" t="s">
        <v>1614</v>
      </c>
    </row>
    <row r="166" spans="2:65" s="17" customFormat="1" ht="67.5" customHeight="1">
      <c r="B166" s="143"/>
      <c r="C166" s="186" t="s">
        <v>244</v>
      </c>
      <c r="D166" s="186" t="s">
        <v>236</v>
      </c>
      <c r="E166" s="187" t="s">
        <v>1615</v>
      </c>
      <c r="F166" s="656" t="s">
        <v>2976</v>
      </c>
      <c r="G166" s="189" t="s">
        <v>222</v>
      </c>
      <c r="H166" s="190">
        <v>1</v>
      </c>
      <c r="I166" s="191"/>
      <c r="J166" s="192"/>
      <c r="K166" s="193"/>
      <c r="L166" s="194"/>
      <c r="M166" s="195"/>
      <c r="N166" s="196" t="s">
        <v>35</v>
      </c>
      <c r="O166" s="45"/>
      <c r="P166" s="154">
        <f t="shared" si="27"/>
        <v>0</v>
      </c>
      <c r="Q166" s="154">
        <v>0</v>
      </c>
      <c r="R166" s="154">
        <f t="shared" si="28"/>
        <v>0</v>
      </c>
      <c r="S166" s="154">
        <v>0</v>
      </c>
      <c r="T166" s="155">
        <f t="shared" si="29"/>
        <v>0</v>
      </c>
      <c r="AR166" s="156" t="s">
        <v>233</v>
      </c>
      <c r="AT166" s="156" t="s">
        <v>236</v>
      </c>
      <c r="AU166" s="156" t="s">
        <v>75</v>
      </c>
      <c r="AY166" s="3" t="s">
        <v>157</v>
      </c>
      <c r="BE166" s="157">
        <f t="shared" si="30"/>
        <v>0</v>
      </c>
      <c r="BF166" s="157">
        <f t="shared" si="31"/>
        <v>0</v>
      </c>
      <c r="BG166" s="157">
        <f t="shared" si="32"/>
        <v>0</v>
      </c>
      <c r="BH166" s="157">
        <f t="shared" si="33"/>
        <v>0</v>
      </c>
      <c r="BI166" s="157">
        <f t="shared" si="34"/>
        <v>0</v>
      </c>
      <c r="BJ166" s="3" t="s">
        <v>81</v>
      </c>
      <c r="BK166" s="157">
        <f t="shared" si="35"/>
        <v>0</v>
      </c>
      <c r="BL166" s="3" t="s">
        <v>197</v>
      </c>
      <c r="BM166" s="156" t="s">
        <v>1616</v>
      </c>
    </row>
    <row r="167" spans="2:65" s="17" customFormat="1" ht="21.75" customHeight="1">
      <c r="B167" s="143"/>
      <c r="C167" s="144" t="s">
        <v>354</v>
      </c>
      <c r="D167" s="144" t="s">
        <v>159</v>
      </c>
      <c r="E167" s="145" t="s">
        <v>1617</v>
      </c>
      <c r="F167" s="146" t="s">
        <v>1618</v>
      </c>
      <c r="G167" s="147" t="s">
        <v>1619</v>
      </c>
      <c r="H167" s="148">
        <v>13</v>
      </c>
      <c r="I167" s="149"/>
      <c r="J167" s="150"/>
      <c r="K167" s="151"/>
      <c r="L167" s="18"/>
      <c r="M167" s="152"/>
      <c r="N167" s="153" t="s">
        <v>35</v>
      </c>
      <c r="O167" s="45"/>
      <c r="P167" s="154">
        <f t="shared" si="27"/>
        <v>0</v>
      </c>
      <c r="Q167" s="154">
        <v>0</v>
      </c>
      <c r="R167" s="154">
        <f t="shared" si="28"/>
        <v>0</v>
      </c>
      <c r="S167" s="154">
        <v>0</v>
      </c>
      <c r="T167" s="155">
        <f t="shared" si="29"/>
        <v>0</v>
      </c>
      <c r="AR167" s="156" t="s">
        <v>197</v>
      </c>
      <c r="AT167" s="156" t="s">
        <v>159</v>
      </c>
      <c r="AU167" s="156" t="s">
        <v>75</v>
      </c>
      <c r="AY167" s="3" t="s">
        <v>157</v>
      </c>
      <c r="BE167" s="157">
        <f t="shared" si="30"/>
        <v>0</v>
      </c>
      <c r="BF167" s="157">
        <f t="shared" si="31"/>
        <v>0</v>
      </c>
      <c r="BG167" s="157">
        <f t="shared" si="32"/>
        <v>0</v>
      </c>
      <c r="BH167" s="157">
        <f t="shared" si="33"/>
        <v>0</v>
      </c>
      <c r="BI167" s="157">
        <f t="shared" si="34"/>
        <v>0</v>
      </c>
      <c r="BJ167" s="3" t="s">
        <v>81</v>
      </c>
      <c r="BK167" s="157">
        <f t="shared" si="35"/>
        <v>0</v>
      </c>
      <c r="BL167" s="3" t="s">
        <v>197</v>
      </c>
      <c r="BM167" s="156" t="s">
        <v>1620</v>
      </c>
    </row>
    <row r="168" spans="2:65" s="17" customFormat="1" ht="63" customHeight="1">
      <c r="B168" s="143"/>
      <c r="C168" s="186" t="s">
        <v>248</v>
      </c>
      <c r="D168" s="186" t="s">
        <v>236</v>
      </c>
      <c r="E168" s="187" t="s">
        <v>1621</v>
      </c>
      <c r="F168" s="656" t="s">
        <v>2975</v>
      </c>
      <c r="G168" s="189" t="s">
        <v>222</v>
      </c>
      <c r="H168" s="190">
        <v>13</v>
      </c>
      <c r="I168" s="191"/>
      <c r="J168" s="192"/>
      <c r="K168" s="193"/>
      <c r="L168" s="194"/>
      <c r="M168" s="195"/>
      <c r="N168" s="196" t="s">
        <v>35</v>
      </c>
      <c r="O168" s="45"/>
      <c r="P168" s="154">
        <f t="shared" si="27"/>
        <v>0</v>
      </c>
      <c r="Q168" s="154">
        <v>0</v>
      </c>
      <c r="R168" s="154">
        <f t="shared" si="28"/>
        <v>0</v>
      </c>
      <c r="S168" s="154">
        <v>0</v>
      </c>
      <c r="T168" s="155">
        <f t="shared" si="29"/>
        <v>0</v>
      </c>
      <c r="AR168" s="156" t="s">
        <v>233</v>
      </c>
      <c r="AT168" s="156" t="s">
        <v>236</v>
      </c>
      <c r="AU168" s="156" t="s">
        <v>75</v>
      </c>
      <c r="AY168" s="3" t="s">
        <v>157</v>
      </c>
      <c r="BE168" s="157">
        <f t="shared" si="30"/>
        <v>0</v>
      </c>
      <c r="BF168" s="157">
        <f t="shared" si="31"/>
        <v>0</v>
      </c>
      <c r="BG168" s="157">
        <f t="shared" si="32"/>
        <v>0</v>
      </c>
      <c r="BH168" s="157">
        <f t="shared" si="33"/>
        <v>0</v>
      </c>
      <c r="BI168" s="157">
        <f t="shared" si="34"/>
        <v>0</v>
      </c>
      <c r="BJ168" s="3" t="s">
        <v>81</v>
      </c>
      <c r="BK168" s="157">
        <f t="shared" si="35"/>
        <v>0</v>
      </c>
      <c r="BL168" s="3" t="s">
        <v>197</v>
      </c>
      <c r="BM168" s="156" t="s">
        <v>1622</v>
      </c>
    </row>
    <row r="169" spans="2:65" s="17" customFormat="1" ht="21.75" customHeight="1">
      <c r="B169" s="143"/>
      <c r="C169" s="144" t="s">
        <v>365</v>
      </c>
      <c r="D169" s="144" t="s">
        <v>159</v>
      </c>
      <c r="E169" s="145" t="s">
        <v>1623</v>
      </c>
      <c r="F169" s="655" t="s">
        <v>1624</v>
      </c>
      <c r="G169" s="147" t="s">
        <v>912</v>
      </c>
      <c r="H169" s="148"/>
      <c r="I169" s="149"/>
      <c r="J169" s="150"/>
      <c r="K169" s="151"/>
      <c r="L169" s="18"/>
      <c r="M169" s="152"/>
      <c r="N169" s="153" t="s">
        <v>35</v>
      </c>
      <c r="O169" s="45"/>
      <c r="P169" s="154">
        <f t="shared" si="27"/>
        <v>0</v>
      </c>
      <c r="Q169" s="154">
        <v>0</v>
      </c>
      <c r="R169" s="154">
        <f t="shared" si="28"/>
        <v>0</v>
      </c>
      <c r="S169" s="154">
        <v>0</v>
      </c>
      <c r="T169" s="155">
        <f t="shared" si="29"/>
        <v>0</v>
      </c>
      <c r="AR169" s="156" t="s">
        <v>197</v>
      </c>
      <c r="AT169" s="156" t="s">
        <v>159</v>
      </c>
      <c r="AU169" s="156" t="s">
        <v>75</v>
      </c>
      <c r="AY169" s="3" t="s">
        <v>157</v>
      </c>
      <c r="BE169" s="157">
        <f t="shared" si="30"/>
        <v>0</v>
      </c>
      <c r="BF169" s="157">
        <f t="shared" si="31"/>
        <v>0</v>
      </c>
      <c r="BG169" s="157">
        <f t="shared" si="32"/>
        <v>0</v>
      </c>
      <c r="BH169" s="157">
        <f t="shared" si="33"/>
        <v>0</v>
      </c>
      <c r="BI169" s="157">
        <f t="shared" si="34"/>
        <v>0</v>
      </c>
      <c r="BJ169" s="3" t="s">
        <v>81</v>
      </c>
      <c r="BK169" s="157">
        <f t="shared" si="35"/>
        <v>0</v>
      </c>
      <c r="BL169" s="3" t="s">
        <v>197</v>
      </c>
      <c r="BM169" s="156" t="s">
        <v>1625</v>
      </c>
    </row>
    <row r="170" spans="2:65" s="17" customFormat="1" ht="24.25" customHeight="1">
      <c r="B170" s="143"/>
      <c r="C170" s="144" t="s">
        <v>251</v>
      </c>
      <c r="D170" s="144" t="s">
        <v>159</v>
      </c>
      <c r="E170" s="145" t="s">
        <v>1626</v>
      </c>
      <c r="F170" s="655" t="s">
        <v>1627</v>
      </c>
      <c r="G170" s="147" t="s">
        <v>912</v>
      </c>
      <c r="H170" s="148"/>
      <c r="I170" s="149"/>
      <c r="J170" s="150"/>
      <c r="K170" s="151"/>
      <c r="L170" s="18"/>
      <c r="M170" s="152"/>
      <c r="N170" s="153" t="s">
        <v>35</v>
      </c>
      <c r="O170" s="45"/>
      <c r="P170" s="154">
        <f t="shared" si="27"/>
        <v>0</v>
      </c>
      <c r="Q170" s="154">
        <v>0</v>
      </c>
      <c r="R170" s="154">
        <f t="shared" si="28"/>
        <v>0</v>
      </c>
      <c r="S170" s="154">
        <v>0</v>
      </c>
      <c r="T170" s="155">
        <f t="shared" si="29"/>
        <v>0</v>
      </c>
      <c r="AR170" s="156" t="s">
        <v>197</v>
      </c>
      <c r="AT170" s="156" t="s">
        <v>159</v>
      </c>
      <c r="AU170" s="156" t="s">
        <v>75</v>
      </c>
      <c r="AY170" s="3" t="s">
        <v>157</v>
      </c>
      <c r="BE170" s="157">
        <f t="shared" si="30"/>
        <v>0</v>
      </c>
      <c r="BF170" s="157">
        <f t="shared" si="31"/>
        <v>0</v>
      </c>
      <c r="BG170" s="157">
        <f t="shared" si="32"/>
        <v>0</v>
      </c>
      <c r="BH170" s="157">
        <f t="shared" si="33"/>
        <v>0</v>
      </c>
      <c r="BI170" s="157">
        <f t="shared" si="34"/>
        <v>0</v>
      </c>
      <c r="BJ170" s="3" t="s">
        <v>81</v>
      </c>
      <c r="BK170" s="157">
        <f t="shared" si="35"/>
        <v>0</v>
      </c>
      <c r="BL170" s="3" t="s">
        <v>197</v>
      </c>
      <c r="BM170" s="156" t="s">
        <v>1628</v>
      </c>
    </row>
    <row r="171" spans="2:65" s="17" customFormat="1" ht="24.25" customHeight="1">
      <c r="B171" s="143"/>
      <c r="C171" s="144" t="s">
        <v>387</v>
      </c>
      <c r="D171" s="144" t="s">
        <v>159</v>
      </c>
      <c r="E171" s="145" t="s">
        <v>1629</v>
      </c>
      <c r="F171" s="655" t="s">
        <v>1630</v>
      </c>
      <c r="G171" s="147" t="s">
        <v>912</v>
      </c>
      <c r="H171" s="148"/>
      <c r="I171" s="149"/>
      <c r="J171" s="150"/>
      <c r="K171" s="151"/>
      <c r="L171" s="18"/>
      <c r="M171" s="152"/>
      <c r="N171" s="153" t="s">
        <v>35</v>
      </c>
      <c r="O171" s="45"/>
      <c r="P171" s="154">
        <f t="shared" si="27"/>
        <v>0</v>
      </c>
      <c r="Q171" s="154">
        <v>0</v>
      </c>
      <c r="R171" s="154">
        <f t="shared" si="28"/>
        <v>0</v>
      </c>
      <c r="S171" s="154">
        <v>0</v>
      </c>
      <c r="T171" s="155">
        <f t="shared" si="29"/>
        <v>0</v>
      </c>
      <c r="AR171" s="156" t="s">
        <v>197</v>
      </c>
      <c r="AT171" s="156" t="s">
        <v>159</v>
      </c>
      <c r="AU171" s="156" t="s">
        <v>75</v>
      </c>
      <c r="AY171" s="3" t="s">
        <v>157</v>
      </c>
      <c r="BE171" s="157">
        <f t="shared" si="30"/>
        <v>0</v>
      </c>
      <c r="BF171" s="157">
        <f t="shared" si="31"/>
        <v>0</v>
      </c>
      <c r="BG171" s="157">
        <f t="shared" si="32"/>
        <v>0</v>
      </c>
      <c r="BH171" s="157">
        <f t="shared" si="33"/>
        <v>0</v>
      </c>
      <c r="BI171" s="157">
        <f t="shared" si="34"/>
        <v>0</v>
      </c>
      <c r="BJ171" s="3" t="s">
        <v>81</v>
      </c>
      <c r="BK171" s="157">
        <f t="shared" si="35"/>
        <v>0</v>
      </c>
      <c r="BL171" s="3" t="s">
        <v>197</v>
      </c>
      <c r="BM171" s="156" t="s">
        <v>1631</v>
      </c>
    </row>
    <row r="172" spans="2:65" s="17" customFormat="1" ht="37.9" customHeight="1">
      <c r="B172" s="143"/>
      <c r="C172" s="144" t="s">
        <v>255</v>
      </c>
      <c r="D172" s="144" t="s">
        <v>159</v>
      </c>
      <c r="E172" s="145" t="s">
        <v>1632</v>
      </c>
      <c r="F172" s="655" t="s">
        <v>1633</v>
      </c>
      <c r="G172" s="147" t="s">
        <v>912</v>
      </c>
      <c r="H172" s="148"/>
      <c r="I172" s="149"/>
      <c r="J172" s="150"/>
      <c r="K172" s="151"/>
      <c r="L172" s="18"/>
      <c r="M172" s="152"/>
      <c r="N172" s="153" t="s">
        <v>35</v>
      </c>
      <c r="O172" s="45"/>
      <c r="P172" s="154">
        <f t="shared" si="27"/>
        <v>0</v>
      </c>
      <c r="Q172" s="154">
        <v>0</v>
      </c>
      <c r="R172" s="154">
        <f t="shared" si="28"/>
        <v>0</v>
      </c>
      <c r="S172" s="154">
        <v>0</v>
      </c>
      <c r="T172" s="155">
        <f t="shared" si="29"/>
        <v>0</v>
      </c>
      <c r="AR172" s="156" t="s">
        <v>197</v>
      </c>
      <c r="AT172" s="156" t="s">
        <v>159</v>
      </c>
      <c r="AU172" s="156" t="s">
        <v>75</v>
      </c>
      <c r="AY172" s="3" t="s">
        <v>157</v>
      </c>
      <c r="BE172" s="157">
        <f t="shared" si="30"/>
        <v>0</v>
      </c>
      <c r="BF172" s="157">
        <f t="shared" si="31"/>
        <v>0</v>
      </c>
      <c r="BG172" s="157">
        <f t="shared" si="32"/>
        <v>0</v>
      </c>
      <c r="BH172" s="157">
        <f t="shared" si="33"/>
        <v>0</v>
      </c>
      <c r="BI172" s="157">
        <f t="shared" si="34"/>
        <v>0</v>
      </c>
      <c r="BJ172" s="3" t="s">
        <v>81</v>
      </c>
      <c r="BK172" s="157">
        <f t="shared" si="35"/>
        <v>0</v>
      </c>
      <c r="BL172" s="3" t="s">
        <v>197</v>
      </c>
      <c r="BM172" s="156" t="s">
        <v>1634</v>
      </c>
    </row>
    <row r="173" spans="2:65" s="129" customFormat="1" ht="25.9" customHeight="1">
      <c r="B173" s="130"/>
      <c r="D173" s="131" t="s">
        <v>68</v>
      </c>
      <c r="E173" s="132" t="s">
        <v>1635</v>
      </c>
      <c r="F173" s="658" t="s">
        <v>1636</v>
      </c>
      <c r="I173" s="133"/>
      <c r="J173" s="134"/>
      <c r="L173" s="130"/>
      <c r="M173" s="135"/>
      <c r="N173" s="136"/>
      <c r="O173" s="136"/>
      <c r="P173" s="137">
        <f>SUM(P174:P204)</f>
        <v>0</v>
      </c>
      <c r="Q173" s="136"/>
      <c r="R173" s="137">
        <f>SUM(R174:R204)</f>
        <v>0</v>
      </c>
      <c r="S173" s="136"/>
      <c r="T173" s="138">
        <f>SUM(T174:T204)</f>
        <v>0</v>
      </c>
      <c r="AR173" s="131" t="s">
        <v>81</v>
      </c>
      <c r="AT173" s="139" t="s">
        <v>68</v>
      </c>
      <c r="AU173" s="139" t="s">
        <v>69</v>
      </c>
      <c r="AY173" s="131" t="s">
        <v>157</v>
      </c>
      <c r="BK173" s="140">
        <f>SUM(BK174:BK204)</f>
        <v>0</v>
      </c>
    </row>
    <row r="174" spans="2:65" s="17" customFormat="1" ht="24.25" customHeight="1">
      <c r="B174" s="143"/>
      <c r="C174" s="144" t="s">
        <v>400</v>
      </c>
      <c r="D174" s="144" t="s">
        <v>159</v>
      </c>
      <c r="E174" s="145" t="s">
        <v>1637</v>
      </c>
      <c r="F174" s="655" t="s">
        <v>1638</v>
      </c>
      <c r="G174" s="147" t="s">
        <v>222</v>
      </c>
      <c r="H174" s="148">
        <v>13</v>
      </c>
      <c r="I174" s="149"/>
      <c r="J174" s="150"/>
      <c r="K174" s="151"/>
      <c r="L174" s="18"/>
      <c r="M174" s="152"/>
      <c r="N174" s="153" t="s">
        <v>35</v>
      </c>
      <c r="O174" s="45"/>
      <c r="P174" s="154">
        <f t="shared" ref="P174:P204" si="36">O174*H174</f>
        <v>0</v>
      </c>
      <c r="Q174" s="154">
        <v>0</v>
      </c>
      <c r="R174" s="154">
        <f t="shared" ref="R174:R204" si="37">Q174*H174</f>
        <v>0</v>
      </c>
      <c r="S174" s="154">
        <v>0</v>
      </c>
      <c r="T174" s="155">
        <f t="shared" ref="T174:T204" si="38">S174*H174</f>
        <v>0</v>
      </c>
      <c r="AR174" s="156" t="s">
        <v>197</v>
      </c>
      <c r="AT174" s="156" t="s">
        <v>159</v>
      </c>
      <c r="AU174" s="156" t="s">
        <v>75</v>
      </c>
      <c r="AY174" s="3" t="s">
        <v>157</v>
      </c>
      <c r="BE174" s="157">
        <f t="shared" ref="BE174:BE204" si="39">IF(N174="základná",J174,0)</f>
        <v>0</v>
      </c>
      <c r="BF174" s="157">
        <f t="shared" ref="BF174:BF204" si="40">IF(N174="znížená",J174,0)</f>
        <v>0</v>
      </c>
      <c r="BG174" s="157">
        <f t="shared" ref="BG174:BG204" si="41">IF(N174="zákl. prenesená",J174,0)</f>
        <v>0</v>
      </c>
      <c r="BH174" s="157">
        <f t="shared" ref="BH174:BH204" si="42">IF(N174="zníž. prenesená",J174,0)</f>
        <v>0</v>
      </c>
      <c r="BI174" s="157">
        <f t="shared" ref="BI174:BI204" si="43">IF(N174="nulová",J174,0)</f>
        <v>0</v>
      </c>
      <c r="BJ174" s="3" t="s">
        <v>81</v>
      </c>
      <c r="BK174" s="157">
        <f t="shared" ref="BK174:BK204" si="44">ROUND(I174*H174,2)</f>
        <v>0</v>
      </c>
      <c r="BL174" s="3" t="s">
        <v>197</v>
      </c>
      <c r="BM174" s="156" t="s">
        <v>1639</v>
      </c>
    </row>
    <row r="175" spans="2:65" s="17" customFormat="1" ht="24.25" customHeight="1">
      <c r="B175" s="143"/>
      <c r="C175" s="144" t="s">
        <v>258</v>
      </c>
      <c r="D175" s="144" t="s">
        <v>159</v>
      </c>
      <c r="E175" s="145" t="s">
        <v>1640</v>
      </c>
      <c r="F175" s="655" t="s">
        <v>1641</v>
      </c>
      <c r="G175" s="147" t="s">
        <v>222</v>
      </c>
      <c r="H175" s="148">
        <v>13</v>
      </c>
      <c r="I175" s="149"/>
      <c r="J175" s="150"/>
      <c r="K175" s="151"/>
      <c r="L175" s="18"/>
      <c r="M175" s="152"/>
      <c r="N175" s="153" t="s">
        <v>35</v>
      </c>
      <c r="O175" s="45"/>
      <c r="P175" s="154">
        <f t="shared" si="36"/>
        <v>0</v>
      </c>
      <c r="Q175" s="154">
        <v>0</v>
      </c>
      <c r="R175" s="154">
        <f t="shared" si="37"/>
        <v>0</v>
      </c>
      <c r="S175" s="154">
        <v>0</v>
      </c>
      <c r="T175" s="155">
        <f t="shared" si="38"/>
        <v>0</v>
      </c>
      <c r="AR175" s="156" t="s">
        <v>197</v>
      </c>
      <c r="AT175" s="156" t="s">
        <v>159</v>
      </c>
      <c r="AU175" s="156" t="s">
        <v>75</v>
      </c>
      <c r="AY175" s="3" t="s">
        <v>157</v>
      </c>
      <c r="BE175" s="157">
        <f t="shared" si="39"/>
        <v>0</v>
      </c>
      <c r="BF175" s="157">
        <f t="shared" si="40"/>
        <v>0</v>
      </c>
      <c r="BG175" s="157">
        <f t="shared" si="41"/>
        <v>0</v>
      </c>
      <c r="BH175" s="157">
        <f t="shared" si="42"/>
        <v>0</v>
      </c>
      <c r="BI175" s="157">
        <f t="shared" si="43"/>
        <v>0</v>
      </c>
      <c r="BJ175" s="3" t="s">
        <v>81</v>
      </c>
      <c r="BK175" s="157">
        <f t="shared" si="44"/>
        <v>0</v>
      </c>
      <c r="BL175" s="3" t="s">
        <v>197</v>
      </c>
      <c r="BM175" s="156" t="s">
        <v>1642</v>
      </c>
    </row>
    <row r="176" spans="2:65" s="17" customFormat="1" ht="33" customHeight="1">
      <c r="B176" s="143"/>
      <c r="C176" s="144" t="s">
        <v>415</v>
      </c>
      <c r="D176" s="144" t="s">
        <v>159</v>
      </c>
      <c r="E176" s="145" t="s">
        <v>1643</v>
      </c>
      <c r="F176" s="655" t="s">
        <v>1644</v>
      </c>
      <c r="G176" s="147" t="s">
        <v>222</v>
      </c>
      <c r="H176" s="148">
        <v>1</v>
      </c>
      <c r="I176" s="149"/>
      <c r="J176" s="150"/>
      <c r="K176" s="151"/>
      <c r="L176" s="18"/>
      <c r="M176" s="152"/>
      <c r="N176" s="153" t="s">
        <v>35</v>
      </c>
      <c r="O176" s="45"/>
      <c r="P176" s="154">
        <f t="shared" si="36"/>
        <v>0</v>
      </c>
      <c r="Q176" s="154">
        <v>0</v>
      </c>
      <c r="R176" s="154">
        <f t="shared" si="37"/>
        <v>0</v>
      </c>
      <c r="S176" s="154">
        <v>0</v>
      </c>
      <c r="T176" s="155">
        <f t="shared" si="38"/>
        <v>0</v>
      </c>
      <c r="AR176" s="156" t="s">
        <v>197</v>
      </c>
      <c r="AT176" s="156" t="s">
        <v>159</v>
      </c>
      <c r="AU176" s="156" t="s">
        <v>75</v>
      </c>
      <c r="AY176" s="3" t="s">
        <v>157</v>
      </c>
      <c r="BE176" s="157">
        <f t="shared" si="39"/>
        <v>0</v>
      </c>
      <c r="BF176" s="157">
        <f t="shared" si="40"/>
        <v>0</v>
      </c>
      <c r="BG176" s="157">
        <f t="shared" si="41"/>
        <v>0</v>
      </c>
      <c r="BH176" s="157">
        <f t="shared" si="42"/>
        <v>0</v>
      </c>
      <c r="BI176" s="157">
        <f t="shared" si="43"/>
        <v>0</v>
      </c>
      <c r="BJ176" s="3" t="s">
        <v>81</v>
      </c>
      <c r="BK176" s="157">
        <f t="shared" si="44"/>
        <v>0</v>
      </c>
      <c r="BL176" s="3" t="s">
        <v>197</v>
      </c>
      <c r="BM176" s="156" t="s">
        <v>1645</v>
      </c>
    </row>
    <row r="177" spans="2:65" s="17" customFormat="1" ht="46.5" customHeight="1">
      <c r="B177" s="143"/>
      <c r="C177" s="186" t="s">
        <v>263</v>
      </c>
      <c r="D177" s="186" t="s">
        <v>236</v>
      </c>
      <c r="E177" s="187" t="s">
        <v>1646</v>
      </c>
      <c r="F177" s="656" t="s">
        <v>2974</v>
      </c>
      <c r="G177" s="189" t="s">
        <v>222</v>
      </c>
      <c r="H177" s="190">
        <v>1</v>
      </c>
      <c r="I177" s="191"/>
      <c r="J177" s="192"/>
      <c r="K177" s="193"/>
      <c r="L177" s="194"/>
      <c r="M177" s="195"/>
      <c r="N177" s="196" t="s">
        <v>35</v>
      </c>
      <c r="O177" s="45"/>
      <c r="P177" s="154">
        <f t="shared" si="36"/>
        <v>0</v>
      </c>
      <c r="Q177" s="154">
        <v>0</v>
      </c>
      <c r="R177" s="154">
        <f t="shared" si="37"/>
        <v>0</v>
      </c>
      <c r="S177" s="154">
        <v>0</v>
      </c>
      <c r="T177" s="155">
        <f t="shared" si="38"/>
        <v>0</v>
      </c>
      <c r="AR177" s="156" t="s">
        <v>233</v>
      </c>
      <c r="AT177" s="156" t="s">
        <v>236</v>
      </c>
      <c r="AU177" s="156" t="s">
        <v>75</v>
      </c>
      <c r="AY177" s="3" t="s">
        <v>157</v>
      </c>
      <c r="BE177" s="157">
        <f t="shared" si="39"/>
        <v>0</v>
      </c>
      <c r="BF177" s="157">
        <f t="shared" si="40"/>
        <v>0</v>
      </c>
      <c r="BG177" s="157">
        <f t="shared" si="41"/>
        <v>0</v>
      </c>
      <c r="BH177" s="157">
        <f t="shared" si="42"/>
        <v>0</v>
      </c>
      <c r="BI177" s="157">
        <f t="shared" si="43"/>
        <v>0</v>
      </c>
      <c r="BJ177" s="3" t="s">
        <v>81</v>
      </c>
      <c r="BK177" s="157">
        <f t="shared" si="44"/>
        <v>0</v>
      </c>
      <c r="BL177" s="3" t="s">
        <v>197</v>
      </c>
      <c r="BM177" s="156" t="s">
        <v>1647</v>
      </c>
    </row>
    <row r="178" spans="2:65" s="17" customFormat="1" ht="24.25" customHeight="1">
      <c r="B178" s="143"/>
      <c r="C178" s="144" t="s">
        <v>427</v>
      </c>
      <c r="D178" s="144" t="s">
        <v>159</v>
      </c>
      <c r="E178" s="145" t="s">
        <v>1648</v>
      </c>
      <c r="F178" s="655" t="s">
        <v>1649</v>
      </c>
      <c r="G178" s="147" t="s">
        <v>222</v>
      </c>
      <c r="H178" s="148">
        <v>2</v>
      </c>
      <c r="I178" s="149"/>
      <c r="J178" s="150"/>
      <c r="K178" s="151"/>
      <c r="L178" s="18"/>
      <c r="M178" s="152"/>
      <c r="N178" s="153" t="s">
        <v>35</v>
      </c>
      <c r="O178" s="45"/>
      <c r="P178" s="154">
        <f t="shared" si="36"/>
        <v>0</v>
      </c>
      <c r="Q178" s="154">
        <v>0</v>
      </c>
      <c r="R178" s="154">
        <f t="shared" si="37"/>
        <v>0</v>
      </c>
      <c r="S178" s="154">
        <v>0</v>
      </c>
      <c r="T178" s="155">
        <f t="shared" si="38"/>
        <v>0</v>
      </c>
      <c r="AR178" s="156" t="s">
        <v>197</v>
      </c>
      <c r="AT178" s="156" t="s">
        <v>159</v>
      </c>
      <c r="AU178" s="156" t="s">
        <v>75</v>
      </c>
      <c r="AY178" s="3" t="s">
        <v>157</v>
      </c>
      <c r="BE178" s="157">
        <f t="shared" si="39"/>
        <v>0</v>
      </c>
      <c r="BF178" s="157">
        <f t="shared" si="40"/>
        <v>0</v>
      </c>
      <c r="BG178" s="157">
        <f t="shared" si="41"/>
        <v>0</v>
      </c>
      <c r="BH178" s="157">
        <f t="shared" si="42"/>
        <v>0</v>
      </c>
      <c r="BI178" s="157">
        <f t="shared" si="43"/>
        <v>0</v>
      </c>
      <c r="BJ178" s="3" t="s">
        <v>81</v>
      </c>
      <c r="BK178" s="157">
        <f t="shared" si="44"/>
        <v>0</v>
      </c>
      <c r="BL178" s="3" t="s">
        <v>197</v>
      </c>
      <c r="BM178" s="156" t="s">
        <v>1650</v>
      </c>
    </row>
    <row r="179" spans="2:65" s="17" customFormat="1" ht="39.75" customHeight="1">
      <c r="B179" s="143"/>
      <c r="C179" s="186" t="s">
        <v>266</v>
      </c>
      <c r="D179" s="186" t="s">
        <v>236</v>
      </c>
      <c r="E179" s="187" t="s">
        <v>1651</v>
      </c>
      <c r="F179" s="656" t="s">
        <v>2973</v>
      </c>
      <c r="G179" s="189" t="s">
        <v>222</v>
      </c>
      <c r="H179" s="190">
        <v>2</v>
      </c>
      <c r="I179" s="191"/>
      <c r="J179" s="192"/>
      <c r="K179" s="193"/>
      <c r="L179" s="194"/>
      <c r="M179" s="195"/>
      <c r="N179" s="196" t="s">
        <v>35</v>
      </c>
      <c r="O179" s="45"/>
      <c r="P179" s="154">
        <f t="shared" si="36"/>
        <v>0</v>
      </c>
      <c r="Q179" s="154">
        <v>0</v>
      </c>
      <c r="R179" s="154">
        <f t="shared" si="37"/>
        <v>0</v>
      </c>
      <c r="S179" s="154">
        <v>0</v>
      </c>
      <c r="T179" s="155">
        <f t="shared" si="38"/>
        <v>0</v>
      </c>
      <c r="AR179" s="156" t="s">
        <v>233</v>
      </c>
      <c r="AT179" s="156" t="s">
        <v>236</v>
      </c>
      <c r="AU179" s="156" t="s">
        <v>75</v>
      </c>
      <c r="AY179" s="3" t="s">
        <v>157</v>
      </c>
      <c r="BE179" s="157">
        <f t="shared" si="39"/>
        <v>0</v>
      </c>
      <c r="BF179" s="157">
        <f t="shared" si="40"/>
        <v>0</v>
      </c>
      <c r="BG179" s="157">
        <f t="shared" si="41"/>
        <v>0</v>
      </c>
      <c r="BH179" s="157">
        <f t="shared" si="42"/>
        <v>0</v>
      </c>
      <c r="BI179" s="157">
        <f t="shared" si="43"/>
        <v>0</v>
      </c>
      <c r="BJ179" s="3" t="s">
        <v>81</v>
      </c>
      <c r="BK179" s="157">
        <f t="shared" si="44"/>
        <v>0</v>
      </c>
      <c r="BL179" s="3" t="s">
        <v>197</v>
      </c>
      <c r="BM179" s="156" t="s">
        <v>1652</v>
      </c>
    </row>
    <row r="180" spans="2:65" s="17" customFormat="1" ht="33" customHeight="1">
      <c r="B180" s="143"/>
      <c r="C180" s="144" t="s">
        <v>451</v>
      </c>
      <c r="D180" s="144" t="s">
        <v>159</v>
      </c>
      <c r="E180" s="145" t="s">
        <v>1653</v>
      </c>
      <c r="F180" s="146" t="s">
        <v>1654</v>
      </c>
      <c r="G180" s="147" t="s">
        <v>222</v>
      </c>
      <c r="H180" s="148">
        <v>3</v>
      </c>
      <c r="I180" s="149"/>
      <c r="J180" s="150"/>
      <c r="K180" s="151"/>
      <c r="L180" s="18"/>
      <c r="M180" s="152"/>
      <c r="N180" s="153" t="s">
        <v>35</v>
      </c>
      <c r="O180" s="45"/>
      <c r="P180" s="154">
        <f t="shared" si="36"/>
        <v>0</v>
      </c>
      <c r="Q180" s="154">
        <v>0</v>
      </c>
      <c r="R180" s="154">
        <f t="shared" si="37"/>
        <v>0</v>
      </c>
      <c r="S180" s="154">
        <v>0</v>
      </c>
      <c r="T180" s="155">
        <f t="shared" si="38"/>
        <v>0</v>
      </c>
      <c r="AR180" s="156" t="s">
        <v>197</v>
      </c>
      <c r="AT180" s="156" t="s">
        <v>159</v>
      </c>
      <c r="AU180" s="156" t="s">
        <v>75</v>
      </c>
      <c r="AY180" s="3" t="s">
        <v>157</v>
      </c>
      <c r="BE180" s="157">
        <f t="shared" si="39"/>
        <v>0</v>
      </c>
      <c r="BF180" s="157">
        <f t="shared" si="40"/>
        <v>0</v>
      </c>
      <c r="BG180" s="157">
        <f t="shared" si="41"/>
        <v>0</v>
      </c>
      <c r="BH180" s="157">
        <f t="shared" si="42"/>
        <v>0</v>
      </c>
      <c r="BI180" s="157">
        <f t="shared" si="43"/>
        <v>0</v>
      </c>
      <c r="BJ180" s="3" t="s">
        <v>81</v>
      </c>
      <c r="BK180" s="157">
        <f t="shared" si="44"/>
        <v>0</v>
      </c>
      <c r="BL180" s="3" t="s">
        <v>197</v>
      </c>
      <c r="BM180" s="156" t="s">
        <v>1655</v>
      </c>
    </row>
    <row r="181" spans="2:65" s="17" customFormat="1" ht="39" customHeight="1">
      <c r="B181" s="143"/>
      <c r="C181" s="186" t="s">
        <v>270</v>
      </c>
      <c r="D181" s="186" t="s">
        <v>236</v>
      </c>
      <c r="E181" s="187" t="s">
        <v>1656</v>
      </c>
      <c r="F181" s="656" t="s">
        <v>2970</v>
      </c>
      <c r="G181" s="189" t="s">
        <v>222</v>
      </c>
      <c r="H181" s="190">
        <v>1</v>
      </c>
      <c r="I181" s="191"/>
      <c r="J181" s="192"/>
      <c r="K181" s="193"/>
      <c r="L181" s="194"/>
      <c r="M181" s="195"/>
      <c r="N181" s="196" t="s">
        <v>35</v>
      </c>
      <c r="O181" s="45"/>
      <c r="P181" s="154">
        <f t="shared" si="36"/>
        <v>0</v>
      </c>
      <c r="Q181" s="154">
        <v>0</v>
      </c>
      <c r="R181" s="154">
        <f t="shared" si="37"/>
        <v>0</v>
      </c>
      <c r="S181" s="154">
        <v>0</v>
      </c>
      <c r="T181" s="155">
        <f t="shared" si="38"/>
        <v>0</v>
      </c>
      <c r="AR181" s="156" t="s">
        <v>233</v>
      </c>
      <c r="AT181" s="156" t="s">
        <v>236</v>
      </c>
      <c r="AU181" s="156" t="s">
        <v>75</v>
      </c>
      <c r="AY181" s="3" t="s">
        <v>157</v>
      </c>
      <c r="BE181" s="157">
        <f t="shared" si="39"/>
        <v>0</v>
      </c>
      <c r="BF181" s="157">
        <f t="shared" si="40"/>
        <v>0</v>
      </c>
      <c r="BG181" s="157">
        <f t="shared" si="41"/>
        <v>0</v>
      </c>
      <c r="BH181" s="157">
        <f t="shared" si="42"/>
        <v>0</v>
      </c>
      <c r="BI181" s="157">
        <f t="shared" si="43"/>
        <v>0</v>
      </c>
      <c r="BJ181" s="3" t="s">
        <v>81</v>
      </c>
      <c r="BK181" s="157">
        <f t="shared" si="44"/>
        <v>0</v>
      </c>
      <c r="BL181" s="3" t="s">
        <v>197</v>
      </c>
      <c r="BM181" s="156" t="s">
        <v>1657</v>
      </c>
    </row>
    <row r="182" spans="2:65" s="17" customFormat="1" ht="39" customHeight="1">
      <c r="B182" s="143"/>
      <c r="C182" s="186" t="s">
        <v>469</v>
      </c>
      <c r="D182" s="186" t="s">
        <v>236</v>
      </c>
      <c r="E182" s="187" t="s">
        <v>1658</v>
      </c>
      <c r="F182" s="656" t="s">
        <v>2971</v>
      </c>
      <c r="G182" s="189" t="s">
        <v>222</v>
      </c>
      <c r="H182" s="190">
        <v>1</v>
      </c>
      <c r="I182" s="191"/>
      <c r="J182" s="192"/>
      <c r="K182" s="193"/>
      <c r="L182" s="194"/>
      <c r="M182" s="195"/>
      <c r="N182" s="196" t="s">
        <v>35</v>
      </c>
      <c r="O182" s="45"/>
      <c r="P182" s="154">
        <f t="shared" si="36"/>
        <v>0</v>
      </c>
      <c r="Q182" s="154">
        <v>0</v>
      </c>
      <c r="R182" s="154">
        <f t="shared" si="37"/>
        <v>0</v>
      </c>
      <c r="S182" s="154">
        <v>0</v>
      </c>
      <c r="T182" s="155">
        <f t="shared" si="38"/>
        <v>0</v>
      </c>
      <c r="AR182" s="156" t="s">
        <v>233</v>
      </c>
      <c r="AT182" s="156" t="s">
        <v>236</v>
      </c>
      <c r="AU182" s="156" t="s">
        <v>75</v>
      </c>
      <c r="AY182" s="3" t="s">
        <v>157</v>
      </c>
      <c r="BE182" s="157">
        <f t="shared" si="39"/>
        <v>0</v>
      </c>
      <c r="BF182" s="157">
        <f t="shared" si="40"/>
        <v>0</v>
      </c>
      <c r="BG182" s="157">
        <f t="shared" si="41"/>
        <v>0</v>
      </c>
      <c r="BH182" s="157">
        <f t="shared" si="42"/>
        <v>0</v>
      </c>
      <c r="BI182" s="157">
        <f t="shared" si="43"/>
        <v>0</v>
      </c>
      <c r="BJ182" s="3" t="s">
        <v>81</v>
      </c>
      <c r="BK182" s="157">
        <f t="shared" si="44"/>
        <v>0</v>
      </c>
      <c r="BL182" s="3" t="s">
        <v>197</v>
      </c>
      <c r="BM182" s="156" t="s">
        <v>1659</v>
      </c>
    </row>
    <row r="183" spans="2:65" s="17" customFormat="1" ht="36.75" customHeight="1">
      <c r="B183" s="143"/>
      <c r="C183" s="186" t="s">
        <v>273</v>
      </c>
      <c r="D183" s="186" t="s">
        <v>236</v>
      </c>
      <c r="E183" s="187" t="s">
        <v>1660</v>
      </c>
      <c r="F183" s="656" t="s">
        <v>2972</v>
      </c>
      <c r="G183" s="189" t="s">
        <v>222</v>
      </c>
      <c r="H183" s="190">
        <v>1</v>
      </c>
      <c r="I183" s="191"/>
      <c r="J183" s="192"/>
      <c r="K183" s="193"/>
      <c r="L183" s="194"/>
      <c r="M183" s="195"/>
      <c r="N183" s="196" t="s">
        <v>35</v>
      </c>
      <c r="O183" s="45"/>
      <c r="P183" s="154">
        <f t="shared" si="36"/>
        <v>0</v>
      </c>
      <c r="Q183" s="154">
        <v>0</v>
      </c>
      <c r="R183" s="154">
        <f t="shared" si="37"/>
        <v>0</v>
      </c>
      <c r="S183" s="154">
        <v>0</v>
      </c>
      <c r="T183" s="155">
        <f t="shared" si="38"/>
        <v>0</v>
      </c>
      <c r="AR183" s="156" t="s">
        <v>233</v>
      </c>
      <c r="AT183" s="156" t="s">
        <v>236</v>
      </c>
      <c r="AU183" s="156" t="s">
        <v>75</v>
      </c>
      <c r="AY183" s="3" t="s">
        <v>157</v>
      </c>
      <c r="BE183" s="157">
        <f t="shared" si="39"/>
        <v>0</v>
      </c>
      <c r="BF183" s="157">
        <f t="shared" si="40"/>
        <v>0</v>
      </c>
      <c r="BG183" s="157">
        <f t="shared" si="41"/>
        <v>0</v>
      </c>
      <c r="BH183" s="157">
        <f t="shared" si="42"/>
        <v>0</v>
      </c>
      <c r="BI183" s="157">
        <f t="shared" si="43"/>
        <v>0</v>
      </c>
      <c r="BJ183" s="3" t="s">
        <v>81</v>
      </c>
      <c r="BK183" s="157">
        <f t="shared" si="44"/>
        <v>0</v>
      </c>
      <c r="BL183" s="3" t="s">
        <v>197</v>
      </c>
      <c r="BM183" s="156" t="s">
        <v>1661</v>
      </c>
    </row>
    <row r="184" spans="2:65" s="17" customFormat="1" ht="33" customHeight="1">
      <c r="B184" s="143"/>
      <c r="C184" s="144" t="s">
        <v>476</v>
      </c>
      <c r="D184" s="144" t="s">
        <v>159</v>
      </c>
      <c r="E184" s="145" t="s">
        <v>1662</v>
      </c>
      <c r="F184" s="655" t="s">
        <v>1663</v>
      </c>
      <c r="G184" s="147" t="s">
        <v>222</v>
      </c>
      <c r="H184" s="148">
        <v>6</v>
      </c>
      <c r="I184" s="149"/>
      <c r="J184" s="150"/>
      <c r="K184" s="151"/>
      <c r="L184" s="18"/>
      <c r="M184" s="152"/>
      <c r="N184" s="153" t="s">
        <v>35</v>
      </c>
      <c r="O184" s="45"/>
      <c r="P184" s="154">
        <f t="shared" si="36"/>
        <v>0</v>
      </c>
      <c r="Q184" s="154">
        <v>0</v>
      </c>
      <c r="R184" s="154">
        <f t="shared" si="37"/>
        <v>0</v>
      </c>
      <c r="S184" s="154">
        <v>0</v>
      </c>
      <c r="T184" s="155">
        <f t="shared" si="38"/>
        <v>0</v>
      </c>
      <c r="AR184" s="156" t="s">
        <v>197</v>
      </c>
      <c r="AT184" s="156" t="s">
        <v>159</v>
      </c>
      <c r="AU184" s="156" t="s">
        <v>75</v>
      </c>
      <c r="AY184" s="3" t="s">
        <v>157</v>
      </c>
      <c r="BE184" s="157">
        <f t="shared" si="39"/>
        <v>0</v>
      </c>
      <c r="BF184" s="157">
        <f t="shared" si="40"/>
        <v>0</v>
      </c>
      <c r="BG184" s="157">
        <f t="shared" si="41"/>
        <v>0</v>
      </c>
      <c r="BH184" s="157">
        <f t="shared" si="42"/>
        <v>0</v>
      </c>
      <c r="BI184" s="157">
        <f t="shared" si="43"/>
        <v>0</v>
      </c>
      <c r="BJ184" s="3" t="s">
        <v>81</v>
      </c>
      <c r="BK184" s="157">
        <f t="shared" si="44"/>
        <v>0</v>
      </c>
      <c r="BL184" s="3" t="s">
        <v>197</v>
      </c>
      <c r="BM184" s="156" t="s">
        <v>1664</v>
      </c>
    </row>
    <row r="185" spans="2:65" s="17" customFormat="1" ht="37.5" customHeight="1">
      <c r="B185" s="143"/>
      <c r="C185" s="186" t="s">
        <v>279</v>
      </c>
      <c r="D185" s="186" t="s">
        <v>236</v>
      </c>
      <c r="E185" s="187" t="s">
        <v>1665</v>
      </c>
      <c r="F185" s="656" t="s">
        <v>2968</v>
      </c>
      <c r="G185" s="189" t="s">
        <v>222</v>
      </c>
      <c r="H185" s="190">
        <v>5</v>
      </c>
      <c r="I185" s="191"/>
      <c r="J185" s="192"/>
      <c r="K185" s="193"/>
      <c r="L185" s="194"/>
      <c r="M185" s="195"/>
      <c r="N185" s="196" t="s">
        <v>35</v>
      </c>
      <c r="O185" s="45"/>
      <c r="P185" s="154">
        <f t="shared" si="36"/>
        <v>0</v>
      </c>
      <c r="Q185" s="154">
        <v>0</v>
      </c>
      <c r="R185" s="154">
        <f t="shared" si="37"/>
        <v>0</v>
      </c>
      <c r="S185" s="154">
        <v>0</v>
      </c>
      <c r="T185" s="155">
        <f t="shared" si="38"/>
        <v>0</v>
      </c>
      <c r="AR185" s="156" t="s">
        <v>233</v>
      </c>
      <c r="AT185" s="156" t="s">
        <v>236</v>
      </c>
      <c r="AU185" s="156" t="s">
        <v>75</v>
      </c>
      <c r="AY185" s="3" t="s">
        <v>157</v>
      </c>
      <c r="BE185" s="157">
        <f t="shared" si="39"/>
        <v>0</v>
      </c>
      <c r="BF185" s="157">
        <f t="shared" si="40"/>
        <v>0</v>
      </c>
      <c r="BG185" s="157">
        <f t="shared" si="41"/>
        <v>0</v>
      </c>
      <c r="BH185" s="157">
        <f t="shared" si="42"/>
        <v>0</v>
      </c>
      <c r="BI185" s="157">
        <f t="shared" si="43"/>
        <v>0</v>
      </c>
      <c r="BJ185" s="3" t="s">
        <v>81</v>
      </c>
      <c r="BK185" s="157">
        <f t="shared" si="44"/>
        <v>0</v>
      </c>
      <c r="BL185" s="3" t="s">
        <v>197</v>
      </c>
      <c r="BM185" s="156" t="s">
        <v>1666</v>
      </c>
    </row>
    <row r="186" spans="2:65" s="17" customFormat="1" ht="36.75" customHeight="1">
      <c r="B186" s="143"/>
      <c r="C186" s="186" t="s">
        <v>481</v>
      </c>
      <c r="D186" s="186" t="s">
        <v>236</v>
      </c>
      <c r="E186" s="187" t="s">
        <v>1667</v>
      </c>
      <c r="F186" s="656" t="s">
        <v>2969</v>
      </c>
      <c r="G186" s="189" t="s">
        <v>222</v>
      </c>
      <c r="H186" s="190">
        <v>1</v>
      </c>
      <c r="I186" s="191"/>
      <c r="J186" s="192"/>
      <c r="K186" s="193"/>
      <c r="L186" s="194"/>
      <c r="M186" s="195"/>
      <c r="N186" s="196" t="s">
        <v>35</v>
      </c>
      <c r="O186" s="45"/>
      <c r="P186" s="154">
        <f t="shared" si="36"/>
        <v>0</v>
      </c>
      <c r="Q186" s="154">
        <v>0</v>
      </c>
      <c r="R186" s="154">
        <f t="shared" si="37"/>
        <v>0</v>
      </c>
      <c r="S186" s="154">
        <v>0</v>
      </c>
      <c r="T186" s="155">
        <f t="shared" si="38"/>
        <v>0</v>
      </c>
      <c r="AR186" s="156" t="s">
        <v>233</v>
      </c>
      <c r="AT186" s="156" t="s">
        <v>236</v>
      </c>
      <c r="AU186" s="156" t="s">
        <v>75</v>
      </c>
      <c r="AY186" s="3" t="s">
        <v>157</v>
      </c>
      <c r="BE186" s="157">
        <f t="shared" si="39"/>
        <v>0</v>
      </c>
      <c r="BF186" s="157">
        <f t="shared" si="40"/>
        <v>0</v>
      </c>
      <c r="BG186" s="157">
        <f t="shared" si="41"/>
        <v>0</v>
      </c>
      <c r="BH186" s="157">
        <f t="shared" si="42"/>
        <v>0</v>
      </c>
      <c r="BI186" s="157">
        <f t="shared" si="43"/>
        <v>0</v>
      </c>
      <c r="BJ186" s="3" t="s">
        <v>81</v>
      </c>
      <c r="BK186" s="157">
        <f t="shared" si="44"/>
        <v>0</v>
      </c>
      <c r="BL186" s="3" t="s">
        <v>197</v>
      </c>
      <c r="BM186" s="156" t="s">
        <v>1668</v>
      </c>
    </row>
    <row r="187" spans="2:65" s="17" customFormat="1" ht="24.25" customHeight="1">
      <c r="B187" s="143"/>
      <c r="C187" s="144" t="s">
        <v>285</v>
      </c>
      <c r="D187" s="144" t="s">
        <v>159</v>
      </c>
      <c r="E187" s="145" t="s">
        <v>1669</v>
      </c>
      <c r="F187" s="655" t="s">
        <v>1670</v>
      </c>
      <c r="G187" s="147" t="s">
        <v>222</v>
      </c>
      <c r="H187" s="148">
        <v>12</v>
      </c>
      <c r="I187" s="149"/>
      <c r="J187" s="150"/>
      <c r="K187" s="151"/>
      <c r="L187" s="18"/>
      <c r="M187" s="152"/>
      <c r="N187" s="153" t="s">
        <v>35</v>
      </c>
      <c r="O187" s="45"/>
      <c r="P187" s="154">
        <f t="shared" si="36"/>
        <v>0</v>
      </c>
      <c r="Q187" s="154">
        <v>0</v>
      </c>
      <c r="R187" s="154">
        <f t="shared" si="37"/>
        <v>0</v>
      </c>
      <c r="S187" s="154">
        <v>0</v>
      </c>
      <c r="T187" s="155">
        <f t="shared" si="38"/>
        <v>0</v>
      </c>
      <c r="AR187" s="156" t="s">
        <v>197</v>
      </c>
      <c r="AT187" s="156" t="s">
        <v>159</v>
      </c>
      <c r="AU187" s="156" t="s">
        <v>75</v>
      </c>
      <c r="AY187" s="3" t="s">
        <v>157</v>
      </c>
      <c r="BE187" s="157">
        <f t="shared" si="39"/>
        <v>0</v>
      </c>
      <c r="BF187" s="157">
        <f t="shared" si="40"/>
        <v>0</v>
      </c>
      <c r="BG187" s="157">
        <f t="shared" si="41"/>
        <v>0</v>
      </c>
      <c r="BH187" s="157">
        <f t="shared" si="42"/>
        <v>0</v>
      </c>
      <c r="BI187" s="157">
        <f t="shared" si="43"/>
        <v>0</v>
      </c>
      <c r="BJ187" s="3" t="s">
        <v>81</v>
      </c>
      <c r="BK187" s="157">
        <f t="shared" si="44"/>
        <v>0</v>
      </c>
      <c r="BL187" s="3" t="s">
        <v>197</v>
      </c>
      <c r="BM187" s="156" t="s">
        <v>1671</v>
      </c>
    </row>
    <row r="188" spans="2:65" s="17" customFormat="1" ht="21.75" customHeight="1">
      <c r="B188" s="143"/>
      <c r="C188" s="144" t="s">
        <v>488</v>
      </c>
      <c r="D188" s="144" t="s">
        <v>159</v>
      </c>
      <c r="E188" s="145" t="s">
        <v>1672</v>
      </c>
      <c r="F188" s="655" t="s">
        <v>1673</v>
      </c>
      <c r="G188" s="147" t="s">
        <v>222</v>
      </c>
      <c r="H188" s="148">
        <v>1</v>
      </c>
      <c r="I188" s="149"/>
      <c r="J188" s="150"/>
      <c r="K188" s="151"/>
      <c r="L188" s="18"/>
      <c r="M188" s="152"/>
      <c r="N188" s="153" t="s">
        <v>35</v>
      </c>
      <c r="O188" s="45"/>
      <c r="P188" s="154">
        <f t="shared" si="36"/>
        <v>0</v>
      </c>
      <c r="Q188" s="154">
        <v>0</v>
      </c>
      <c r="R188" s="154">
        <f t="shared" si="37"/>
        <v>0</v>
      </c>
      <c r="S188" s="154">
        <v>0</v>
      </c>
      <c r="T188" s="155">
        <f t="shared" si="38"/>
        <v>0</v>
      </c>
      <c r="AR188" s="156" t="s">
        <v>197</v>
      </c>
      <c r="AT188" s="156" t="s">
        <v>159</v>
      </c>
      <c r="AU188" s="156" t="s">
        <v>75</v>
      </c>
      <c r="AY188" s="3" t="s">
        <v>157</v>
      </c>
      <c r="BE188" s="157">
        <f t="shared" si="39"/>
        <v>0</v>
      </c>
      <c r="BF188" s="157">
        <f t="shared" si="40"/>
        <v>0</v>
      </c>
      <c r="BG188" s="157">
        <f t="shared" si="41"/>
        <v>0</v>
      </c>
      <c r="BH188" s="157">
        <f t="shared" si="42"/>
        <v>0</v>
      </c>
      <c r="BI188" s="157">
        <f t="shared" si="43"/>
        <v>0</v>
      </c>
      <c r="BJ188" s="3" t="s">
        <v>81</v>
      </c>
      <c r="BK188" s="157">
        <f t="shared" si="44"/>
        <v>0</v>
      </c>
      <c r="BL188" s="3" t="s">
        <v>197</v>
      </c>
      <c r="BM188" s="156" t="s">
        <v>1674</v>
      </c>
    </row>
    <row r="189" spans="2:65" s="17" customFormat="1" ht="33" customHeight="1">
      <c r="B189" s="143"/>
      <c r="C189" s="186" t="s">
        <v>298</v>
      </c>
      <c r="D189" s="186" t="s">
        <v>236</v>
      </c>
      <c r="E189" s="187" t="s">
        <v>1675</v>
      </c>
      <c r="F189" s="656" t="s">
        <v>1676</v>
      </c>
      <c r="G189" s="189" t="s">
        <v>222</v>
      </c>
      <c r="H189" s="190">
        <v>1</v>
      </c>
      <c r="I189" s="191"/>
      <c r="J189" s="192"/>
      <c r="K189" s="193"/>
      <c r="L189" s="194"/>
      <c r="M189" s="195"/>
      <c r="N189" s="196" t="s">
        <v>35</v>
      </c>
      <c r="O189" s="45"/>
      <c r="P189" s="154">
        <f t="shared" si="36"/>
        <v>0</v>
      </c>
      <c r="Q189" s="154">
        <v>0</v>
      </c>
      <c r="R189" s="154">
        <f t="shared" si="37"/>
        <v>0</v>
      </c>
      <c r="S189" s="154">
        <v>0</v>
      </c>
      <c r="T189" s="155">
        <f t="shared" si="38"/>
        <v>0</v>
      </c>
      <c r="AR189" s="156" t="s">
        <v>233</v>
      </c>
      <c r="AT189" s="156" t="s">
        <v>236</v>
      </c>
      <c r="AU189" s="156" t="s">
        <v>75</v>
      </c>
      <c r="AY189" s="3" t="s">
        <v>157</v>
      </c>
      <c r="BE189" s="157">
        <f t="shared" si="39"/>
        <v>0</v>
      </c>
      <c r="BF189" s="157">
        <f t="shared" si="40"/>
        <v>0</v>
      </c>
      <c r="BG189" s="157">
        <f t="shared" si="41"/>
        <v>0</v>
      </c>
      <c r="BH189" s="157">
        <f t="shared" si="42"/>
        <v>0</v>
      </c>
      <c r="BI189" s="157">
        <f t="shared" si="43"/>
        <v>0</v>
      </c>
      <c r="BJ189" s="3" t="s">
        <v>81</v>
      </c>
      <c r="BK189" s="157">
        <f t="shared" si="44"/>
        <v>0</v>
      </c>
      <c r="BL189" s="3" t="s">
        <v>197</v>
      </c>
      <c r="BM189" s="156" t="s">
        <v>1677</v>
      </c>
    </row>
    <row r="190" spans="2:65" s="17" customFormat="1" ht="24.25" customHeight="1">
      <c r="B190" s="143"/>
      <c r="C190" s="144" t="s">
        <v>496</v>
      </c>
      <c r="D190" s="144" t="s">
        <v>159</v>
      </c>
      <c r="E190" s="145" t="s">
        <v>1678</v>
      </c>
      <c r="F190" s="655" t="s">
        <v>1679</v>
      </c>
      <c r="G190" s="147" t="s">
        <v>208</v>
      </c>
      <c r="H190" s="148">
        <v>400</v>
      </c>
      <c r="I190" s="149"/>
      <c r="J190" s="150"/>
      <c r="K190" s="151"/>
      <c r="L190" s="18"/>
      <c r="M190" s="152"/>
      <c r="N190" s="153" t="s">
        <v>35</v>
      </c>
      <c r="O190" s="45"/>
      <c r="P190" s="154">
        <f t="shared" si="36"/>
        <v>0</v>
      </c>
      <c r="Q190" s="154">
        <v>0</v>
      </c>
      <c r="R190" s="154">
        <f t="shared" si="37"/>
        <v>0</v>
      </c>
      <c r="S190" s="154">
        <v>0</v>
      </c>
      <c r="T190" s="155">
        <f t="shared" si="38"/>
        <v>0</v>
      </c>
      <c r="AR190" s="156" t="s">
        <v>197</v>
      </c>
      <c r="AT190" s="156" t="s">
        <v>159</v>
      </c>
      <c r="AU190" s="156" t="s">
        <v>75</v>
      </c>
      <c r="AY190" s="3" t="s">
        <v>157</v>
      </c>
      <c r="BE190" s="157">
        <f t="shared" si="39"/>
        <v>0</v>
      </c>
      <c r="BF190" s="157">
        <f t="shared" si="40"/>
        <v>0</v>
      </c>
      <c r="BG190" s="157">
        <f t="shared" si="41"/>
        <v>0</v>
      </c>
      <c r="BH190" s="157">
        <f t="shared" si="42"/>
        <v>0</v>
      </c>
      <c r="BI190" s="157">
        <f t="shared" si="43"/>
        <v>0</v>
      </c>
      <c r="BJ190" s="3" t="s">
        <v>81</v>
      </c>
      <c r="BK190" s="157">
        <f t="shared" si="44"/>
        <v>0</v>
      </c>
      <c r="BL190" s="3" t="s">
        <v>197</v>
      </c>
      <c r="BM190" s="156" t="s">
        <v>1680</v>
      </c>
    </row>
    <row r="191" spans="2:65" s="17" customFormat="1" ht="16.5" customHeight="1">
      <c r="B191" s="143"/>
      <c r="C191" s="144" t="s">
        <v>304</v>
      </c>
      <c r="D191" s="144" t="s">
        <v>159</v>
      </c>
      <c r="E191" s="145" t="s">
        <v>1681</v>
      </c>
      <c r="F191" s="655" t="s">
        <v>1682</v>
      </c>
      <c r="G191" s="147" t="s">
        <v>208</v>
      </c>
      <c r="H191" s="148">
        <v>51</v>
      </c>
      <c r="I191" s="149"/>
      <c r="J191" s="150"/>
      <c r="K191" s="151"/>
      <c r="L191" s="18"/>
      <c r="M191" s="152"/>
      <c r="N191" s="153" t="s">
        <v>35</v>
      </c>
      <c r="O191" s="45"/>
      <c r="P191" s="154">
        <f t="shared" si="36"/>
        <v>0</v>
      </c>
      <c r="Q191" s="154">
        <v>0</v>
      </c>
      <c r="R191" s="154">
        <f t="shared" si="37"/>
        <v>0</v>
      </c>
      <c r="S191" s="154">
        <v>0</v>
      </c>
      <c r="T191" s="155">
        <f t="shared" si="38"/>
        <v>0</v>
      </c>
      <c r="AR191" s="156" t="s">
        <v>197</v>
      </c>
      <c r="AT191" s="156" t="s">
        <v>159</v>
      </c>
      <c r="AU191" s="156" t="s">
        <v>75</v>
      </c>
      <c r="AY191" s="3" t="s">
        <v>157</v>
      </c>
      <c r="BE191" s="157">
        <f t="shared" si="39"/>
        <v>0</v>
      </c>
      <c r="BF191" s="157">
        <f t="shared" si="40"/>
        <v>0</v>
      </c>
      <c r="BG191" s="157">
        <f t="shared" si="41"/>
        <v>0</v>
      </c>
      <c r="BH191" s="157">
        <f t="shared" si="42"/>
        <v>0</v>
      </c>
      <c r="BI191" s="157">
        <f t="shared" si="43"/>
        <v>0</v>
      </c>
      <c r="BJ191" s="3" t="s">
        <v>81</v>
      </c>
      <c r="BK191" s="157">
        <f t="shared" si="44"/>
        <v>0</v>
      </c>
      <c r="BL191" s="3" t="s">
        <v>197</v>
      </c>
      <c r="BM191" s="156" t="s">
        <v>1683</v>
      </c>
    </row>
    <row r="192" spans="2:65" s="17" customFormat="1" ht="37.9" customHeight="1">
      <c r="B192" s="143"/>
      <c r="C192" s="186" t="s">
        <v>531</v>
      </c>
      <c r="D192" s="186" t="s">
        <v>236</v>
      </c>
      <c r="E192" s="187" t="s">
        <v>1684</v>
      </c>
      <c r="F192" s="656" t="s">
        <v>2961</v>
      </c>
      <c r="G192" s="189" t="s">
        <v>208</v>
      </c>
      <c r="H192" s="190">
        <v>51</v>
      </c>
      <c r="I192" s="191"/>
      <c r="J192" s="192"/>
      <c r="K192" s="193"/>
      <c r="L192" s="194"/>
      <c r="M192" s="195"/>
      <c r="N192" s="196" t="s">
        <v>35</v>
      </c>
      <c r="O192" s="45"/>
      <c r="P192" s="154">
        <f t="shared" si="36"/>
        <v>0</v>
      </c>
      <c r="Q192" s="154">
        <v>0</v>
      </c>
      <c r="R192" s="154">
        <f t="shared" si="37"/>
        <v>0</v>
      </c>
      <c r="S192" s="154">
        <v>0</v>
      </c>
      <c r="T192" s="155">
        <f t="shared" si="38"/>
        <v>0</v>
      </c>
      <c r="AR192" s="156" t="s">
        <v>233</v>
      </c>
      <c r="AT192" s="156" t="s">
        <v>236</v>
      </c>
      <c r="AU192" s="156" t="s">
        <v>75</v>
      </c>
      <c r="AY192" s="3" t="s">
        <v>157</v>
      </c>
      <c r="BE192" s="157">
        <f t="shared" si="39"/>
        <v>0</v>
      </c>
      <c r="BF192" s="157">
        <f t="shared" si="40"/>
        <v>0</v>
      </c>
      <c r="BG192" s="157">
        <f t="shared" si="41"/>
        <v>0</v>
      </c>
      <c r="BH192" s="157">
        <f t="shared" si="42"/>
        <v>0</v>
      </c>
      <c r="BI192" s="157">
        <f t="shared" si="43"/>
        <v>0</v>
      </c>
      <c r="BJ192" s="3" t="s">
        <v>81</v>
      </c>
      <c r="BK192" s="157">
        <f t="shared" si="44"/>
        <v>0</v>
      </c>
      <c r="BL192" s="3" t="s">
        <v>197</v>
      </c>
      <c r="BM192" s="156" t="s">
        <v>1685</v>
      </c>
    </row>
    <row r="193" spans="2:65" s="17" customFormat="1" ht="40.5" customHeight="1">
      <c r="B193" s="143"/>
      <c r="C193" s="186" t="s">
        <v>326</v>
      </c>
      <c r="D193" s="186" t="s">
        <v>236</v>
      </c>
      <c r="E193" s="187" t="s">
        <v>1686</v>
      </c>
      <c r="F193" s="656" t="s">
        <v>2962</v>
      </c>
      <c r="G193" s="189" t="s">
        <v>239</v>
      </c>
      <c r="H193" s="190">
        <v>380</v>
      </c>
      <c r="I193" s="191"/>
      <c r="J193" s="192"/>
      <c r="K193" s="193"/>
      <c r="L193" s="194"/>
      <c r="M193" s="195"/>
      <c r="N193" s="196" t="s">
        <v>35</v>
      </c>
      <c r="O193" s="45"/>
      <c r="P193" s="154">
        <f t="shared" si="36"/>
        <v>0</v>
      </c>
      <c r="Q193" s="154">
        <v>0</v>
      </c>
      <c r="R193" s="154">
        <f t="shared" si="37"/>
        <v>0</v>
      </c>
      <c r="S193" s="154">
        <v>0</v>
      </c>
      <c r="T193" s="155">
        <f t="shared" si="38"/>
        <v>0</v>
      </c>
      <c r="AR193" s="156" t="s">
        <v>233</v>
      </c>
      <c r="AT193" s="156" t="s">
        <v>236</v>
      </c>
      <c r="AU193" s="156" t="s">
        <v>75</v>
      </c>
      <c r="AY193" s="3" t="s">
        <v>157</v>
      </c>
      <c r="BE193" s="157">
        <f t="shared" si="39"/>
        <v>0</v>
      </c>
      <c r="BF193" s="157">
        <f t="shared" si="40"/>
        <v>0</v>
      </c>
      <c r="BG193" s="157">
        <f t="shared" si="41"/>
        <v>0</v>
      </c>
      <c r="BH193" s="157">
        <f t="shared" si="42"/>
        <v>0</v>
      </c>
      <c r="BI193" s="157">
        <f t="shared" si="43"/>
        <v>0</v>
      </c>
      <c r="BJ193" s="3" t="s">
        <v>81</v>
      </c>
      <c r="BK193" s="157">
        <f t="shared" si="44"/>
        <v>0</v>
      </c>
      <c r="BL193" s="3" t="s">
        <v>197</v>
      </c>
      <c r="BM193" s="156" t="s">
        <v>1687</v>
      </c>
    </row>
    <row r="194" spans="2:65" s="17" customFormat="1" ht="47.25" customHeight="1">
      <c r="B194" s="143"/>
      <c r="C194" s="186" t="s">
        <v>538</v>
      </c>
      <c r="D194" s="186" t="s">
        <v>236</v>
      </c>
      <c r="E194" s="187" t="s">
        <v>1688</v>
      </c>
      <c r="F194" s="656" t="s">
        <v>2963</v>
      </c>
      <c r="G194" s="189" t="s">
        <v>222</v>
      </c>
      <c r="H194" s="190">
        <v>900</v>
      </c>
      <c r="I194" s="191"/>
      <c r="J194" s="192"/>
      <c r="K194" s="193"/>
      <c r="L194" s="194"/>
      <c r="M194" s="195"/>
      <c r="N194" s="196" t="s">
        <v>35</v>
      </c>
      <c r="O194" s="45"/>
      <c r="P194" s="154">
        <f t="shared" si="36"/>
        <v>0</v>
      </c>
      <c r="Q194" s="154">
        <v>0</v>
      </c>
      <c r="R194" s="154">
        <f t="shared" si="37"/>
        <v>0</v>
      </c>
      <c r="S194" s="154">
        <v>0</v>
      </c>
      <c r="T194" s="155">
        <f t="shared" si="38"/>
        <v>0</v>
      </c>
      <c r="AR194" s="156" t="s">
        <v>233</v>
      </c>
      <c r="AT194" s="156" t="s">
        <v>236</v>
      </c>
      <c r="AU194" s="156" t="s">
        <v>75</v>
      </c>
      <c r="AY194" s="3" t="s">
        <v>157</v>
      </c>
      <c r="BE194" s="157">
        <f t="shared" si="39"/>
        <v>0</v>
      </c>
      <c r="BF194" s="157">
        <f t="shared" si="40"/>
        <v>0</v>
      </c>
      <c r="BG194" s="157">
        <f t="shared" si="41"/>
        <v>0</v>
      </c>
      <c r="BH194" s="157">
        <f t="shared" si="42"/>
        <v>0</v>
      </c>
      <c r="BI194" s="157">
        <f t="shared" si="43"/>
        <v>0</v>
      </c>
      <c r="BJ194" s="3" t="s">
        <v>81</v>
      </c>
      <c r="BK194" s="157">
        <f t="shared" si="44"/>
        <v>0</v>
      </c>
      <c r="BL194" s="3" t="s">
        <v>197</v>
      </c>
      <c r="BM194" s="156" t="s">
        <v>1689</v>
      </c>
    </row>
    <row r="195" spans="2:65" s="17" customFormat="1" ht="44.25" customHeight="1">
      <c r="B195" s="143"/>
      <c r="C195" s="186" t="s">
        <v>329</v>
      </c>
      <c r="D195" s="186" t="s">
        <v>236</v>
      </c>
      <c r="E195" s="187" t="s">
        <v>1690</v>
      </c>
      <c r="F195" s="656" t="s">
        <v>2964</v>
      </c>
      <c r="G195" s="189" t="s">
        <v>239</v>
      </c>
      <c r="H195" s="190">
        <v>65</v>
      </c>
      <c r="I195" s="191"/>
      <c r="J195" s="192"/>
      <c r="K195" s="193"/>
      <c r="L195" s="194"/>
      <c r="M195" s="195"/>
      <c r="N195" s="196" t="s">
        <v>35</v>
      </c>
      <c r="O195" s="45"/>
      <c r="P195" s="154">
        <f t="shared" si="36"/>
        <v>0</v>
      </c>
      <c r="Q195" s="154">
        <v>0</v>
      </c>
      <c r="R195" s="154">
        <f t="shared" si="37"/>
        <v>0</v>
      </c>
      <c r="S195" s="154">
        <v>0</v>
      </c>
      <c r="T195" s="155">
        <f t="shared" si="38"/>
        <v>0</v>
      </c>
      <c r="AR195" s="156" t="s">
        <v>233</v>
      </c>
      <c r="AT195" s="156" t="s">
        <v>236</v>
      </c>
      <c r="AU195" s="156" t="s">
        <v>75</v>
      </c>
      <c r="AY195" s="3" t="s">
        <v>157</v>
      </c>
      <c r="BE195" s="157">
        <f t="shared" si="39"/>
        <v>0</v>
      </c>
      <c r="BF195" s="157">
        <f t="shared" si="40"/>
        <v>0</v>
      </c>
      <c r="BG195" s="157">
        <f t="shared" si="41"/>
        <v>0</v>
      </c>
      <c r="BH195" s="157">
        <f t="shared" si="42"/>
        <v>0</v>
      </c>
      <c r="BI195" s="157">
        <f t="shared" si="43"/>
        <v>0</v>
      </c>
      <c r="BJ195" s="3" t="s">
        <v>81</v>
      </c>
      <c r="BK195" s="157">
        <f t="shared" si="44"/>
        <v>0</v>
      </c>
      <c r="BL195" s="3" t="s">
        <v>197</v>
      </c>
      <c r="BM195" s="156" t="s">
        <v>1691</v>
      </c>
    </row>
    <row r="196" spans="2:65" s="17" customFormat="1" ht="24.25" customHeight="1">
      <c r="B196" s="143"/>
      <c r="C196" s="186" t="s">
        <v>546</v>
      </c>
      <c r="D196" s="186" t="s">
        <v>236</v>
      </c>
      <c r="E196" s="187" t="s">
        <v>1692</v>
      </c>
      <c r="F196" s="656" t="s">
        <v>2965</v>
      </c>
      <c r="G196" s="189" t="s">
        <v>222</v>
      </c>
      <c r="H196" s="190">
        <v>8</v>
      </c>
      <c r="I196" s="191"/>
      <c r="J196" s="192"/>
      <c r="K196" s="193"/>
      <c r="L196" s="194"/>
      <c r="M196" s="195"/>
      <c r="N196" s="196" t="s">
        <v>35</v>
      </c>
      <c r="O196" s="45"/>
      <c r="P196" s="154">
        <f t="shared" si="36"/>
        <v>0</v>
      </c>
      <c r="Q196" s="154">
        <v>0</v>
      </c>
      <c r="R196" s="154">
        <f t="shared" si="37"/>
        <v>0</v>
      </c>
      <c r="S196" s="154">
        <v>0</v>
      </c>
      <c r="T196" s="155">
        <f t="shared" si="38"/>
        <v>0</v>
      </c>
      <c r="AR196" s="156" t="s">
        <v>233</v>
      </c>
      <c r="AT196" s="156" t="s">
        <v>236</v>
      </c>
      <c r="AU196" s="156" t="s">
        <v>75</v>
      </c>
      <c r="AY196" s="3" t="s">
        <v>157</v>
      </c>
      <c r="BE196" s="157">
        <f t="shared" si="39"/>
        <v>0</v>
      </c>
      <c r="BF196" s="157">
        <f t="shared" si="40"/>
        <v>0</v>
      </c>
      <c r="BG196" s="157">
        <f t="shared" si="41"/>
        <v>0</v>
      </c>
      <c r="BH196" s="157">
        <f t="shared" si="42"/>
        <v>0</v>
      </c>
      <c r="BI196" s="157">
        <f t="shared" si="43"/>
        <v>0</v>
      </c>
      <c r="BJ196" s="3" t="s">
        <v>81</v>
      </c>
      <c r="BK196" s="157">
        <f t="shared" si="44"/>
        <v>0</v>
      </c>
      <c r="BL196" s="3" t="s">
        <v>197</v>
      </c>
      <c r="BM196" s="156" t="s">
        <v>1693</v>
      </c>
    </row>
    <row r="197" spans="2:65" s="17" customFormat="1" ht="24.25" customHeight="1">
      <c r="B197" s="143"/>
      <c r="C197" s="186" t="s">
        <v>333</v>
      </c>
      <c r="D197" s="186" t="s">
        <v>236</v>
      </c>
      <c r="E197" s="187" t="s">
        <v>1694</v>
      </c>
      <c r="F197" s="656" t="s">
        <v>2966</v>
      </c>
      <c r="G197" s="189" t="s">
        <v>239</v>
      </c>
      <c r="H197" s="190">
        <v>60</v>
      </c>
      <c r="I197" s="191"/>
      <c r="J197" s="192"/>
      <c r="K197" s="193"/>
      <c r="L197" s="194"/>
      <c r="M197" s="195"/>
      <c r="N197" s="196" t="s">
        <v>35</v>
      </c>
      <c r="O197" s="45"/>
      <c r="P197" s="154">
        <f t="shared" si="36"/>
        <v>0</v>
      </c>
      <c r="Q197" s="154">
        <v>0</v>
      </c>
      <c r="R197" s="154">
        <f t="shared" si="37"/>
        <v>0</v>
      </c>
      <c r="S197" s="154">
        <v>0</v>
      </c>
      <c r="T197" s="155">
        <f t="shared" si="38"/>
        <v>0</v>
      </c>
      <c r="AR197" s="156" t="s">
        <v>233</v>
      </c>
      <c r="AT197" s="156" t="s">
        <v>236</v>
      </c>
      <c r="AU197" s="156" t="s">
        <v>75</v>
      </c>
      <c r="AY197" s="3" t="s">
        <v>157</v>
      </c>
      <c r="BE197" s="157">
        <f t="shared" si="39"/>
        <v>0</v>
      </c>
      <c r="BF197" s="157">
        <f t="shared" si="40"/>
        <v>0</v>
      </c>
      <c r="BG197" s="157">
        <f t="shared" si="41"/>
        <v>0</v>
      </c>
      <c r="BH197" s="157">
        <f t="shared" si="42"/>
        <v>0</v>
      </c>
      <c r="BI197" s="157">
        <f t="shared" si="43"/>
        <v>0</v>
      </c>
      <c r="BJ197" s="3" t="s">
        <v>81</v>
      </c>
      <c r="BK197" s="157">
        <f t="shared" si="44"/>
        <v>0</v>
      </c>
      <c r="BL197" s="3" t="s">
        <v>197</v>
      </c>
      <c r="BM197" s="156" t="s">
        <v>1695</v>
      </c>
    </row>
    <row r="198" spans="2:65" s="17" customFormat="1" ht="37.9" customHeight="1">
      <c r="B198" s="143"/>
      <c r="C198" s="186" t="s">
        <v>556</v>
      </c>
      <c r="D198" s="186" t="s">
        <v>236</v>
      </c>
      <c r="E198" s="187" t="s">
        <v>1696</v>
      </c>
      <c r="F198" s="656" t="s">
        <v>2967</v>
      </c>
      <c r="G198" s="189" t="s">
        <v>1697</v>
      </c>
      <c r="H198" s="190">
        <v>5</v>
      </c>
      <c r="I198" s="191"/>
      <c r="J198" s="192"/>
      <c r="K198" s="193"/>
      <c r="L198" s="194"/>
      <c r="M198" s="195"/>
      <c r="N198" s="196" t="s">
        <v>35</v>
      </c>
      <c r="O198" s="45"/>
      <c r="P198" s="154">
        <f t="shared" si="36"/>
        <v>0</v>
      </c>
      <c r="Q198" s="154">
        <v>0</v>
      </c>
      <c r="R198" s="154">
        <f t="shared" si="37"/>
        <v>0</v>
      </c>
      <c r="S198" s="154">
        <v>0</v>
      </c>
      <c r="T198" s="155">
        <f t="shared" si="38"/>
        <v>0</v>
      </c>
      <c r="AR198" s="156" t="s">
        <v>233</v>
      </c>
      <c r="AT198" s="156" t="s">
        <v>236</v>
      </c>
      <c r="AU198" s="156" t="s">
        <v>75</v>
      </c>
      <c r="AY198" s="3" t="s">
        <v>157</v>
      </c>
      <c r="BE198" s="157">
        <f t="shared" si="39"/>
        <v>0</v>
      </c>
      <c r="BF198" s="157">
        <f t="shared" si="40"/>
        <v>0</v>
      </c>
      <c r="BG198" s="157">
        <f t="shared" si="41"/>
        <v>0</v>
      </c>
      <c r="BH198" s="157">
        <f t="shared" si="42"/>
        <v>0</v>
      </c>
      <c r="BI198" s="157">
        <f t="shared" si="43"/>
        <v>0</v>
      </c>
      <c r="BJ198" s="3" t="s">
        <v>81</v>
      </c>
      <c r="BK198" s="157">
        <f t="shared" si="44"/>
        <v>0</v>
      </c>
      <c r="BL198" s="3" t="s">
        <v>197</v>
      </c>
      <c r="BM198" s="156" t="s">
        <v>1698</v>
      </c>
    </row>
    <row r="199" spans="2:65" s="17" customFormat="1" ht="32.25" customHeight="1">
      <c r="B199" s="143"/>
      <c r="C199" s="144" t="s">
        <v>339</v>
      </c>
      <c r="D199" s="144" t="s">
        <v>159</v>
      </c>
      <c r="E199" s="145" t="s">
        <v>1699</v>
      </c>
      <c r="F199" s="146" t="s">
        <v>1700</v>
      </c>
      <c r="G199" s="147" t="s">
        <v>222</v>
      </c>
      <c r="H199" s="148">
        <v>1</v>
      </c>
      <c r="I199" s="149"/>
      <c r="J199" s="150"/>
      <c r="K199" s="151"/>
      <c r="L199" s="18"/>
      <c r="M199" s="152"/>
      <c r="N199" s="153" t="s">
        <v>35</v>
      </c>
      <c r="O199" s="45"/>
      <c r="P199" s="154">
        <f t="shared" si="36"/>
        <v>0</v>
      </c>
      <c r="Q199" s="154">
        <v>0</v>
      </c>
      <c r="R199" s="154">
        <f t="shared" si="37"/>
        <v>0</v>
      </c>
      <c r="S199" s="154">
        <v>0</v>
      </c>
      <c r="T199" s="155">
        <f t="shared" si="38"/>
        <v>0</v>
      </c>
      <c r="AR199" s="156" t="s">
        <v>197</v>
      </c>
      <c r="AT199" s="156" t="s">
        <v>159</v>
      </c>
      <c r="AU199" s="156" t="s">
        <v>75</v>
      </c>
      <c r="AY199" s="3" t="s">
        <v>157</v>
      </c>
      <c r="BE199" s="157">
        <f t="shared" si="39"/>
        <v>0</v>
      </c>
      <c r="BF199" s="157">
        <f t="shared" si="40"/>
        <v>0</v>
      </c>
      <c r="BG199" s="157">
        <f t="shared" si="41"/>
        <v>0</v>
      </c>
      <c r="BH199" s="157">
        <f t="shared" si="42"/>
        <v>0</v>
      </c>
      <c r="BI199" s="157">
        <f t="shared" si="43"/>
        <v>0</v>
      </c>
      <c r="BJ199" s="3" t="s">
        <v>81</v>
      </c>
      <c r="BK199" s="157">
        <f t="shared" si="44"/>
        <v>0</v>
      </c>
      <c r="BL199" s="3" t="s">
        <v>197</v>
      </c>
      <c r="BM199" s="156" t="s">
        <v>1701</v>
      </c>
    </row>
    <row r="200" spans="2:65" s="17" customFormat="1" ht="49.15" customHeight="1">
      <c r="B200" s="143"/>
      <c r="C200" s="186" t="s">
        <v>574</v>
      </c>
      <c r="D200" s="186" t="s">
        <v>236</v>
      </c>
      <c r="E200" s="187" t="s">
        <v>1702</v>
      </c>
      <c r="F200" s="656" t="s">
        <v>2960</v>
      </c>
      <c r="G200" s="189" t="s">
        <v>222</v>
      </c>
      <c r="H200" s="190">
        <v>1</v>
      </c>
      <c r="I200" s="191"/>
      <c r="J200" s="192"/>
      <c r="K200" s="193"/>
      <c r="L200" s="194"/>
      <c r="M200" s="195"/>
      <c r="N200" s="196" t="s">
        <v>35</v>
      </c>
      <c r="O200" s="45"/>
      <c r="P200" s="154">
        <f t="shared" si="36"/>
        <v>0</v>
      </c>
      <c r="Q200" s="154">
        <v>0</v>
      </c>
      <c r="R200" s="154">
        <f t="shared" si="37"/>
        <v>0</v>
      </c>
      <c r="S200" s="154">
        <v>0</v>
      </c>
      <c r="T200" s="155">
        <f t="shared" si="38"/>
        <v>0</v>
      </c>
      <c r="AR200" s="156" t="s">
        <v>233</v>
      </c>
      <c r="AT200" s="156" t="s">
        <v>236</v>
      </c>
      <c r="AU200" s="156" t="s">
        <v>75</v>
      </c>
      <c r="AY200" s="3" t="s">
        <v>157</v>
      </c>
      <c r="BE200" s="157">
        <f t="shared" si="39"/>
        <v>0</v>
      </c>
      <c r="BF200" s="157">
        <f t="shared" si="40"/>
        <v>0</v>
      </c>
      <c r="BG200" s="157">
        <f t="shared" si="41"/>
        <v>0</v>
      </c>
      <c r="BH200" s="157">
        <f t="shared" si="42"/>
        <v>0</v>
      </c>
      <c r="BI200" s="157">
        <f t="shared" si="43"/>
        <v>0</v>
      </c>
      <c r="BJ200" s="3" t="s">
        <v>81</v>
      </c>
      <c r="BK200" s="157">
        <f t="shared" si="44"/>
        <v>0</v>
      </c>
      <c r="BL200" s="3" t="s">
        <v>197</v>
      </c>
      <c r="BM200" s="156" t="s">
        <v>1703</v>
      </c>
    </row>
    <row r="201" spans="2:65" s="17" customFormat="1" ht="21.75" customHeight="1">
      <c r="B201" s="143"/>
      <c r="C201" s="144" t="s">
        <v>343</v>
      </c>
      <c r="D201" s="144" t="s">
        <v>159</v>
      </c>
      <c r="E201" s="145" t="s">
        <v>1704</v>
      </c>
      <c r="F201" s="655" t="s">
        <v>1705</v>
      </c>
      <c r="G201" s="147" t="s">
        <v>222</v>
      </c>
      <c r="H201" s="148">
        <v>1</v>
      </c>
      <c r="I201" s="149"/>
      <c r="J201" s="150"/>
      <c r="K201" s="151"/>
      <c r="L201" s="18"/>
      <c r="M201" s="152"/>
      <c r="N201" s="153" t="s">
        <v>35</v>
      </c>
      <c r="O201" s="45"/>
      <c r="P201" s="154">
        <f t="shared" si="36"/>
        <v>0</v>
      </c>
      <c r="Q201" s="154">
        <v>0</v>
      </c>
      <c r="R201" s="154">
        <f t="shared" si="37"/>
        <v>0</v>
      </c>
      <c r="S201" s="154">
        <v>0</v>
      </c>
      <c r="T201" s="155">
        <f t="shared" si="38"/>
        <v>0</v>
      </c>
      <c r="AR201" s="156" t="s">
        <v>197</v>
      </c>
      <c r="AT201" s="156" t="s">
        <v>159</v>
      </c>
      <c r="AU201" s="156" t="s">
        <v>75</v>
      </c>
      <c r="AY201" s="3" t="s">
        <v>157</v>
      </c>
      <c r="BE201" s="157">
        <f t="shared" si="39"/>
        <v>0</v>
      </c>
      <c r="BF201" s="157">
        <f t="shared" si="40"/>
        <v>0</v>
      </c>
      <c r="BG201" s="157">
        <f t="shared" si="41"/>
        <v>0</v>
      </c>
      <c r="BH201" s="157">
        <f t="shared" si="42"/>
        <v>0</v>
      </c>
      <c r="BI201" s="157">
        <f t="shared" si="43"/>
        <v>0</v>
      </c>
      <c r="BJ201" s="3" t="s">
        <v>81</v>
      </c>
      <c r="BK201" s="157">
        <f t="shared" si="44"/>
        <v>0</v>
      </c>
      <c r="BL201" s="3" t="s">
        <v>197</v>
      </c>
      <c r="BM201" s="156" t="s">
        <v>1706</v>
      </c>
    </row>
    <row r="202" spans="2:65" s="17" customFormat="1" ht="57" customHeight="1">
      <c r="B202" s="143"/>
      <c r="C202" s="186" t="s">
        <v>582</v>
      </c>
      <c r="D202" s="186" t="s">
        <v>236</v>
      </c>
      <c r="E202" s="187" t="s">
        <v>1707</v>
      </c>
      <c r="F202" s="656" t="s">
        <v>2959</v>
      </c>
      <c r="G202" s="189" t="s">
        <v>222</v>
      </c>
      <c r="H202" s="190">
        <v>1</v>
      </c>
      <c r="I202" s="191"/>
      <c r="J202" s="192"/>
      <c r="K202" s="193"/>
      <c r="L202" s="194"/>
      <c r="M202" s="195"/>
      <c r="N202" s="196" t="s">
        <v>35</v>
      </c>
      <c r="O202" s="45"/>
      <c r="P202" s="154">
        <f t="shared" si="36"/>
        <v>0</v>
      </c>
      <c r="Q202" s="154">
        <v>0</v>
      </c>
      <c r="R202" s="154">
        <f t="shared" si="37"/>
        <v>0</v>
      </c>
      <c r="S202" s="154">
        <v>0</v>
      </c>
      <c r="T202" s="155">
        <f t="shared" si="38"/>
        <v>0</v>
      </c>
      <c r="AR202" s="156" t="s">
        <v>233</v>
      </c>
      <c r="AT202" s="156" t="s">
        <v>236</v>
      </c>
      <c r="AU202" s="156" t="s">
        <v>75</v>
      </c>
      <c r="AY202" s="3" t="s">
        <v>157</v>
      </c>
      <c r="BE202" s="157">
        <f t="shared" si="39"/>
        <v>0</v>
      </c>
      <c r="BF202" s="157">
        <f t="shared" si="40"/>
        <v>0</v>
      </c>
      <c r="BG202" s="157">
        <f t="shared" si="41"/>
        <v>0</v>
      </c>
      <c r="BH202" s="157">
        <f t="shared" si="42"/>
        <v>0</v>
      </c>
      <c r="BI202" s="157">
        <f t="shared" si="43"/>
        <v>0</v>
      </c>
      <c r="BJ202" s="3" t="s">
        <v>81</v>
      </c>
      <c r="BK202" s="157">
        <f t="shared" si="44"/>
        <v>0</v>
      </c>
      <c r="BL202" s="3" t="s">
        <v>197</v>
      </c>
      <c r="BM202" s="156" t="s">
        <v>1708</v>
      </c>
    </row>
    <row r="203" spans="2:65" s="17" customFormat="1" ht="24.25" customHeight="1">
      <c r="B203" s="143"/>
      <c r="C203" s="144" t="s">
        <v>352</v>
      </c>
      <c r="D203" s="144" t="s">
        <v>159</v>
      </c>
      <c r="E203" s="145" t="s">
        <v>1709</v>
      </c>
      <c r="F203" s="146" t="s">
        <v>1710</v>
      </c>
      <c r="G203" s="147" t="s">
        <v>912</v>
      </c>
      <c r="H203" s="148"/>
      <c r="I203" s="149"/>
      <c r="J203" s="150"/>
      <c r="K203" s="151"/>
      <c r="L203" s="18"/>
      <c r="M203" s="152"/>
      <c r="N203" s="153" t="s">
        <v>35</v>
      </c>
      <c r="O203" s="45"/>
      <c r="P203" s="154">
        <f t="shared" si="36"/>
        <v>0</v>
      </c>
      <c r="Q203" s="154">
        <v>0</v>
      </c>
      <c r="R203" s="154">
        <f t="shared" si="37"/>
        <v>0</v>
      </c>
      <c r="S203" s="154">
        <v>0</v>
      </c>
      <c r="T203" s="155">
        <f t="shared" si="38"/>
        <v>0</v>
      </c>
      <c r="AR203" s="156" t="s">
        <v>197</v>
      </c>
      <c r="AT203" s="156" t="s">
        <v>159</v>
      </c>
      <c r="AU203" s="156" t="s">
        <v>75</v>
      </c>
      <c r="AY203" s="3" t="s">
        <v>157</v>
      </c>
      <c r="BE203" s="157">
        <f t="shared" si="39"/>
        <v>0</v>
      </c>
      <c r="BF203" s="157">
        <f t="shared" si="40"/>
        <v>0</v>
      </c>
      <c r="BG203" s="157">
        <f t="shared" si="41"/>
        <v>0</v>
      </c>
      <c r="BH203" s="157">
        <f t="shared" si="42"/>
        <v>0</v>
      </c>
      <c r="BI203" s="157">
        <f t="shared" si="43"/>
        <v>0</v>
      </c>
      <c r="BJ203" s="3" t="s">
        <v>81</v>
      </c>
      <c r="BK203" s="157">
        <f t="shared" si="44"/>
        <v>0</v>
      </c>
      <c r="BL203" s="3" t="s">
        <v>197</v>
      </c>
      <c r="BM203" s="156" t="s">
        <v>1711</v>
      </c>
    </row>
    <row r="204" spans="2:65" s="17" customFormat="1" ht="24.25" customHeight="1">
      <c r="B204" s="143"/>
      <c r="C204" s="144" t="s">
        <v>591</v>
      </c>
      <c r="D204" s="144" t="s">
        <v>159</v>
      </c>
      <c r="E204" s="145" t="s">
        <v>1712</v>
      </c>
      <c r="F204" s="146" t="s">
        <v>1713</v>
      </c>
      <c r="G204" s="147" t="s">
        <v>912</v>
      </c>
      <c r="H204" s="148"/>
      <c r="I204" s="149"/>
      <c r="J204" s="150"/>
      <c r="K204" s="151"/>
      <c r="L204" s="18"/>
      <c r="M204" s="152"/>
      <c r="N204" s="153" t="s">
        <v>35</v>
      </c>
      <c r="O204" s="45"/>
      <c r="P204" s="154">
        <f t="shared" si="36"/>
        <v>0</v>
      </c>
      <c r="Q204" s="154">
        <v>0</v>
      </c>
      <c r="R204" s="154">
        <f t="shared" si="37"/>
        <v>0</v>
      </c>
      <c r="S204" s="154">
        <v>0</v>
      </c>
      <c r="T204" s="155">
        <f t="shared" si="38"/>
        <v>0</v>
      </c>
      <c r="AR204" s="156" t="s">
        <v>197</v>
      </c>
      <c r="AT204" s="156" t="s">
        <v>159</v>
      </c>
      <c r="AU204" s="156" t="s">
        <v>75</v>
      </c>
      <c r="AY204" s="3" t="s">
        <v>157</v>
      </c>
      <c r="BE204" s="157">
        <f t="shared" si="39"/>
        <v>0</v>
      </c>
      <c r="BF204" s="157">
        <f t="shared" si="40"/>
        <v>0</v>
      </c>
      <c r="BG204" s="157">
        <f t="shared" si="41"/>
        <v>0</v>
      </c>
      <c r="BH204" s="157">
        <f t="shared" si="42"/>
        <v>0</v>
      </c>
      <c r="BI204" s="157">
        <f t="shared" si="43"/>
        <v>0</v>
      </c>
      <c r="BJ204" s="3" t="s">
        <v>81</v>
      </c>
      <c r="BK204" s="157">
        <f t="shared" si="44"/>
        <v>0</v>
      </c>
      <c r="BL204" s="3" t="s">
        <v>197</v>
      </c>
      <c r="BM204" s="156" t="s">
        <v>1714</v>
      </c>
    </row>
    <row r="205" spans="2:65" s="129" customFormat="1" ht="25.9" customHeight="1">
      <c r="B205" s="130"/>
      <c r="D205" s="131" t="s">
        <v>68</v>
      </c>
      <c r="E205" s="132" t="s">
        <v>1392</v>
      </c>
      <c r="F205" s="132" t="s">
        <v>1393</v>
      </c>
      <c r="I205" s="133"/>
      <c r="J205" s="134"/>
      <c r="L205" s="130"/>
      <c r="M205" s="135"/>
      <c r="N205" s="136"/>
      <c r="O205" s="136"/>
      <c r="P205" s="137">
        <f>SUM(P206:P207)</f>
        <v>0</v>
      </c>
      <c r="Q205" s="136"/>
      <c r="R205" s="137">
        <f>SUM(R206:R207)</f>
        <v>0</v>
      </c>
      <c r="S205" s="136"/>
      <c r="T205" s="138">
        <f>SUM(T206:T207)</f>
        <v>0</v>
      </c>
      <c r="AR205" s="131" t="s">
        <v>169</v>
      </c>
      <c r="AT205" s="139" t="s">
        <v>68</v>
      </c>
      <c r="AU205" s="139" t="s">
        <v>69</v>
      </c>
      <c r="AY205" s="131" t="s">
        <v>157</v>
      </c>
      <c r="BK205" s="140">
        <f>SUM(BK206:BK207)</f>
        <v>0</v>
      </c>
    </row>
    <row r="206" spans="2:65" s="17" customFormat="1" ht="16.5" customHeight="1">
      <c r="B206" s="143"/>
      <c r="C206" s="144" t="s">
        <v>357</v>
      </c>
      <c r="D206" s="144" t="s">
        <v>159</v>
      </c>
      <c r="E206" s="145" t="s">
        <v>1715</v>
      </c>
      <c r="F206" s="146" t="s">
        <v>1716</v>
      </c>
      <c r="G206" s="147" t="s">
        <v>222</v>
      </c>
      <c r="H206" s="148">
        <v>5</v>
      </c>
      <c r="I206" s="149"/>
      <c r="J206" s="150"/>
      <c r="K206" s="151"/>
      <c r="L206" s="18"/>
      <c r="M206" s="152"/>
      <c r="N206" s="153" t="s">
        <v>35</v>
      </c>
      <c r="O206" s="45"/>
      <c r="P206" s="154">
        <f>O206*H206</f>
        <v>0</v>
      </c>
      <c r="Q206" s="154">
        <v>0</v>
      </c>
      <c r="R206" s="154">
        <f>Q206*H206</f>
        <v>0</v>
      </c>
      <c r="S206" s="154">
        <v>0</v>
      </c>
      <c r="T206" s="155">
        <f>S206*H206</f>
        <v>0</v>
      </c>
      <c r="AR206" s="156" t="s">
        <v>329</v>
      </c>
      <c r="AT206" s="156" t="s">
        <v>159</v>
      </c>
      <c r="AU206" s="156" t="s">
        <v>75</v>
      </c>
      <c r="AY206" s="3" t="s">
        <v>157</v>
      </c>
      <c r="BE206" s="157">
        <f>IF(N206="základná",J206,0)</f>
        <v>0</v>
      </c>
      <c r="BF206" s="157">
        <f>IF(N206="znížená",J206,0)</f>
        <v>0</v>
      </c>
      <c r="BG206" s="157">
        <f>IF(N206="zákl. prenesená",J206,0)</f>
        <v>0</v>
      </c>
      <c r="BH206" s="157">
        <f>IF(N206="zníž. prenesená",J206,0)</f>
        <v>0</v>
      </c>
      <c r="BI206" s="157">
        <f>IF(N206="nulová",J206,0)</f>
        <v>0</v>
      </c>
      <c r="BJ206" s="3" t="s">
        <v>81</v>
      </c>
      <c r="BK206" s="157">
        <f>ROUND(I206*H206,2)</f>
        <v>0</v>
      </c>
      <c r="BL206" s="3" t="s">
        <v>329</v>
      </c>
      <c r="BM206" s="156" t="s">
        <v>1717</v>
      </c>
    </row>
    <row r="207" spans="2:65" s="17" customFormat="1" ht="24.25" customHeight="1">
      <c r="B207" s="143"/>
      <c r="C207" s="186" t="s">
        <v>603</v>
      </c>
      <c r="D207" s="186" t="s">
        <v>236</v>
      </c>
      <c r="E207" s="187" t="s">
        <v>1718</v>
      </c>
      <c r="F207" s="188" t="s">
        <v>1719</v>
      </c>
      <c r="G207" s="189" t="s">
        <v>222</v>
      </c>
      <c r="H207" s="190">
        <v>5</v>
      </c>
      <c r="I207" s="191"/>
      <c r="J207" s="192"/>
      <c r="K207" s="193"/>
      <c r="L207" s="194"/>
      <c r="M207" s="195"/>
      <c r="N207" s="196" t="s">
        <v>35</v>
      </c>
      <c r="O207" s="45"/>
      <c r="P207" s="154">
        <f>O207*H207</f>
        <v>0</v>
      </c>
      <c r="Q207" s="154">
        <v>0</v>
      </c>
      <c r="R207" s="154">
        <f>Q207*H207</f>
        <v>0</v>
      </c>
      <c r="S207" s="154">
        <v>0</v>
      </c>
      <c r="T207" s="155">
        <f>S207*H207</f>
        <v>0</v>
      </c>
      <c r="AR207" s="156" t="s">
        <v>825</v>
      </c>
      <c r="AT207" s="156" t="s">
        <v>236</v>
      </c>
      <c r="AU207" s="156" t="s">
        <v>75</v>
      </c>
      <c r="AY207" s="3" t="s">
        <v>157</v>
      </c>
      <c r="BE207" s="157">
        <f>IF(N207="základná",J207,0)</f>
        <v>0</v>
      </c>
      <c r="BF207" s="157">
        <f>IF(N207="znížená",J207,0)</f>
        <v>0</v>
      </c>
      <c r="BG207" s="157">
        <f>IF(N207="zákl. prenesená",J207,0)</f>
        <v>0</v>
      </c>
      <c r="BH207" s="157">
        <f>IF(N207="zníž. prenesená",J207,0)</f>
        <v>0</v>
      </c>
      <c r="BI207" s="157">
        <f>IF(N207="nulová",J207,0)</f>
        <v>0</v>
      </c>
      <c r="BJ207" s="3" t="s">
        <v>81</v>
      </c>
      <c r="BK207" s="157">
        <f>ROUND(I207*H207,2)</f>
        <v>0</v>
      </c>
      <c r="BL207" s="3" t="s">
        <v>329</v>
      </c>
      <c r="BM207" s="156" t="s">
        <v>1720</v>
      </c>
    </row>
    <row r="208" spans="2:65" s="129" customFormat="1" ht="25.9" customHeight="1">
      <c r="B208" s="130"/>
      <c r="D208" s="131" t="s">
        <v>68</v>
      </c>
      <c r="E208" s="132" t="s">
        <v>1721</v>
      </c>
      <c r="F208" s="132" t="s">
        <v>1722</v>
      </c>
      <c r="I208" s="133"/>
      <c r="J208" s="134"/>
      <c r="L208" s="130"/>
      <c r="M208" s="135"/>
      <c r="N208" s="136"/>
      <c r="O208" s="136"/>
      <c r="P208" s="137">
        <f>SUM(P209:P212)</f>
        <v>0</v>
      </c>
      <c r="Q208" s="136"/>
      <c r="R208" s="137">
        <f>SUM(R209:R212)</f>
        <v>0</v>
      </c>
      <c r="S208" s="136"/>
      <c r="T208" s="138">
        <f>SUM(T209:T212)</f>
        <v>0</v>
      </c>
      <c r="AR208" s="131" t="s">
        <v>163</v>
      </c>
      <c r="AT208" s="139" t="s">
        <v>68</v>
      </c>
      <c r="AU208" s="139" t="s">
        <v>69</v>
      </c>
      <c r="AY208" s="131" t="s">
        <v>157</v>
      </c>
      <c r="BK208" s="140">
        <f>SUM(BK209:BK212)</f>
        <v>0</v>
      </c>
    </row>
    <row r="209" spans="2:65" s="17" customFormat="1" ht="37.9" customHeight="1">
      <c r="B209" s="143"/>
      <c r="C209" s="144" t="s">
        <v>364</v>
      </c>
      <c r="D209" s="144" t="s">
        <v>159</v>
      </c>
      <c r="E209" s="145" t="s">
        <v>1723</v>
      </c>
      <c r="F209" s="146" t="s">
        <v>1724</v>
      </c>
      <c r="G209" s="147" t="s">
        <v>1725</v>
      </c>
      <c r="H209" s="148">
        <v>14</v>
      </c>
      <c r="I209" s="149"/>
      <c r="J209" s="150"/>
      <c r="K209" s="151"/>
      <c r="L209" s="18"/>
      <c r="M209" s="152"/>
      <c r="N209" s="153" t="s">
        <v>35</v>
      </c>
      <c r="O209" s="45"/>
      <c r="P209" s="154">
        <f>O209*H209</f>
        <v>0</v>
      </c>
      <c r="Q209" s="154">
        <v>0</v>
      </c>
      <c r="R209" s="154">
        <f>Q209*H209</f>
        <v>0</v>
      </c>
      <c r="S209" s="154">
        <v>0</v>
      </c>
      <c r="T209" s="155">
        <f>S209*H209</f>
        <v>0</v>
      </c>
      <c r="AR209" s="156" t="s">
        <v>1726</v>
      </c>
      <c r="AT209" s="156" t="s">
        <v>159</v>
      </c>
      <c r="AU209" s="156" t="s">
        <v>75</v>
      </c>
      <c r="AY209" s="3" t="s">
        <v>157</v>
      </c>
      <c r="BE209" s="157">
        <f>IF(N209="základná",J209,0)</f>
        <v>0</v>
      </c>
      <c r="BF209" s="157">
        <f>IF(N209="znížená",J209,0)</f>
        <v>0</v>
      </c>
      <c r="BG209" s="157">
        <f>IF(N209="zákl. prenesená",J209,0)</f>
        <v>0</v>
      </c>
      <c r="BH209" s="157">
        <f>IF(N209="zníž. prenesená",J209,0)</f>
        <v>0</v>
      </c>
      <c r="BI209" s="157">
        <f>IF(N209="nulová",J209,0)</f>
        <v>0</v>
      </c>
      <c r="BJ209" s="3" t="s">
        <v>81</v>
      </c>
      <c r="BK209" s="157">
        <f>ROUND(I209*H209,2)</f>
        <v>0</v>
      </c>
      <c r="BL209" s="3" t="s">
        <v>1726</v>
      </c>
      <c r="BM209" s="156" t="s">
        <v>1727</v>
      </c>
    </row>
    <row r="210" spans="2:65" s="17" customFormat="1" ht="33" customHeight="1">
      <c r="B210" s="143"/>
      <c r="C210" s="144" t="s">
        <v>611</v>
      </c>
      <c r="D210" s="144" t="s">
        <v>159</v>
      </c>
      <c r="E210" s="145" t="s">
        <v>1728</v>
      </c>
      <c r="F210" s="146" t="s">
        <v>1729</v>
      </c>
      <c r="G210" s="147" t="s">
        <v>1725</v>
      </c>
      <c r="H210" s="148">
        <v>9</v>
      </c>
      <c r="I210" s="149"/>
      <c r="J210" s="150"/>
      <c r="K210" s="151"/>
      <c r="L210" s="18"/>
      <c r="M210" s="152"/>
      <c r="N210" s="153" t="s">
        <v>35</v>
      </c>
      <c r="O210" s="45"/>
      <c r="P210" s="154">
        <f>O210*H210</f>
        <v>0</v>
      </c>
      <c r="Q210" s="154">
        <v>0</v>
      </c>
      <c r="R210" s="154">
        <f>Q210*H210</f>
        <v>0</v>
      </c>
      <c r="S210" s="154">
        <v>0</v>
      </c>
      <c r="T210" s="155">
        <f>S210*H210</f>
        <v>0</v>
      </c>
      <c r="AR210" s="156" t="s">
        <v>1726</v>
      </c>
      <c r="AT210" s="156" t="s">
        <v>159</v>
      </c>
      <c r="AU210" s="156" t="s">
        <v>75</v>
      </c>
      <c r="AY210" s="3" t="s">
        <v>157</v>
      </c>
      <c r="BE210" s="157">
        <f>IF(N210="základná",J210,0)</f>
        <v>0</v>
      </c>
      <c r="BF210" s="157">
        <f>IF(N210="znížená",J210,0)</f>
        <v>0</v>
      </c>
      <c r="BG210" s="157">
        <f>IF(N210="zákl. prenesená",J210,0)</f>
        <v>0</v>
      </c>
      <c r="BH210" s="157">
        <f>IF(N210="zníž. prenesená",J210,0)</f>
        <v>0</v>
      </c>
      <c r="BI210" s="157">
        <f>IF(N210="nulová",J210,0)</f>
        <v>0</v>
      </c>
      <c r="BJ210" s="3" t="s">
        <v>81</v>
      </c>
      <c r="BK210" s="157">
        <f>ROUND(I210*H210,2)</f>
        <v>0</v>
      </c>
      <c r="BL210" s="3" t="s">
        <v>1726</v>
      </c>
      <c r="BM210" s="156" t="s">
        <v>1730</v>
      </c>
    </row>
    <row r="211" spans="2:65" s="17" customFormat="1" ht="24.25" customHeight="1">
      <c r="B211" s="143"/>
      <c r="C211" s="144" t="s">
        <v>368</v>
      </c>
      <c r="D211" s="144" t="s">
        <v>159</v>
      </c>
      <c r="E211" s="145" t="s">
        <v>1731</v>
      </c>
      <c r="F211" s="146" t="s">
        <v>1732</v>
      </c>
      <c r="G211" s="147" t="s">
        <v>1725</v>
      </c>
      <c r="H211" s="148">
        <v>6</v>
      </c>
      <c r="I211" s="149"/>
      <c r="J211" s="150"/>
      <c r="K211" s="151"/>
      <c r="L211" s="18"/>
      <c r="M211" s="152"/>
      <c r="N211" s="153" t="s">
        <v>35</v>
      </c>
      <c r="O211" s="45"/>
      <c r="P211" s="154">
        <f>O211*H211</f>
        <v>0</v>
      </c>
      <c r="Q211" s="154">
        <v>0</v>
      </c>
      <c r="R211" s="154">
        <f>Q211*H211</f>
        <v>0</v>
      </c>
      <c r="S211" s="154">
        <v>0</v>
      </c>
      <c r="T211" s="155">
        <f>S211*H211</f>
        <v>0</v>
      </c>
      <c r="AR211" s="156" t="s">
        <v>1402</v>
      </c>
      <c r="AT211" s="156" t="s">
        <v>159</v>
      </c>
      <c r="AU211" s="156" t="s">
        <v>75</v>
      </c>
      <c r="AY211" s="3" t="s">
        <v>157</v>
      </c>
      <c r="BE211" s="157">
        <f>IF(N211="základná",J211,0)</f>
        <v>0</v>
      </c>
      <c r="BF211" s="157">
        <f>IF(N211="znížená",J211,0)</f>
        <v>0</v>
      </c>
      <c r="BG211" s="157">
        <f>IF(N211="zákl. prenesená",J211,0)</f>
        <v>0</v>
      </c>
      <c r="BH211" s="157">
        <f>IF(N211="zníž. prenesená",J211,0)</f>
        <v>0</v>
      </c>
      <c r="BI211" s="157">
        <f>IF(N211="nulová",J211,0)</f>
        <v>0</v>
      </c>
      <c r="BJ211" s="3" t="s">
        <v>81</v>
      </c>
      <c r="BK211" s="157">
        <f>ROUND(I211*H211,2)</f>
        <v>0</v>
      </c>
      <c r="BL211" s="3" t="s">
        <v>1402</v>
      </c>
      <c r="BM211" s="156" t="s">
        <v>1733</v>
      </c>
    </row>
    <row r="212" spans="2:65" s="17" customFormat="1" ht="24.25" customHeight="1">
      <c r="B212" s="143"/>
      <c r="C212" s="144" t="s">
        <v>618</v>
      </c>
      <c r="D212" s="144" t="s">
        <v>159</v>
      </c>
      <c r="E212" s="145" t="s">
        <v>1734</v>
      </c>
      <c r="F212" s="146" t="s">
        <v>1735</v>
      </c>
      <c r="G212" s="147" t="s">
        <v>1725</v>
      </c>
      <c r="H212" s="148">
        <v>36</v>
      </c>
      <c r="I212" s="149"/>
      <c r="J212" s="150"/>
      <c r="K212" s="151"/>
      <c r="L212" s="18"/>
      <c r="M212" s="205"/>
      <c r="N212" s="206" t="s">
        <v>35</v>
      </c>
      <c r="O212" s="207"/>
      <c r="P212" s="208">
        <f>O212*H212</f>
        <v>0</v>
      </c>
      <c r="Q212" s="208">
        <v>0</v>
      </c>
      <c r="R212" s="208">
        <f>Q212*H212</f>
        <v>0</v>
      </c>
      <c r="S212" s="208">
        <v>0</v>
      </c>
      <c r="T212" s="209">
        <f>S212*H212</f>
        <v>0</v>
      </c>
      <c r="AR212" s="156" t="s">
        <v>1402</v>
      </c>
      <c r="AT212" s="156" t="s">
        <v>159</v>
      </c>
      <c r="AU212" s="156" t="s">
        <v>75</v>
      </c>
      <c r="AY212" s="3" t="s">
        <v>157</v>
      </c>
      <c r="BE212" s="157">
        <f>IF(N212="základná",J212,0)</f>
        <v>0</v>
      </c>
      <c r="BF212" s="157">
        <f>IF(N212="znížená",J212,0)</f>
        <v>0</v>
      </c>
      <c r="BG212" s="157">
        <f>IF(N212="zákl. prenesená",J212,0)</f>
        <v>0</v>
      </c>
      <c r="BH212" s="157">
        <f>IF(N212="zníž. prenesená",J212,0)</f>
        <v>0</v>
      </c>
      <c r="BI212" s="157">
        <f>IF(N212="nulová",J212,0)</f>
        <v>0</v>
      </c>
      <c r="BJ212" s="3" t="s">
        <v>81</v>
      </c>
      <c r="BK212" s="157">
        <f>ROUND(I212*H212,2)</f>
        <v>0</v>
      </c>
      <c r="BL212" s="3" t="s">
        <v>1402</v>
      </c>
      <c r="BM212" s="156" t="s">
        <v>1736</v>
      </c>
    </row>
    <row r="213" spans="2:65" s="17" customFormat="1" ht="7" customHeight="1">
      <c r="B213" s="33"/>
      <c r="C213" s="34"/>
      <c r="D213" s="34"/>
      <c r="E213" s="34"/>
      <c r="F213" s="34"/>
      <c r="G213" s="34"/>
      <c r="H213" s="34"/>
      <c r="I213" s="34"/>
      <c r="J213" s="34"/>
      <c r="K213" s="34"/>
      <c r="L213" s="18"/>
    </row>
  </sheetData>
  <autoFilter ref="C124:K212"/>
  <mergeCells count="12">
    <mergeCell ref="E115:H115"/>
    <mergeCell ref="E117:H117"/>
    <mergeCell ref="E29:H29"/>
    <mergeCell ref="E82:H82"/>
    <mergeCell ref="E84:H84"/>
    <mergeCell ref="E86:H86"/>
    <mergeCell ref="E113:H113"/>
    <mergeCell ref="L2:V2"/>
    <mergeCell ref="E7:H7"/>
    <mergeCell ref="E9:H9"/>
    <mergeCell ref="E11:H11"/>
    <mergeCell ref="E20:H20"/>
  </mergeCells>
  <pageMargins left="0.39374999999999999" right="0.39374999999999999" top="0.39374999999999999" bottom="0.39374999999999999" header="0.51180555555555496" footer="0"/>
  <pageSetup paperSize="9" scale="89" firstPageNumber="0" fitToHeight="100" orientation="portrait" horizontalDpi="300" verticalDpi="300" r:id="rId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AMJ230"/>
  <sheetViews>
    <sheetView showGridLines="0" topLeftCell="B85" zoomScaleSheetLayoutView="100" workbookViewId="0">
      <selection activeCell="J98" sqref="J98:J105"/>
    </sheetView>
  </sheetViews>
  <sheetFormatPr defaultRowHeight="10"/>
  <cols>
    <col min="1" max="1" width="8.33203125" style="1" customWidth="1"/>
    <col min="2" max="2" width="1.109375" style="1" customWidth="1"/>
    <col min="3" max="3" width="4.109375" style="1" customWidth="1"/>
    <col min="4" max="4" width="4.33203125" style="1" customWidth="1"/>
    <col min="5" max="5" width="17.109375" style="1" customWidth="1"/>
    <col min="6" max="6" width="50.77734375" style="1" customWidth="1"/>
    <col min="7" max="7" width="7.44140625" style="1" customWidth="1"/>
    <col min="8" max="8" width="14" style="1" customWidth="1"/>
    <col min="9" max="9" width="15.7773437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77734375" style="1" hidden="1" customWidth="1"/>
    <col min="14" max="14" width="9.33203125" style="1" hidden="1" customWidth="1"/>
    <col min="15" max="20" width="14.10937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32" max="43" width="8.44140625" style="1"/>
    <col min="44" max="65" width="9.33203125" style="1" hidden="1" customWidth="1"/>
    <col min="66" max="1024" width="8.44140625" style="1"/>
  </cols>
  <sheetData>
    <row r="2" spans="1:46" ht="37" customHeight="1">
      <c r="A2" s="213"/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722"/>
      <c r="M2" s="722"/>
      <c r="N2" s="722"/>
      <c r="O2" s="722"/>
      <c r="P2" s="722"/>
      <c r="Q2" s="722"/>
      <c r="R2" s="722"/>
      <c r="S2" s="722"/>
      <c r="T2" s="722"/>
      <c r="U2" s="722"/>
      <c r="V2" s="722"/>
      <c r="W2" s="213"/>
      <c r="X2" s="213"/>
      <c r="Y2" s="213"/>
      <c r="Z2" s="213"/>
      <c r="AA2" s="213"/>
      <c r="AB2" s="213"/>
      <c r="AC2" s="213"/>
      <c r="AD2" s="213"/>
      <c r="AE2" s="213"/>
      <c r="AF2" s="213"/>
      <c r="AG2" s="213"/>
      <c r="AH2" s="213"/>
      <c r="AI2" s="213"/>
      <c r="AJ2" s="213"/>
      <c r="AK2" s="213"/>
      <c r="AL2" s="213"/>
      <c r="AM2" s="213"/>
      <c r="AN2" s="213"/>
      <c r="AO2" s="213"/>
      <c r="AP2" s="213"/>
      <c r="AQ2" s="213"/>
      <c r="AR2" s="213"/>
      <c r="AS2" s="213"/>
      <c r="AT2" s="220" t="s">
        <v>2687</v>
      </c>
    </row>
    <row r="3" spans="1:46" ht="7" customHeight="1">
      <c r="A3" s="213"/>
      <c r="B3" s="249"/>
      <c r="C3" s="250"/>
      <c r="D3" s="250"/>
      <c r="E3" s="250"/>
      <c r="F3" s="250"/>
      <c r="G3" s="250"/>
      <c r="H3" s="250"/>
      <c r="I3" s="250"/>
      <c r="J3" s="250"/>
      <c r="K3" s="250"/>
      <c r="L3" s="221"/>
      <c r="M3" s="213"/>
      <c r="N3" s="213"/>
      <c r="O3" s="213"/>
      <c r="P3" s="213"/>
      <c r="Q3" s="213"/>
      <c r="R3" s="213"/>
      <c r="S3" s="213"/>
      <c r="T3" s="213"/>
      <c r="U3" s="213"/>
      <c r="V3" s="213"/>
      <c r="W3" s="213"/>
      <c r="X3" s="213"/>
      <c r="Y3" s="213"/>
      <c r="Z3" s="213"/>
      <c r="AA3" s="213"/>
      <c r="AB3" s="213"/>
      <c r="AC3" s="213"/>
      <c r="AD3" s="213"/>
      <c r="AE3" s="213"/>
      <c r="AF3" s="213"/>
      <c r="AG3" s="213"/>
      <c r="AH3" s="213"/>
      <c r="AI3" s="213"/>
      <c r="AJ3" s="213"/>
      <c r="AK3" s="213"/>
      <c r="AL3" s="213"/>
      <c r="AM3" s="213"/>
      <c r="AN3" s="213"/>
      <c r="AO3" s="213"/>
      <c r="AP3" s="213"/>
      <c r="AQ3" s="213"/>
      <c r="AR3" s="213"/>
      <c r="AS3" s="213"/>
      <c r="AT3" s="220" t="s">
        <v>69</v>
      </c>
    </row>
    <row r="4" spans="1:46" ht="25" customHeight="1">
      <c r="A4" s="213"/>
      <c r="B4" s="221"/>
      <c r="C4" s="213"/>
      <c r="D4" s="251" t="s">
        <v>110</v>
      </c>
      <c r="E4" s="213"/>
      <c r="F4" s="213"/>
      <c r="G4" s="213"/>
      <c r="H4" s="213"/>
      <c r="I4" s="213"/>
      <c r="J4" s="213"/>
      <c r="K4" s="213"/>
      <c r="L4" s="221"/>
      <c r="M4" s="252" t="s">
        <v>8</v>
      </c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213"/>
      <c r="AA4" s="213"/>
      <c r="AB4" s="213"/>
      <c r="AC4" s="213"/>
      <c r="AD4" s="213"/>
      <c r="AE4" s="213"/>
      <c r="AF4" s="213"/>
      <c r="AG4" s="213"/>
      <c r="AH4" s="213"/>
      <c r="AI4" s="213"/>
      <c r="AJ4" s="213"/>
      <c r="AK4" s="213"/>
      <c r="AL4" s="213"/>
      <c r="AM4" s="213"/>
      <c r="AN4" s="213"/>
      <c r="AO4" s="213"/>
      <c r="AP4" s="213"/>
      <c r="AQ4" s="213"/>
      <c r="AR4" s="213"/>
      <c r="AS4" s="213"/>
      <c r="AT4" s="220" t="s">
        <v>2</v>
      </c>
    </row>
    <row r="5" spans="1:46" ht="7" customHeight="1">
      <c r="A5" s="213"/>
      <c r="B5" s="221"/>
      <c r="C5" s="213"/>
      <c r="D5" s="213"/>
      <c r="E5" s="213"/>
      <c r="F5" s="213"/>
      <c r="G5" s="213"/>
      <c r="H5" s="213"/>
      <c r="I5" s="213"/>
      <c r="J5" s="213"/>
      <c r="K5" s="213"/>
      <c r="L5" s="221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  <c r="Z5" s="213"/>
      <c r="AA5" s="213"/>
      <c r="AB5" s="213"/>
      <c r="AC5" s="213"/>
      <c r="AD5" s="213"/>
      <c r="AE5" s="213"/>
      <c r="AF5" s="213"/>
      <c r="AG5" s="213"/>
      <c r="AH5" s="213"/>
      <c r="AI5" s="213"/>
      <c r="AJ5" s="213"/>
      <c r="AK5" s="213"/>
      <c r="AL5" s="213"/>
      <c r="AM5" s="213"/>
      <c r="AN5" s="213"/>
      <c r="AO5" s="213"/>
      <c r="AP5" s="213"/>
      <c r="AQ5" s="213"/>
      <c r="AR5" s="213"/>
      <c r="AS5" s="213"/>
      <c r="AT5" s="213"/>
    </row>
    <row r="6" spans="1:46" ht="12" customHeight="1">
      <c r="A6" s="213"/>
      <c r="B6" s="221"/>
      <c r="C6" s="213"/>
      <c r="D6" s="253" t="s">
        <v>14</v>
      </c>
      <c r="E6" s="213"/>
      <c r="F6" s="213"/>
      <c r="G6" s="213"/>
      <c r="H6" s="213"/>
      <c r="I6" s="213"/>
      <c r="J6" s="213"/>
      <c r="K6" s="213"/>
      <c r="L6" s="221"/>
      <c r="M6" s="213"/>
      <c r="N6" s="213"/>
      <c r="O6" s="213"/>
      <c r="P6" s="213"/>
      <c r="Q6" s="213"/>
      <c r="R6" s="213"/>
      <c r="S6" s="213"/>
      <c r="T6" s="213"/>
      <c r="U6" s="213"/>
      <c r="V6" s="213"/>
      <c r="W6" s="213"/>
      <c r="X6" s="213"/>
      <c r="Y6" s="213"/>
      <c r="Z6" s="213"/>
      <c r="AA6" s="213"/>
      <c r="AB6" s="213"/>
      <c r="AC6" s="213"/>
      <c r="AD6" s="213"/>
      <c r="AE6" s="213"/>
      <c r="AF6" s="213"/>
      <c r="AG6" s="213"/>
      <c r="AH6" s="213"/>
      <c r="AI6" s="213"/>
      <c r="AJ6" s="213"/>
      <c r="AK6" s="213"/>
      <c r="AL6" s="213"/>
      <c r="AM6" s="213"/>
      <c r="AN6" s="213"/>
      <c r="AO6" s="213"/>
      <c r="AP6" s="213"/>
      <c r="AQ6" s="213"/>
      <c r="AR6" s="213"/>
      <c r="AS6" s="213"/>
      <c r="AT6" s="213"/>
    </row>
    <row r="7" spans="1:46" ht="16.5" customHeight="1">
      <c r="A7" s="213"/>
      <c r="B7" s="221"/>
      <c r="C7" s="213"/>
      <c r="D7" s="213"/>
      <c r="E7" s="725" t="s">
        <v>2688</v>
      </c>
      <c r="F7" s="726"/>
      <c r="G7" s="726"/>
      <c r="H7" s="726"/>
      <c r="I7" s="213"/>
      <c r="J7" s="213"/>
      <c r="K7" s="213"/>
      <c r="L7" s="221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13"/>
      <c r="AG7" s="213"/>
      <c r="AH7" s="213"/>
      <c r="AI7" s="213"/>
      <c r="AJ7" s="213"/>
      <c r="AK7" s="213"/>
      <c r="AL7" s="213"/>
      <c r="AM7" s="213"/>
      <c r="AN7" s="213"/>
      <c r="AO7" s="213"/>
      <c r="AP7" s="213"/>
      <c r="AQ7" s="213"/>
      <c r="AR7" s="213"/>
      <c r="AS7" s="213"/>
      <c r="AT7" s="213"/>
    </row>
    <row r="8" spans="1:46" ht="12" customHeight="1">
      <c r="A8" s="213"/>
      <c r="B8" s="221"/>
      <c r="C8" s="213"/>
      <c r="D8" s="253" t="s">
        <v>111</v>
      </c>
      <c r="E8" s="213"/>
      <c r="F8" s="213"/>
      <c r="G8" s="213"/>
      <c r="H8" s="213"/>
      <c r="I8" s="213"/>
      <c r="J8" s="213"/>
      <c r="K8" s="213"/>
      <c r="L8" s="221"/>
      <c r="M8" s="213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213"/>
      <c r="Z8" s="213"/>
      <c r="AA8" s="213"/>
      <c r="AB8" s="213"/>
      <c r="AC8" s="213"/>
      <c r="AD8" s="213"/>
      <c r="AE8" s="213"/>
      <c r="AF8" s="213"/>
      <c r="AG8" s="213"/>
      <c r="AH8" s="213"/>
      <c r="AI8" s="213"/>
      <c r="AJ8" s="213"/>
      <c r="AK8" s="213"/>
      <c r="AL8" s="213"/>
      <c r="AM8" s="213"/>
      <c r="AN8" s="213"/>
      <c r="AO8" s="213"/>
      <c r="AP8" s="213"/>
      <c r="AQ8" s="213"/>
      <c r="AR8" s="213"/>
      <c r="AS8" s="213"/>
      <c r="AT8" s="213"/>
    </row>
    <row r="9" spans="1:46" s="17" customFormat="1" ht="16.5" customHeight="1">
      <c r="A9" s="229"/>
      <c r="B9" s="232"/>
      <c r="C9" s="229"/>
      <c r="D9" s="229"/>
      <c r="E9" s="718" t="s">
        <v>2993</v>
      </c>
      <c r="F9" s="718"/>
      <c r="G9" s="718"/>
      <c r="H9" s="718"/>
      <c r="I9" s="229"/>
      <c r="J9" s="229"/>
      <c r="K9" s="229"/>
      <c r="L9" s="233"/>
      <c r="M9" s="214"/>
      <c r="N9" s="214"/>
      <c r="O9" s="214"/>
      <c r="P9" s="214"/>
      <c r="Q9" s="214"/>
      <c r="R9" s="214"/>
      <c r="S9" s="229"/>
      <c r="T9" s="229"/>
      <c r="U9" s="229"/>
      <c r="V9" s="229"/>
      <c r="W9" s="229"/>
      <c r="X9" s="229"/>
      <c r="Y9" s="229"/>
      <c r="Z9" s="229"/>
      <c r="AA9" s="229"/>
      <c r="AB9" s="229"/>
      <c r="AC9" s="229"/>
      <c r="AD9" s="229"/>
      <c r="AE9" s="229"/>
      <c r="AF9" s="214"/>
      <c r="AG9" s="214"/>
      <c r="AH9" s="214"/>
      <c r="AI9" s="214"/>
      <c r="AJ9" s="214"/>
      <c r="AK9" s="214"/>
      <c r="AL9" s="214"/>
      <c r="AM9" s="214"/>
      <c r="AN9" s="214"/>
      <c r="AO9" s="214"/>
      <c r="AP9" s="214"/>
      <c r="AQ9" s="214"/>
      <c r="AR9" s="214"/>
      <c r="AS9" s="214"/>
      <c r="AT9" s="214"/>
    </row>
    <row r="10" spans="1:46" s="17" customFormat="1" ht="12" customHeight="1">
      <c r="A10" s="229"/>
      <c r="B10" s="232"/>
      <c r="C10" s="229"/>
      <c r="D10" s="253" t="s">
        <v>112</v>
      </c>
      <c r="E10" s="229"/>
      <c r="F10" s="229"/>
      <c r="G10" s="229"/>
      <c r="H10" s="229"/>
      <c r="I10" s="229"/>
      <c r="J10" s="229"/>
      <c r="K10" s="229"/>
      <c r="L10" s="233"/>
      <c r="M10" s="214"/>
      <c r="N10" s="214"/>
      <c r="O10" s="214"/>
      <c r="P10" s="214"/>
      <c r="Q10" s="214"/>
      <c r="R10" s="214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14"/>
      <c r="AG10" s="214"/>
      <c r="AH10" s="214"/>
      <c r="AI10" s="214"/>
      <c r="AJ10" s="214"/>
      <c r="AK10" s="214"/>
      <c r="AL10" s="214"/>
      <c r="AM10" s="214"/>
      <c r="AN10" s="214"/>
      <c r="AO10" s="214"/>
      <c r="AP10" s="214"/>
      <c r="AQ10" s="214"/>
      <c r="AR10" s="214"/>
      <c r="AS10" s="214"/>
      <c r="AT10" s="214"/>
    </row>
    <row r="11" spans="1:46" s="17" customFormat="1" ht="16.5" customHeight="1">
      <c r="A11" s="229"/>
      <c r="B11" s="232"/>
      <c r="C11" s="229"/>
      <c r="D11" s="229"/>
      <c r="E11" s="727" t="s">
        <v>1737</v>
      </c>
      <c r="F11" s="728"/>
      <c r="G11" s="728"/>
      <c r="H11" s="728"/>
      <c r="I11" s="229"/>
      <c r="J11" s="229"/>
      <c r="K11" s="229"/>
      <c r="L11" s="233"/>
      <c r="M11" s="214"/>
      <c r="N11" s="214"/>
      <c r="O11" s="214"/>
      <c r="P11" s="214"/>
      <c r="Q11" s="214"/>
      <c r="R11" s="214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29"/>
      <c r="AF11" s="214"/>
      <c r="AG11" s="214"/>
      <c r="AH11" s="214"/>
      <c r="AI11" s="214"/>
      <c r="AJ11" s="214"/>
      <c r="AK11" s="214"/>
      <c r="AL11" s="214"/>
      <c r="AM11" s="214"/>
      <c r="AN11" s="214"/>
      <c r="AO11" s="214"/>
      <c r="AP11" s="214"/>
      <c r="AQ11" s="214"/>
      <c r="AR11" s="214"/>
      <c r="AS11" s="214"/>
      <c r="AT11" s="214"/>
    </row>
    <row r="12" spans="1:46" s="17" customFormat="1">
      <c r="A12" s="229"/>
      <c r="B12" s="232"/>
      <c r="C12" s="229"/>
      <c r="D12" s="229"/>
      <c r="E12" s="229"/>
      <c r="F12" s="229"/>
      <c r="G12" s="229"/>
      <c r="H12" s="229"/>
      <c r="I12" s="229"/>
      <c r="J12" s="229"/>
      <c r="K12" s="229"/>
      <c r="L12" s="233"/>
      <c r="M12" s="214"/>
      <c r="N12" s="214"/>
      <c r="O12" s="214"/>
      <c r="P12" s="214"/>
      <c r="Q12" s="214"/>
      <c r="R12" s="214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  <c r="AC12" s="229"/>
      <c r="AD12" s="229"/>
      <c r="AE12" s="229"/>
      <c r="AF12" s="214"/>
      <c r="AG12" s="214"/>
      <c r="AH12" s="214"/>
      <c r="AI12" s="214"/>
      <c r="AJ12" s="214"/>
      <c r="AK12" s="214"/>
      <c r="AL12" s="214"/>
      <c r="AM12" s="214"/>
      <c r="AN12" s="214"/>
      <c r="AO12" s="214"/>
      <c r="AP12" s="214"/>
      <c r="AQ12" s="214"/>
      <c r="AR12" s="214"/>
      <c r="AS12" s="214"/>
      <c r="AT12" s="214"/>
    </row>
    <row r="13" spans="1:46" s="17" customFormat="1" ht="12" customHeight="1">
      <c r="A13" s="229"/>
      <c r="B13" s="232"/>
      <c r="C13" s="229"/>
      <c r="D13" s="253" t="s">
        <v>15</v>
      </c>
      <c r="E13" s="229"/>
      <c r="F13" s="248" t="s">
        <v>2689</v>
      </c>
      <c r="G13" s="229"/>
      <c r="H13" s="229"/>
      <c r="I13" s="253" t="s">
        <v>16</v>
      </c>
      <c r="J13" s="248" t="s">
        <v>2689</v>
      </c>
      <c r="K13" s="229"/>
      <c r="L13" s="233"/>
      <c r="M13" s="214"/>
      <c r="N13" s="214"/>
      <c r="O13" s="214"/>
      <c r="P13" s="214"/>
      <c r="Q13" s="214"/>
      <c r="R13" s="214"/>
      <c r="S13" s="229"/>
      <c r="T13" s="229"/>
      <c r="U13" s="229"/>
      <c r="V13" s="229"/>
      <c r="W13" s="229"/>
      <c r="X13" s="229"/>
      <c r="Y13" s="229"/>
      <c r="Z13" s="229"/>
      <c r="AA13" s="229"/>
      <c r="AB13" s="229"/>
      <c r="AC13" s="229"/>
      <c r="AD13" s="229"/>
      <c r="AE13" s="229"/>
      <c r="AF13" s="214"/>
      <c r="AG13" s="214"/>
      <c r="AH13" s="214"/>
      <c r="AI13" s="214"/>
      <c r="AJ13" s="214"/>
      <c r="AK13" s="214"/>
      <c r="AL13" s="214"/>
      <c r="AM13" s="214"/>
      <c r="AN13" s="214"/>
      <c r="AO13" s="214"/>
      <c r="AP13" s="214"/>
      <c r="AQ13" s="214"/>
      <c r="AR13" s="214"/>
      <c r="AS13" s="214"/>
      <c r="AT13" s="214"/>
    </row>
    <row r="14" spans="1:46" s="17" customFormat="1" ht="12" customHeight="1">
      <c r="A14" s="229"/>
      <c r="B14" s="232"/>
      <c r="C14" s="229"/>
      <c r="D14" s="253" t="s">
        <v>17</v>
      </c>
      <c r="E14" s="229"/>
      <c r="F14" s="248" t="s">
        <v>2690</v>
      </c>
      <c r="G14" s="229"/>
      <c r="H14" s="229"/>
      <c r="I14" s="253" t="s">
        <v>19</v>
      </c>
      <c r="J14" s="254">
        <f>'Rekapitulácia stavby'!AN8</f>
        <v>45048</v>
      </c>
      <c r="K14" s="229"/>
      <c r="L14" s="233"/>
      <c r="M14" s="214"/>
      <c r="N14" s="214"/>
      <c r="O14" s="214"/>
      <c r="P14" s="214"/>
      <c r="Q14" s="214"/>
      <c r="R14" s="214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14"/>
      <c r="AG14" s="214"/>
      <c r="AH14" s="214"/>
      <c r="AI14" s="214"/>
      <c r="AJ14" s="214"/>
      <c r="AK14" s="214"/>
      <c r="AL14" s="214"/>
      <c r="AM14" s="214"/>
      <c r="AN14" s="214"/>
      <c r="AO14" s="214"/>
      <c r="AP14" s="214"/>
      <c r="AQ14" s="214"/>
      <c r="AR14" s="214"/>
      <c r="AS14" s="214"/>
      <c r="AT14" s="214"/>
    </row>
    <row r="15" spans="1:46" s="17" customFormat="1" ht="10.9" customHeight="1">
      <c r="A15" s="229"/>
      <c r="B15" s="232"/>
      <c r="C15" s="229"/>
      <c r="D15" s="229"/>
      <c r="E15" s="229"/>
      <c r="F15" s="229"/>
      <c r="G15" s="229"/>
      <c r="H15" s="229"/>
      <c r="I15" s="229"/>
      <c r="J15" s="229"/>
      <c r="K15" s="229"/>
      <c r="L15" s="233"/>
      <c r="M15" s="214"/>
      <c r="N15" s="214"/>
      <c r="O15" s="214"/>
      <c r="P15" s="214"/>
      <c r="Q15" s="214"/>
      <c r="R15" s="214"/>
      <c r="S15" s="229"/>
      <c r="T15" s="229"/>
      <c r="U15" s="229"/>
      <c r="V15" s="229"/>
      <c r="W15" s="229"/>
      <c r="X15" s="229"/>
      <c r="Y15" s="229"/>
      <c r="Z15" s="229"/>
      <c r="AA15" s="229"/>
      <c r="AB15" s="229"/>
      <c r="AC15" s="229"/>
      <c r="AD15" s="229"/>
      <c r="AE15" s="229"/>
      <c r="AF15" s="214"/>
      <c r="AG15" s="214"/>
      <c r="AH15" s="214"/>
      <c r="AI15" s="214"/>
      <c r="AJ15" s="214"/>
      <c r="AK15" s="214"/>
      <c r="AL15" s="214"/>
      <c r="AM15" s="214"/>
      <c r="AN15" s="214"/>
      <c r="AO15" s="214"/>
      <c r="AP15" s="214"/>
      <c r="AQ15" s="214"/>
      <c r="AR15" s="214"/>
      <c r="AS15" s="214"/>
      <c r="AT15" s="214"/>
    </row>
    <row r="16" spans="1:46" s="17" customFormat="1" ht="12" customHeight="1">
      <c r="A16" s="229"/>
      <c r="B16" s="232"/>
      <c r="C16" s="229"/>
      <c r="D16" s="253" t="s">
        <v>20</v>
      </c>
      <c r="E16" s="229"/>
      <c r="F16" s="229"/>
      <c r="G16" s="229"/>
      <c r="H16" s="229"/>
      <c r="I16" s="253" t="s">
        <v>21</v>
      </c>
      <c r="J16" s="248" t="s">
        <v>2689</v>
      </c>
      <c r="K16" s="229"/>
      <c r="L16" s="233"/>
      <c r="M16" s="214"/>
      <c r="N16" s="214"/>
      <c r="O16" s="214"/>
      <c r="P16" s="214"/>
      <c r="Q16" s="214"/>
      <c r="R16" s="214"/>
      <c r="S16" s="229"/>
      <c r="T16" s="229"/>
      <c r="U16" s="229"/>
      <c r="V16" s="229"/>
      <c r="W16" s="229"/>
      <c r="X16" s="229"/>
      <c r="Y16" s="229"/>
      <c r="Z16" s="229"/>
      <c r="AA16" s="229"/>
      <c r="AB16" s="229"/>
      <c r="AC16" s="229"/>
      <c r="AD16" s="229"/>
      <c r="AE16" s="229"/>
      <c r="AF16" s="214"/>
      <c r="AG16" s="214"/>
      <c r="AH16" s="214"/>
      <c r="AI16" s="214"/>
      <c r="AJ16" s="214"/>
      <c r="AK16" s="214"/>
      <c r="AL16" s="214"/>
      <c r="AM16" s="214"/>
      <c r="AN16" s="214"/>
      <c r="AO16" s="214"/>
      <c r="AP16" s="214"/>
      <c r="AQ16" s="214"/>
      <c r="AR16" s="214"/>
      <c r="AS16" s="214"/>
      <c r="AT16" s="214"/>
    </row>
    <row r="17" spans="1:31" s="17" customFormat="1" ht="18" customHeight="1">
      <c r="A17" s="229"/>
      <c r="B17" s="232"/>
      <c r="C17" s="229"/>
      <c r="D17" s="229"/>
      <c r="E17" s="248" t="s">
        <v>2691</v>
      </c>
      <c r="F17" s="229"/>
      <c r="G17" s="229"/>
      <c r="H17" s="229"/>
      <c r="I17" s="253" t="s">
        <v>22</v>
      </c>
      <c r="J17" s="248" t="s">
        <v>2689</v>
      </c>
      <c r="K17" s="229"/>
      <c r="L17" s="233"/>
      <c r="M17" s="214"/>
      <c r="N17" s="214"/>
      <c r="O17" s="214"/>
      <c r="P17" s="214"/>
      <c r="Q17" s="214"/>
      <c r="R17" s="214"/>
      <c r="S17" s="229"/>
      <c r="T17" s="229"/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</row>
    <row r="18" spans="1:31" s="17" customFormat="1" ht="7" customHeight="1">
      <c r="A18" s="229"/>
      <c r="B18" s="232"/>
      <c r="C18" s="229"/>
      <c r="D18" s="229"/>
      <c r="E18" s="229"/>
      <c r="F18" s="229"/>
      <c r="G18" s="229"/>
      <c r="H18" s="229"/>
      <c r="I18" s="229"/>
      <c r="J18" s="229"/>
      <c r="K18" s="229"/>
      <c r="L18" s="233"/>
      <c r="M18" s="214"/>
      <c r="N18" s="214"/>
      <c r="O18" s="214"/>
      <c r="P18" s="214"/>
      <c r="Q18" s="214"/>
      <c r="R18" s="214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</row>
    <row r="19" spans="1:31" s="17" customFormat="1" ht="12" customHeight="1">
      <c r="A19" s="229"/>
      <c r="B19" s="232"/>
      <c r="C19" s="229"/>
      <c r="D19" s="253" t="s">
        <v>23</v>
      </c>
      <c r="E19" s="229"/>
      <c r="F19" s="229"/>
      <c r="G19" s="229"/>
      <c r="H19" s="229"/>
      <c r="I19" s="253" t="s">
        <v>21</v>
      </c>
      <c r="J19" s="227" t="s">
        <v>24</v>
      </c>
      <c r="K19" s="229"/>
      <c r="L19" s="233"/>
      <c r="M19" s="214"/>
      <c r="N19" s="214"/>
      <c r="O19" s="214"/>
      <c r="P19" s="214"/>
      <c r="Q19" s="214"/>
      <c r="R19" s="214"/>
      <c r="S19" s="229"/>
      <c r="T19" s="229"/>
      <c r="U19" s="229"/>
      <c r="V19" s="229"/>
      <c r="W19" s="229"/>
      <c r="X19" s="229"/>
      <c r="Y19" s="229"/>
      <c r="Z19" s="229"/>
      <c r="AA19" s="229"/>
      <c r="AB19" s="229"/>
      <c r="AC19" s="229"/>
      <c r="AD19" s="229"/>
      <c r="AE19" s="229"/>
    </row>
    <row r="20" spans="1:31" s="17" customFormat="1" ht="18" customHeight="1">
      <c r="A20" s="229"/>
      <c r="B20" s="232"/>
      <c r="C20" s="229"/>
      <c r="D20" s="229"/>
      <c r="E20" s="729" t="s">
        <v>24</v>
      </c>
      <c r="F20" s="730"/>
      <c r="G20" s="730"/>
      <c r="H20" s="730"/>
      <c r="I20" s="253" t="s">
        <v>22</v>
      </c>
      <c r="J20" s="227" t="s">
        <v>24</v>
      </c>
      <c r="K20" s="229"/>
      <c r="L20" s="233"/>
      <c r="M20" s="214"/>
      <c r="N20" s="214"/>
      <c r="O20" s="214"/>
      <c r="P20" s="214"/>
      <c r="Q20" s="214"/>
      <c r="R20" s="214"/>
      <c r="S20" s="229"/>
      <c r="T20" s="229"/>
      <c r="U20" s="229"/>
      <c r="V20" s="229"/>
      <c r="W20" s="229"/>
      <c r="X20" s="229"/>
      <c r="Y20" s="229"/>
      <c r="Z20" s="229"/>
      <c r="AA20" s="229"/>
      <c r="AB20" s="229"/>
      <c r="AC20" s="229"/>
      <c r="AD20" s="229"/>
      <c r="AE20" s="229"/>
    </row>
    <row r="21" spans="1:31" s="17" customFormat="1" ht="7" customHeight="1">
      <c r="A21" s="229"/>
      <c r="B21" s="232"/>
      <c r="C21" s="229"/>
      <c r="D21" s="229"/>
      <c r="E21" s="229"/>
      <c r="F21" s="229"/>
      <c r="G21" s="229"/>
      <c r="H21" s="229"/>
      <c r="I21" s="229"/>
      <c r="J21" s="229"/>
      <c r="K21" s="229"/>
      <c r="L21" s="233"/>
      <c r="M21" s="214"/>
      <c r="N21" s="214"/>
      <c r="O21" s="214"/>
      <c r="P21" s="214"/>
      <c r="Q21" s="214"/>
      <c r="R21" s="214"/>
      <c r="S21" s="229"/>
      <c r="T21" s="229"/>
      <c r="U21" s="229"/>
      <c r="V21" s="229"/>
      <c r="W21" s="229"/>
      <c r="X21" s="229"/>
      <c r="Y21" s="229"/>
      <c r="Z21" s="229"/>
      <c r="AA21" s="229"/>
      <c r="AB21" s="229"/>
      <c r="AC21" s="229"/>
      <c r="AD21" s="229"/>
      <c r="AE21" s="229"/>
    </row>
    <row r="22" spans="1:31" s="17" customFormat="1" ht="12" customHeight="1">
      <c r="A22" s="229"/>
      <c r="B22" s="232"/>
      <c r="C22" s="229"/>
      <c r="D22" s="253" t="s">
        <v>25</v>
      </c>
      <c r="E22" s="229"/>
      <c r="F22" s="229"/>
      <c r="G22" s="229"/>
      <c r="H22" s="229"/>
      <c r="I22" s="253" t="s">
        <v>21</v>
      </c>
      <c r="J22" s="248" t="s">
        <v>2689</v>
      </c>
      <c r="K22" s="229"/>
      <c r="L22" s="233"/>
      <c r="M22" s="214"/>
      <c r="N22" s="214"/>
      <c r="O22" s="214"/>
      <c r="P22" s="214"/>
      <c r="Q22" s="214"/>
      <c r="R22" s="214"/>
      <c r="S22" s="229"/>
      <c r="T22" s="229"/>
      <c r="U22" s="229"/>
      <c r="V22" s="229"/>
      <c r="W22" s="229"/>
      <c r="X22" s="229"/>
      <c r="Y22" s="229"/>
      <c r="Z22" s="229"/>
      <c r="AA22" s="229"/>
      <c r="AB22" s="229"/>
      <c r="AC22" s="229"/>
      <c r="AD22" s="229"/>
      <c r="AE22" s="229"/>
    </row>
    <row r="23" spans="1:31" s="17" customFormat="1" ht="18" customHeight="1">
      <c r="A23" s="229"/>
      <c r="B23" s="232"/>
      <c r="C23" s="229"/>
      <c r="D23" s="229"/>
      <c r="E23" s="248" t="s">
        <v>2692</v>
      </c>
      <c r="F23" s="229"/>
      <c r="G23" s="229"/>
      <c r="H23" s="229"/>
      <c r="I23" s="253" t="s">
        <v>22</v>
      </c>
      <c r="J23" s="248" t="s">
        <v>2689</v>
      </c>
      <c r="K23" s="229"/>
      <c r="L23" s="233"/>
      <c r="M23" s="214"/>
      <c r="N23" s="214"/>
      <c r="O23" s="214"/>
      <c r="P23" s="214"/>
      <c r="Q23" s="214"/>
      <c r="R23" s="214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  <c r="AC23" s="229"/>
      <c r="AD23" s="229"/>
      <c r="AE23" s="229"/>
    </row>
    <row r="24" spans="1:31" s="17" customFormat="1" ht="7" customHeight="1">
      <c r="A24" s="229"/>
      <c r="B24" s="232"/>
      <c r="C24" s="229"/>
      <c r="D24" s="229"/>
      <c r="E24" s="229"/>
      <c r="F24" s="229"/>
      <c r="G24" s="229"/>
      <c r="H24" s="229"/>
      <c r="I24" s="229"/>
      <c r="J24" s="229"/>
      <c r="K24" s="229"/>
      <c r="L24" s="233"/>
      <c r="M24" s="214"/>
      <c r="N24" s="214"/>
      <c r="O24" s="214"/>
      <c r="P24" s="214"/>
      <c r="Q24" s="214"/>
      <c r="R24" s="214"/>
      <c r="S24" s="229"/>
      <c r="T24" s="229"/>
      <c r="U24" s="229"/>
      <c r="V24" s="229"/>
      <c r="W24" s="229"/>
      <c r="X24" s="229"/>
      <c r="Y24" s="229"/>
      <c r="Z24" s="229"/>
      <c r="AA24" s="229"/>
      <c r="AB24" s="229"/>
      <c r="AC24" s="229"/>
      <c r="AD24" s="229"/>
      <c r="AE24" s="229"/>
    </row>
    <row r="25" spans="1:31" s="17" customFormat="1" ht="12" customHeight="1">
      <c r="A25" s="229"/>
      <c r="B25" s="232"/>
      <c r="C25" s="229"/>
      <c r="D25" s="253" t="s">
        <v>27</v>
      </c>
      <c r="E25" s="229"/>
      <c r="F25" s="229"/>
      <c r="G25" s="229"/>
      <c r="H25" s="229"/>
      <c r="I25" s="253" t="s">
        <v>21</v>
      </c>
      <c r="J25" s="248" t="s">
        <v>2689</v>
      </c>
      <c r="K25" s="229"/>
      <c r="L25" s="233"/>
      <c r="M25" s="214"/>
      <c r="N25" s="214"/>
      <c r="O25" s="214"/>
      <c r="P25" s="214"/>
      <c r="Q25" s="214"/>
      <c r="R25" s="214"/>
      <c r="S25" s="229"/>
      <c r="T25" s="229"/>
      <c r="U25" s="229"/>
      <c r="V25" s="229"/>
      <c r="W25" s="229"/>
      <c r="X25" s="229"/>
      <c r="Y25" s="229"/>
      <c r="Z25" s="229"/>
      <c r="AA25" s="229"/>
      <c r="AB25" s="229"/>
      <c r="AC25" s="229"/>
      <c r="AD25" s="229"/>
      <c r="AE25" s="229"/>
    </row>
    <row r="26" spans="1:31" s="17" customFormat="1" ht="18" customHeight="1">
      <c r="A26" s="229"/>
      <c r="B26" s="232"/>
      <c r="C26" s="229"/>
      <c r="D26" s="229"/>
      <c r="E26" s="248" t="s">
        <v>2693</v>
      </c>
      <c r="F26" s="229"/>
      <c r="G26" s="229"/>
      <c r="H26" s="229"/>
      <c r="I26" s="253" t="s">
        <v>22</v>
      </c>
      <c r="J26" s="248" t="s">
        <v>2689</v>
      </c>
      <c r="K26" s="229"/>
      <c r="L26" s="233"/>
      <c r="M26" s="214"/>
      <c r="N26" s="214"/>
      <c r="O26" s="214"/>
      <c r="P26" s="214"/>
      <c r="Q26" s="214"/>
      <c r="R26" s="214"/>
      <c r="S26" s="229"/>
      <c r="T26" s="229"/>
      <c r="U26" s="229"/>
      <c r="V26" s="229"/>
      <c r="W26" s="229"/>
      <c r="X26" s="229"/>
      <c r="Y26" s="229"/>
      <c r="Z26" s="229"/>
      <c r="AA26" s="229"/>
      <c r="AB26" s="229"/>
      <c r="AC26" s="229"/>
      <c r="AD26" s="229"/>
      <c r="AE26" s="229"/>
    </row>
    <row r="27" spans="1:31" s="17" customFormat="1" ht="7" customHeight="1">
      <c r="A27" s="229"/>
      <c r="B27" s="232"/>
      <c r="C27" s="229"/>
      <c r="D27" s="229"/>
      <c r="E27" s="229"/>
      <c r="F27" s="229"/>
      <c r="G27" s="229"/>
      <c r="H27" s="229"/>
      <c r="I27" s="229"/>
      <c r="J27" s="229"/>
      <c r="K27" s="229"/>
      <c r="L27" s="233"/>
      <c r="M27" s="214"/>
      <c r="N27" s="214"/>
      <c r="O27" s="214"/>
      <c r="P27" s="214"/>
      <c r="Q27" s="214"/>
      <c r="R27" s="214"/>
      <c r="S27" s="229"/>
      <c r="T27" s="229"/>
      <c r="U27" s="229"/>
      <c r="V27" s="229"/>
      <c r="W27" s="229"/>
      <c r="X27" s="229"/>
      <c r="Y27" s="229"/>
      <c r="Z27" s="229"/>
      <c r="AA27" s="229"/>
      <c r="AB27" s="229"/>
      <c r="AC27" s="229"/>
      <c r="AD27" s="229"/>
      <c r="AE27" s="229"/>
    </row>
    <row r="28" spans="1:31" s="17" customFormat="1" ht="12" customHeight="1">
      <c r="A28" s="229"/>
      <c r="B28" s="232"/>
      <c r="C28" s="229"/>
      <c r="D28" s="253" t="s">
        <v>28</v>
      </c>
      <c r="E28" s="229"/>
      <c r="F28" s="229"/>
      <c r="G28" s="229"/>
      <c r="H28" s="229"/>
      <c r="I28" s="229"/>
      <c r="J28" s="229"/>
      <c r="K28" s="229"/>
      <c r="L28" s="233"/>
      <c r="M28" s="214"/>
      <c r="N28" s="214"/>
      <c r="O28" s="214"/>
      <c r="P28" s="214"/>
      <c r="Q28" s="214"/>
      <c r="R28" s="214"/>
      <c r="S28" s="229"/>
      <c r="T28" s="229"/>
      <c r="U28" s="229"/>
      <c r="V28" s="229"/>
      <c r="W28" s="229"/>
      <c r="X28" s="229"/>
      <c r="Y28" s="229"/>
      <c r="Z28" s="229"/>
      <c r="AA28" s="229"/>
      <c r="AB28" s="229"/>
      <c r="AC28" s="229"/>
      <c r="AD28" s="229"/>
      <c r="AE28" s="229"/>
    </row>
    <row r="29" spans="1:31" s="87" customFormat="1" ht="16.5" customHeight="1">
      <c r="A29" s="255"/>
      <c r="B29" s="256"/>
      <c r="C29" s="255"/>
      <c r="D29" s="255"/>
      <c r="E29" s="731" t="s">
        <v>2689</v>
      </c>
      <c r="F29" s="731"/>
      <c r="G29" s="731"/>
      <c r="H29" s="731"/>
      <c r="I29" s="255"/>
      <c r="J29" s="255"/>
      <c r="K29" s="255"/>
      <c r="L29" s="354"/>
      <c r="M29" s="215"/>
      <c r="N29" s="215"/>
      <c r="O29" s="215"/>
      <c r="P29" s="215"/>
      <c r="Q29" s="215"/>
      <c r="R29" s="215"/>
      <c r="S29" s="255"/>
      <c r="T29" s="255"/>
      <c r="U29" s="255"/>
      <c r="V29" s="255"/>
      <c r="W29" s="255"/>
      <c r="X29" s="255"/>
      <c r="Y29" s="255"/>
      <c r="Z29" s="255"/>
      <c r="AA29" s="255"/>
      <c r="AB29" s="255"/>
      <c r="AC29" s="255"/>
      <c r="AD29" s="255"/>
      <c r="AE29" s="255"/>
    </row>
    <row r="30" spans="1:31" s="17" customFormat="1" ht="7" customHeight="1">
      <c r="A30" s="229"/>
      <c r="B30" s="232"/>
      <c r="C30" s="229"/>
      <c r="D30" s="229"/>
      <c r="E30" s="229"/>
      <c r="F30" s="229"/>
      <c r="G30" s="229"/>
      <c r="H30" s="229"/>
      <c r="I30" s="229"/>
      <c r="J30" s="229"/>
      <c r="K30" s="229"/>
      <c r="L30" s="233"/>
      <c r="M30" s="214"/>
      <c r="N30" s="214"/>
      <c r="O30" s="214"/>
      <c r="P30" s="214"/>
      <c r="Q30" s="214"/>
      <c r="R30" s="214"/>
      <c r="S30" s="229"/>
      <c r="T30" s="229"/>
      <c r="U30" s="229"/>
      <c r="V30" s="229"/>
      <c r="W30" s="229"/>
      <c r="X30" s="229"/>
      <c r="Y30" s="229"/>
      <c r="Z30" s="229"/>
      <c r="AA30" s="229"/>
      <c r="AB30" s="229"/>
      <c r="AC30" s="229"/>
      <c r="AD30" s="229"/>
      <c r="AE30" s="229"/>
    </row>
    <row r="31" spans="1:31" s="17" customFormat="1" ht="7" customHeight="1">
      <c r="A31" s="229"/>
      <c r="B31" s="232"/>
      <c r="C31" s="229"/>
      <c r="D31" s="258"/>
      <c r="E31" s="258"/>
      <c r="F31" s="258"/>
      <c r="G31" s="258"/>
      <c r="H31" s="258"/>
      <c r="I31" s="258"/>
      <c r="J31" s="258"/>
      <c r="K31" s="258"/>
      <c r="L31" s="233"/>
      <c r="M31" s="214"/>
      <c r="N31" s="214"/>
      <c r="O31" s="214"/>
      <c r="P31" s="214"/>
      <c r="Q31" s="214"/>
      <c r="R31" s="214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29"/>
      <c r="AD31" s="229"/>
      <c r="AE31" s="229"/>
    </row>
    <row r="32" spans="1:31" s="17" customFormat="1" ht="25.5" customHeight="1">
      <c r="A32" s="229"/>
      <c r="B32" s="232"/>
      <c r="C32" s="229"/>
      <c r="D32" s="259" t="s">
        <v>29</v>
      </c>
      <c r="E32" s="229"/>
      <c r="F32" s="229"/>
      <c r="G32" s="229"/>
      <c r="H32" s="229"/>
      <c r="I32" s="229"/>
      <c r="J32" s="260">
        <v>0</v>
      </c>
      <c r="K32" s="229"/>
      <c r="L32" s="233"/>
      <c r="M32" s="214"/>
      <c r="N32" s="214"/>
      <c r="O32" s="214"/>
      <c r="P32" s="214"/>
      <c r="Q32" s="214"/>
      <c r="R32" s="214"/>
      <c r="S32" s="229"/>
      <c r="T32" s="229"/>
      <c r="U32" s="229"/>
      <c r="V32" s="229"/>
      <c r="W32" s="229"/>
      <c r="X32" s="229"/>
      <c r="Y32" s="229"/>
      <c r="Z32" s="229"/>
      <c r="AA32" s="229"/>
      <c r="AB32" s="229"/>
      <c r="AC32" s="229"/>
      <c r="AD32" s="229"/>
      <c r="AE32" s="229"/>
    </row>
    <row r="33" spans="1:31" s="17" customFormat="1" ht="7" customHeight="1">
      <c r="A33" s="229"/>
      <c r="B33" s="232"/>
      <c r="C33" s="229"/>
      <c r="D33" s="258"/>
      <c r="E33" s="258"/>
      <c r="F33" s="258"/>
      <c r="G33" s="258"/>
      <c r="H33" s="258"/>
      <c r="I33" s="258"/>
      <c r="J33" s="258"/>
      <c r="K33" s="258"/>
      <c r="L33" s="233"/>
      <c r="M33" s="214"/>
      <c r="N33" s="214"/>
      <c r="O33" s="214"/>
      <c r="P33" s="214"/>
      <c r="Q33" s="214"/>
      <c r="R33" s="214"/>
      <c r="S33" s="229"/>
      <c r="T33" s="229"/>
      <c r="U33" s="229"/>
      <c r="V33" s="229"/>
      <c r="W33" s="229"/>
      <c r="X33" s="229"/>
      <c r="Y33" s="229"/>
      <c r="Z33" s="229"/>
      <c r="AA33" s="229"/>
      <c r="AB33" s="229"/>
      <c r="AC33" s="229"/>
      <c r="AD33" s="229"/>
      <c r="AE33" s="229"/>
    </row>
    <row r="34" spans="1:31" s="17" customFormat="1" ht="14.5" customHeight="1">
      <c r="A34" s="229"/>
      <c r="B34" s="232"/>
      <c r="C34" s="229"/>
      <c r="D34" s="229"/>
      <c r="E34" s="229"/>
      <c r="F34" s="261" t="s">
        <v>31</v>
      </c>
      <c r="G34" s="229"/>
      <c r="H34" s="229"/>
      <c r="I34" s="261" t="s">
        <v>30</v>
      </c>
      <c r="J34" s="261" t="s">
        <v>32</v>
      </c>
      <c r="K34" s="229"/>
      <c r="L34" s="233"/>
      <c r="M34" s="214"/>
      <c r="N34" s="214"/>
      <c r="O34" s="214"/>
      <c r="P34" s="214"/>
      <c r="Q34" s="214"/>
      <c r="R34" s="214"/>
      <c r="S34" s="229"/>
      <c r="T34" s="229"/>
      <c r="U34" s="229"/>
      <c r="V34" s="229"/>
      <c r="W34" s="229"/>
      <c r="X34" s="229"/>
      <c r="Y34" s="229"/>
      <c r="Z34" s="229"/>
      <c r="AA34" s="229"/>
      <c r="AB34" s="229"/>
      <c r="AC34" s="229"/>
      <c r="AD34" s="229"/>
      <c r="AE34" s="229"/>
    </row>
    <row r="35" spans="1:31" s="17" customFormat="1" ht="14.5" customHeight="1">
      <c r="A35" s="229"/>
      <c r="B35" s="232"/>
      <c r="C35" s="229"/>
      <c r="D35" s="262" t="s">
        <v>33</v>
      </c>
      <c r="E35" s="263" t="s">
        <v>34</v>
      </c>
      <c r="F35" s="264">
        <v>0</v>
      </c>
      <c r="G35" s="257"/>
      <c r="H35" s="257"/>
      <c r="I35" s="265">
        <v>0.2</v>
      </c>
      <c r="J35" s="264">
        <v>0</v>
      </c>
      <c r="K35" s="229"/>
      <c r="L35" s="233"/>
      <c r="M35" s="214"/>
      <c r="N35" s="214"/>
      <c r="O35" s="214"/>
      <c r="P35" s="214"/>
      <c r="Q35" s="214"/>
      <c r="R35" s="214"/>
      <c r="S35" s="229"/>
      <c r="T35" s="229"/>
      <c r="U35" s="229"/>
      <c r="V35" s="229"/>
      <c r="W35" s="229"/>
      <c r="X35" s="229"/>
      <c r="Y35" s="229"/>
      <c r="Z35" s="229"/>
      <c r="AA35" s="229"/>
      <c r="AB35" s="229"/>
      <c r="AC35" s="229"/>
      <c r="AD35" s="229"/>
      <c r="AE35" s="229"/>
    </row>
    <row r="36" spans="1:31" s="17" customFormat="1" ht="14.5" customHeight="1">
      <c r="A36" s="229"/>
      <c r="B36" s="232"/>
      <c r="C36" s="229"/>
      <c r="D36" s="229"/>
      <c r="E36" s="263" t="s">
        <v>35</v>
      </c>
      <c r="F36" s="264">
        <v>0</v>
      </c>
      <c r="G36" s="257"/>
      <c r="H36" s="257"/>
      <c r="I36" s="265">
        <v>0.2</v>
      </c>
      <c r="J36" s="264">
        <v>0</v>
      </c>
      <c r="K36" s="229"/>
      <c r="L36" s="233"/>
      <c r="M36" s="214"/>
      <c r="N36" s="214"/>
      <c r="O36" s="214"/>
      <c r="P36" s="214"/>
      <c r="Q36" s="214"/>
      <c r="R36" s="214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</row>
    <row r="37" spans="1:31" s="17" customFormat="1" ht="14.5" hidden="1" customHeight="1">
      <c r="A37" s="229"/>
      <c r="B37" s="232"/>
      <c r="C37" s="229"/>
      <c r="D37" s="229"/>
      <c r="E37" s="253" t="s">
        <v>36</v>
      </c>
      <c r="F37" s="266">
        <v>0</v>
      </c>
      <c r="G37" s="229"/>
      <c r="H37" s="229"/>
      <c r="I37" s="267">
        <v>0.2</v>
      </c>
      <c r="J37" s="266">
        <v>0</v>
      </c>
      <c r="K37" s="229"/>
      <c r="L37" s="233"/>
      <c r="M37" s="214"/>
      <c r="N37" s="214"/>
      <c r="O37" s="214"/>
      <c r="P37" s="214"/>
      <c r="Q37" s="214"/>
      <c r="R37" s="214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</row>
    <row r="38" spans="1:31" s="17" customFormat="1" ht="14.5" hidden="1" customHeight="1">
      <c r="A38" s="229"/>
      <c r="B38" s="232"/>
      <c r="C38" s="229"/>
      <c r="D38" s="229"/>
      <c r="E38" s="253" t="s">
        <v>37</v>
      </c>
      <c r="F38" s="266">
        <v>0</v>
      </c>
      <c r="G38" s="229"/>
      <c r="H38" s="229"/>
      <c r="I38" s="267">
        <v>0.2</v>
      </c>
      <c r="J38" s="266">
        <v>0</v>
      </c>
      <c r="K38" s="229"/>
      <c r="L38" s="233"/>
      <c r="M38" s="214"/>
      <c r="N38" s="214"/>
      <c r="O38" s="214"/>
      <c r="P38" s="214"/>
      <c r="Q38" s="214"/>
      <c r="R38" s="214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</row>
    <row r="39" spans="1:31" s="17" customFormat="1" ht="14.5" hidden="1" customHeight="1">
      <c r="A39" s="229"/>
      <c r="B39" s="232"/>
      <c r="C39" s="229"/>
      <c r="D39" s="229"/>
      <c r="E39" s="263" t="s">
        <v>38</v>
      </c>
      <c r="F39" s="264">
        <v>0</v>
      </c>
      <c r="G39" s="257"/>
      <c r="H39" s="257"/>
      <c r="I39" s="265">
        <v>0</v>
      </c>
      <c r="J39" s="264">
        <v>0</v>
      </c>
      <c r="K39" s="229"/>
      <c r="L39" s="233"/>
      <c r="M39" s="214"/>
      <c r="N39" s="214"/>
      <c r="O39" s="214"/>
      <c r="P39" s="214"/>
      <c r="Q39" s="214"/>
      <c r="R39" s="214"/>
      <c r="S39" s="229"/>
      <c r="T39" s="229"/>
      <c r="U39" s="229"/>
      <c r="V39" s="229"/>
      <c r="W39" s="229"/>
      <c r="X39" s="229"/>
      <c r="Y39" s="229"/>
      <c r="Z39" s="229"/>
      <c r="AA39" s="229"/>
      <c r="AB39" s="229"/>
      <c r="AC39" s="229"/>
      <c r="AD39" s="229"/>
      <c r="AE39" s="229"/>
    </row>
    <row r="40" spans="1:31" s="17" customFormat="1" ht="7" customHeight="1">
      <c r="A40" s="229"/>
      <c r="B40" s="232"/>
      <c r="C40" s="229"/>
      <c r="D40" s="229"/>
      <c r="E40" s="229"/>
      <c r="F40" s="229"/>
      <c r="G40" s="229"/>
      <c r="H40" s="229"/>
      <c r="I40" s="229"/>
      <c r="J40" s="229"/>
      <c r="K40" s="229"/>
      <c r="L40" s="233"/>
      <c r="M40" s="214"/>
      <c r="N40" s="214"/>
      <c r="O40" s="214"/>
      <c r="P40" s="214"/>
      <c r="Q40" s="214"/>
      <c r="R40" s="214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</row>
    <row r="41" spans="1:31" s="17" customFormat="1" ht="25.5" customHeight="1">
      <c r="A41" s="229"/>
      <c r="B41" s="232"/>
      <c r="C41" s="268"/>
      <c r="D41" s="269" t="s">
        <v>39</v>
      </c>
      <c r="E41" s="270"/>
      <c r="F41" s="270"/>
      <c r="G41" s="271" t="s">
        <v>40</v>
      </c>
      <c r="H41" s="272" t="s">
        <v>41</v>
      </c>
      <c r="I41" s="270"/>
      <c r="J41" s="273">
        <v>0</v>
      </c>
      <c r="K41" s="274"/>
      <c r="L41" s="233"/>
      <c r="M41" s="214"/>
      <c r="N41" s="214"/>
      <c r="O41" s="214"/>
      <c r="P41" s="214"/>
      <c r="Q41" s="214"/>
      <c r="R41" s="214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</row>
    <row r="42" spans="1:31" ht="14.5" customHeight="1">
      <c r="A42" s="229"/>
      <c r="B42" s="232"/>
      <c r="C42" s="229"/>
      <c r="D42" s="229"/>
      <c r="E42" s="229"/>
      <c r="F42" s="229"/>
      <c r="G42" s="229"/>
      <c r="H42" s="229"/>
      <c r="I42" s="229"/>
      <c r="J42" s="229"/>
      <c r="K42" s="229"/>
      <c r="L42" s="233"/>
      <c r="M42" s="214"/>
      <c r="N42" s="214"/>
      <c r="O42" s="214"/>
      <c r="P42" s="214"/>
      <c r="Q42" s="214"/>
      <c r="R42" s="214"/>
      <c r="S42" s="229"/>
      <c r="T42" s="229"/>
      <c r="U42" s="229"/>
      <c r="V42" s="229"/>
      <c r="W42" s="229"/>
      <c r="X42" s="229"/>
      <c r="Y42" s="229"/>
      <c r="Z42" s="229"/>
      <c r="AA42" s="229"/>
      <c r="AB42" s="229"/>
      <c r="AC42" s="229"/>
      <c r="AD42" s="229"/>
      <c r="AE42" s="229"/>
    </row>
    <row r="43" spans="1:31" ht="14.5" customHeight="1">
      <c r="A43" s="213"/>
      <c r="B43" s="221"/>
      <c r="C43" s="213"/>
      <c r="D43" s="213"/>
      <c r="E43" s="213"/>
      <c r="F43" s="213"/>
      <c r="G43" s="213"/>
      <c r="H43" s="213"/>
      <c r="I43" s="213"/>
      <c r="J43" s="213"/>
      <c r="K43" s="213"/>
      <c r="L43" s="221"/>
      <c r="M43" s="213"/>
      <c r="N43" s="213"/>
      <c r="O43" s="213"/>
      <c r="P43" s="213"/>
      <c r="Q43" s="213"/>
      <c r="R43" s="213"/>
      <c r="S43" s="213"/>
      <c r="T43" s="213"/>
      <c r="U43" s="213"/>
      <c r="V43" s="213"/>
      <c r="W43" s="213"/>
      <c r="X43" s="213"/>
      <c r="Y43" s="213"/>
      <c r="Z43" s="213"/>
      <c r="AA43" s="213"/>
      <c r="AB43" s="213"/>
      <c r="AC43" s="213"/>
      <c r="AD43" s="213"/>
      <c r="AE43" s="213"/>
    </row>
    <row r="44" spans="1:31" ht="14.5" customHeight="1">
      <c r="A44" s="213"/>
      <c r="B44" s="221"/>
      <c r="C44" s="213"/>
      <c r="D44" s="213"/>
      <c r="E44" s="213"/>
      <c r="F44" s="213"/>
      <c r="G44" s="213"/>
      <c r="H44" s="213"/>
      <c r="I44" s="213"/>
      <c r="J44" s="213"/>
      <c r="K44" s="213"/>
      <c r="L44" s="221"/>
      <c r="M44" s="213"/>
      <c r="N44" s="213"/>
      <c r="O44" s="213"/>
      <c r="P44" s="213"/>
      <c r="Q44" s="213"/>
      <c r="R44" s="213"/>
      <c r="S44" s="213"/>
      <c r="T44" s="213"/>
      <c r="U44" s="213"/>
      <c r="V44" s="213"/>
      <c r="W44" s="213"/>
      <c r="X44" s="213"/>
      <c r="Y44" s="213"/>
      <c r="Z44" s="213"/>
      <c r="AA44" s="213"/>
      <c r="AB44" s="213"/>
      <c r="AC44" s="213"/>
      <c r="AD44" s="213"/>
      <c r="AE44" s="213"/>
    </row>
    <row r="45" spans="1:31" ht="14.5" customHeight="1">
      <c r="A45" s="213"/>
      <c r="B45" s="221"/>
      <c r="C45" s="213"/>
      <c r="D45" s="213"/>
      <c r="E45" s="213"/>
      <c r="F45" s="213"/>
      <c r="G45" s="213"/>
      <c r="H45" s="213"/>
      <c r="I45" s="213"/>
      <c r="J45" s="213"/>
      <c r="K45" s="213"/>
      <c r="L45" s="221"/>
      <c r="M45" s="213"/>
      <c r="N45" s="213"/>
      <c r="O45" s="213"/>
      <c r="P45" s="213"/>
      <c r="Q45" s="213"/>
      <c r="R45" s="213"/>
      <c r="S45" s="213"/>
      <c r="T45" s="213"/>
      <c r="U45" s="213"/>
      <c r="V45" s="213"/>
      <c r="W45" s="213"/>
      <c r="X45" s="213"/>
      <c r="Y45" s="213"/>
      <c r="Z45" s="213"/>
      <c r="AA45" s="213"/>
      <c r="AB45" s="213"/>
      <c r="AC45" s="213"/>
      <c r="AD45" s="213"/>
      <c r="AE45" s="213"/>
    </row>
    <row r="46" spans="1:31" ht="14.5" customHeight="1">
      <c r="A46" s="213"/>
      <c r="B46" s="221"/>
      <c r="C46" s="213"/>
      <c r="D46" s="213"/>
      <c r="E46" s="213"/>
      <c r="F46" s="213"/>
      <c r="G46" s="213"/>
      <c r="H46" s="213"/>
      <c r="I46" s="213"/>
      <c r="J46" s="213"/>
      <c r="K46" s="213"/>
      <c r="L46" s="221"/>
      <c r="M46" s="213"/>
      <c r="N46" s="213"/>
      <c r="O46" s="213"/>
      <c r="P46" s="213"/>
      <c r="Q46" s="213"/>
      <c r="R46" s="213"/>
      <c r="S46" s="213"/>
      <c r="T46" s="213"/>
      <c r="U46" s="213"/>
      <c r="V46" s="213"/>
      <c r="W46" s="213"/>
      <c r="X46" s="213"/>
      <c r="Y46" s="213"/>
      <c r="Z46" s="213"/>
      <c r="AA46" s="213"/>
      <c r="AB46" s="213"/>
      <c r="AC46" s="213"/>
      <c r="AD46" s="213"/>
      <c r="AE46" s="213"/>
    </row>
    <row r="47" spans="1:31" s="17" customFormat="1" ht="14.5" customHeight="1">
      <c r="A47" s="213"/>
      <c r="B47" s="221"/>
      <c r="C47" s="213"/>
      <c r="D47" s="213"/>
      <c r="E47" s="213"/>
      <c r="F47" s="213"/>
      <c r="G47" s="213"/>
      <c r="H47" s="213"/>
      <c r="I47" s="213"/>
      <c r="J47" s="213"/>
      <c r="K47" s="213"/>
      <c r="L47" s="221"/>
      <c r="M47" s="213"/>
      <c r="N47" s="213"/>
      <c r="O47" s="213"/>
      <c r="P47" s="213"/>
      <c r="Q47" s="213"/>
      <c r="R47" s="213"/>
      <c r="S47" s="213"/>
      <c r="T47" s="213"/>
      <c r="U47" s="213"/>
      <c r="V47" s="213"/>
      <c r="W47" s="213"/>
      <c r="X47" s="213"/>
      <c r="Y47" s="213"/>
      <c r="Z47" s="213"/>
      <c r="AA47" s="213"/>
      <c r="AB47" s="213"/>
      <c r="AC47" s="213"/>
      <c r="AD47" s="213"/>
      <c r="AE47" s="213"/>
    </row>
    <row r="48" spans="1:31">
      <c r="A48" s="213"/>
      <c r="B48" s="221"/>
      <c r="C48" s="213"/>
      <c r="D48" s="213"/>
      <c r="E48" s="213"/>
      <c r="F48" s="213"/>
      <c r="G48" s="213"/>
      <c r="H48" s="213"/>
      <c r="I48" s="213"/>
      <c r="J48" s="213"/>
      <c r="K48" s="213"/>
      <c r="L48" s="221"/>
      <c r="M48" s="213"/>
      <c r="N48" s="213"/>
      <c r="O48" s="213"/>
      <c r="P48" s="213"/>
      <c r="Q48" s="213"/>
      <c r="R48" s="213"/>
      <c r="S48" s="213"/>
      <c r="T48" s="213"/>
      <c r="U48" s="213"/>
      <c r="V48" s="213"/>
      <c r="W48" s="213"/>
      <c r="X48" s="213"/>
      <c r="Y48" s="213"/>
      <c r="Z48" s="213"/>
      <c r="AA48" s="213"/>
      <c r="AB48" s="213"/>
      <c r="AC48" s="213"/>
      <c r="AD48" s="213"/>
      <c r="AE48" s="213"/>
    </row>
    <row r="49" spans="1:31">
      <c r="A49" s="213"/>
      <c r="B49" s="221"/>
      <c r="C49" s="213"/>
      <c r="D49" s="213"/>
      <c r="E49" s="213"/>
      <c r="F49" s="213"/>
      <c r="G49" s="213"/>
      <c r="H49" s="213"/>
      <c r="I49" s="213"/>
      <c r="J49" s="213"/>
      <c r="K49" s="213"/>
      <c r="L49" s="221"/>
      <c r="M49" s="213"/>
      <c r="N49" s="213"/>
      <c r="O49" s="213"/>
      <c r="P49" s="213"/>
      <c r="Q49" s="213"/>
      <c r="R49" s="213"/>
      <c r="S49" s="213"/>
      <c r="T49" s="213"/>
      <c r="U49" s="213"/>
      <c r="V49" s="213"/>
      <c r="W49" s="213"/>
      <c r="X49" s="213"/>
      <c r="Y49" s="213"/>
      <c r="Z49" s="213"/>
      <c r="AA49" s="213"/>
      <c r="AB49" s="213"/>
      <c r="AC49" s="213"/>
      <c r="AD49" s="213"/>
      <c r="AE49" s="213"/>
    </row>
    <row r="50" spans="1:31" ht="13">
      <c r="A50" s="214"/>
      <c r="B50" s="233"/>
      <c r="C50" s="214"/>
      <c r="D50" s="275" t="s">
        <v>42</v>
      </c>
      <c r="E50" s="276"/>
      <c r="F50" s="276"/>
      <c r="G50" s="275" t="s">
        <v>43</v>
      </c>
      <c r="H50" s="276"/>
      <c r="I50" s="276"/>
      <c r="J50" s="276"/>
      <c r="K50" s="276"/>
      <c r="L50" s="233"/>
      <c r="M50" s="214"/>
      <c r="N50" s="214"/>
      <c r="O50" s="214"/>
      <c r="P50" s="214"/>
      <c r="Q50" s="214"/>
      <c r="R50" s="214"/>
      <c r="S50" s="214"/>
      <c r="T50" s="214"/>
      <c r="U50" s="214"/>
      <c r="V50" s="214"/>
      <c r="W50" s="214"/>
      <c r="X50" s="214"/>
      <c r="Y50" s="214"/>
      <c r="Z50" s="214"/>
      <c r="AA50" s="214"/>
      <c r="AB50" s="214"/>
      <c r="AC50" s="214"/>
      <c r="AD50" s="214"/>
      <c r="AE50" s="214"/>
    </row>
    <row r="51" spans="1:31">
      <c r="A51" s="213"/>
      <c r="B51" s="221"/>
      <c r="C51" s="213"/>
      <c r="D51" s="213"/>
      <c r="E51" s="213"/>
      <c r="F51" s="213"/>
      <c r="G51" s="213"/>
      <c r="H51" s="213"/>
      <c r="I51" s="213"/>
      <c r="J51" s="213"/>
      <c r="K51" s="213"/>
      <c r="L51" s="221"/>
      <c r="M51" s="213"/>
      <c r="N51" s="213"/>
      <c r="O51" s="213"/>
      <c r="P51" s="213"/>
      <c r="Q51" s="213"/>
      <c r="R51" s="213"/>
      <c r="S51" s="213"/>
      <c r="T51" s="213"/>
      <c r="U51" s="213"/>
      <c r="V51" s="213"/>
      <c r="W51" s="213"/>
      <c r="X51" s="213"/>
      <c r="Y51" s="213"/>
      <c r="Z51" s="213"/>
      <c r="AA51" s="213"/>
      <c r="AB51" s="213"/>
      <c r="AC51" s="213"/>
      <c r="AD51" s="213"/>
      <c r="AE51" s="213"/>
    </row>
    <row r="52" spans="1:31">
      <c r="A52" s="213"/>
      <c r="B52" s="221"/>
      <c r="C52" s="213"/>
      <c r="D52" s="213"/>
      <c r="E52" s="213"/>
      <c r="F52" s="213"/>
      <c r="G52" s="213"/>
      <c r="H52" s="213"/>
      <c r="I52" s="213"/>
      <c r="J52" s="213"/>
      <c r="K52" s="213"/>
      <c r="L52" s="221"/>
      <c r="M52" s="213"/>
      <c r="N52" s="213"/>
      <c r="O52" s="213"/>
      <c r="P52" s="213"/>
      <c r="Q52" s="213"/>
      <c r="R52" s="213"/>
      <c r="S52" s="213"/>
      <c r="T52" s="213"/>
      <c r="U52" s="213"/>
      <c r="V52" s="213"/>
      <c r="W52" s="213"/>
      <c r="X52" s="213"/>
      <c r="Y52" s="213"/>
      <c r="Z52" s="213"/>
      <c r="AA52" s="213"/>
      <c r="AB52" s="213"/>
      <c r="AC52" s="213"/>
      <c r="AD52" s="213"/>
      <c r="AE52" s="213"/>
    </row>
    <row r="53" spans="1:31">
      <c r="A53" s="213"/>
      <c r="B53" s="221"/>
      <c r="C53" s="213"/>
      <c r="D53" s="213"/>
      <c r="E53" s="213"/>
      <c r="F53" s="213"/>
      <c r="G53" s="213"/>
      <c r="H53" s="213"/>
      <c r="I53" s="213"/>
      <c r="J53" s="213"/>
      <c r="K53" s="213"/>
      <c r="L53" s="221"/>
      <c r="M53" s="213"/>
      <c r="N53" s="213"/>
      <c r="O53" s="213"/>
      <c r="P53" s="213"/>
      <c r="Q53" s="213"/>
      <c r="R53" s="213"/>
      <c r="S53" s="213"/>
      <c r="T53" s="213"/>
      <c r="U53" s="213"/>
      <c r="V53" s="213"/>
      <c r="W53" s="213"/>
      <c r="X53" s="213"/>
      <c r="Y53" s="213"/>
      <c r="Z53" s="213"/>
      <c r="AA53" s="213"/>
      <c r="AB53" s="213"/>
      <c r="AC53" s="213"/>
      <c r="AD53" s="213"/>
      <c r="AE53" s="213"/>
    </row>
    <row r="54" spans="1:31">
      <c r="A54" s="213"/>
      <c r="B54" s="221"/>
      <c r="C54" s="213"/>
      <c r="D54" s="213"/>
      <c r="E54" s="213"/>
      <c r="F54" s="213"/>
      <c r="G54" s="213"/>
      <c r="H54" s="213"/>
      <c r="I54" s="213"/>
      <c r="J54" s="213"/>
      <c r="K54" s="213"/>
      <c r="L54" s="221"/>
      <c r="M54" s="213"/>
      <c r="N54" s="213"/>
      <c r="O54" s="213"/>
      <c r="P54" s="213"/>
      <c r="Q54" s="213"/>
      <c r="R54" s="213"/>
      <c r="S54" s="213"/>
      <c r="T54" s="213"/>
      <c r="U54" s="213"/>
      <c r="V54" s="213"/>
      <c r="W54" s="213"/>
      <c r="X54" s="213"/>
      <c r="Y54" s="213"/>
      <c r="Z54" s="213"/>
      <c r="AA54" s="213"/>
      <c r="AB54" s="213"/>
      <c r="AC54" s="213"/>
      <c r="AD54" s="213"/>
      <c r="AE54" s="213"/>
    </row>
    <row r="55" spans="1:31">
      <c r="A55" s="213"/>
      <c r="B55" s="221"/>
      <c r="C55" s="213"/>
      <c r="D55" s="213"/>
      <c r="E55" s="213"/>
      <c r="F55" s="213"/>
      <c r="G55" s="213"/>
      <c r="H55" s="213"/>
      <c r="I55" s="213"/>
      <c r="J55" s="213"/>
      <c r="K55" s="213"/>
      <c r="L55" s="221"/>
      <c r="M55" s="213"/>
      <c r="N55" s="213"/>
      <c r="O55" s="213"/>
      <c r="P55" s="213"/>
      <c r="Q55" s="213"/>
      <c r="R55" s="213"/>
      <c r="S55" s="213"/>
      <c r="T55" s="213"/>
      <c r="U55" s="213"/>
      <c r="V55" s="213"/>
      <c r="W55" s="213"/>
      <c r="X55" s="213"/>
      <c r="Y55" s="213"/>
      <c r="Z55" s="213"/>
      <c r="AA55" s="213"/>
      <c r="AB55" s="213"/>
      <c r="AC55" s="213"/>
      <c r="AD55" s="213"/>
      <c r="AE55" s="213"/>
    </row>
    <row r="56" spans="1:31">
      <c r="A56" s="213"/>
      <c r="B56" s="221"/>
      <c r="C56" s="213"/>
      <c r="D56" s="213"/>
      <c r="E56" s="213"/>
      <c r="F56" s="213"/>
      <c r="G56" s="213"/>
      <c r="H56" s="213"/>
      <c r="I56" s="213"/>
      <c r="J56" s="213"/>
      <c r="K56" s="213"/>
      <c r="L56" s="221"/>
      <c r="M56" s="213"/>
      <c r="N56" s="213"/>
      <c r="O56" s="213"/>
      <c r="P56" s="213"/>
      <c r="Q56" s="213"/>
      <c r="R56" s="213"/>
      <c r="S56" s="213"/>
      <c r="T56" s="213"/>
      <c r="U56" s="213"/>
      <c r="V56" s="213"/>
      <c r="W56" s="213"/>
      <c r="X56" s="213"/>
      <c r="Y56" s="213"/>
      <c r="Z56" s="213"/>
      <c r="AA56" s="213"/>
      <c r="AB56" s="213"/>
      <c r="AC56" s="213"/>
      <c r="AD56" s="213"/>
      <c r="AE56" s="213"/>
    </row>
    <row r="57" spans="1:31">
      <c r="A57" s="213"/>
      <c r="B57" s="221"/>
      <c r="C57" s="213"/>
      <c r="D57" s="213"/>
      <c r="E57" s="213"/>
      <c r="F57" s="213"/>
      <c r="G57" s="213"/>
      <c r="H57" s="213"/>
      <c r="I57" s="213"/>
      <c r="J57" s="213"/>
      <c r="K57" s="213"/>
      <c r="L57" s="221"/>
      <c r="M57" s="213"/>
      <c r="N57" s="213"/>
      <c r="O57" s="213"/>
      <c r="P57" s="213"/>
      <c r="Q57" s="213"/>
      <c r="R57" s="213"/>
      <c r="S57" s="213"/>
      <c r="T57" s="213"/>
      <c r="U57" s="213"/>
      <c r="V57" s="213"/>
      <c r="W57" s="213"/>
      <c r="X57" s="213"/>
      <c r="Y57" s="213"/>
      <c r="Z57" s="213"/>
      <c r="AA57" s="213"/>
      <c r="AB57" s="213"/>
      <c r="AC57" s="213"/>
      <c r="AD57" s="213"/>
      <c r="AE57" s="213"/>
    </row>
    <row r="58" spans="1:31" s="17" customFormat="1">
      <c r="A58" s="213"/>
      <c r="B58" s="221"/>
      <c r="C58" s="213"/>
      <c r="D58" s="213"/>
      <c r="E58" s="213"/>
      <c r="F58" s="213"/>
      <c r="G58" s="213"/>
      <c r="H58" s="213"/>
      <c r="I58" s="213"/>
      <c r="J58" s="213"/>
      <c r="K58" s="213"/>
      <c r="L58" s="221"/>
      <c r="M58" s="213"/>
      <c r="N58" s="213"/>
      <c r="O58" s="213"/>
      <c r="P58" s="213"/>
      <c r="Q58" s="213"/>
      <c r="R58" s="213"/>
      <c r="S58" s="213"/>
      <c r="T58" s="213"/>
      <c r="U58" s="213"/>
      <c r="V58" s="213"/>
      <c r="W58" s="213"/>
      <c r="X58" s="213"/>
      <c r="Y58" s="213"/>
      <c r="Z58" s="213"/>
      <c r="AA58" s="213"/>
      <c r="AB58" s="213"/>
      <c r="AC58" s="213"/>
      <c r="AD58" s="213"/>
      <c r="AE58" s="213"/>
    </row>
    <row r="59" spans="1:31">
      <c r="A59" s="213"/>
      <c r="B59" s="221"/>
      <c r="C59" s="213"/>
      <c r="D59" s="213"/>
      <c r="E59" s="213"/>
      <c r="F59" s="213"/>
      <c r="G59" s="213"/>
      <c r="H59" s="213"/>
      <c r="I59" s="213"/>
      <c r="J59" s="213"/>
      <c r="K59" s="213"/>
      <c r="L59" s="221"/>
      <c r="M59" s="213"/>
      <c r="N59" s="213"/>
      <c r="O59" s="213"/>
      <c r="P59" s="213"/>
      <c r="Q59" s="213"/>
      <c r="R59" s="213"/>
      <c r="S59" s="213"/>
      <c r="T59" s="213"/>
      <c r="U59" s="213"/>
      <c r="V59" s="213"/>
      <c r="W59" s="213"/>
      <c r="X59" s="213"/>
      <c r="Y59" s="213"/>
      <c r="Z59" s="213"/>
      <c r="AA59" s="213"/>
      <c r="AB59" s="213"/>
      <c r="AC59" s="213"/>
      <c r="AD59" s="213"/>
      <c r="AE59" s="213"/>
    </row>
    <row r="60" spans="1:31">
      <c r="A60" s="213"/>
      <c r="B60" s="221"/>
      <c r="C60" s="213"/>
      <c r="D60" s="213"/>
      <c r="E60" s="213"/>
      <c r="F60" s="213"/>
      <c r="G60" s="213"/>
      <c r="H60" s="213"/>
      <c r="I60" s="213"/>
      <c r="J60" s="213"/>
      <c r="K60" s="213"/>
      <c r="L60" s="221"/>
      <c r="M60" s="213"/>
      <c r="N60" s="213"/>
      <c r="O60" s="213"/>
      <c r="P60" s="213"/>
      <c r="Q60" s="213"/>
      <c r="R60" s="213"/>
      <c r="S60" s="213"/>
      <c r="T60" s="213"/>
      <c r="U60" s="213"/>
      <c r="V60" s="213"/>
      <c r="W60" s="213"/>
      <c r="X60" s="213"/>
      <c r="Y60" s="213"/>
      <c r="Z60" s="213"/>
      <c r="AA60" s="213"/>
      <c r="AB60" s="213"/>
      <c r="AC60" s="213"/>
      <c r="AD60" s="213"/>
      <c r="AE60" s="213"/>
    </row>
    <row r="61" spans="1:31" ht="12.5">
      <c r="A61" s="229"/>
      <c r="B61" s="232"/>
      <c r="C61" s="229"/>
      <c r="D61" s="277" t="s">
        <v>44</v>
      </c>
      <c r="E61" s="278"/>
      <c r="F61" s="279" t="s">
        <v>45</v>
      </c>
      <c r="G61" s="277" t="s">
        <v>44</v>
      </c>
      <c r="H61" s="278"/>
      <c r="I61" s="278"/>
      <c r="J61" s="280" t="s">
        <v>45</v>
      </c>
      <c r="K61" s="278"/>
      <c r="L61" s="233"/>
      <c r="M61" s="214"/>
      <c r="N61" s="214"/>
      <c r="O61" s="214"/>
      <c r="P61" s="214"/>
      <c r="Q61" s="214"/>
      <c r="R61" s="214"/>
      <c r="S61" s="229"/>
      <c r="T61" s="229"/>
      <c r="U61" s="229"/>
      <c r="V61" s="229"/>
      <c r="W61" s="229"/>
      <c r="X61" s="229"/>
      <c r="Y61" s="229"/>
      <c r="Z61" s="229"/>
      <c r="AA61" s="229"/>
      <c r="AB61" s="229"/>
      <c r="AC61" s="229"/>
      <c r="AD61" s="229"/>
      <c r="AE61" s="229"/>
    </row>
    <row r="62" spans="1:31" s="17" customFormat="1">
      <c r="A62" s="213"/>
      <c r="B62" s="221"/>
      <c r="C62" s="213"/>
      <c r="D62" s="213"/>
      <c r="E62" s="213"/>
      <c r="F62" s="213"/>
      <c r="G62" s="213"/>
      <c r="H62" s="213"/>
      <c r="I62" s="213"/>
      <c r="J62" s="213"/>
      <c r="K62" s="213"/>
      <c r="L62" s="221"/>
      <c r="M62" s="213"/>
      <c r="N62" s="213"/>
      <c r="O62" s="213"/>
      <c r="P62" s="213"/>
      <c r="Q62" s="213"/>
      <c r="R62" s="213"/>
      <c r="S62" s="213"/>
      <c r="T62" s="213"/>
      <c r="U62" s="213"/>
      <c r="V62" s="213"/>
      <c r="W62" s="213"/>
      <c r="X62" s="213"/>
      <c r="Y62" s="213"/>
      <c r="Z62" s="213"/>
      <c r="AA62" s="213"/>
      <c r="AB62" s="213"/>
      <c r="AC62" s="213"/>
      <c r="AD62" s="213"/>
      <c r="AE62" s="213"/>
    </row>
    <row r="63" spans="1:31">
      <c r="A63" s="213"/>
      <c r="B63" s="221"/>
      <c r="C63" s="213"/>
      <c r="D63" s="213"/>
      <c r="E63" s="213"/>
      <c r="F63" s="213"/>
      <c r="G63" s="213"/>
      <c r="H63" s="213"/>
      <c r="I63" s="213"/>
      <c r="J63" s="213"/>
      <c r="K63" s="213"/>
      <c r="L63" s="221"/>
      <c r="M63" s="213"/>
      <c r="N63" s="213"/>
      <c r="O63" s="213"/>
      <c r="P63" s="213"/>
      <c r="Q63" s="213"/>
      <c r="R63" s="213"/>
      <c r="S63" s="213"/>
      <c r="T63" s="213"/>
      <c r="U63" s="213"/>
      <c r="V63" s="213"/>
      <c r="W63" s="213"/>
      <c r="X63" s="213"/>
      <c r="Y63" s="213"/>
      <c r="Z63" s="213"/>
      <c r="AA63" s="213"/>
      <c r="AB63" s="213"/>
      <c r="AC63" s="213"/>
      <c r="AD63" s="213"/>
      <c r="AE63" s="213"/>
    </row>
    <row r="64" spans="1:31">
      <c r="A64" s="213"/>
      <c r="B64" s="221"/>
      <c r="C64" s="213"/>
      <c r="D64" s="213"/>
      <c r="E64" s="213"/>
      <c r="F64" s="213"/>
      <c r="G64" s="213"/>
      <c r="H64" s="213"/>
      <c r="I64" s="213"/>
      <c r="J64" s="213"/>
      <c r="K64" s="213"/>
      <c r="L64" s="221"/>
      <c r="M64" s="213"/>
      <c r="N64" s="213"/>
      <c r="O64" s="213"/>
      <c r="P64" s="213"/>
      <c r="Q64" s="213"/>
      <c r="R64" s="213"/>
      <c r="S64" s="213"/>
      <c r="T64" s="213"/>
      <c r="U64" s="213"/>
      <c r="V64" s="213"/>
      <c r="W64" s="213"/>
      <c r="X64" s="213"/>
      <c r="Y64" s="213"/>
      <c r="Z64" s="213"/>
      <c r="AA64" s="213"/>
      <c r="AB64" s="213"/>
      <c r="AC64" s="213"/>
      <c r="AD64" s="213"/>
      <c r="AE64" s="213"/>
    </row>
    <row r="65" spans="1:31" ht="13">
      <c r="A65" s="229"/>
      <c r="B65" s="232"/>
      <c r="C65" s="229"/>
      <c r="D65" s="275" t="s">
        <v>46</v>
      </c>
      <c r="E65" s="281"/>
      <c r="F65" s="281"/>
      <c r="G65" s="275" t="s">
        <v>47</v>
      </c>
      <c r="H65" s="281"/>
      <c r="I65" s="281"/>
      <c r="J65" s="281"/>
      <c r="K65" s="281"/>
      <c r="L65" s="233"/>
      <c r="M65" s="214"/>
      <c r="N65" s="214"/>
      <c r="O65" s="214"/>
      <c r="P65" s="214"/>
      <c r="Q65" s="214"/>
      <c r="R65" s="214"/>
      <c r="S65" s="229"/>
      <c r="T65" s="229"/>
      <c r="U65" s="229"/>
      <c r="V65" s="229"/>
      <c r="W65" s="229"/>
      <c r="X65" s="229"/>
      <c r="Y65" s="229"/>
      <c r="Z65" s="229"/>
      <c r="AA65" s="229"/>
      <c r="AB65" s="229"/>
      <c r="AC65" s="229"/>
      <c r="AD65" s="229"/>
      <c r="AE65" s="229"/>
    </row>
    <row r="66" spans="1:31">
      <c r="A66" s="213"/>
      <c r="B66" s="221"/>
      <c r="C66" s="213"/>
      <c r="D66" s="213"/>
      <c r="E66" s="213"/>
      <c r="F66" s="213"/>
      <c r="G66" s="213"/>
      <c r="H66" s="213"/>
      <c r="I66" s="213"/>
      <c r="J66" s="213"/>
      <c r="K66" s="213"/>
      <c r="L66" s="221"/>
      <c r="M66" s="213"/>
      <c r="N66" s="213"/>
      <c r="O66" s="213"/>
      <c r="P66" s="213"/>
      <c r="Q66" s="213"/>
      <c r="R66" s="213"/>
      <c r="S66" s="213"/>
      <c r="T66" s="213"/>
      <c r="U66" s="213"/>
      <c r="V66" s="213"/>
      <c r="W66" s="213"/>
      <c r="X66" s="213"/>
      <c r="Y66" s="213"/>
      <c r="Z66" s="213"/>
      <c r="AA66" s="213"/>
      <c r="AB66" s="213"/>
      <c r="AC66" s="213"/>
      <c r="AD66" s="213"/>
      <c r="AE66" s="213"/>
    </row>
    <row r="67" spans="1:31">
      <c r="A67" s="213"/>
      <c r="B67" s="221"/>
      <c r="C67" s="213"/>
      <c r="D67" s="213"/>
      <c r="E67" s="213"/>
      <c r="F67" s="213"/>
      <c r="G67" s="213"/>
      <c r="H67" s="213"/>
      <c r="I67" s="213"/>
      <c r="J67" s="213"/>
      <c r="K67" s="213"/>
      <c r="L67" s="221"/>
      <c r="M67" s="213"/>
      <c r="N67" s="213"/>
      <c r="O67" s="213"/>
      <c r="P67" s="213"/>
      <c r="Q67" s="213"/>
      <c r="R67" s="213"/>
      <c r="S67" s="213"/>
      <c r="T67" s="213"/>
      <c r="U67" s="213"/>
      <c r="V67" s="213"/>
      <c r="W67" s="213"/>
      <c r="X67" s="213"/>
      <c r="Y67" s="213"/>
      <c r="Z67" s="213"/>
      <c r="AA67" s="213"/>
      <c r="AB67" s="213"/>
      <c r="AC67" s="213"/>
      <c r="AD67" s="213"/>
      <c r="AE67" s="213"/>
    </row>
    <row r="68" spans="1:31">
      <c r="A68" s="213"/>
      <c r="B68" s="221"/>
      <c r="C68" s="213"/>
      <c r="D68" s="213"/>
      <c r="E68" s="213"/>
      <c r="F68" s="213"/>
      <c r="G68" s="213"/>
      <c r="H68" s="213"/>
      <c r="I68" s="213"/>
      <c r="J68" s="213"/>
      <c r="K68" s="213"/>
      <c r="L68" s="221"/>
      <c r="M68" s="213"/>
      <c r="N68" s="213"/>
      <c r="O68" s="213"/>
      <c r="P68" s="213"/>
      <c r="Q68" s="213"/>
      <c r="R68" s="213"/>
      <c r="S68" s="213"/>
      <c r="T68" s="213"/>
      <c r="U68" s="213"/>
      <c r="V68" s="213"/>
      <c r="W68" s="213"/>
      <c r="X68" s="213"/>
      <c r="Y68" s="213"/>
      <c r="Z68" s="213"/>
      <c r="AA68" s="213"/>
      <c r="AB68" s="213"/>
      <c r="AC68" s="213"/>
      <c r="AD68" s="213"/>
      <c r="AE68" s="213"/>
    </row>
    <row r="69" spans="1:31">
      <c r="A69" s="213"/>
      <c r="B69" s="221"/>
      <c r="C69" s="213"/>
      <c r="D69" s="213"/>
      <c r="E69" s="213"/>
      <c r="F69" s="213"/>
      <c r="G69" s="213"/>
      <c r="H69" s="213"/>
      <c r="I69" s="213"/>
      <c r="J69" s="213"/>
      <c r="K69" s="213"/>
      <c r="L69" s="221"/>
      <c r="M69" s="213"/>
      <c r="N69" s="213"/>
      <c r="O69" s="213"/>
      <c r="P69" s="213"/>
      <c r="Q69" s="213"/>
      <c r="R69" s="213"/>
      <c r="S69" s="213"/>
      <c r="T69" s="213"/>
      <c r="U69" s="213"/>
      <c r="V69" s="213"/>
      <c r="W69" s="213"/>
      <c r="X69" s="213"/>
      <c r="Y69" s="213"/>
      <c r="Z69" s="213"/>
      <c r="AA69" s="213"/>
      <c r="AB69" s="213"/>
      <c r="AC69" s="213"/>
      <c r="AD69" s="213"/>
      <c r="AE69" s="213"/>
    </row>
    <row r="70" spans="1:31">
      <c r="A70" s="213"/>
      <c r="B70" s="221"/>
      <c r="C70" s="213"/>
      <c r="D70" s="213"/>
      <c r="E70" s="213"/>
      <c r="F70" s="213"/>
      <c r="G70" s="213"/>
      <c r="H70" s="213"/>
      <c r="I70" s="213"/>
      <c r="J70" s="213"/>
      <c r="K70" s="213"/>
      <c r="L70" s="221"/>
      <c r="M70" s="213"/>
      <c r="N70" s="213"/>
      <c r="O70" s="213"/>
      <c r="P70" s="213"/>
      <c r="Q70" s="213"/>
      <c r="R70" s="213"/>
      <c r="S70" s="213"/>
      <c r="T70" s="213"/>
      <c r="U70" s="213"/>
      <c r="V70" s="213"/>
      <c r="W70" s="213"/>
      <c r="X70" s="213"/>
      <c r="Y70" s="213"/>
      <c r="Z70" s="213"/>
      <c r="AA70" s="213"/>
      <c r="AB70" s="213"/>
      <c r="AC70" s="213"/>
      <c r="AD70" s="213"/>
      <c r="AE70" s="213"/>
    </row>
    <row r="71" spans="1:31">
      <c r="A71" s="213"/>
      <c r="B71" s="221"/>
      <c r="C71" s="213"/>
      <c r="D71" s="213"/>
      <c r="E71" s="213"/>
      <c r="F71" s="213"/>
      <c r="G71" s="213"/>
      <c r="H71" s="213"/>
      <c r="I71" s="213"/>
      <c r="J71" s="213"/>
      <c r="K71" s="213"/>
      <c r="L71" s="221"/>
      <c r="M71" s="213"/>
      <c r="N71" s="213"/>
      <c r="O71" s="213"/>
      <c r="P71" s="213"/>
      <c r="Q71" s="213"/>
      <c r="R71" s="213"/>
      <c r="S71" s="213"/>
      <c r="T71" s="213"/>
      <c r="U71" s="213"/>
      <c r="V71" s="213"/>
      <c r="W71" s="213"/>
      <c r="X71" s="213"/>
      <c r="Y71" s="213"/>
      <c r="Z71" s="213"/>
      <c r="AA71" s="213"/>
      <c r="AB71" s="213"/>
      <c r="AC71" s="213"/>
      <c r="AD71" s="213"/>
      <c r="AE71" s="213"/>
    </row>
    <row r="72" spans="1:31">
      <c r="A72" s="213"/>
      <c r="B72" s="221"/>
      <c r="C72" s="213"/>
      <c r="D72" s="213"/>
      <c r="E72" s="213"/>
      <c r="F72" s="213"/>
      <c r="G72" s="213"/>
      <c r="H72" s="213"/>
      <c r="I72" s="213"/>
      <c r="J72" s="213"/>
      <c r="K72" s="213"/>
      <c r="L72" s="221"/>
      <c r="M72" s="213"/>
      <c r="N72" s="213"/>
      <c r="O72" s="213"/>
      <c r="P72" s="213"/>
      <c r="Q72" s="213"/>
      <c r="R72" s="213"/>
      <c r="S72" s="213"/>
      <c r="T72" s="213"/>
      <c r="U72" s="213"/>
      <c r="V72" s="213"/>
      <c r="W72" s="213"/>
      <c r="X72" s="213"/>
      <c r="Y72" s="213"/>
      <c r="Z72" s="213"/>
      <c r="AA72" s="213"/>
      <c r="AB72" s="213"/>
      <c r="AC72" s="213"/>
      <c r="AD72" s="213"/>
      <c r="AE72" s="213"/>
    </row>
    <row r="73" spans="1:31" s="17" customFormat="1">
      <c r="A73" s="213"/>
      <c r="B73" s="221"/>
      <c r="C73" s="213"/>
      <c r="D73" s="213"/>
      <c r="E73" s="213"/>
      <c r="F73" s="213"/>
      <c r="G73" s="213"/>
      <c r="H73" s="213"/>
      <c r="I73" s="213"/>
      <c r="J73" s="213"/>
      <c r="K73" s="213"/>
      <c r="L73" s="221"/>
      <c r="M73" s="213"/>
      <c r="N73" s="213"/>
      <c r="O73" s="213"/>
      <c r="P73" s="213"/>
      <c r="Q73" s="213"/>
      <c r="R73" s="213"/>
      <c r="S73" s="213"/>
      <c r="T73" s="213"/>
      <c r="U73" s="213"/>
      <c r="V73" s="213"/>
      <c r="W73" s="213"/>
      <c r="X73" s="213"/>
      <c r="Y73" s="213"/>
      <c r="Z73" s="213"/>
      <c r="AA73" s="213"/>
      <c r="AB73" s="213"/>
      <c r="AC73" s="213"/>
      <c r="AD73" s="213"/>
      <c r="AE73" s="213"/>
    </row>
    <row r="74" spans="1:31" s="17" customFormat="1" ht="14.5" customHeight="1">
      <c r="A74" s="213"/>
      <c r="B74" s="221"/>
      <c r="C74" s="213"/>
      <c r="D74" s="213"/>
      <c r="E74" s="213"/>
      <c r="F74" s="213"/>
      <c r="G74" s="213"/>
      <c r="H74" s="213"/>
      <c r="I74" s="213"/>
      <c r="J74" s="213"/>
      <c r="K74" s="213"/>
      <c r="L74" s="221"/>
      <c r="M74" s="213"/>
      <c r="N74" s="213"/>
      <c r="O74" s="213"/>
      <c r="P74" s="213"/>
      <c r="Q74" s="213"/>
      <c r="R74" s="213"/>
      <c r="S74" s="213"/>
      <c r="T74" s="213"/>
      <c r="U74" s="213"/>
      <c r="V74" s="213"/>
      <c r="W74" s="213"/>
      <c r="X74" s="213"/>
      <c r="Y74" s="213"/>
      <c r="Z74" s="213"/>
      <c r="AA74" s="213"/>
      <c r="AB74" s="213"/>
      <c r="AC74" s="213"/>
      <c r="AD74" s="213"/>
      <c r="AE74" s="213"/>
    </row>
    <row r="75" spans="1:31">
      <c r="A75" s="213"/>
      <c r="B75" s="221"/>
      <c r="C75" s="213"/>
      <c r="D75" s="213"/>
      <c r="E75" s="213"/>
      <c r="F75" s="213"/>
      <c r="G75" s="213"/>
      <c r="H75" s="213"/>
      <c r="I75" s="213"/>
      <c r="J75" s="213"/>
      <c r="K75" s="213"/>
      <c r="L75" s="221"/>
      <c r="M75" s="213"/>
      <c r="N75" s="213"/>
      <c r="O75" s="213"/>
      <c r="P75" s="213"/>
      <c r="Q75" s="213"/>
      <c r="R75" s="213"/>
      <c r="S75" s="213"/>
      <c r="T75" s="213"/>
      <c r="U75" s="213"/>
      <c r="V75" s="213"/>
      <c r="W75" s="213"/>
      <c r="X75" s="213"/>
      <c r="Y75" s="213"/>
      <c r="Z75" s="213"/>
      <c r="AA75" s="213"/>
      <c r="AB75" s="213"/>
      <c r="AC75" s="213"/>
      <c r="AD75" s="213"/>
      <c r="AE75" s="213"/>
    </row>
    <row r="76" spans="1:31" ht="12.5">
      <c r="A76" s="229"/>
      <c r="B76" s="232"/>
      <c r="C76" s="229"/>
      <c r="D76" s="277" t="s">
        <v>44</v>
      </c>
      <c r="E76" s="278"/>
      <c r="F76" s="279" t="s">
        <v>45</v>
      </c>
      <c r="G76" s="277" t="s">
        <v>44</v>
      </c>
      <c r="H76" s="278"/>
      <c r="I76" s="278"/>
      <c r="J76" s="280" t="s">
        <v>45</v>
      </c>
      <c r="K76" s="278"/>
      <c r="L76" s="233"/>
      <c r="M76" s="214"/>
      <c r="N76" s="214"/>
      <c r="O76" s="214"/>
      <c r="P76" s="214"/>
      <c r="Q76" s="214"/>
      <c r="R76" s="214"/>
      <c r="S76" s="229"/>
      <c r="T76" s="229"/>
      <c r="U76" s="229"/>
      <c r="V76" s="229"/>
      <c r="W76" s="229"/>
      <c r="X76" s="229"/>
      <c r="Y76" s="229"/>
      <c r="Z76" s="229"/>
      <c r="AA76" s="229"/>
      <c r="AB76" s="229"/>
      <c r="AC76" s="229"/>
      <c r="AD76" s="229"/>
      <c r="AE76" s="229"/>
    </row>
    <row r="77" spans="1:31">
      <c r="A77" s="229"/>
      <c r="B77" s="282"/>
      <c r="C77" s="283"/>
      <c r="D77" s="283"/>
      <c r="E77" s="283"/>
      <c r="F77" s="283"/>
      <c r="G77" s="283"/>
      <c r="H77" s="283"/>
      <c r="I77" s="283"/>
      <c r="J77" s="283"/>
      <c r="K77" s="283"/>
      <c r="L77" s="233"/>
      <c r="M77" s="214"/>
      <c r="N77" s="214"/>
      <c r="O77" s="214"/>
      <c r="P77" s="214"/>
      <c r="Q77" s="214"/>
      <c r="R77" s="214"/>
      <c r="S77" s="229"/>
      <c r="T77" s="229"/>
      <c r="U77" s="229"/>
      <c r="V77" s="229"/>
      <c r="W77" s="229"/>
      <c r="X77" s="229"/>
      <c r="Y77" s="229"/>
      <c r="Z77" s="229"/>
      <c r="AA77" s="229"/>
      <c r="AB77" s="229"/>
      <c r="AC77" s="229"/>
      <c r="AD77" s="229"/>
      <c r="AE77" s="229"/>
    </row>
    <row r="78" spans="1:31" s="17" customFormat="1" ht="7" customHeight="1">
      <c r="B78" s="35"/>
      <c r="C78" s="36"/>
      <c r="D78" s="36"/>
      <c r="E78" s="36"/>
      <c r="F78" s="36"/>
      <c r="G78" s="36"/>
      <c r="H78" s="36"/>
      <c r="I78" s="36"/>
      <c r="J78" s="36"/>
      <c r="K78" s="36"/>
      <c r="L78" s="18"/>
    </row>
    <row r="79" spans="1:31" s="17" customFormat="1" ht="25" customHeight="1">
      <c r="B79" s="18"/>
      <c r="C79" s="7"/>
      <c r="L79" s="18"/>
    </row>
    <row r="80" spans="1:31" s="17" customFormat="1" ht="7" customHeight="1">
      <c r="B80" s="18"/>
      <c r="L80" s="18"/>
    </row>
    <row r="81" spans="1:47" s="17" customFormat="1" ht="12" customHeight="1">
      <c r="A81" s="229"/>
      <c r="B81" s="284"/>
      <c r="C81" s="285"/>
      <c r="D81" s="285"/>
      <c r="E81" s="285"/>
      <c r="F81" s="285"/>
      <c r="G81" s="285"/>
      <c r="H81" s="285"/>
      <c r="I81" s="285"/>
      <c r="J81" s="285"/>
      <c r="K81" s="285"/>
      <c r="L81" s="233"/>
      <c r="M81" s="214"/>
      <c r="N81" s="214"/>
      <c r="O81" s="214"/>
      <c r="P81" s="214"/>
      <c r="Q81" s="214"/>
      <c r="R81" s="214"/>
      <c r="S81" s="229"/>
      <c r="T81" s="229"/>
      <c r="U81" s="229"/>
      <c r="V81" s="229"/>
      <c r="W81" s="229"/>
      <c r="X81" s="229"/>
      <c r="Y81" s="229"/>
      <c r="Z81" s="229"/>
      <c r="AA81" s="229"/>
      <c r="AB81" s="229"/>
      <c r="AC81" s="229"/>
      <c r="AD81" s="229"/>
      <c r="AE81" s="229"/>
    </row>
    <row r="82" spans="1:47" s="17" customFormat="1" ht="16.5" customHeight="1">
      <c r="A82" s="229"/>
      <c r="B82" s="230"/>
      <c r="C82" s="224" t="s">
        <v>114</v>
      </c>
      <c r="D82" s="231"/>
      <c r="E82" s="231"/>
      <c r="F82" s="231"/>
      <c r="G82" s="231"/>
      <c r="H82" s="231"/>
      <c r="I82" s="231"/>
      <c r="J82" s="231"/>
      <c r="K82" s="231"/>
      <c r="L82" s="233"/>
      <c r="M82" s="214"/>
      <c r="N82" s="214"/>
      <c r="O82" s="214"/>
      <c r="P82" s="214"/>
      <c r="Q82" s="214"/>
      <c r="R82" s="214"/>
      <c r="S82" s="229"/>
      <c r="T82" s="229"/>
      <c r="U82" s="229"/>
      <c r="V82" s="229"/>
      <c r="W82" s="229"/>
      <c r="X82" s="229"/>
      <c r="Y82" s="229"/>
      <c r="Z82" s="229"/>
      <c r="AA82" s="229"/>
      <c r="AB82" s="229"/>
      <c r="AC82" s="229"/>
      <c r="AD82" s="229"/>
      <c r="AE82" s="229"/>
    </row>
    <row r="83" spans="1:47" ht="12" customHeight="1">
      <c r="A83" s="229"/>
      <c r="B83" s="230"/>
      <c r="C83" s="231"/>
      <c r="D83" s="231"/>
      <c r="E83" s="231"/>
      <c r="F83" s="231"/>
      <c r="G83" s="231"/>
      <c r="H83" s="231"/>
      <c r="I83" s="231"/>
      <c r="J83" s="231"/>
      <c r="K83" s="231"/>
      <c r="L83" s="233"/>
      <c r="M83" s="214"/>
      <c r="N83" s="214"/>
      <c r="O83" s="214"/>
      <c r="P83" s="214"/>
      <c r="Q83" s="214"/>
      <c r="R83" s="214"/>
      <c r="S83" s="229"/>
      <c r="T83" s="229"/>
      <c r="U83" s="229"/>
      <c r="V83" s="229"/>
      <c r="W83" s="229"/>
      <c r="X83" s="229"/>
      <c r="Y83" s="229"/>
      <c r="Z83" s="229"/>
      <c r="AA83" s="229"/>
      <c r="AB83" s="229"/>
      <c r="AC83" s="229"/>
      <c r="AD83" s="229"/>
      <c r="AE83" s="229"/>
    </row>
    <row r="84" spans="1:47" s="17" customFormat="1" ht="16.5" customHeight="1">
      <c r="A84" s="229"/>
      <c r="B84" s="230"/>
      <c r="C84" s="226" t="s">
        <v>14</v>
      </c>
      <c r="D84" s="231"/>
      <c r="E84" s="231"/>
      <c r="F84" s="231"/>
      <c r="G84" s="231"/>
      <c r="H84" s="231"/>
      <c r="I84" s="231"/>
      <c r="J84" s="231"/>
      <c r="K84" s="231"/>
      <c r="L84" s="233"/>
      <c r="M84" s="214"/>
      <c r="N84" s="214"/>
      <c r="O84" s="214"/>
      <c r="P84" s="214"/>
      <c r="Q84" s="214"/>
      <c r="R84" s="214"/>
      <c r="S84" s="229"/>
      <c r="T84" s="229"/>
      <c r="U84" s="229"/>
      <c r="V84" s="229"/>
      <c r="W84" s="229"/>
      <c r="X84" s="229"/>
      <c r="Y84" s="229"/>
      <c r="Z84" s="229"/>
      <c r="AA84" s="229"/>
      <c r="AB84" s="229"/>
      <c r="AC84" s="229"/>
      <c r="AD84" s="229"/>
      <c r="AE84" s="229"/>
    </row>
    <row r="85" spans="1:47" s="17" customFormat="1" ht="12" customHeight="1">
      <c r="A85" s="229"/>
      <c r="B85" s="230"/>
      <c r="C85" s="231"/>
      <c r="D85" s="231"/>
      <c r="E85" s="723" t="s">
        <v>2688</v>
      </c>
      <c r="F85" s="724"/>
      <c r="G85" s="724"/>
      <c r="H85" s="724"/>
      <c r="I85" s="231"/>
      <c r="J85" s="231"/>
      <c r="K85" s="231"/>
      <c r="L85" s="233"/>
      <c r="M85" s="214"/>
      <c r="N85" s="214"/>
      <c r="O85" s="214"/>
      <c r="P85" s="214"/>
      <c r="Q85" s="214"/>
      <c r="R85" s="214"/>
      <c r="S85" s="229"/>
      <c r="T85" s="229"/>
      <c r="U85" s="229"/>
      <c r="V85" s="229"/>
      <c r="W85" s="229"/>
      <c r="X85" s="229"/>
      <c r="Y85" s="229"/>
      <c r="Z85" s="229"/>
      <c r="AA85" s="229"/>
      <c r="AB85" s="229"/>
      <c r="AC85" s="229"/>
      <c r="AD85" s="229"/>
      <c r="AE85" s="229"/>
    </row>
    <row r="86" spans="1:47" s="17" customFormat="1" ht="16.5" customHeight="1">
      <c r="A86" s="213"/>
      <c r="B86" s="222"/>
      <c r="C86" s="226" t="s">
        <v>111</v>
      </c>
      <c r="D86" s="223"/>
      <c r="E86" s="223"/>
      <c r="F86" s="223"/>
      <c r="G86" s="223"/>
      <c r="H86" s="223"/>
      <c r="I86" s="223"/>
      <c r="J86" s="223"/>
      <c r="K86" s="223"/>
      <c r="L86" s="221"/>
      <c r="M86" s="213"/>
      <c r="N86" s="213"/>
      <c r="O86" s="213"/>
      <c r="P86" s="213"/>
      <c r="Q86" s="213"/>
      <c r="R86" s="213"/>
      <c r="S86" s="213"/>
      <c r="T86" s="213"/>
      <c r="U86" s="213"/>
      <c r="V86" s="213"/>
      <c r="W86" s="213"/>
      <c r="X86" s="213"/>
      <c r="Y86" s="213"/>
      <c r="Z86" s="213"/>
      <c r="AA86" s="213"/>
      <c r="AB86" s="213"/>
      <c r="AC86" s="213"/>
      <c r="AD86" s="213"/>
      <c r="AE86" s="213"/>
    </row>
    <row r="87" spans="1:47" s="17" customFormat="1" ht="15" customHeight="1">
      <c r="A87" s="229"/>
      <c r="B87" s="230"/>
      <c r="C87" s="231"/>
      <c r="D87" s="231"/>
      <c r="E87" s="718" t="s">
        <v>2993</v>
      </c>
      <c r="F87" s="718"/>
      <c r="G87" s="718"/>
      <c r="H87" s="718"/>
      <c r="I87" s="231"/>
      <c r="J87" s="231"/>
      <c r="K87" s="231"/>
      <c r="L87" s="233"/>
      <c r="M87" s="214"/>
      <c r="N87" s="214"/>
      <c r="O87" s="214"/>
      <c r="P87" s="214"/>
      <c r="Q87" s="214"/>
      <c r="R87" s="214"/>
      <c r="S87" s="229"/>
      <c r="T87" s="229"/>
      <c r="U87" s="229"/>
      <c r="V87" s="229"/>
      <c r="W87" s="229"/>
      <c r="X87" s="229"/>
      <c r="Y87" s="229"/>
      <c r="Z87" s="229"/>
      <c r="AA87" s="229"/>
      <c r="AB87" s="229"/>
      <c r="AC87" s="229"/>
      <c r="AD87" s="229"/>
      <c r="AE87" s="229"/>
    </row>
    <row r="88" spans="1:47" s="17" customFormat="1" ht="12" customHeight="1">
      <c r="A88" s="229"/>
      <c r="B88" s="230"/>
      <c r="C88" s="226" t="s">
        <v>112</v>
      </c>
      <c r="D88" s="231"/>
      <c r="E88" s="231"/>
      <c r="F88" s="231"/>
      <c r="G88" s="231"/>
      <c r="H88" s="231"/>
      <c r="I88" s="231"/>
      <c r="J88" s="231"/>
      <c r="K88" s="231"/>
      <c r="L88" s="233"/>
      <c r="M88" s="214"/>
      <c r="N88" s="214"/>
      <c r="O88" s="214"/>
      <c r="P88" s="214"/>
      <c r="Q88" s="214"/>
      <c r="R88" s="214"/>
      <c r="S88" s="229"/>
      <c r="T88" s="229"/>
      <c r="U88" s="229"/>
      <c r="V88" s="229"/>
      <c r="W88" s="229"/>
      <c r="X88" s="229"/>
      <c r="Y88" s="229"/>
      <c r="Z88" s="229"/>
      <c r="AA88" s="229"/>
      <c r="AB88" s="229"/>
      <c r="AC88" s="229"/>
      <c r="AD88" s="229"/>
      <c r="AE88" s="229"/>
    </row>
    <row r="89" spans="1:47" s="17" customFormat="1" ht="18" customHeight="1">
      <c r="A89" s="229"/>
      <c r="B89" s="230"/>
      <c r="C89" s="231"/>
      <c r="D89" s="231"/>
      <c r="E89" s="720" t="s">
        <v>1737</v>
      </c>
      <c r="F89" s="721"/>
      <c r="G89" s="721"/>
      <c r="H89" s="721"/>
      <c r="I89" s="231"/>
      <c r="J89" s="231"/>
      <c r="K89" s="231"/>
      <c r="L89" s="233"/>
      <c r="M89" s="214"/>
      <c r="N89" s="214"/>
      <c r="O89" s="214"/>
      <c r="P89" s="214"/>
      <c r="Q89" s="214"/>
      <c r="R89" s="214"/>
      <c r="S89" s="229"/>
      <c r="T89" s="229"/>
      <c r="U89" s="229"/>
      <c r="V89" s="229"/>
      <c r="W89" s="229"/>
      <c r="X89" s="229"/>
      <c r="Y89" s="229"/>
      <c r="Z89" s="229"/>
      <c r="AA89" s="229"/>
      <c r="AB89" s="229"/>
      <c r="AC89" s="229"/>
      <c r="AD89" s="229"/>
      <c r="AE89" s="229"/>
    </row>
    <row r="90" spans="1:47" s="17" customFormat="1" ht="15.25" customHeight="1">
      <c r="A90" s="229"/>
      <c r="B90" s="230"/>
      <c r="C90" s="231"/>
      <c r="D90" s="231"/>
      <c r="E90" s="231"/>
      <c r="F90" s="231"/>
      <c r="G90" s="231"/>
      <c r="H90" s="231"/>
      <c r="I90" s="231"/>
      <c r="J90" s="231"/>
      <c r="K90" s="231"/>
      <c r="L90" s="233"/>
      <c r="M90" s="214"/>
      <c r="N90" s="214"/>
      <c r="O90" s="214"/>
      <c r="P90" s="214"/>
      <c r="Q90" s="214"/>
      <c r="R90" s="214"/>
      <c r="S90" s="229"/>
      <c r="T90" s="229"/>
      <c r="U90" s="229"/>
      <c r="V90" s="229"/>
      <c r="W90" s="229"/>
      <c r="X90" s="229"/>
      <c r="Y90" s="229"/>
      <c r="Z90" s="229"/>
      <c r="AA90" s="229"/>
      <c r="AB90" s="229"/>
      <c r="AC90" s="229"/>
      <c r="AD90" s="229"/>
      <c r="AE90" s="229"/>
    </row>
    <row r="91" spans="1:47" s="17" customFormat="1" ht="15.25" customHeight="1">
      <c r="A91" s="229"/>
      <c r="B91" s="230"/>
      <c r="C91" s="226" t="s">
        <v>17</v>
      </c>
      <c r="D91" s="231"/>
      <c r="E91" s="231"/>
      <c r="F91" s="225" t="s">
        <v>2690</v>
      </c>
      <c r="G91" s="231"/>
      <c r="H91" s="231"/>
      <c r="I91" s="226" t="s">
        <v>19</v>
      </c>
      <c r="J91" s="238">
        <f>IF(J14="","",J14)</f>
        <v>45048</v>
      </c>
      <c r="K91" s="231"/>
      <c r="L91" s="233"/>
      <c r="M91" s="214"/>
      <c r="N91" s="214"/>
      <c r="O91" s="214"/>
      <c r="P91" s="214"/>
      <c r="Q91" s="214"/>
      <c r="R91" s="214"/>
      <c r="S91" s="229"/>
      <c r="T91" s="229"/>
      <c r="U91" s="229"/>
      <c r="V91" s="229"/>
      <c r="W91" s="229"/>
      <c r="X91" s="229"/>
      <c r="Y91" s="229"/>
      <c r="Z91" s="229"/>
      <c r="AA91" s="229"/>
      <c r="AB91" s="229"/>
      <c r="AC91" s="229"/>
      <c r="AD91" s="229"/>
      <c r="AE91" s="229"/>
    </row>
    <row r="92" spans="1:47" s="17" customFormat="1" ht="10.4" customHeight="1">
      <c r="A92" s="229"/>
      <c r="B92" s="230"/>
      <c r="C92" s="231"/>
      <c r="D92" s="231"/>
      <c r="E92" s="231"/>
      <c r="F92" s="231"/>
      <c r="G92" s="231"/>
      <c r="H92" s="231"/>
      <c r="I92" s="231"/>
      <c r="J92" s="231"/>
      <c r="K92" s="231"/>
      <c r="L92" s="233"/>
      <c r="M92" s="214"/>
      <c r="N92" s="214"/>
      <c r="O92" s="214"/>
      <c r="P92" s="214"/>
      <c r="Q92" s="214"/>
      <c r="R92" s="214"/>
      <c r="S92" s="229"/>
      <c r="T92" s="229"/>
      <c r="U92" s="229"/>
      <c r="V92" s="229"/>
      <c r="W92" s="229"/>
      <c r="X92" s="229"/>
      <c r="Y92" s="229"/>
      <c r="Z92" s="229"/>
      <c r="AA92" s="229"/>
      <c r="AB92" s="229"/>
      <c r="AC92" s="229"/>
      <c r="AD92" s="229"/>
      <c r="AE92" s="229"/>
    </row>
    <row r="93" spans="1:47" s="17" customFormat="1" ht="29.25" customHeight="1">
      <c r="A93" s="229"/>
      <c r="B93" s="230"/>
      <c r="C93" s="226" t="s">
        <v>20</v>
      </c>
      <c r="D93" s="231"/>
      <c r="E93" s="231"/>
      <c r="F93" s="225" t="s">
        <v>2691</v>
      </c>
      <c r="G93" s="231"/>
      <c r="H93" s="231"/>
      <c r="I93" s="226" t="s">
        <v>25</v>
      </c>
      <c r="J93" s="228" t="s">
        <v>2692</v>
      </c>
      <c r="K93" s="231"/>
      <c r="L93" s="233"/>
      <c r="M93" s="214"/>
      <c r="N93" s="214"/>
      <c r="O93" s="214"/>
      <c r="P93" s="214"/>
      <c r="Q93" s="214"/>
      <c r="R93" s="214"/>
      <c r="S93" s="229"/>
      <c r="T93" s="229"/>
      <c r="U93" s="229"/>
      <c r="V93" s="229"/>
      <c r="W93" s="229"/>
      <c r="X93" s="229"/>
      <c r="Y93" s="229"/>
      <c r="Z93" s="229"/>
      <c r="AA93" s="229"/>
      <c r="AB93" s="229"/>
      <c r="AC93" s="229"/>
      <c r="AD93" s="229"/>
      <c r="AE93" s="229"/>
    </row>
    <row r="94" spans="1:47" s="17" customFormat="1" ht="10.4" customHeight="1">
      <c r="A94" s="229"/>
      <c r="B94" s="230"/>
      <c r="C94" s="226" t="s">
        <v>23</v>
      </c>
      <c r="D94" s="231"/>
      <c r="E94" s="231"/>
      <c r="F94" s="225" t="s">
        <v>24</v>
      </c>
      <c r="G94" s="231"/>
      <c r="H94" s="231"/>
      <c r="I94" s="226" t="s">
        <v>27</v>
      </c>
      <c r="J94" s="228" t="s">
        <v>2693</v>
      </c>
      <c r="K94" s="231"/>
      <c r="L94" s="233"/>
      <c r="M94" s="214"/>
      <c r="N94" s="214"/>
      <c r="O94" s="214"/>
      <c r="P94" s="214"/>
      <c r="Q94" s="214"/>
      <c r="R94" s="214"/>
      <c r="S94" s="229"/>
      <c r="T94" s="229"/>
      <c r="U94" s="229"/>
      <c r="V94" s="229"/>
      <c r="W94" s="229"/>
      <c r="X94" s="229"/>
      <c r="Y94" s="229"/>
      <c r="Z94" s="229"/>
      <c r="AA94" s="229"/>
      <c r="AB94" s="229"/>
      <c r="AC94" s="229"/>
      <c r="AD94" s="229"/>
      <c r="AE94" s="229"/>
    </row>
    <row r="95" spans="1:47" s="17" customFormat="1" ht="22.9" customHeight="1">
      <c r="A95" s="229"/>
      <c r="B95" s="230"/>
      <c r="C95" s="231"/>
      <c r="D95" s="231"/>
      <c r="E95" s="231"/>
      <c r="F95" s="231"/>
      <c r="G95" s="231"/>
      <c r="H95" s="231"/>
      <c r="I95" s="231"/>
      <c r="J95" s="231"/>
      <c r="K95" s="231"/>
      <c r="L95" s="233"/>
      <c r="M95" s="214"/>
      <c r="N95" s="214"/>
      <c r="O95" s="214"/>
      <c r="P95" s="214"/>
      <c r="Q95" s="214"/>
      <c r="R95" s="214"/>
      <c r="S95" s="229"/>
      <c r="T95" s="229"/>
      <c r="U95" s="229"/>
      <c r="V95" s="229"/>
      <c r="W95" s="229"/>
      <c r="X95" s="229"/>
      <c r="Y95" s="229"/>
      <c r="Z95" s="229"/>
      <c r="AA95" s="229"/>
      <c r="AB95" s="229"/>
      <c r="AC95" s="229"/>
      <c r="AD95" s="229"/>
      <c r="AE95" s="229"/>
      <c r="AU95" s="3"/>
    </row>
    <row r="96" spans="1:47" s="110" customFormat="1" ht="25" customHeight="1">
      <c r="A96" s="229"/>
      <c r="B96" s="230"/>
      <c r="C96" s="286" t="s">
        <v>115</v>
      </c>
      <c r="D96" s="287"/>
      <c r="E96" s="287"/>
      <c r="F96" s="287"/>
      <c r="G96" s="287"/>
      <c r="H96" s="287"/>
      <c r="I96" s="287"/>
      <c r="J96" s="288" t="s">
        <v>116</v>
      </c>
      <c r="K96" s="287"/>
      <c r="L96" s="233"/>
      <c r="M96" s="214"/>
      <c r="N96" s="214"/>
      <c r="O96" s="214"/>
      <c r="P96" s="214"/>
      <c r="Q96" s="214"/>
      <c r="R96" s="214"/>
      <c r="S96" s="229"/>
      <c r="T96" s="229"/>
      <c r="U96" s="229"/>
      <c r="V96" s="229"/>
      <c r="W96" s="229"/>
      <c r="X96" s="229"/>
      <c r="Y96" s="229"/>
      <c r="Z96" s="229"/>
      <c r="AA96" s="229"/>
      <c r="AB96" s="229"/>
      <c r="AC96" s="229"/>
      <c r="AD96" s="229"/>
      <c r="AE96" s="229"/>
    </row>
    <row r="97" spans="1:63" s="110" customFormat="1" ht="25" customHeight="1">
      <c r="A97" s="229"/>
      <c r="B97" s="230"/>
      <c r="C97" s="231"/>
      <c r="D97" s="231"/>
      <c r="E97" s="231"/>
      <c r="F97" s="231"/>
      <c r="G97" s="231"/>
      <c r="H97" s="231"/>
      <c r="I97" s="231"/>
      <c r="J97" s="231"/>
      <c r="K97" s="231"/>
      <c r="L97" s="233"/>
      <c r="M97" s="214"/>
      <c r="N97" s="214"/>
      <c r="O97" s="214"/>
      <c r="P97" s="214"/>
      <c r="Q97" s="214"/>
      <c r="R97" s="214"/>
      <c r="S97" s="229"/>
      <c r="T97" s="229"/>
      <c r="U97" s="229"/>
      <c r="V97" s="229"/>
      <c r="W97" s="229"/>
      <c r="X97" s="229"/>
      <c r="Y97" s="229"/>
      <c r="Z97" s="229"/>
      <c r="AA97" s="229"/>
      <c r="AB97" s="229"/>
      <c r="AC97" s="229"/>
      <c r="AD97" s="229"/>
      <c r="AE97" s="229"/>
      <c r="AF97" s="214"/>
      <c r="AG97" s="214"/>
      <c r="AH97" s="214"/>
      <c r="AI97" s="214"/>
      <c r="AJ97" s="214"/>
      <c r="AK97" s="214"/>
      <c r="AL97" s="214"/>
      <c r="AM97" s="214"/>
      <c r="AN97" s="214"/>
      <c r="AO97" s="214"/>
      <c r="AP97" s="214"/>
      <c r="AQ97" s="214"/>
      <c r="AR97" s="214"/>
      <c r="AS97" s="214"/>
      <c r="AT97" s="214"/>
      <c r="AU97" s="214"/>
    </row>
    <row r="98" spans="1:63" s="110" customFormat="1" ht="25" customHeight="1">
      <c r="A98" s="229"/>
      <c r="B98" s="230"/>
      <c r="C98" s="289" t="s">
        <v>117</v>
      </c>
      <c r="D98" s="231"/>
      <c r="E98" s="231"/>
      <c r="F98" s="231"/>
      <c r="G98" s="231"/>
      <c r="H98" s="231"/>
      <c r="I98" s="231"/>
      <c r="J98" s="246"/>
      <c r="K98" s="231"/>
      <c r="L98" s="233"/>
      <c r="M98" s="214"/>
      <c r="N98" s="214"/>
      <c r="O98" s="214"/>
      <c r="P98" s="214"/>
      <c r="Q98" s="214"/>
      <c r="R98" s="214"/>
      <c r="S98" s="229"/>
      <c r="T98" s="229"/>
      <c r="U98" s="229"/>
      <c r="V98" s="229"/>
      <c r="W98" s="229"/>
      <c r="X98" s="229"/>
      <c r="Y98" s="229"/>
      <c r="Z98" s="229"/>
      <c r="AA98" s="229"/>
      <c r="AB98" s="229"/>
      <c r="AC98" s="229"/>
      <c r="AD98" s="229"/>
      <c r="AE98" s="229"/>
      <c r="AF98" s="214"/>
      <c r="AG98" s="214"/>
      <c r="AH98" s="214"/>
      <c r="AI98" s="214"/>
      <c r="AJ98" s="214"/>
      <c r="AK98" s="214"/>
      <c r="AL98" s="214"/>
      <c r="AM98" s="214"/>
      <c r="AN98" s="214"/>
      <c r="AO98" s="214"/>
      <c r="AP98" s="214"/>
      <c r="AQ98" s="214"/>
      <c r="AR98" s="214"/>
      <c r="AS98" s="214"/>
      <c r="AT98" s="214"/>
      <c r="AU98" s="220" t="s">
        <v>118</v>
      </c>
    </row>
    <row r="99" spans="1:63" s="110" customFormat="1" ht="25" customHeight="1">
      <c r="A99" s="216"/>
      <c r="B99" s="290"/>
      <c r="C99" s="291"/>
      <c r="D99" s="292" t="s">
        <v>119</v>
      </c>
      <c r="E99" s="293"/>
      <c r="F99" s="293"/>
      <c r="G99" s="293"/>
      <c r="H99" s="293"/>
      <c r="I99" s="293"/>
      <c r="J99" s="294"/>
      <c r="K99" s="291"/>
      <c r="L99" s="295"/>
      <c r="M99" s="216"/>
      <c r="N99" s="216"/>
      <c r="O99" s="216"/>
      <c r="P99" s="216"/>
      <c r="Q99" s="216"/>
      <c r="R99" s="216"/>
      <c r="S99" s="216"/>
      <c r="T99" s="216"/>
      <c r="U99" s="216"/>
      <c r="V99" s="216"/>
      <c r="W99" s="216"/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</row>
    <row r="100" spans="1:63" s="17" customFormat="1" ht="22" customHeight="1">
      <c r="A100" s="217"/>
      <c r="B100" s="296"/>
      <c r="C100" s="247"/>
      <c r="D100" s="297" t="s">
        <v>125</v>
      </c>
      <c r="E100" s="298"/>
      <c r="F100" s="298"/>
      <c r="G100" s="298"/>
      <c r="H100" s="298"/>
      <c r="I100" s="298"/>
      <c r="J100" s="299"/>
      <c r="K100" s="247"/>
      <c r="L100" s="300"/>
      <c r="M100" s="217"/>
      <c r="N100" s="217"/>
      <c r="O100" s="217"/>
      <c r="P100" s="217"/>
      <c r="Q100" s="217"/>
      <c r="R100" s="217"/>
      <c r="S100" s="217"/>
      <c r="T100" s="217"/>
      <c r="U100" s="217"/>
      <c r="V100" s="217"/>
      <c r="W100" s="217"/>
      <c r="X100" s="217"/>
      <c r="Y100" s="217"/>
      <c r="Z100" s="217"/>
      <c r="AA100" s="217"/>
      <c r="AB100" s="217"/>
      <c r="AC100" s="217"/>
      <c r="AD100" s="217"/>
      <c r="AE100" s="217"/>
      <c r="AF100" s="217"/>
      <c r="AG100" s="217"/>
      <c r="AH100" s="217"/>
      <c r="AI100" s="217"/>
      <c r="AJ100" s="217"/>
      <c r="AK100" s="217"/>
      <c r="AL100" s="217"/>
      <c r="AM100" s="217"/>
      <c r="AN100" s="217"/>
      <c r="AO100" s="217"/>
      <c r="AP100" s="217"/>
      <c r="AQ100" s="217"/>
      <c r="AR100" s="217"/>
      <c r="AS100" s="217"/>
      <c r="AT100" s="217"/>
      <c r="AU100" s="217"/>
    </row>
    <row r="101" spans="1:63" s="17" customFormat="1" ht="20.25" customHeight="1">
      <c r="A101" s="216"/>
      <c r="B101" s="290"/>
      <c r="C101" s="291"/>
      <c r="D101" s="292" t="s">
        <v>127</v>
      </c>
      <c r="E101" s="293"/>
      <c r="F101" s="293"/>
      <c r="G101" s="293"/>
      <c r="H101" s="293"/>
      <c r="I101" s="293"/>
      <c r="J101" s="294"/>
      <c r="K101" s="291"/>
      <c r="L101" s="295"/>
      <c r="M101" s="216"/>
      <c r="N101" s="216"/>
      <c r="O101" s="216"/>
      <c r="P101" s="216"/>
      <c r="Q101" s="216"/>
      <c r="R101" s="216"/>
      <c r="S101" s="216"/>
      <c r="T101" s="216"/>
      <c r="U101" s="216"/>
      <c r="V101" s="216"/>
      <c r="W101" s="216"/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</row>
    <row r="102" spans="1:63" ht="21.75" customHeight="1">
      <c r="A102" s="217"/>
      <c r="B102" s="296"/>
      <c r="C102" s="247"/>
      <c r="D102" s="297" t="s">
        <v>134</v>
      </c>
      <c r="E102" s="298"/>
      <c r="F102" s="298"/>
      <c r="G102" s="298"/>
      <c r="H102" s="298"/>
      <c r="I102" s="298"/>
      <c r="J102" s="299"/>
      <c r="K102" s="247"/>
      <c r="L102" s="300"/>
      <c r="M102" s="217"/>
      <c r="N102" s="217"/>
      <c r="O102" s="217"/>
      <c r="P102" s="217"/>
      <c r="Q102" s="217"/>
      <c r="R102" s="217"/>
      <c r="S102" s="217"/>
      <c r="T102" s="217"/>
      <c r="U102" s="217"/>
      <c r="V102" s="217"/>
      <c r="W102" s="217"/>
      <c r="X102" s="217"/>
      <c r="Y102" s="217"/>
      <c r="Z102" s="217"/>
      <c r="AA102" s="217"/>
      <c r="AB102" s="217"/>
      <c r="AC102" s="217"/>
      <c r="AD102" s="217"/>
      <c r="AE102" s="217"/>
      <c r="AF102" s="217"/>
      <c r="AG102" s="217"/>
      <c r="AH102" s="217"/>
      <c r="AI102" s="217"/>
      <c r="AJ102" s="217"/>
      <c r="AK102" s="217"/>
      <c r="AL102" s="217"/>
      <c r="AM102" s="217"/>
      <c r="AN102" s="217"/>
      <c r="AO102" s="217"/>
      <c r="AP102" s="217"/>
      <c r="AQ102" s="217"/>
      <c r="AR102" s="217"/>
      <c r="AS102" s="217"/>
      <c r="AT102" s="217"/>
      <c r="AU102" s="217"/>
    </row>
    <row r="103" spans="1:63" ht="15.5">
      <c r="A103" s="216"/>
      <c r="B103" s="290"/>
      <c r="C103" s="291"/>
      <c r="D103" s="292" t="s">
        <v>1120</v>
      </c>
      <c r="E103" s="293"/>
      <c r="F103" s="293"/>
      <c r="G103" s="293"/>
      <c r="H103" s="293"/>
      <c r="I103" s="293"/>
      <c r="J103" s="294"/>
      <c r="K103" s="291"/>
      <c r="L103" s="295"/>
      <c r="M103" s="216"/>
      <c r="N103" s="216"/>
      <c r="O103" s="216"/>
      <c r="P103" s="216"/>
      <c r="Q103" s="216"/>
      <c r="R103" s="216"/>
      <c r="S103" s="216"/>
      <c r="T103" s="216"/>
      <c r="U103" s="216"/>
      <c r="V103" s="216"/>
      <c r="W103" s="216"/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</row>
    <row r="104" spans="1:63" s="17" customFormat="1" ht="24.75" customHeight="1">
      <c r="A104" s="217"/>
      <c r="B104" s="296"/>
      <c r="C104" s="247"/>
      <c r="D104" s="297" t="s">
        <v>2694</v>
      </c>
      <c r="E104" s="298"/>
      <c r="F104" s="298"/>
      <c r="G104" s="298"/>
      <c r="H104" s="298"/>
      <c r="I104" s="298"/>
      <c r="J104" s="299"/>
      <c r="K104" s="247"/>
      <c r="L104" s="300"/>
      <c r="M104" s="217"/>
      <c r="N104" s="217"/>
      <c r="O104" s="217"/>
      <c r="P104" s="217"/>
      <c r="Q104" s="217"/>
      <c r="R104" s="217"/>
      <c r="S104" s="217"/>
      <c r="T104" s="217"/>
      <c r="U104" s="217"/>
      <c r="V104" s="217"/>
      <c r="W104" s="217"/>
      <c r="X104" s="217"/>
      <c r="Y104" s="217"/>
      <c r="Z104" s="217"/>
      <c r="AA104" s="217"/>
      <c r="AB104" s="217"/>
      <c r="AC104" s="217"/>
      <c r="AD104" s="217"/>
      <c r="AE104" s="217"/>
      <c r="AF104" s="217"/>
      <c r="AG104" s="217"/>
      <c r="AH104" s="217"/>
      <c r="AI104" s="217"/>
      <c r="AJ104" s="217"/>
      <c r="AK104" s="217"/>
      <c r="AL104" s="217"/>
      <c r="AM104" s="217"/>
      <c r="AN104" s="217"/>
      <c r="AO104" s="217"/>
      <c r="AP104" s="217"/>
      <c r="AQ104" s="217"/>
      <c r="AR104" s="217"/>
      <c r="AS104" s="217"/>
      <c r="AT104" s="217"/>
      <c r="AU104" s="217"/>
    </row>
    <row r="105" spans="1:63" s="17" customFormat="1" ht="25" customHeight="1">
      <c r="A105" s="229"/>
      <c r="B105" s="230"/>
      <c r="C105" s="231"/>
      <c r="D105" s="292" t="s">
        <v>1518</v>
      </c>
      <c r="E105" s="293"/>
      <c r="F105" s="293"/>
      <c r="G105" s="293"/>
      <c r="H105" s="293"/>
      <c r="I105" s="293"/>
      <c r="J105" s="294"/>
      <c r="K105" s="231"/>
      <c r="L105" s="233"/>
      <c r="M105" s="214"/>
      <c r="N105" s="214"/>
      <c r="O105" s="214"/>
      <c r="P105" s="214"/>
      <c r="Q105" s="214"/>
      <c r="R105" s="214"/>
      <c r="S105" s="229"/>
      <c r="T105" s="229"/>
      <c r="U105" s="229"/>
      <c r="V105" s="229"/>
      <c r="W105" s="229"/>
      <c r="X105" s="229"/>
      <c r="Y105" s="229"/>
      <c r="Z105" s="229"/>
      <c r="AA105" s="229"/>
      <c r="AB105" s="229"/>
      <c r="AC105" s="229"/>
      <c r="AD105" s="229"/>
      <c r="AE105" s="229"/>
      <c r="AF105" s="214"/>
      <c r="AG105" s="214"/>
      <c r="AH105" s="214"/>
      <c r="AI105" s="214"/>
      <c r="AJ105" s="214"/>
      <c r="AK105" s="214"/>
      <c r="AL105" s="214"/>
      <c r="AM105" s="214"/>
      <c r="AN105" s="214"/>
      <c r="AO105" s="214"/>
      <c r="AP105" s="214"/>
      <c r="AQ105" s="214"/>
      <c r="AR105" s="214"/>
      <c r="AS105" s="214"/>
      <c r="AT105" s="214"/>
      <c r="AU105" s="214"/>
    </row>
    <row r="106" spans="1:63" s="17" customFormat="1" ht="7" customHeight="1">
      <c r="A106" s="229"/>
      <c r="B106" s="234"/>
      <c r="C106" s="235"/>
      <c r="D106" s="235"/>
      <c r="E106" s="235"/>
      <c r="F106" s="235"/>
      <c r="G106" s="235"/>
      <c r="H106" s="235"/>
      <c r="I106" s="235"/>
      <c r="J106" s="235"/>
      <c r="K106" s="235"/>
      <c r="L106" s="233"/>
      <c r="M106" s="214"/>
      <c r="N106" s="214"/>
      <c r="O106" s="214"/>
      <c r="P106" s="214"/>
      <c r="Q106" s="214"/>
      <c r="R106" s="214"/>
      <c r="S106" s="229"/>
      <c r="T106" s="229"/>
      <c r="U106" s="229"/>
      <c r="V106" s="229"/>
      <c r="W106" s="229"/>
      <c r="X106" s="229"/>
      <c r="Y106" s="229"/>
      <c r="Z106" s="229"/>
      <c r="AA106" s="229"/>
      <c r="AB106" s="229"/>
      <c r="AC106" s="229"/>
      <c r="AD106" s="229"/>
      <c r="AE106" s="229"/>
      <c r="AF106" s="214"/>
      <c r="AG106" s="214"/>
      <c r="AH106" s="214"/>
      <c r="AI106" s="214"/>
      <c r="AJ106" s="214"/>
      <c r="AK106" s="214"/>
      <c r="AL106" s="214"/>
      <c r="AM106" s="214"/>
      <c r="AN106" s="214"/>
      <c r="AO106" s="214"/>
      <c r="AP106" s="214"/>
      <c r="AQ106" s="214"/>
      <c r="AR106" s="214"/>
      <c r="AS106" s="214"/>
      <c r="AT106" s="214"/>
      <c r="AU106" s="214"/>
    </row>
    <row r="107" spans="1:63" s="17" customFormat="1" ht="12" customHeight="1">
      <c r="B107" s="18"/>
      <c r="C107" s="12"/>
      <c r="L107" s="18"/>
    </row>
    <row r="108" spans="1:63" s="17" customFormat="1" ht="16.5" customHeight="1">
      <c r="B108" s="18"/>
      <c r="E108" s="212"/>
      <c r="F108" s="212"/>
      <c r="G108" s="212"/>
      <c r="H108" s="212"/>
      <c r="L108" s="18"/>
    </row>
    <row r="109" spans="1:63" ht="12" customHeight="1">
      <c r="B109" s="6"/>
      <c r="C109" s="12"/>
      <c r="L109" s="6"/>
    </row>
    <row r="110" spans="1:63" s="17" customFormat="1" ht="16.5" customHeight="1">
      <c r="A110" s="229"/>
      <c r="B110" s="236"/>
      <c r="C110" s="237"/>
      <c r="D110" s="237"/>
      <c r="E110" s="237"/>
      <c r="F110" s="237"/>
      <c r="G110" s="237"/>
      <c r="H110" s="237"/>
      <c r="I110" s="237"/>
      <c r="J110" s="237"/>
      <c r="K110" s="237"/>
      <c r="L110" s="233"/>
      <c r="M110" s="214"/>
      <c r="N110" s="214"/>
      <c r="O110" s="214"/>
      <c r="P110" s="214"/>
      <c r="Q110" s="214"/>
      <c r="R110" s="214"/>
      <c r="S110" s="229"/>
      <c r="T110" s="229"/>
      <c r="U110" s="229"/>
      <c r="V110" s="229"/>
      <c r="W110" s="229"/>
      <c r="X110" s="229"/>
      <c r="Y110" s="229"/>
      <c r="Z110" s="229"/>
      <c r="AA110" s="229"/>
      <c r="AB110" s="229"/>
      <c r="AC110" s="229"/>
      <c r="AD110" s="229"/>
      <c r="AE110" s="229"/>
      <c r="AF110" s="214"/>
      <c r="AG110" s="214"/>
      <c r="AH110" s="214"/>
      <c r="AI110" s="214"/>
      <c r="AJ110" s="214"/>
      <c r="AK110" s="214"/>
      <c r="AL110" s="214"/>
      <c r="AM110" s="214"/>
      <c r="AN110" s="214"/>
      <c r="AO110" s="214"/>
      <c r="AP110" s="214"/>
      <c r="AQ110" s="214"/>
      <c r="AR110" s="214"/>
      <c r="AS110" s="214"/>
      <c r="AT110" s="214"/>
      <c r="AU110" s="214"/>
    </row>
    <row r="111" spans="1:63" s="17" customFormat="1" ht="12" customHeight="1">
      <c r="A111" s="229"/>
      <c r="B111" s="230"/>
      <c r="C111" s="224" t="s">
        <v>143</v>
      </c>
      <c r="D111" s="231"/>
      <c r="E111" s="231"/>
      <c r="F111" s="231"/>
      <c r="G111" s="231"/>
      <c r="H111" s="231"/>
      <c r="I111" s="231"/>
      <c r="J111" s="231"/>
      <c r="K111" s="231"/>
      <c r="L111" s="233"/>
      <c r="M111" s="214"/>
      <c r="N111" s="214"/>
      <c r="O111" s="214"/>
      <c r="P111" s="214"/>
      <c r="Q111" s="214"/>
      <c r="R111" s="214"/>
      <c r="S111" s="229"/>
      <c r="T111" s="229"/>
      <c r="U111" s="229"/>
      <c r="V111" s="229"/>
      <c r="W111" s="229"/>
      <c r="X111" s="229"/>
      <c r="Y111" s="229"/>
      <c r="Z111" s="229"/>
      <c r="AA111" s="229"/>
      <c r="AB111" s="229"/>
      <c r="AC111" s="229"/>
      <c r="AD111" s="229"/>
      <c r="AE111" s="229"/>
      <c r="AF111" s="214"/>
      <c r="AG111" s="214"/>
      <c r="AH111" s="214"/>
      <c r="AI111" s="214"/>
      <c r="AJ111" s="214"/>
      <c r="AK111" s="214"/>
      <c r="AL111" s="214"/>
      <c r="AM111" s="214"/>
      <c r="AN111" s="214"/>
      <c r="AO111" s="214"/>
      <c r="AP111" s="214"/>
      <c r="AQ111" s="214"/>
      <c r="AR111" s="214"/>
      <c r="AS111" s="214"/>
      <c r="AT111" s="214"/>
      <c r="AU111" s="214"/>
    </row>
    <row r="112" spans="1:63" s="17" customFormat="1" ht="16.5" customHeight="1">
      <c r="A112" s="229"/>
      <c r="B112" s="230"/>
      <c r="C112" s="231"/>
      <c r="D112" s="231"/>
      <c r="E112" s="231"/>
      <c r="F112" s="231"/>
      <c r="G112" s="231"/>
      <c r="H112" s="231"/>
      <c r="I112" s="231"/>
      <c r="J112" s="231"/>
      <c r="K112" s="231"/>
      <c r="L112" s="233"/>
      <c r="M112" s="214"/>
      <c r="N112" s="214"/>
      <c r="O112" s="214"/>
      <c r="P112" s="214"/>
      <c r="Q112" s="214"/>
      <c r="R112" s="214"/>
      <c r="S112" s="229"/>
      <c r="T112" s="229"/>
      <c r="U112" s="229"/>
      <c r="V112" s="229"/>
      <c r="W112" s="229"/>
      <c r="X112" s="229"/>
      <c r="Y112" s="229"/>
      <c r="Z112" s="229"/>
      <c r="AA112" s="229"/>
      <c r="AB112" s="229"/>
      <c r="AC112" s="229"/>
      <c r="AD112" s="229"/>
      <c r="AE112" s="229"/>
      <c r="AF112" s="214"/>
      <c r="AG112" s="214"/>
      <c r="AH112" s="214"/>
      <c r="AI112" s="214"/>
      <c r="AJ112" s="214"/>
      <c r="AK112" s="214"/>
      <c r="AL112" s="214"/>
      <c r="AM112" s="214"/>
      <c r="AN112" s="214"/>
      <c r="AO112" s="214"/>
      <c r="AP112" s="214"/>
      <c r="AQ112" s="214"/>
      <c r="AR112" s="214"/>
      <c r="AS112" s="214"/>
      <c r="AT112" s="214"/>
      <c r="AU112" s="214"/>
      <c r="AV112" s="214"/>
      <c r="AW112" s="214"/>
      <c r="AX112" s="214"/>
      <c r="AY112" s="214"/>
      <c r="AZ112" s="214"/>
      <c r="BA112" s="214"/>
      <c r="BB112" s="214"/>
      <c r="BC112" s="214"/>
      <c r="BD112" s="214"/>
      <c r="BE112" s="214"/>
      <c r="BF112" s="214"/>
      <c r="BG112" s="214"/>
      <c r="BH112" s="214"/>
      <c r="BI112" s="214"/>
      <c r="BJ112" s="214"/>
      <c r="BK112" s="214"/>
    </row>
    <row r="113" spans="1:65" s="17" customFormat="1" ht="7" customHeight="1">
      <c r="A113" s="229"/>
      <c r="B113" s="230"/>
      <c r="C113" s="226" t="s">
        <v>14</v>
      </c>
      <c r="D113" s="231"/>
      <c r="E113" s="231"/>
      <c r="F113" s="231"/>
      <c r="G113" s="231"/>
      <c r="H113" s="231"/>
      <c r="I113" s="231"/>
      <c r="J113" s="231"/>
      <c r="K113" s="231"/>
      <c r="L113" s="233"/>
      <c r="M113" s="214"/>
      <c r="N113" s="214"/>
      <c r="O113" s="214"/>
      <c r="P113" s="214"/>
      <c r="Q113" s="214"/>
      <c r="R113" s="214"/>
      <c r="S113" s="229"/>
      <c r="T113" s="229"/>
      <c r="U113" s="229"/>
      <c r="V113" s="229"/>
      <c r="W113" s="229"/>
      <c r="X113" s="229"/>
      <c r="Y113" s="229"/>
      <c r="Z113" s="229"/>
      <c r="AA113" s="229"/>
      <c r="AB113" s="229"/>
      <c r="AC113" s="229"/>
      <c r="AD113" s="229"/>
      <c r="AE113" s="229"/>
      <c r="AF113" s="214"/>
      <c r="AG113" s="214"/>
      <c r="AH113" s="214"/>
      <c r="AI113" s="214"/>
      <c r="AJ113" s="214"/>
      <c r="AK113" s="214"/>
      <c r="AL113" s="214"/>
      <c r="AM113" s="214"/>
      <c r="AN113" s="214"/>
      <c r="AO113" s="214"/>
      <c r="AP113" s="214"/>
      <c r="AQ113" s="214"/>
      <c r="AR113" s="214"/>
      <c r="AS113" s="214"/>
      <c r="AT113" s="214"/>
      <c r="AU113" s="214"/>
      <c r="AV113" s="214"/>
      <c r="AW113" s="214"/>
      <c r="AX113" s="214"/>
      <c r="AY113" s="214"/>
      <c r="AZ113" s="214"/>
      <c r="BA113" s="214"/>
      <c r="BB113" s="214"/>
      <c r="BC113" s="214"/>
      <c r="BD113" s="214"/>
      <c r="BE113" s="214"/>
      <c r="BF113" s="214"/>
      <c r="BG113" s="214"/>
      <c r="BH113" s="214"/>
      <c r="BI113" s="214"/>
      <c r="BJ113" s="214"/>
      <c r="BK113" s="214"/>
    </row>
    <row r="114" spans="1:65" s="17" customFormat="1" ht="12" customHeight="1">
      <c r="A114" s="229"/>
      <c r="B114" s="230"/>
      <c r="C114" s="231"/>
      <c r="D114" s="231"/>
      <c r="E114" s="723" t="s">
        <v>2688</v>
      </c>
      <c r="F114" s="724"/>
      <c r="G114" s="724"/>
      <c r="H114" s="724"/>
      <c r="I114" s="231"/>
      <c r="J114" s="231"/>
      <c r="K114" s="231"/>
      <c r="L114" s="233"/>
      <c r="M114" s="214"/>
      <c r="N114" s="214"/>
      <c r="O114" s="214"/>
      <c r="P114" s="214"/>
      <c r="Q114" s="214"/>
      <c r="R114" s="214"/>
      <c r="S114" s="229"/>
      <c r="T114" s="229"/>
      <c r="U114" s="229"/>
      <c r="V114" s="229"/>
      <c r="W114" s="229"/>
      <c r="X114" s="229"/>
      <c r="Y114" s="229"/>
      <c r="Z114" s="229"/>
      <c r="AA114" s="229"/>
      <c r="AB114" s="229"/>
      <c r="AC114" s="229"/>
      <c r="AD114" s="229"/>
      <c r="AE114" s="229"/>
      <c r="AF114" s="214"/>
      <c r="AG114" s="214"/>
      <c r="AH114" s="214"/>
      <c r="AI114" s="214"/>
      <c r="AJ114" s="214"/>
      <c r="AK114" s="214"/>
      <c r="AL114" s="214"/>
      <c r="AM114" s="214"/>
      <c r="AN114" s="214"/>
      <c r="AO114" s="214"/>
      <c r="AP114" s="214"/>
      <c r="AQ114" s="214"/>
      <c r="AR114" s="214"/>
      <c r="AS114" s="214"/>
      <c r="AT114" s="214"/>
      <c r="AU114" s="214"/>
      <c r="AV114" s="214"/>
      <c r="AW114" s="214"/>
      <c r="AX114" s="214"/>
      <c r="AY114" s="214"/>
      <c r="AZ114" s="214"/>
      <c r="BA114" s="214"/>
      <c r="BB114" s="214"/>
      <c r="BC114" s="214"/>
      <c r="BD114" s="214"/>
      <c r="BE114" s="214"/>
      <c r="BF114" s="214"/>
      <c r="BG114" s="214"/>
      <c r="BH114" s="214"/>
      <c r="BI114" s="214"/>
      <c r="BJ114" s="214"/>
      <c r="BK114" s="214"/>
    </row>
    <row r="115" spans="1:65" s="17" customFormat="1" ht="7" customHeight="1">
      <c r="A115" s="213"/>
      <c r="B115" s="222"/>
      <c r="C115" s="226" t="s">
        <v>111</v>
      </c>
      <c r="D115" s="223"/>
      <c r="E115" s="223"/>
      <c r="F115" s="223"/>
      <c r="G115" s="223"/>
      <c r="H115" s="223"/>
      <c r="I115" s="223"/>
      <c r="J115" s="223"/>
      <c r="K115" s="223"/>
      <c r="L115" s="221"/>
      <c r="M115" s="213"/>
      <c r="N115" s="213"/>
      <c r="O115" s="213"/>
      <c r="P115" s="213"/>
      <c r="Q115" s="213"/>
      <c r="R115" s="213"/>
      <c r="S115" s="213"/>
      <c r="T115" s="213"/>
      <c r="U115" s="213"/>
      <c r="V115" s="213"/>
      <c r="W115" s="213"/>
      <c r="X115" s="213"/>
      <c r="Y115" s="213"/>
      <c r="Z115" s="213"/>
      <c r="AA115" s="213"/>
      <c r="AB115" s="213"/>
      <c r="AC115" s="213"/>
      <c r="AD115" s="213"/>
      <c r="AE115" s="213"/>
      <c r="AF115" s="213"/>
      <c r="AG115" s="213"/>
      <c r="AH115" s="213"/>
      <c r="AI115" s="213"/>
      <c r="AJ115" s="213"/>
      <c r="AK115" s="213"/>
      <c r="AL115" s="213"/>
      <c r="AM115" s="213"/>
      <c r="AN115" s="213"/>
      <c r="AO115" s="213"/>
      <c r="AP115" s="213"/>
      <c r="AQ115" s="213"/>
      <c r="AR115" s="213"/>
      <c r="AS115" s="213"/>
      <c r="AT115" s="213"/>
      <c r="AU115" s="213"/>
      <c r="AV115" s="213"/>
      <c r="AW115" s="213"/>
      <c r="AX115" s="213"/>
      <c r="AY115" s="213"/>
      <c r="AZ115" s="213"/>
      <c r="BA115" s="213"/>
      <c r="BB115" s="213"/>
      <c r="BC115" s="213"/>
      <c r="BD115" s="213"/>
      <c r="BE115" s="213"/>
      <c r="BF115" s="213"/>
      <c r="BG115" s="213"/>
      <c r="BH115" s="213"/>
      <c r="BI115" s="213"/>
      <c r="BJ115" s="213"/>
      <c r="BK115" s="213"/>
    </row>
    <row r="116" spans="1:65" s="17" customFormat="1" ht="15.25" customHeight="1">
      <c r="A116" s="229"/>
      <c r="B116" s="230"/>
      <c r="C116" s="231"/>
      <c r="D116" s="231"/>
      <c r="E116" s="718" t="s">
        <v>2993</v>
      </c>
      <c r="F116" s="718"/>
      <c r="G116" s="718"/>
      <c r="H116" s="718"/>
      <c r="I116" s="231"/>
      <c r="J116" s="231"/>
      <c r="K116" s="231"/>
      <c r="L116" s="233"/>
      <c r="M116" s="214"/>
      <c r="N116" s="214"/>
      <c r="O116" s="214"/>
      <c r="P116" s="214"/>
      <c r="Q116" s="214"/>
      <c r="R116" s="214"/>
      <c r="S116" s="229"/>
      <c r="T116" s="229"/>
      <c r="U116" s="229"/>
      <c r="V116" s="229"/>
      <c r="W116" s="229"/>
      <c r="X116" s="229"/>
      <c r="Y116" s="229"/>
      <c r="Z116" s="229"/>
      <c r="AA116" s="229"/>
      <c r="AB116" s="229"/>
      <c r="AC116" s="229"/>
      <c r="AD116" s="229"/>
      <c r="AE116" s="229"/>
      <c r="AF116" s="214"/>
      <c r="AG116" s="214"/>
      <c r="AH116" s="214"/>
      <c r="AI116" s="214"/>
      <c r="AJ116" s="214"/>
      <c r="AK116" s="214"/>
      <c r="AL116" s="214"/>
      <c r="AM116" s="214"/>
      <c r="AN116" s="214"/>
      <c r="AO116" s="214"/>
      <c r="AP116" s="214"/>
      <c r="AQ116" s="214"/>
      <c r="AR116" s="214"/>
      <c r="AS116" s="214"/>
      <c r="AT116" s="214"/>
      <c r="AU116" s="214"/>
      <c r="AV116" s="214"/>
      <c r="AW116" s="214"/>
      <c r="AX116" s="214"/>
      <c r="AY116" s="214"/>
      <c r="AZ116" s="214"/>
      <c r="BA116" s="214"/>
      <c r="BB116" s="214"/>
      <c r="BC116" s="214"/>
      <c r="BD116" s="214"/>
      <c r="BE116" s="214"/>
      <c r="BF116" s="214"/>
      <c r="BG116" s="214"/>
      <c r="BH116" s="214"/>
      <c r="BI116" s="214"/>
      <c r="BJ116" s="214"/>
      <c r="BK116" s="214"/>
    </row>
    <row r="117" spans="1:65" s="17" customFormat="1" ht="15.25" customHeight="1">
      <c r="A117" s="229"/>
      <c r="B117" s="230"/>
      <c r="C117" s="226" t="s">
        <v>112</v>
      </c>
      <c r="D117" s="231"/>
      <c r="E117" s="231"/>
      <c r="F117" s="231"/>
      <c r="G117" s="231"/>
      <c r="H117" s="231"/>
      <c r="I117" s="231"/>
      <c r="J117" s="231"/>
      <c r="K117" s="231"/>
      <c r="L117" s="233"/>
      <c r="M117" s="214"/>
      <c r="N117" s="214"/>
      <c r="O117" s="214"/>
      <c r="P117" s="214"/>
      <c r="Q117" s="214"/>
      <c r="R117" s="214"/>
      <c r="S117" s="229"/>
      <c r="T117" s="229"/>
      <c r="U117" s="229"/>
      <c r="V117" s="229"/>
      <c r="W117" s="229"/>
      <c r="X117" s="229"/>
      <c r="Y117" s="229"/>
      <c r="Z117" s="229"/>
      <c r="AA117" s="229"/>
      <c r="AB117" s="229"/>
      <c r="AC117" s="229"/>
      <c r="AD117" s="229"/>
      <c r="AE117" s="229"/>
      <c r="AF117" s="214"/>
      <c r="AG117" s="214"/>
      <c r="AH117" s="214"/>
      <c r="AI117" s="214"/>
      <c r="AJ117" s="214"/>
      <c r="AK117" s="214"/>
      <c r="AL117" s="214"/>
      <c r="AM117" s="214"/>
      <c r="AN117" s="214"/>
      <c r="AO117" s="214"/>
      <c r="AP117" s="214"/>
      <c r="AQ117" s="214"/>
      <c r="AR117" s="214"/>
      <c r="AS117" s="214"/>
      <c r="AT117" s="214"/>
      <c r="AU117" s="214"/>
      <c r="AV117" s="214"/>
      <c r="AW117" s="214"/>
      <c r="AX117" s="214"/>
      <c r="AY117" s="214"/>
      <c r="AZ117" s="214"/>
      <c r="BA117" s="214"/>
      <c r="BB117" s="214"/>
      <c r="BC117" s="214"/>
      <c r="BD117" s="214"/>
      <c r="BE117" s="214"/>
      <c r="BF117" s="214"/>
      <c r="BG117" s="214"/>
      <c r="BH117" s="214"/>
      <c r="BI117" s="214"/>
      <c r="BJ117" s="214"/>
      <c r="BK117" s="214"/>
    </row>
    <row r="118" spans="1:65" s="17" customFormat="1" ht="10.4" customHeight="1">
      <c r="A118" s="229"/>
      <c r="B118" s="230"/>
      <c r="C118" s="231"/>
      <c r="D118" s="231"/>
      <c r="E118" s="720" t="s">
        <v>1737</v>
      </c>
      <c r="F118" s="721"/>
      <c r="G118" s="721"/>
      <c r="H118" s="721"/>
      <c r="I118" s="231"/>
      <c r="J118" s="231"/>
      <c r="K118" s="231"/>
      <c r="L118" s="233"/>
      <c r="M118" s="214"/>
      <c r="N118" s="214"/>
      <c r="O118" s="214"/>
      <c r="P118" s="214"/>
      <c r="Q118" s="214"/>
      <c r="R118" s="214"/>
      <c r="S118" s="229"/>
      <c r="T118" s="229"/>
      <c r="U118" s="229"/>
      <c r="V118" s="229"/>
      <c r="W118" s="229"/>
      <c r="X118" s="229"/>
      <c r="Y118" s="229"/>
      <c r="Z118" s="229"/>
      <c r="AA118" s="229"/>
      <c r="AB118" s="229"/>
      <c r="AC118" s="229"/>
      <c r="AD118" s="229"/>
      <c r="AE118" s="229"/>
      <c r="AF118" s="214"/>
      <c r="AG118" s="214"/>
      <c r="AH118" s="214"/>
      <c r="AI118" s="214"/>
      <c r="AJ118" s="214"/>
      <c r="AK118" s="214"/>
      <c r="AL118" s="214"/>
      <c r="AM118" s="214"/>
      <c r="AN118" s="214"/>
      <c r="AO118" s="214"/>
      <c r="AP118" s="214"/>
      <c r="AQ118" s="214"/>
      <c r="AR118" s="214"/>
      <c r="AS118" s="214"/>
      <c r="AT118" s="214"/>
      <c r="AU118" s="214"/>
      <c r="AV118" s="214"/>
      <c r="AW118" s="214"/>
      <c r="AX118" s="214"/>
      <c r="AY118" s="214"/>
      <c r="AZ118" s="214"/>
      <c r="BA118" s="214"/>
      <c r="BB118" s="214"/>
      <c r="BC118" s="214"/>
      <c r="BD118" s="214"/>
      <c r="BE118" s="214"/>
      <c r="BF118" s="214"/>
      <c r="BG118" s="214"/>
      <c r="BH118" s="214"/>
      <c r="BI118" s="214"/>
      <c r="BJ118" s="214"/>
      <c r="BK118" s="214"/>
    </row>
    <row r="119" spans="1:65" s="119" customFormat="1" ht="29.25" customHeight="1">
      <c r="A119" s="229"/>
      <c r="B119" s="230"/>
      <c r="C119" s="231"/>
      <c r="D119" s="231"/>
      <c r="E119" s="231"/>
      <c r="F119" s="231"/>
      <c r="G119" s="231"/>
      <c r="H119" s="231"/>
      <c r="I119" s="231"/>
      <c r="J119" s="231"/>
      <c r="K119" s="231"/>
      <c r="L119" s="233"/>
      <c r="M119" s="214"/>
      <c r="N119" s="214"/>
      <c r="O119" s="214"/>
      <c r="P119" s="214"/>
      <c r="Q119" s="214"/>
      <c r="R119" s="214"/>
      <c r="S119" s="229"/>
      <c r="T119" s="229"/>
      <c r="U119" s="229"/>
      <c r="V119" s="229"/>
      <c r="W119" s="229"/>
      <c r="X119" s="229"/>
      <c r="Y119" s="229"/>
      <c r="Z119" s="229"/>
      <c r="AA119" s="229"/>
      <c r="AB119" s="229"/>
      <c r="AC119" s="229"/>
      <c r="AD119" s="229"/>
      <c r="AE119" s="229"/>
      <c r="AF119" s="214"/>
      <c r="AG119" s="214"/>
      <c r="AH119" s="214"/>
      <c r="AI119" s="214"/>
      <c r="AJ119" s="214"/>
      <c r="AK119" s="214"/>
      <c r="AL119" s="214"/>
      <c r="AM119" s="214"/>
      <c r="AN119" s="214"/>
      <c r="AO119" s="214"/>
      <c r="AP119" s="214"/>
      <c r="AQ119" s="214"/>
      <c r="AR119" s="214"/>
      <c r="AS119" s="214"/>
      <c r="AT119" s="214"/>
      <c r="AU119" s="214"/>
      <c r="AV119" s="214"/>
      <c r="AW119" s="214"/>
      <c r="AX119" s="214"/>
      <c r="AY119" s="214"/>
      <c r="AZ119" s="214"/>
      <c r="BA119" s="214"/>
      <c r="BB119" s="214"/>
      <c r="BC119" s="214"/>
      <c r="BD119" s="214"/>
      <c r="BE119" s="214"/>
      <c r="BF119" s="214"/>
      <c r="BG119" s="214"/>
      <c r="BH119" s="214"/>
      <c r="BI119" s="214"/>
      <c r="BJ119" s="214"/>
      <c r="BK119" s="214"/>
    </row>
    <row r="120" spans="1:65" s="17" customFormat="1" ht="22.9" customHeight="1">
      <c r="A120" s="229"/>
      <c r="B120" s="230"/>
      <c r="C120" s="226" t="s">
        <v>17</v>
      </c>
      <c r="D120" s="231"/>
      <c r="E120" s="231"/>
      <c r="F120" s="225" t="s">
        <v>2690</v>
      </c>
      <c r="G120" s="231"/>
      <c r="H120" s="231"/>
      <c r="I120" s="226" t="s">
        <v>19</v>
      </c>
      <c r="J120" s="238">
        <f>IF(J14="","",J14)</f>
        <v>45048</v>
      </c>
      <c r="K120" s="231"/>
      <c r="L120" s="233"/>
      <c r="M120" s="214"/>
      <c r="N120" s="214"/>
      <c r="O120" s="214"/>
      <c r="P120" s="214"/>
      <c r="Q120" s="214"/>
      <c r="R120" s="214"/>
      <c r="S120" s="229"/>
      <c r="T120" s="229"/>
      <c r="U120" s="229"/>
      <c r="V120" s="229"/>
      <c r="W120" s="229"/>
      <c r="X120" s="229"/>
      <c r="Y120" s="229"/>
      <c r="Z120" s="229"/>
      <c r="AA120" s="229"/>
      <c r="AB120" s="229"/>
      <c r="AC120" s="229"/>
      <c r="AD120" s="229"/>
      <c r="AE120" s="229"/>
      <c r="AF120" s="214"/>
      <c r="AG120" s="214"/>
      <c r="AH120" s="214"/>
      <c r="AI120" s="214"/>
      <c r="AJ120" s="214"/>
      <c r="AK120" s="214"/>
      <c r="AL120" s="214"/>
      <c r="AM120" s="214"/>
      <c r="AN120" s="214"/>
      <c r="AO120" s="214"/>
      <c r="AP120" s="214"/>
      <c r="AQ120" s="214"/>
      <c r="AR120" s="214"/>
      <c r="AS120" s="214"/>
      <c r="AT120" s="214"/>
      <c r="AU120" s="214"/>
      <c r="AV120" s="214"/>
      <c r="AW120" s="214"/>
      <c r="AX120" s="214"/>
      <c r="AY120" s="214"/>
      <c r="AZ120" s="214"/>
      <c r="BA120" s="214"/>
      <c r="BB120" s="214"/>
      <c r="BC120" s="214"/>
      <c r="BD120" s="214"/>
      <c r="BE120" s="214"/>
      <c r="BF120" s="214"/>
      <c r="BG120" s="214"/>
      <c r="BH120" s="214"/>
      <c r="BI120" s="214"/>
      <c r="BJ120" s="214"/>
      <c r="BK120" s="214"/>
    </row>
    <row r="121" spans="1:65" s="129" customFormat="1" ht="25.9" customHeight="1">
      <c r="A121" s="229"/>
      <c r="B121" s="230"/>
      <c r="C121" s="231"/>
      <c r="D121" s="231"/>
      <c r="E121" s="231"/>
      <c r="F121" s="231"/>
      <c r="G121" s="231"/>
      <c r="H121" s="231"/>
      <c r="I121" s="231"/>
      <c r="J121" s="231"/>
      <c r="K121" s="231"/>
      <c r="L121" s="233"/>
      <c r="M121" s="214"/>
      <c r="N121" s="214"/>
      <c r="O121" s="214"/>
      <c r="P121" s="214"/>
      <c r="Q121" s="214"/>
      <c r="R121" s="214"/>
      <c r="S121" s="229"/>
      <c r="T121" s="229"/>
      <c r="U121" s="229"/>
      <c r="V121" s="229"/>
      <c r="W121" s="229"/>
      <c r="X121" s="229"/>
      <c r="Y121" s="229"/>
      <c r="Z121" s="229"/>
      <c r="AA121" s="229"/>
      <c r="AB121" s="229"/>
      <c r="AC121" s="229"/>
      <c r="AD121" s="229"/>
      <c r="AE121" s="229"/>
      <c r="AF121" s="214"/>
      <c r="AG121" s="214"/>
      <c r="AH121" s="214"/>
      <c r="AI121" s="214"/>
      <c r="AJ121" s="214"/>
      <c r="AK121" s="214"/>
      <c r="AL121" s="214"/>
      <c r="AM121" s="214"/>
      <c r="AN121" s="214"/>
      <c r="AO121" s="214"/>
      <c r="AP121" s="214"/>
      <c r="AQ121" s="214"/>
      <c r="AR121" s="214"/>
      <c r="AS121" s="214"/>
      <c r="AT121" s="214"/>
      <c r="AU121" s="214"/>
      <c r="AV121" s="214"/>
      <c r="AW121" s="214"/>
      <c r="AX121" s="214"/>
      <c r="AY121" s="214"/>
      <c r="AZ121" s="214"/>
      <c r="BA121" s="214"/>
      <c r="BB121" s="214"/>
      <c r="BC121" s="214"/>
      <c r="BD121" s="214"/>
      <c r="BE121" s="214"/>
      <c r="BF121" s="214"/>
      <c r="BG121" s="214"/>
      <c r="BH121" s="214"/>
      <c r="BI121" s="214"/>
      <c r="BJ121" s="214"/>
      <c r="BK121" s="214"/>
    </row>
    <row r="122" spans="1:65" s="17" customFormat="1" ht="37.9" customHeight="1">
      <c r="A122" s="229"/>
      <c r="B122" s="230"/>
      <c r="C122" s="226" t="s">
        <v>20</v>
      </c>
      <c r="D122" s="231"/>
      <c r="E122" s="231"/>
      <c r="F122" s="225" t="s">
        <v>2691</v>
      </c>
      <c r="G122" s="231"/>
      <c r="H122" s="231"/>
      <c r="I122" s="226" t="s">
        <v>25</v>
      </c>
      <c r="J122" s="228" t="s">
        <v>2692</v>
      </c>
      <c r="K122" s="231"/>
      <c r="L122" s="233"/>
      <c r="M122" s="214"/>
      <c r="N122" s="214"/>
      <c r="O122" s="214"/>
      <c r="P122" s="214"/>
      <c r="Q122" s="214"/>
      <c r="R122" s="214"/>
      <c r="S122" s="229"/>
      <c r="T122" s="229"/>
      <c r="U122" s="229"/>
      <c r="V122" s="229"/>
      <c r="W122" s="229"/>
      <c r="X122" s="229"/>
      <c r="Y122" s="229"/>
      <c r="Z122" s="229"/>
      <c r="AA122" s="229"/>
      <c r="AB122" s="229"/>
      <c r="AC122" s="229"/>
      <c r="AD122" s="229"/>
      <c r="AE122" s="229"/>
      <c r="AF122" s="214"/>
      <c r="AG122" s="214"/>
      <c r="AH122" s="214"/>
      <c r="AI122" s="214"/>
      <c r="AJ122" s="214"/>
      <c r="AK122" s="214"/>
      <c r="AL122" s="214"/>
      <c r="AM122" s="214"/>
      <c r="AN122" s="214"/>
      <c r="AO122" s="214"/>
      <c r="AP122" s="214"/>
      <c r="AQ122" s="214"/>
      <c r="AR122" s="214"/>
      <c r="AS122" s="214"/>
      <c r="AT122" s="214"/>
      <c r="AU122" s="214"/>
      <c r="AV122" s="214"/>
      <c r="AW122" s="214"/>
      <c r="AX122" s="214"/>
      <c r="AY122" s="214"/>
      <c r="AZ122" s="214"/>
      <c r="BA122" s="214"/>
      <c r="BB122" s="214"/>
      <c r="BC122" s="214"/>
      <c r="BD122" s="214"/>
      <c r="BE122" s="214"/>
      <c r="BF122" s="214"/>
      <c r="BG122" s="214"/>
      <c r="BH122" s="214"/>
      <c r="BI122" s="214"/>
      <c r="BJ122" s="214"/>
      <c r="BK122" s="214"/>
      <c r="BL122" s="3"/>
      <c r="BM122" s="156"/>
    </row>
    <row r="123" spans="1:65" s="129" customFormat="1" ht="25.9" customHeight="1">
      <c r="A123" s="229"/>
      <c r="B123" s="230"/>
      <c r="C123" s="226" t="s">
        <v>23</v>
      </c>
      <c r="D123" s="231"/>
      <c r="E123" s="231"/>
      <c r="F123" s="225" t="s">
        <v>24</v>
      </c>
      <c r="G123" s="231"/>
      <c r="H123" s="231"/>
      <c r="I123" s="226" t="s">
        <v>27</v>
      </c>
      <c r="J123" s="228" t="s">
        <v>2693</v>
      </c>
      <c r="K123" s="231"/>
      <c r="L123" s="233"/>
      <c r="M123" s="214"/>
      <c r="N123" s="214"/>
      <c r="O123" s="214"/>
      <c r="P123" s="214"/>
      <c r="Q123" s="214"/>
      <c r="R123" s="214"/>
      <c r="S123" s="229"/>
      <c r="T123" s="229"/>
      <c r="U123" s="229"/>
      <c r="V123" s="229"/>
      <c r="W123" s="229"/>
      <c r="X123" s="229"/>
      <c r="Y123" s="229"/>
      <c r="Z123" s="229"/>
      <c r="AA123" s="229"/>
      <c r="AB123" s="229"/>
      <c r="AC123" s="229"/>
      <c r="AD123" s="229"/>
      <c r="AE123" s="229"/>
      <c r="AF123" s="214"/>
      <c r="AG123" s="214"/>
      <c r="AH123" s="214"/>
      <c r="AI123" s="214"/>
      <c r="AJ123" s="214"/>
      <c r="AK123" s="214"/>
      <c r="AL123" s="214"/>
      <c r="AM123" s="214"/>
      <c r="AN123" s="214"/>
      <c r="AO123" s="214"/>
      <c r="AP123" s="214"/>
      <c r="AQ123" s="214"/>
      <c r="AR123" s="214"/>
      <c r="AS123" s="214"/>
      <c r="AT123" s="214"/>
      <c r="AU123" s="214"/>
      <c r="AV123" s="214"/>
      <c r="AW123" s="214"/>
      <c r="AX123" s="214"/>
      <c r="AY123" s="214"/>
      <c r="AZ123" s="214"/>
      <c r="BA123" s="214"/>
      <c r="BB123" s="214"/>
      <c r="BC123" s="214"/>
      <c r="BD123" s="214"/>
      <c r="BE123" s="214"/>
      <c r="BF123" s="214"/>
      <c r="BG123" s="214"/>
      <c r="BH123" s="214"/>
      <c r="BI123" s="214"/>
      <c r="BJ123" s="214"/>
      <c r="BK123" s="214"/>
    </row>
    <row r="124" spans="1:65" s="17" customFormat="1" ht="24.25" customHeight="1">
      <c r="A124" s="229"/>
      <c r="B124" s="230"/>
      <c r="C124" s="231"/>
      <c r="D124" s="231"/>
      <c r="E124" s="231"/>
      <c r="F124" s="231"/>
      <c r="G124" s="231"/>
      <c r="H124" s="231"/>
      <c r="I124" s="231"/>
      <c r="J124" s="231"/>
      <c r="K124" s="231"/>
      <c r="L124" s="233"/>
      <c r="M124" s="214"/>
      <c r="N124" s="214"/>
      <c r="O124" s="214"/>
      <c r="P124" s="214"/>
      <c r="Q124" s="214"/>
      <c r="R124" s="214"/>
      <c r="S124" s="229"/>
      <c r="T124" s="229"/>
      <c r="U124" s="229"/>
      <c r="V124" s="229"/>
      <c r="W124" s="229"/>
      <c r="X124" s="229"/>
      <c r="Y124" s="229"/>
      <c r="Z124" s="229"/>
      <c r="AA124" s="229"/>
      <c r="AB124" s="229"/>
      <c r="AC124" s="229"/>
      <c r="AD124" s="229"/>
      <c r="AE124" s="229"/>
      <c r="AF124" s="214"/>
      <c r="AG124" s="214"/>
      <c r="AH124" s="214"/>
      <c r="AI124" s="214"/>
      <c r="AJ124" s="214"/>
      <c r="AK124" s="214"/>
      <c r="AL124" s="214"/>
      <c r="AM124" s="214"/>
      <c r="AN124" s="214"/>
      <c r="AO124" s="214"/>
      <c r="AP124" s="214"/>
      <c r="AQ124" s="214"/>
      <c r="AR124" s="214"/>
      <c r="AS124" s="214"/>
      <c r="AT124" s="214"/>
      <c r="AU124" s="214"/>
      <c r="AV124" s="214"/>
      <c r="AW124" s="214"/>
      <c r="AX124" s="214"/>
      <c r="AY124" s="214"/>
      <c r="AZ124" s="214"/>
      <c r="BA124" s="214"/>
      <c r="BB124" s="214"/>
      <c r="BC124" s="214"/>
      <c r="BD124" s="214"/>
      <c r="BE124" s="214"/>
      <c r="BF124" s="214"/>
      <c r="BG124" s="214"/>
      <c r="BH124" s="214"/>
      <c r="BI124" s="214"/>
      <c r="BJ124" s="214"/>
      <c r="BK124" s="214"/>
      <c r="BL124" s="3"/>
      <c r="BM124" s="156"/>
    </row>
    <row r="125" spans="1:65" s="17" customFormat="1" ht="24.25" customHeight="1">
      <c r="A125" s="301"/>
      <c r="B125" s="302"/>
      <c r="C125" s="303" t="s">
        <v>144</v>
      </c>
      <c r="D125" s="304" t="s">
        <v>54</v>
      </c>
      <c r="E125" s="304" t="s">
        <v>50</v>
      </c>
      <c r="F125" s="304" t="s">
        <v>51</v>
      </c>
      <c r="G125" s="304" t="s">
        <v>145</v>
      </c>
      <c r="H125" s="304" t="s">
        <v>146</v>
      </c>
      <c r="I125" s="304" t="s">
        <v>147</v>
      </c>
      <c r="J125" s="305" t="s">
        <v>116</v>
      </c>
      <c r="K125" s="306" t="s">
        <v>148</v>
      </c>
      <c r="L125" s="307"/>
      <c r="M125" s="240" t="s">
        <v>2689</v>
      </c>
      <c r="N125" s="241" t="s">
        <v>33</v>
      </c>
      <c r="O125" s="241" t="s">
        <v>149</v>
      </c>
      <c r="P125" s="241" t="s">
        <v>150</v>
      </c>
      <c r="Q125" s="241" t="s">
        <v>151</v>
      </c>
      <c r="R125" s="241" t="s">
        <v>152</v>
      </c>
      <c r="S125" s="241" t="s">
        <v>153</v>
      </c>
      <c r="T125" s="242" t="s">
        <v>154</v>
      </c>
      <c r="U125" s="301"/>
      <c r="V125" s="301"/>
      <c r="W125" s="301"/>
      <c r="X125" s="301"/>
      <c r="Y125" s="301"/>
      <c r="Z125" s="301"/>
      <c r="AA125" s="301"/>
      <c r="AB125" s="301"/>
      <c r="AC125" s="301"/>
      <c r="AD125" s="301"/>
      <c r="AE125" s="301"/>
      <c r="AF125" s="218"/>
      <c r="AG125" s="218"/>
      <c r="AH125" s="218"/>
      <c r="AI125" s="218"/>
      <c r="AJ125" s="218"/>
      <c r="AK125" s="218"/>
      <c r="AL125" s="218"/>
      <c r="AM125" s="218"/>
      <c r="AN125" s="218"/>
      <c r="AO125" s="218"/>
      <c r="AP125" s="218"/>
      <c r="AQ125" s="218"/>
      <c r="AR125" s="218"/>
      <c r="AS125" s="218"/>
      <c r="AT125" s="218"/>
      <c r="AU125" s="218"/>
      <c r="AV125" s="218"/>
      <c r="AW125" s="218"/>
      <c r="AX125" s="218"/>
      <c r="AY125" s="218"/>
      <c r="AZ125" s="218"/>
      <c r="BA125" s="218"/>
      <c r="BB125" s="218"/>
      <c r="BC125" s="218"/>
      <c r="BD125" s="218"/>
      <c r="BE125" s="218"/>
      <c r="BF125" s="218"/>
      <c r="BG125" s="218"/>
      <c r="BH125" s="218"/>
      <c r="BI125" s="218"/>
      <c r="BJ125" s="218"/>
      <c r="BK125" s="218"/>
      <c r="BL125" s="3"/>
      <c r="BM125" s="156"/>
    </row>
    <row r="126" spans="1:65" s="17" customFormat="1" ht="24.25" customHeight="1">
      <c r="A126" s="229"/>
      <c r="B126" s="230"/>
      <c r="C126" s="245" t="s">
        <v>117</v>
      </c>
      <c r="D126" s="231"/>
      <c r="E126" s="231"/>
      <c r="F126" s="231"/>
      <c r="G126" s="231"/>
      <c r="H126" s="231"/>
      <c r="I126" s="231"/>
      <c r="J126" s="308"/>
      <c r="K126" s="231"/>
      <c r="L126" s="232"/>
      <c r="M126" s="243"/>
      <c r="N126" s="309"/>
      <c r="O126" s="244"/>
      <c r="P126" s="310">
        <v>0</v>
      </c>
      <c r="Q126" s="244"/>
      <c r="R126" s="310">
        <v>0.59704000000000002</v>
      </c>
      <c r="S126" s="244"/>
      <c r="T126" s="311">
        <v>9.0000000000000011E-3</v>
      </c>
      <c r="U126" s="229"/>
      <c r="V126" s="229"/>
      <c r="W126" s="229"/>
      <c r="X126" s="229"/>
      <c r="Y126" s="229"/>
      <c r="Z126" s="229"/>
      <c r="AA126" s="229"/>
      <c r="AB126" s="229"/>
      <c r="AC126" s="229"/>
      <c r="AD126" s="229"/>
      <c r="AE126" s="229"/>
      <c r="AF126" s="214"/>
      <c r="AG126" s="214"/>
      <c r="AH126" s="214"/>
      <c r="AI126" s="214"/>
      <c r="AJ126" s="214"/>
      <c r="AK126" s="214"/>
      <c r="AL126" s="214"/>
      <c r="AM126" s="214"/>
      <c r="AN126" s="214"/>
      <c r="AO126" s="214"/>
      <c r="AP126" s="214"/>
      <c r="AQ126" s="214"/>
      <c r="AR126" s="214"/>
      <c r="AS126" s="214"/>
      <c r="AT126" s="220" t="s">
        <v>68</v>
      </c>
      <c r="AU126" s="220" t="s">
        <v>118</v>
      </c>
      <c r="AV126" s="214"/>
      <c r="AW126" s="214"/>
      <c r="AX126" s="214"/>
      <c r="AY126" s="214"/>
      <c r="AZ126" s="214"/>
      <c r="BA126" s="214"/>
      <c r="BB126" s="214"/>
      <c r="BC126" s="214"/>
      <c r="BD126" s="214"/>
      <c r="BE126" s="214"/>
      <c r="BF126" s="214"/>
      <c r="BG126" s="214"/>
      <c r="BH126" s="214"/>
      <c r="BI126" s="214"/>
      <c r="BJ126" s="214"/>
      <c r="BK126" s="312">
        <v>0</v>
      </c>
      <c r="BL126" s="3"/>
      <c r="BM126" s="156"/>
    </row>
    <row r="127" spans="1:65" s="17" customFormat="1" ht="24.25" customHeight="1">
      <c r="A127" s="219"/>
      <c r="B127" s="313"/>
      <c r="C127" s="314"/>
      <c r="D127" s="315" t="s">
        <v>68</v>
      </c>
      <c r="E127" s="316" t="s">
        <v>155</v>
      </c>
      <c r="F127" s="316" t="s">
        <v>156</v>
      </c>
      <c r="G127" s="314"/>
      <c r="H127" s="314"/>
      <c r="I127" s="317"/>
      <c r="J127" s="318"/>
      <c r="K127" s="314"/>
      <c r="L127" s="319"/>
      <c r="M127" s="320"/>
      <c r="N127" s="321"/>
      <c r="O127" s="321"/>
      <c r="P127" s="322">
        <v>0</v>
      </c>
      <c r="Q127" s="321"/>
      <c r="R127" s="322">
        <v>0</v>
      </c>
      <c r="S127" s="321"/>
      <c r="T127" s="323">
        <v>9.0000000000000011E-3</v>
      </c>
      <c r="U127" s="219"/>
      <c r="V127" s="219"/>
      <c r="W127" s="219"/>
      <c r="X127" s="219"/>
      <c r="Y127" s="219"/>
      <c r="Z127" s="219"/>
      <c r="AA127" s="219"/>
      <c r="AB127" s="219"/>
      <c r="AC127" s="219"/>
      <c r="AD127" s="219"/>
      <c r="AE127" s="219"/>
      <c r="AF127" s="219"/>
      <c r="AG127" s="219"/>
      <c r="AH127" s="219"/>
      <c r="AI127" s="219"/>
      <c r="AJ127" s="219"/>
      <c r="AK127" s="219"/>
      <c r="AL127" s="219"/>
      <c r="AM127" s="219"/>
      <c r="AN127" s="219"/>
      <c r="AO127" s="219"/>
      <c r="AP127" s="219"/>
      <c r="AQ127" s="219"/>
      <c r="AR127" s="324" t="s">
        <v>75</v>
      </c>
      <c r="AS127" s="219"/>
      <c r="AT127" s="325" t="s">
        <v>68</v>
      </c>
      <c r="AU127" s="325" t="s">
        <v>69</v>
      </c>
      <c r="AV127" s="219"/>
      <c r="AW127" s="219"/>
      <c r="AX127" s="219"/>
      <c r="AY127" s="324" t="s">
        <v>157</v>
      </c>
      <c r="AZ127" s="219"/>
      <c r="BA127" s="219"/>
      <c r="BB127" s="219"/>
      <c r="BC127" s="219"/>
      <c r="BD127" s="219"/>
      <c r="BE127" s="219"/>
      <c r="BF127" s="219"/>
      <c r="BG127" s="219"/>
      <c r="BH127" s="219"/>
      <c r="BI127" s="219"/>
      <c r="BJ127" s="219"/>
      <c r="BK127" s="326">
        <v>0</v>
      </c>
      <c r="BL127" s="3"/>
      <c r="BM127" s="156"/>
    </row>
    <row r="128" spans="1:65" s="17" customFormat="1" ht="24.25" customHeight="1">
      <c r="A128" s="219"/>
      <c r="B128" s="313"/>
      <c r="C128" s="314"/>
      <c r="D128" s="315" t="s">
        <v>68</v>
      </c>
      <c r="E128" s="327" t="s">
        <v>198</v>
      </c>
      <c r="F128" s="327" t="s">
        <v>386</v>
      </c>
      <c r="G128" s="314"/>
      <c r="H128" s="314"/>
      <c r="I128" s="317"/>
      <c r="J128" s="328"/>
      <c r="K128" s="314"/>
      <c r="L128" s="319"/>
      <c r="M128" s="320"/>
      <c r="N128" s="321"/>
      <c r="O128" s="321"/>
      <c r="P128" s="322">
        <v>0</v>
      </c>
      <c r="Q128" s="321"/>
      <c r="R128" s="322">
        <v>0</v>
      </c>
      <c r="S128" s="321"/>
      <c r="T128" s="323">
        <v>9.0000000000000011E-3</v>
      </c>
      <c r="U128" s="219"/>
      <c r="V128" s="219"/>
      <c r="W128" s="219"/>
      <c r="X128" s="219"/>
      <c r="Y128" s="219"/>
      <c r="Z128" s="219"/>
      <c r="AA128" s="219"/>
      <c r="AB128" s="219"/>
      <c r="AC128" s="219"/>
      <c r="AD128" s="219"/>
      <c r="AE128" s="219"/>
      <c r="AF128" s="219"/>
      <c r="AG128" s="219"/>
      <c r="AH128" s="219"/>
      <c r="AI128" s="219"/>
      <c r="AJ128" s="219"/>
      <c r="AK128" s="219"/>
      <c r="AL128" s="219"/>
      <c r="AM128" s="219"/>
      <c r="AN128" s="219"/>
      <c r="AO128" s="219"/>
      <c r="AP128" s="219"/>
      <c r="AQ128" s="219"/>
      <c r="AR128" s="324" t="s">
        <v>75</v>
      </c>
      <c r="AS128" s="219"/>
      <c r="AT128" s="325" t="s">
        <v>68</v>
      </c>
      <c r="AU128" s="325" t="s">
        <v>75</v>
      </c>
      <c r="AV128" s="219"/>
      <c r="AW128" s="219"/>
      <c r="AX128" s="219"/>
      <c r="AY128" s="324" t="s">
        <v>157</v>
      </c>
      <c r="AZ128" s="219"/>
      <c r="BA128" s="219"/>
      <c r="BB128" s="219"/>
      <c r="BC128" s="219"/>
      <c r="BD128" s="219"/>
      <c r="BE128" s="219"/>
      <c r="BF128" s="219"/>
      <c r="BG128" s="219"/>
      <c r="BH128" s="219"/>
      <c r="BI128" s="219"/>
      <c r="BJ128" s="219"/>
      <c r="BK128" s="326">
        <v>0</v>
      </c>
      <c r="BL128" s="219"/>
      <c r="BM128" s="219"/>
    </row>
    <row r="129" spans="1:65" s="17" customFormat="1" ht="39.75" customHeight="1">
      <c r="A129" s="229"/>
      <c r="B129" s="230"/>
      <c r="C129" s="329" t="s">
        <v>75</v>
      </c>
      <c r="D129" s="329" t="s">
        <v>159</v>
      </c>
      <c r="E129" s="330" t="s">
        <v>1740</v>
      </c>
      <c r="F129" s="331" t="s">
        <v>1741</v>
      </c>
      <c r="G129" s="332" t="s">
        <v>239</v>
      </c>
      <c r="H129" s="333">
        <v>1.5</v>
      </c>
      <c r="I129" s="334"/>
      <c r="J129" s="335"/>
      <c r="K129" s="336"/>
      <c r="L129" s="232"/>
      <c r="M129" s="337" t="s">
        <v>2689</v>
      </c>
      <c r="N129" s="338" t="s">
        <v>35</v>
      </c>
      <c r="O129" s="239"/>
      <c r="P129" s="339">
        <v>0</v>
      </c>
      <c r="Q129" s="339">
        <v>0</v>
      </c>
      <c r="R129" s="339">
        <v>0</v>
      </c>
      <c r="S129" s="339">
        <v>6.0000000000000001E-3</v>
      </c>
      <c r="T129" s="340">
        <v>9.0000000000000011E-3</v>
      </c>
      <c r="U129" s="229"/>
      <c r="V129" s="229"/>
      <c r="W129" s="229"/>
      <c r="X129" s="229"/>
      <c r="Y129" s="229"/>
      <c r="Z129" s="229"/>
      <c r="AA129" s="229"/>
      <c r="AB129" s="229"/>
      <c r="AC129" s="229"/>
      <c r="AD129" s="229"/>
      <c r="AE129" s="229"/>
      <c r="AF129" s="214"/>
      <c r="AG129" s="214"/>
      <c r="AH129" s="214"/>
      <c r="AI129" s="214"/>
      <c r="AJ129" s="214"/>
      <c r="AK129" s="214"/>
      <c r="AL129" s="214"/>
      <c r="AM129" s="214"/>
      <c r="AN129" s="214"/>
      <c r="AO129" s="214"/>
      <c r="AP129" s="214"/>
      <c r="AQ129" s="214"/>
      <c r="AR129" s="341" t="s">
        <v>163</v>
      </c>
      <c r="AS129" s="214"/>
      <c r="AT129" s="341" t="s">
        <v>159</v>
      </c>
      <c r="AU129" s="341" t="s">
        <v>81</v>
      </c>
      <c r="AV129" s="214"/>
      <c r="AW129" s="214"/>
      <c r="AX129" s="214"/>
      <c r="AY129" s="220" t="s">
        <v>157</v>
      </c>
      <c r="AZ129" s="214"/>
      <c r="BA129" s="214"/>
      <c r="BB129" s="214"/>
      <c r="BC129" s="214"/>
      <c r="BD129" s="214"/>
      <c r="BE129" s="342">
        <v>0</v>
      </c>
      <c r="BF129" s="342">
        <v>0</v>
      </c>
      <c r="BG129" s="342">
        <v>0</v>
      </c>
      <c r="BH129" s="342">
        <v>0</v>
      </c>
      <c r="BI129" s="342">
        <v>0</v>
      </c>
      <c r="BJ129" s="220" t="s">
        <v>81</v>
      </c>
      <c r="BK129" s="342">
        <v>0</v>
      </c>
      <c r="BL129" s="220" t="s">
        <v>163</v>
      </c>
      <c r="BM129" s="341" t="s">
        <v>2695</v>
      </c>
    </row>
    <row r="130" spans="1:65" s="17" customFormat="1" ht="24.25" customHeight="1">
      <c r="A130" s="219"/>
      <c r="B130" s="313"/>
      <c r="C130" s="314"/>
      <c r="D130" s="315" t="s">
        <v>68</v>
      </c>
      <c r="E130" s="316" t="s">
        <v>560</v>
      </c>
      <c r="F130" s="316" t="s">
        <v>561</v>
      </c>
      <c r="G130" s="314"/>
      <c r="H130" s="314"/>
      <c r="I130" s="317"/>
      <c r="J130" s="318"/>
      <c r="K130" s="314"/>
      <c r="L130" s="319"/>
      <c r="M130" s="320"/>
      <c r="N130" s="321"/>
      <c r="O130" s="321"/>
      <c r="P130" s="322">
        <v>0</v>
      </c>
      <c r="Q130" s="321"/>
      <c r="R130" s="322">
        <v>0.56823999999999997</v>
      </c>
      <c r="S130" s="321"/>
      <c r="T130" s="323">
        <v>0</v>
      </c>
      <c r="U130" s="219"/>
      <c r="V130" s="219"/>
      <c r="W130" s="219"/>
      <c r="X130" s="219"/>
      <c r="Y130" s="219"/>
      <c r="Z130" s="219"/>
      <c r="AA130" s="219"/>
      <c r="AB130" s="219"/>
      <c r="AC130" s="219"/>
      <c r="AD130" s="219"/>
      <c r="AE130" s="219"/>
      <c r="AF130" s="219"/>
      <c r="AG130" s="219"/>
      <c r="AH130" s="219"/>
      <c r="AI130" s="219"/>
      <c r="AJ130" s="219"/>
      <c r="AK130" s="219"/>
      <c r="AL130" s="219"/>
      <c r="AM130" s="219"/>
      <c r="AN130" s="219"/>
      <c r="AO130" s="219"/>
      <c r="AP130" s="219"/>
      <c r="AQ130" s="219"/>
      <c r="AR130" s="324" t="s">
        <v>81</v>
      </c>
      <c r="AS130" s="219"/>
      <c r="AT130" s="325" t="s">
        <v>68</v>
      </c>
      <c r="AU130" s="325" t="s">
        <v>69</v>
      </c>
      <c r="AV130" s="219"/>
      <c r="AW130" s="219"/>
      <c r="AX130" s="219"/>
      <c r="AY130" s="324" t="s">
        <v>157</v>
      </c>
      <c r="AZ130" s="219"/>
      <c r="BA130" s="219"/>
      <c r="BB130" s="219"/>
      <c r="BC130" s="219"/>
      <c r="BD130" s="219"/>
      <c r="BE130" s="219"/>
      <c r="BF130" s="219"/>
      <c r="BG130" s="219"/>
      <c r="BH130" s="219"/>
      <c r="BI130" s="219"/>
      <c r="BJ130" s="219"/>
      <c r="BK130" s="326">
        <v>0</v>
      </c>
      <c r="BL130" s="219"/>
      <c r="BM130" s="219"/>
    </row>
    <row r="131" spans="1:65" s="17" customFormat="1" ht="24.25" customHeight="1">
      <c r="A131" s="219"/>
      <c r="B131" s="313"/>
      <c r="C131" s="314"/>
      <c r="D131" s="315" t="s">
        <v>68</v>
      </c>
      <c r="E131" s="327" t="s">
        <v>875</v>
      </c>
      <c r="F131" s="327" t="s">
        <v>876</v>
      </c>
      <c r="G131" s="314"/>
      <c r="H131" s="314"/>
      <c r="I131" s="317"/>
      <c r="J131" s="328"/>
      <c r="K131" s="314"/>
      <c r="L131" s="319"/>
      <c r="M131" s="320"/>
      <c r="N131" s="321"/>
      <c r="O131" s="321"/>
      <c r="P131" s="322">
        <v>0</v>
      </c>
      <c r="Q131" s="321"/>
      <c r="R131" s="322">
        <v>0.56823999999999997</v>
      </c>
      <c r="S131" s="321"/>
      <c r="T131" s="323">
        <v>0</v>
      </c>
      <c r="U131" s="219"/>
      <c r="V131" s="219"/>
      <c r="W131" s="219"/>
      <c r="X131" s="219"/>
      <c r="Y131" s="219"/>
      <c r="Z131" s="219"/>
      <c r="AA131" s="219"/>
      <c r="AB131" s="219"/>
      <c r="AC131" s="219"/>
      <c r="AD131" s="219"/>
      <c r="AE131" s="219"/>
      <c r="AF131" s="219"/>
      <c r="AG131" s="219"/>
      <c r="AH131" s="219"/>
      <c r="AI131" s="219"/>
      <c r="AJ131" s="219"/>
      <c r="AK131" s="219"/>
      <c r="AL131" s="219"/>
      <c r="AM131" s="219"/>
      <c r="AN131" s="219"/>
      <c r="AO131" s="219"/>
      <c r="AP131" s="219"/>
      <c r="AQ131" s="219"/>
      <c r="AR131" s="324" t="s">
        <v>81</v>
      </c>
      <c r="AS131" s="219"/>
      <c r="AT131" s="325" t="s">
        <v>68</v>
      </c>
      <c r="AU131" s="325" t="s">
        <v>75</v>
      </c>
      <c r="AV131" s="219"/>
      <c r="AW131" s="219"/>
      <c r="AX131" s="219"/>
      <c r="AY131" s="324" t="s">
        <v>157</v>
      </c>
      <c r="AZ131" s="219"/>
      <c r="BA131" s="219"/>
      <c r="BB131" s="219"/>
      <c r="BC131" s="219"/>
      <c r="BD131" s="219"/>
      <c r="BE131" s="219"/>
      <c r="BF131" s="219"/>
      <c r="BG131" s="219"/>
      <c r="BH131" s="219"/>
      <c r="BI131" s="219"/>
      <c r="BJ131" s="219"/>
      <c r="BK131" s="326">
        <v>0</v>
      </c>
      <c r="BL131" s="219"/>
      <c r="BM131" s="219"/>
    </row>
    <row r="132" spans="1:65" s="17" customFormat="1" ht="24.25" customHeight="1">
      <c r="A132" s="229"/>
      <c r="B132" s="230"/>
      <c r="C132" s="329" t="s">
        <v>81</v>
      </c>
      <c r="D132" s="329" t="s">
        <v>159</v>
      </c>
      <c r="E132" s="330" t="s">
        <v>180</v>
      </c>
      <c r="F132" s="331" t="s">
        <v>1742</v>
      </c>
      <c r="G132" s="332" t="s">
        <v>222</v>
      </c>
      <c r="H132" s="333">
        <v>5</v>
      </c>
      <c r="I132" s="334"/>
      <c r="J132" s="335"/>
      <c r="K132" s="336"/>
      <c r="L132" s="232"/>
      <c r="M132" s="337" t="s">
        <v>2689</v>
      </c>
      <c r="N132" s="338" t="s">
        <v>35</v>
      </c>
      <c r="O132" s="239"/>
      <c r="P132" s="339">
        <v>0</v>
      </c>
      <c r="Q132" s="339">
        <v>0</v>
      </c>
      <c r="R132" s="339">
        <v>0</v>
      </c>
      <c r="S132" s="339">
        <v>0</v>
      </c>
      <c r="T132" s="340">
        <v>0</v>
      </c>
      <c r="U132" s="229"/>
      <c r="V132" s="229"/>
      <c r="W132" s="229"/>
      <c r="X132" s="229"/>
      <c r="Y132" s="229"/>
      <c r="Z132" s="229"/>
      <c r="AA132" s="229"/>
      <c r="AB132" s="229"/>
      <c r="AC132" s="229"/>
      <c r="AD132" s="229"/>
      <c r="AE132" s="229"/>
      <c r="AF132" s="214"/>
      <c r="AG132" s="214"/>
      <c r="AH132" s="214"/>
      <c r="AI132" s="214"/>
      <c r="AJ132" s="214"/>
      <c r="AK132" s="214"/>
      <c r="AL132" s="214"/>
      <c r="AM132" s="214"/>
      <c r="AN132" s="214"/>
      <c r="AO132" s="214"/>
      <c r="AP132" s="214"/>
      <c r="AQ132" s="214"/>
      <c r="AR132" s="341" t="s">
        <v>197</v>
      </c>
      <c r="AS132" s="214"/>
      <c r="AT132" s="341" t="s">
        <v>159</v>
      </c>
      <c r="AU132" s="341" t="s">
        <v>81</v>
      </c>
      <c r="AV132" s="214"/>
      <c r="AW132" s="214"/>
      <c r="AX132" s="214"/>
      <c r="AY132" s="220" t="s">
        <v>157</v>
      </c>
      <c r="AZ132" s="214"/>
      <c r="BA132" s="214"/>
      <c r="BB132" s="214"/>
      <c r="BC132" s="214"/>
      <c r="BD132" s="214"/>
      <c r="BE132" s="342">
        <v>0</v>
      </c>
      <c r="BF132" s="342">
        <v>0</v>
      </c>
      <c r="BG132" s="342">
        <v>0</v>
      </c>
      <c r="BH132" s="342">
        <v>0</v>
      </c>
      <c r="BI132" s="342">
        <v>0</v>
      </c>
      <c r="BJ132" s="220" t="s">
        <v>81</v>
      </c>
      <c r="BK132" s="342">
        <v>0</v>
      </c>
      <c r="BL132" s="220" t="s">
        <v>197</v>
      </c>
      <c r="BM132" s="341" t="s">
        <v>2696</v>
      </c>
    </row>
    <row r="133" spans="1:65" s="17" customFormat="1" ht="28.5" customHeight="1">
      <c r="A133" s="229"/>
      <c r="B133" s="230"/>
      <c r="C133" s="343" t="s">
        <v>169</v>
      </c>
      <c r="D133" s="343" t="s">
        <v>236</v>
      </c>
      <c r="E133" s="344" t="s">
        <v>1743</v>
      </c>
      <c r="F133" s="656" t="s">
        <v>2958</v>
      </c>
      <c r="G133" s="346" t="s">
        <v>222</v>
      </c>
      <c r="H133" s="347">
        <v>5</v>
      </c>
      <c r="I133" s="348"/>
      <c r="J133" s="349"/>
      <c r="K133" s="350"/>
      <c r="L133" s="351"/>
      <c r="M133" s="352" t="s">
        <v>2689</v>
      </c>
      <c r="N133" s="353" t="s">
        <v>35</v>
      </c>
      <c r="O133" s="239"/>
      <c r="P133" s="339">
        <v>0</v>
      </c>
      <c r="Q133" s="339">
        <v>1.7000000000000001E-2</v>
      </c>
      <c r="R133" s="339">
        <v>8.5000000000000006E-2</v>
      </c>
      <c r="S133" s="339">
        <v>0</v>
      </c>
      <c r="T133" s="340">
        <v>0</v>
      </c>
      <c r="U133" s="229"/>
      <c r="V133" s="229"/>
      <c r="W133" s="229"/>
      <c r="X133" s="229"/>
      <c r="Y133" s="229"/>
      <c r="Z133" s="229"/>
      <c r="AA133" s="229"/>
      <c r="AB133" s="229"/>
      <c r="AC133" s="229"/>
      <c r="AD133" s="229"/>
      <c r="AE133" s="229"/>
      <c r="AF133" s="214"/>
      <c r="AG133" s="214"/>
      <c r="AH133" s="214"/>
      <c r="AI133" s="214"/>
      <c r="AJ133" s="214"/>
      <c r="AK133" s="214"/>
      <c r="AL133" s="214"/>
      <c r="AM133" s="214"/>
      <c r="AN133" s="214"/>
      <c r="AO133" s="214"/>
      <c r="AP133" s="214"/>
      <c r="AQ133" s="214"/>
      <c r="AR133" s="341" t="s">
        <v>233</v>
      </c>
      <c r="AS133" s="214"/>
      <c r="AT133" s="341" t="s">
        <v>236</v>
      </c>
      <c r="AU133" s="341" t="s">
        <v>81</v>
      </c>
      <c r="AV133" s="214"/>
      <c r="AW133" s="214"/>
      <c r="AX133" s="214"/>
      <c r="AY133" s="220" t="s">
        <v>157</v>
      </c>
      <c r="AZ133" s="214"/>
      <c r="BA133" s="214"/>
      <c r="BB133" s="214"/>
      <c r="BC133" s="214"/>
      <c r="BD133" s="214"/>
      <c r="BE133" s="342">
        <v>0</v>
      </c>
      <c r="BF133" s="342">
        <v>0</v>
      </c>
      <c r="BG133" s="342">
        <v>0</v>
      </c>
      <c r="BH133" s="342">
        <v>0</v>
      </c>
      <c r="BI133" s="342">
        <v>0</v>
      </c>
      <c r="BJ133" s="220" t="s">
        <v>81</v>
      </c>
      <c r="BK133" s="342">
        <v>0</v>
      </c>
      <c r="BL133" s="220" t="s">
        <v>197</v>
      </c>
      <c r="BM133" s="341" t="s">
        <v>2697</v>
      </c>
    </row>
    <row r="134" spans="1:65" s="17" customFormat="1" ht="24.25" customHeight="1">
      <c r="A134" s="229"/>
      <c r="B134" s="230"/>
      <c r="C134" s="329" t="s">
        <v>163</v>
      </c>
      <c r="D134" s="329" t="s">
        <v>159</v>
      </c>
      <c r="E134" s="330" t="s">
        <v>1744</v>
      </c>
      <c r="F134" s="331" t="s">
        <v>1745</v>
      </c>
      <c r="G134" s="332" t="s">
        <v>222</v>
      </c>
      <c r="H134" s="333">
        <v>4</v>
      </c>
      <c r="I134" s="334"/>
      <c r="J134" s="335"/>
      <c r="K134" s="336"/>
      <c r="L134" s="232"/>
      <c r="M134" s="337" t="s">
        <v>2689</v>
      </c>
      <c r="N134" s="338" t="s">
        <v>35</v>
      </c>
      <c r="O134" s="239"/>
      <c r="P134" s="339">
        <v>0</v>
      </c>
      <c r="Q134" s="339">
        <v>0</v>
      </c>
      <c r="R134" s="339">
        <v>0</v>
      </c>
      <c r="S134" s="339">
        <v>0</v>
      </c>
      <c r="T134" s="340">
        <v>0</v>
      </c>
      <c r="U134" s="229"/>
      <c r="V134" s="229"/>
      <c r="W134" s="229"/>
      <c r="X134" s="229"/>
      <c r="Y134" s="229"/>
      <c r="Z134" s="229"/>
      <c r="AA134" s="229"/>
      <c r="AB134" s="229"/>
      <c r="AC134" s="229"/>
      <c r="AD134" s="229"/>
      <c r="AE134" s="229"/>
      <c r="AF134" s="214"/>
      <c r="AG134" s="214"/>
      <c r="AH134" s="214"/>
      <c r="AI134" s="214"/>
      <c r="AJ134" s="214"/>
      <c r="AK134" s="214"/>
      <c r="AL134" s="214"/>
      <c r="AM134" s="214"/>
      <c r="AN134" s="214"/>
      <c r="AO134" s="214"/>
      <c r="AP134" s="214"/>
      <c r="AQ134" s="214"/>
      <c r="AR134" s="341" t="s">
        <v>197</v>
      </c>
      <c r="AS134" s="214"/>
      <c r="AT134" s="341" t="s">
        <v>159</v>
      </c>
      <c r="AU134" s="341" t="s">
        <v>81</v>
      </c>
      <c r="AV134" s="214"/>
      <c r="AW134" s="214"/>
      <c r="AX134" s="214"/>
      <c r="AY134" s="220" t="s">
        <v>157</v>
      </c>
      <c r="AZ134" s="214"/>
      <c r="BA134" s="214"/>
      <c r="BB134" s="214"/>
      <c r="BC134" s="214"/>
      <c r="BD134" s="214"/>
      <c r="BE134" s="342">
        <v>0</v>
      </c>
      <c r="BF134" s="342">
        <v>0</v>
      </c>
      <c r="BG134" s="342">
        <v>0</v>
      </c>
      <c r="BH134" s="342">
        <v>0</v>
      </c>
      <c r="BI134" s="342">
        <v>0</v>
      </c>
      <c r="BJ134" s="220" t="s">
        <v>81</v>
      </c>
      <c r="BK134" s="342">
        <v>0</v>
      </c>
      <c r="BL134" s="220" t="s">
        <v>197</v>
      </c>
      <c r="BM134" s="341" t="s">
        <v>2698</v>
      </c>
    </row>
    <row r="135" spans="1:65" s="17" customFormat="1" ht="30.75" customHeight="1">
      <c r="A135" s="229"/>
      <c r="B135" s="230"/>
      <c r="C135" s="343" t="s">
        <v>180</v>
      </c>
      <c r="D135" s="343" t="s">
        <v>236</v>
      </c>
      <c r="E135" s="344" t="s">
        <v>1746</v>
      </c>
      <c r="F135" s="345" t="s">
        <v>1747</v>
      </c>
      <c r="G135" s="346" t="s">
        <v>222</v>
      </c>
      <c r="H135" s="347">
        <v>4</v>
      </c>
      <c r="I135" s="348"/>
      <c r="J135" s="349"/>
      <c r="K135" s="350"/>
      <c r="L135" s="351"/>
      <c r="M135" s="352" t="s">
        <v>2689</v>
      </c>
      <c r="N135" s="353" t="s">
        <v>35</v>
      </c>
      <c r="O135" s="239"/>
      <c r="P135" s="339">
        <v>0</v>
      </c>
      <c r="Q135" s="339">
        <v>4.4000000000000002E-4</v>
      </c>
      <c r="R135" s="339">
        <v>1.7600000000000001E-3</v>
      </c>
      <c r="S135" s="339">
        <v>0</v>
      </c>
      <c r="T135" s="340">
        <v>0</v>
      </c>
      <c r="U135" s="229"/>
      <c r="V135" s="229"/>
      <c r="W135" s="229"/>
      <c r="X135" s="229"/>
      <c r="Y135" s="229"/>
      <c r="Z135" s="229"/>
      <c r="AA135" s="229"/>
      <c r="AB135" s="229"/>
      <c r="AC135" s="229"/>
      <c r="AD135" s="229"/>
      <c r="AE135" s="229"/>
      <c r="AF135" s="214"/>
      <c r="AG135" s="214"/>
      <c r="AH135" s="214"/>
      <c r="AI135" s="214"/>
      <c r="AJ135" s="214"/>
      <c r="AK135" s="214"/>
      <c r="AL135" s="214"/>
      <c r="AM135" s="214"/>
      <c r="AN135" s="214"/>
      <c r="AO135" s="214"/>
      <c r="AP135" s="214"/>
      <c r="AQ135" s="214"/>
      <c r="AR135" s="341" t="s">
        <v>233</v>
      </c>
      <c r="AS135" s="214"/>
      <c r="AT135" s="341" t="s">
        <v>236</v>
      </c>
      <c r="AU135" s="341" t="s">
        <v>81</v>
      </c>
      <c r="AV135" s="214"/>
      <c r="AW135" s="214"/>
      <c r="AX135" s="214"/>
      <c r="AY135" s="220" t="s">
        <v>157</v>
      </c>
      <c r="AZ135" s="214"/>
      <c r="BA135" s="214"/>
      <c r="BB135" s="214"/>
      <c r="BC135" s="214"/>
      <c r="BD135" s="214"/>
      <c r="BE135" s="342">
        <v>0</v>
      </c>
      <c r="BF135" s="342">
        <v>0</v>
      </c>
      <c r="BG135" s="342">
        <v>0</v>
      </c>
      <c r="BH135" s="342">
        <v>0</v>
      </c>
      <c r="BI135" s="342">
        <v>0</v>
      </c>
      <c r="BJ135" s="220" t="s">
        <v>81</v>
      </c>
      <c r="BK135" s="342">
        <v>0</v>
      </c>
      <c r="BL135" s="220" t="s">
        <v>197</v>
      </c>
      <c r="BM135" s="341" t="s">
        <v>2699</v>
      </c>
    </row>
    <row r="136" spans="1:65" s="17" customFormat="1" ht="26.25" customHeight="1">
      <c r="A136" s="229"/>
      <c r="B136" s="230"/>
      <c r="C136" s="329" t="s">
        <v>176</v>
      </c>
      <c r="D136" s="329" t="s">
        <v>159</v>
      </c>
      <c r="E136" s="330" t="s">
        <v>1748</v>
      </c>
      <c r="F136" s="331" t="s">
        <v>1749</v>
      </c>
      <c r="G136" s="332" t="s">
        <v>222</v>
      </c>
      <c r="H136" s="333">
        <v>2</v>
      </c>
      <c r="I136" s="334"/>
      <c r="J136" s="335"/>
      <c r="K136" s="336"/>
      <c r="L136" s="232"/>
      <c r="M136" s="337" t="s">
        <v>2689</v>
      </c>
      <c r="N136" s="338" t="s">
        <v>35</v>
      </c>
      <c r="O136" s="239"/>
      <c r="P136" s="339">
        <v>0</v>
      </c>
      <c r="Q136" s="339">
        <v>0</v>
      </c>
      <c r="R136" s="339">
        <v>0</v>
      </c>
      <c r="S136" s="339">
        <v>0</v>
      </c>
      <c r="T136" s="340">
        <v>0</v>
      </c>
      <c r="U136" s="229"/>
      <c r="V136" s="229"/>
      <c r="W136" s="229"/>
      <c r="X136" s="229"/>
      <c r="Y136" s="229"/>
      <c r="Z136" s="229"/>
      <c r="AA136" s="229"/>
      <c r="AB136" s="229"/>
      <c r="AC136" s="229"/>
      <c r="AD136" s="229"/>
      <c r="AE136" s="229"/>
      <c r="AF136" s="214"/>
      <c r="AG136" s="214"/>
      <c r="AH136" s="214"/>
      <c r="AI136" s="214"/>
      <c r="AJ136" s="214"/>
      <c r="AK136" s="214"/>
      <c r="AL136" s="214"/>
      <c r="AM136" s="214"/>
      <c r="AN136" s="214"/>
      <c r="AO136" s="214"/>
      <c r="AP136" s="214"/>
      <c r="AQ136" s="214"/>
      <c r="AR136" s="341" t="s">
        <v>197</v>
      </c>
      <c r="AS136" s="214"/>
      <c r="AT136" s="341" t="s">
        <v>159</v>
      </c>
      <c r="AU136" s="341" t="s">
        <v>81</v>
      </c>
      <c r="AV136" s="214"/>
      <c r="AW136" s="214"/>
      <c r="AX136" s="214"/>
      <c r="AY136" s="220" t="s">
        <v>157</v>
      </c>
      <c r="AZ136" s="214"/>
      <c r="BA136" s="214"/>
      <c r="BB136" s="214"/>
      <c r="BC136" s="214"/>
      <c r="BD136" s="214"/>
      <c r="BE136" s="342">
        <v>0</v>
      </c>
      <c r="BF136" s="342">
        <v>0</v>
      </c>
      <c r="BG136" s="342">
        <v>0</v>
      </c>
      <c r="BH136" s="342">
        <v>0</v>
      </c>
      <c r="BI136" s="342">
        <v>0</v>
      </c>
      <c r="BJ136" s="220" t="s">
        <v>81</v>
      </c>
      <c r="BK136" s="342">
        <v>0</v>
      </c>
      <c r="BL136" s="220" t="s">
        <v>197</v>
      </c>
      <c r="BM136" s="341" t="s">
        <v>2700</v>
      </c>
    </row>
    <row r="137" spans="1:65" s="17" customFormat="1" ht="24" customHeight="1">
      <c r="A137" s="229"/>
      <c r="B137" s="230"/>
      <c r="C137" s="343" t="s">
        <v>191</v>
      </c>
      <c r="D137" s="343" t="s">
        <v>236</v>
      </c>
      <c r="E137" s="344" t="s">
        <v>1750</v>
      </c>
      <c r="F137" s="345" t="s">
        <v>1751</v>
      </c>
      <c r="G137" s="346" t="s">
        <v>222</v>
      </c>
      <c r="H137" s="347">
        <v>2</v>
      </c>
      <c r="I137" s="348"/>
      <c r="J137" s="349"/>
      <c r="K137" s="350"/>
      <c r="L137" s="351"/>
      <c r="M137" s="352" t="s">
        <v>2689</v>
      </c>
      <c r="N137" s="353" t="s">
        <v>35</v>
      </c>
      <c r="O137" s="239"/>
      <c r="P137" s="339">
        <v>0</v>
      </c>
      <c r="Q137" s="339">
        <v>1.1999999999999999E-3</v>
      </c>
      <c r="R137" s="339">
        <v>2.3999999999999998E-3</v>
      </c>
      <c r="S137" s="339">
        <v>0</v>
      </c>
      <c r="T137" s="340">
        <v>0</v>
      </c>
      <c r="U137" s="229"/>
      <c r="V137" s="229"/>
      <c r="W137" s="229"/>
      <c r="X137" s="229"/>
      <c r="Y137" s="229"/>
      <c r="Z137" s="229"/>
      <c r="AA137" s="229"/>
      <c r="AB137" s="229"/>
      <c r="AC137" s="229"/>
      <c r="AD137" s="229"/>
      <c r="AE137" s="229"/>
      <c r="AF137" s="214"/>
      <c r="AG137" s="214"/>
      <c r="AH137" s="214"/>
      <c r="AI137" s="214"/>
      <c r="AJ137" s="214"/>
      <c r="AK137" s="214"/>
      <c r="AL137" s="214"/>
      <c r="AM137" s="214"/>
      <c r="AN137" s="214"/>
      <c r="AO137" s="214"/>
      <c r="AP137" s="214"/>
      <c r="AQ137" s="214"/>
      <c r="AR137" s="341" t="s">
        <v>233</v>
      </c>
      <c r="AS137" s="214"/>
      <c r="AT137" s="341" t="s">
        <v>236</v>
      </c>
      <c r="AU137" s="341" t="s">
        <v>81</v>
      </c>
      <c r="AV137" s="214"/>
      <c r="AW137" s="214"/>
      <c r="AX137" s="214"/>
      <c r="AY137" s="220" t="s">
        <v>157</v>
      </c>
      <c r="AZ137" s="214"/>
      <c r="BA137" s="214"/>
      <c r="BB137" s="214"/>
      <c r="BC137" s="214"/>
      <c r="BD137" s="214"/>
      <c r="BE137" s="342">
        <v>0</v>
      </c>
      <c r="BF137" s="342">
        <v>0</v>
      </c>
      <c r="BG137" s="342">
        <v>0</v>
      </c>
      <c r="BH137" s="342">
        <v>0</v>
      </c>
      <c r="BI137" s="342">
        <v>0</v>
      </c>
      <c r="BJ137" s="220" t="s">
        <v>81</v>
      </c>
      <c r="BK137" s="342">
        <v>0</v>
      </c>
      <c r="BL137" s="220" t="s">
        <v>197</v>
      </c>
      <c r="BM137" s="341" t="s">
        <v>2701</v>
      </c>
    </row>
    <row r="138" spans="1:65" s="17" customFormat="1" ht="27.75" customHeight="1">
      <c r="A138" s="229"/>
      <c r="B138" s="230"/>
      <c r="C138" s="329" t="s">
        <v>179</v>
      </c>
      <c r="D138" s="329" t="s">
        <v>159</v>
      </c>
      <c r="E138" s="330" t="s">
        <v>1752</v>
      </c>
      <c r="F138" s="331" t="s">
        <v>1753</v>
      </c>
      <c r="G138" s="332" t="s">
        <v>222</v>
      </c>
      <c r="H138" s="333">
        <v>2</v>
      </c>
      <c r="I138" s="334"/>
      <c r="J138" s="335"/>
      <c r="K138" s="336"/>
      <c r="L138" s="232"/>
      <c r="M138" s="337" t="s">
        <v>2689</v>
      </c>
      <c r="N138" s="338" t="s">
        <v>35</v>
      </c>
      <c r="O138" s="239"/>
      <c r="P138" s="339">
        <v>0</v>
      </c>
      <c r="Q138" s="339">
        <v>0</v>
      </c>
      <c r="R138" s="339">
        <v>0</v>
      </c>
      <c r="S138" s="339">
        <v>0</v>
      </c>
      <c r="T138" s="340">
        <v>0</v>
      </c>
      <c r="U138" s="229"/>
      <c r="V138" s="229"/>
      <c r="W138" s="229"/>
      <c r="X138" s="229"/>
      <c r="Y138" s="229"/>
      <c r="Z138" s="229"/>
      <c r="AA138" s="229"/>
      <c r="AB138" s="229"/>
      <c r="AC138" s="229"/>
      <c r="AD138" s="229"/>
      <c r="AE138" s="229"/>
      <c r="AF138" s="214"/>
      <c r="AG138" s="214"/>
      <c r="AH138" s="214"/>
      <c r="AI138" s="214"/>
      <c r="AJ138" s="214"/>
      <c r="AK138" s="214"/>
      <c r="AL138" s="214"/>
      <c r="AM138" s="214"/>
      <c r="AN138" s="214"/>
      <c r="AO138" s="214"/>
      <c r="AP138" s="214"/>
      <c r="AQ138" s="214"/>
      <c r="AR138" s="341" t="s">
        <v>197</v>
      </c>
      <c r="AS138" s="214"/>
      <c r="AT138" s="341" t="s">
        <v>159</v>
      </c>
      <c r="AU138" s="341" t="s">
        <v>81</v>
      </c>
      <c r="AV138" s="214"/>
      <c r="AW138" s="214"/>
      <c r="AX138" s="214"/>
      <c r="AY138" s="220" t="s">
        <v>157</v>
      </c>
      <c r="AZ138" s="214"/>
      <c r="BA138" s="214"/>
      <c r="BB138" s="214"/>
      <c r="BC138" s="214"/>
      <c r="BD138" s="214"/>
      <c r="BE138" s="342">
        <v>0</v>
      </c>
      <c r="BF138" s="342">
        <v>0</v>
      </c>
      <c r="BG138" s="342">
        <v>0</v>
      </c>
      <c r="BH138" s="342">
        <v>0</v>
      </c>
      <c r="BI138" s="342">
        <v>0</v>
      </c>
      <c r="BJ138" s="220" t="s">
        <v>81</v>
      </c>
      <c r="BK138" s="342">
        <v>0</v>
      </c>
      <c r="BL138" s="220" t="s">
        <v>197</v>
      </c>
      <c r="BM138" s="341" t="s">
        <v>2702</v>
      </c>
    </row>
    <row r="139" spans="1:65" s="17" customFormat="1" ht="31.5" customHeight="1">
      <c r="A139" s="229"/>
      <c r="B139" s="230"/>
      <c r="C139" s="343" t="s">
        <v>198</v>
      </c>
      <c r="D139" s="343" t="s">
        <v>236</v>
      </c>
      <c r="E139" s="344" t="s">
        <v>1754</v>
      </c>
      <c r="F139" s="656" t="s">
        <v>2957</v>
      </c>
      <c r="G139" s="346" t="s">
        <v>222</v>
      </c>
      <c r="H139" s="347">
        <v>2</v>
      </c>
      <c r="I139" s="348"/>
      <c r="J139" s="349"/>
      <c r="K139" s="350"/>
      <c r="L139" s="351"/>
      <c r="M139" s="352" t="s">
        <v>2689</v>
      </c>
      <c r="N139" s="353" t="s">
        <v>35</v>
      </c>
      <c r="O139" s="239"/>
      <c r="P139" s="339">
        <v>0</v>
      </c>
      <c r="Q139" s="339">
        <v>2E-3</v>
      </c>
      <c r="R139" s="339">
        <v>4.0000000000000001E-3</v>
      </c>
      <c r="S139" s="339">
        <v>0</v>
      </c>
      <c r="T139" s="340">
        <v>0</v>
      </c>
      <c r="U139" s="229"/>
      <c r="V139" s="229"/>
      <c r="W139" s="229"/>
      <c r="X139" s="229"/>
      <c r="Y139" s="229"/>
      <c r="Z139" s="229"/>
      <c r="AA139" s="229"/>
      <c r="AB139" s="229"/>
      <c r="AC139" s="229"/>
      <c r="AD139" s="229"/>
      <c r="AE139" s="229"/>
      <c r="AF139" s="214"/>
      <c r="AG139" s="214"/>
      <c r="AH139" s="214"/>
      <c r="AI139" s="214"/>
      <c r="AJ139" s="214"/>
      <c r="AK139" s="214"/>
      <c r="AL139" s="214"/>
      <c r="AM139" s="214"/>
      <c r="AN139" s="214"/>
      <c r="AO139" s="214"/>
      <c r="AP139" s="214"/>
      <c r="AQ139" s="214"/>
      <c r="AR139" s="341" t="s">
        <v>233</v>
      </c>
      <c r="AS139" s="214"/>
      <c r="AT139" s="341" t="s">
        <v>236</v>
      </c>
      <c r="AU139" s="341" t="s">
        <v>81</v>
      </c>
      <c r="AV139" s="214"/>
      <c r="AW139" s="214"/>
      <c r="AX139" s="214"/>
      <c r="AY139" s="220" t="s">
        <v>157</v>
      </c>
      <c r="AZ139" s="214"/>
      <c r="BA139" s="214"/>
      <c r="BB139" s="214"/>
      <c r="BC139" s="214"/>
      <c r="BD139" s="214"/>
      <c r="BE139" s="342">
        <v>0</v>
      </c>
      <c r="BF139" s="342">
        <v>0</v>
      </c>
      <c r="BG139" s="342">
        <v>0</v>
      </c>
      <c r="BH139" s="342">
        <v>0</v>
      </c>
      <c r="BI139" s="342">
        <v>0</v>
      </c>
      <c r="BJ139" s="220" t="s">
        <v>81</v>
      </c>
      <c r="BK139" s="342">
        <v>0</v>
      </c>
      <c r="BL139" s="220" t="s">
        <v>197</v>
      </c>
      <c r="BM139" s="341" t="s">
        <v>2703</v>
      </c>
    </row>
    <row r="140" spans="1:65" s="17" customFormat="1" ht="28.5" customHeight="1">
      <c r="A140" s="229"/>
      <c r="B140" s="230"/>
      <c r="C140" s="329" t="s">
        <v>183</v>
      </c>
      <c r="D140" s="329" t="s">
        <v>159</v>
      </c>
      <c r="E140" s="330" t="s">
        <v>1755</v>
      </c>
      <c r="F140" s="659" t="s">
        <v>1756</v>
      </c>
      <c r="G140" s="332" t="s">
        <v>222</v>
      </c>
      <c r="H140" s="333">
        <v>1</v>
      </c>
      <c r="I140" s="334"/>
      <c r="J140" s="335"/>
      <c r="K140" s="336"/>
      <c r="L140" s="232"/>
      <c r="M140" s="337" t="s">
        <v>2689</v>
      </c>
      <c r="N140" s="338" t="s">
        <v>35</v>
      </c>
      <c r="O140" s="239"/>
      <c r="P140" s="339">
        <v>0</v>
      </c>
      <c r="Q140" s="339">
        <v>0</v>
      </c>
      <c r="R140" s="339">
        <v>0</v>
      </c>
      <c r="S140" s="339">
        <v>0</v>
      </c>
      <c r="T140" s="340">
        <v>0</v>
      </c>
      <c r="U140" s="229"/>
      <c r="V140" s="229"/>
      <c r="W140" s="229"/>
      <c r="X140" s="229"/>
      <c r="Y140" s="229"/>
      <c r="Z140" s="229"/>
      <c r="AA140" s="229"/>
      <c r="AB140" s="229"/>
      <c r="AC140" s="229"/>
      <c r="AD140" s="229"/>
      <c r="AE140" s="229"/>
      <c r="AF140" s="214"/>
      <c r="AG140" s="214"/>
      <c r="AH140" s="214"/>
      <c r="AI140" s="214"/>
      <c r="AJ140" s="214"/>
      <c r="AK140" s="214"/>
      <c r="AL140" s="214"/>
      <c r="AM140" s="214"/>
      <c r="AN140" s="214"/>
      <c r="AO140" s="214"/>
      <c r="AP140" s="214"/>
      <c r="AQ140" s="214"/>
      <c r="AR140" s="341" t="s">
        <v>197</v>
      </c>
      <c r="AS140" s="214"/>
      <c r="AT140" s="341" t="s">
        <v>159</v>
      </c>
      <c r="AU140" s="341" t="s">
        <v>81</v>
      </c>
      <c r="AV140" s="214"/>
      <c r="AW140" s="214"/>
      <c r="AX140" s="214"/>
      <c r="AY140" s="220" t="s">
        <v>157</v>
      </c>
      <c r="AZ140" s="214"/>
      <c r="BA140" s="214"/>
      <c r="BB140" s="214"/>
      <c r="BC140" s="214"/>
      <c r="BD140" s="214"/>
      <c r="BE140" s="342">
        <v>0</v>
      </c>
      <c r="BF140" s="342">
        <v>0</v>
      </c>
      <c r="BG140" s="342">
        <v>0</v>
      </c>
      <c r="BH140" s="342">
        <v>0</v>
      </c>
      <c r="BI140" s="342">
        <v>0</v>
      </c>
      <c r="BJ140" s="220" t="s">
        <v>81</v>
      </c>
      <c r="BK140" s="342">
        <v>0</v>
      </c>
      <c r="BL140" s="220" t="s">
        <v>197</v>
      </c>
      <c r="BM140" s="341" t="s">
        <v>2704</v>
      </c>
    </row>
    <row r="141" spans="1:65" s="17" customFormat="1" ht="30" customHeight="1">
      <c r="A141" s="229"/>
      <c r="B141" s="230"/>
      <c r="C141" s="343" t="s">
        <v>205</v>
      </c>
      <c r="D141" s="343" t="s">
        <v>236</v>
      </c>
      <c r="E141" s="344" t="s">
        <v>1757</v>
      </c>
      <c r="F141" s="656" t="s">
        <v>2956</v>
      </c>
      <c r="G141" s="346" t="s">
        <v>222</v>
      </c>
      <c r="H141" s="347">
        <v>1</v>
      </c>
      <c r="I141" s="348"/>
      <c r="J141" s="349"/>
      <c r="K141" s="350"/>
      <c r="L141" s="351"/>
      <c r="M141" s="352" t="s">
        <v>2689</v>
      </c>
      <c r="N141" s="353" t="s">
        <v>35</v>
      </c>
      <c r="O141" s="239"/>
      <c r="P141" s="339">
        <v>0</v>
      </c>
      <c r="Q141" s="339">
        <v>2.7000000000000001E-3</v>
      </c>
      <c r="R141" s="339">
        <v>2.7000000000000001E-3</v>
      </c>
      <c r="S141" s="339">
        <v>0</v>
      </c>
      <c r="T141" s="340">
        <v>0</v>
      </c>
      <c r="U141" s="229"/>
      <c r="V141" s="229"/>
      <c r="W141" s="229"/>
      <c r="X141" s="229"/>
      <c r="Y141" s="229"/>
      <c r="Z141" s="229"/>
      <c r="AA141" s="229"/>
      <c r="AB141" s="229"/>
      <c r="AC141" s="229"/>
      <c r="AD141" s="229"/>
      <c r="AE141" s="229"/>
      <c r="AF141" s="214"/>
      <c r="AG141" s="214"/>
      <c r="AH141" s="214"/>
      <c r="AI141" s="214"/>
      <c r="AJ141" s="214"/>
      <c r="AK141" s="214"/>
      <c r="AL141" s="214"/>
      <c r="AM141" s="214"/>
      <c r="AN141" s="214"/>
      <c r="AO141" s="214"/>
      <c r="AP141" s="214"/>
      <c r="AQ141" s="214"/>
      <c r="AR141" s="341" t="s">
        <v>233</v>
      </c>
      <c r="AS141" s="214"/>
      <c r="AT141" s="341" t="s">
        <v>236</v>
      </c>
      <c r="AU141" s="341" t="s">
        <v>81</v>
      </c>
      <c r="AV141" s="214"/>
      <c r="AW141" s="214"/>
      <c r="AX141" s="214"/>
      <c r="AY141" s="220" t="s">
        <v>157</v>
      </c>
      <c r="AZ141" s="214"/>
      <c r="BA141" s="214"/>
      <c r="BB141" s="214"/>
      <c r="BC141" s="214"/>
      <c r="BD141" s="214"/>
      <c r="BE141" s="342">
        <v>0</v>
      </c>
      <c r="BF141" s="342">
        <v>0</v>
      </c>
      <c r="BG141" s="342">
        <v>0</v>
      </c>
      <c r="BH141" s="342">
        <v>0</v>
      </c>
      <c r="BI141" s="342">
        <v>0</v>
      </c>
      <c r="BJ141" s="220" t="s">
        <v>81</v>
      </c>
      <c r="BK141" s="342">
        <v>0</v>
      </c>
      <c r="BL141" s="220" t="s">
        <v>197</v>
      </c>
      <c r="BM141" s="341" t="s">
        <v>2705</v>
      </c>
    </row>
    <row r="142" spans="1:65" s="17" customFormat="1" ht="27.75" customHeight="1">
      <c r="A142" s="229"/>
      <c r="B142" s="230"/>
      <c r="C142" s="329" t="s">
        <v>188</v>
      </c>
      <c r="D142" s="329" t="s">
        <v>159</v>
      </c>
      <c r="E142" s="330" t="s">
        <v>1758</v>
      </c>
      <c r="F142" s="659" t="s">
        <v>1759</v>
      </c>
      <c r="G142" s="332" t="s">
        <v>222</v>
      </c>
      <c r="H142" s="333">
        <v>3</v>
      </c>
      <c r="I142" s="334"/>
      <c r="J142" s="335"/>
      <c r="K142" s="336"/>
      <c r="L142" s="232"/>
      <c r="M142" s="337" t="s">
        <v>2689</v>
      </c>
      <c r="N142" s="338" t="s">
        <v>35</v>
      </c>
      <c r="O142" s="239"/>
      <c r="P142" s="339">
        <v>0</v>
      </c>
      <c r="Q142" s="339">
        <v>0</v>
      </c>
      <c r="R142" s="339">
        <v>0</v>
      </c>
      <c r="S142" s="339">
        <v>0</v>
      </c>
      <c r="T142" s="340">
        <v>0</v>
      </c>
      <c r="U142" s="229"/>
      <c r="V142" s="229"/>
      <c r="W142" s="229"/>
      <c r="X142" s="229"/>
      <c r="Y142" s="229"/>
      <c r="Z142" s="229"/>
      <c r="AA142" s="229"/>
      <c r="AB142" s="229"/>
      <c r="AC142" s="229"/>
      <c r="AD142" s="229"/>
      <c r="AE142" s="229"/>
      <c r="AF142" s="214"/>
      <c r="AG142" s="214"/>
      <c r="AH142" s="214"/>
      <c r="AI142" s="214"/>
      <c r="AJ142" s="214"/>
      <c r="AK142" s="214"/>
      <c r="AL142" s="214"/>
      <c r="AM142" s="214"/>
      <c r="AN142" s="214"/>
      <c r="AO142" s="214"/>
      <c r="AP142" s="214"/>
      <c r="AQ142" s="214"/>
      <c r="AR142" s="341" t="s">
        <v>197</v>
      </c>
      <c r="AS142" s="214"/>
      <c r="AT142" s="341" t="s">
        <v>159</v>
      </c>
      <c r="AU142" s="341" t="s">
        <v>81</v>
      </c>
      <c r="AV142" s="214"/>
      <c r="AW142" s="214"/>
      <c r="AX142" s="214"/>
      <c r="AY142" s="220" t="s">
        <v>157</v>
      </c>
      <c r="AZ142" s="214"/>
      <c r="BA142" s="214"/>
      <c r="BB142" s="214"/>
      <c r="BC142" s="214"/>
      <c r="BD142" s="214"/>
      <c r="BE142" s="342">
        <v>0</v>
      </c>
      <c r="BF142" s="342">
        <v>0</v>
      </c>
      <c r="BG142" s="342">
        <v>0</v>
      </c>
      <c r="BH142" s="342">
        <v>0</v>
      </c>
      <c r="BI142" s="342">
        <v>0</v>
      </c>
      <c r="BJ142" s="220" t="s">
        <v>81</v>
      </c>
      <c r="BK142" s="342">
        <v>0</v>
      </c>
      <c r="BL142" s="220" t="s">
        <v>197</v>
      </c>
      <c r="BM142" s="341" t="s">
        <v>2706</v>
      </c>
    </row>
    <row r="143" spans="1:65" s="17" customFormat="1" ht="33" customHeight="1">
      <c r="A143" s="229"/>
      <c r="B143" s="230"/>
      <c r="C143" s="343" t="s">
        <v>219</v>
      </c>
      <c r="D143" s="343" t="s">
        <v>236</v>
      </c>
      <c r="E143" s="344" t="s">
        <v>1760</v>
      </c>
      <c r="F143" s="656" t="s">
        <v>2955</v>
      </c>
      <c r="G143" s="346" t="s">
        <v>222</v>
      </c>
      <c r="H143" s="347">
        <v>3</v>
      </c>
      <c r="I143" s="348"/>
      <c r="J143" s="349"/>
      <c r="K143" s="350"/>
      <c r="L143" s="351"/>
      <c r="M143" s="352" t="s">
        <v>2689</v>
      </c>
      <c r="N143" s="353" t="s">
        <v>35</v>
      </c>
      <c r="O143" s="239"/>
      <c r="P143" s="339">
        <v>0</v>
      </c>
      <c r="Q143" s="339">
        <v>4.8999999999999998E-3</v>
      </c>
      <c r="R143" s="339">
        <v>1.47E-2</v>
      </c>
      <c r="S143" s="339">
        <v>0</v>
      </c>
      <c r="T143" s="340">
        <v>0</v>
      </c>
      <c r="U143" s="229"/>
      <c r="V143" s="229"/>
      <c r="W143" s="229"/>
      <c r="X143" s="229"/>
      <c r="Y143" s="229"/>
      <c r="Z143" s="229"/>
      <c r="AA143" s="229"/>
      <c r="AB143" s="229"/>
      <c r="AC143" s="229"/>
      <c r="AD143" s="229"/>
      <c r="AE143" s="229"/>
      <c r="AF143" s="214"/>
      <c r="AG143" s="214"/>
      <c r="AH143" s="214"/>
      <c r="AI143" s="214"/>
      <c r="AJ143" s="214"/>
      <c r="AK143" s="214"/>
      <c r="AL143" s="214"/>
      <c r="AM143" s="214"/>
      <c r="AN143" s="214"/>
      <c r="AO143" s="214"/>
      <c r="AP143" s="214"/>
      <c r="AQ143" s="214"/>
      <c r="AR143" s="341" t="s">
        <v>233</v>
      </c>
      <c r="AS143" s="214"/>
      <c r="AT143" s="341" t="s">
        <v>236</v>
      </c>
      <c r="AU143" s="341" t="s">
        <v>81</v>
      </c>
      <c r="AV143" s="214"/>
      <c r="AW143" s="214"/>
      <c r="AX143" s="214"/>
      <c r="AY143" s="220" t="s">
        <v>157</v>
      </c>
      <c r="AZ143" s="214"/>
      <c r="BA143" s="214"/>
      <c r="BB143" s="214"/>
      <c r="BC143" s="214"/>
      <c r="BD143" s="214"/>
      <c r="BE143" s="342">
        <v>0</v>
      </c>
      <c r="BF143" s="342">
        <v>0</v>
      </c>
      <c r="BG143" s="342">
        <v>0</v>
      </c>
      <c r="BH143" s="342">
        <v>0</v>
      </c>
      <c r="BI143" s="342">
        <v>0</v>
      </c>
      <c r="BJ143" s="220" t="s">
        <v>81</v>
      </c>
      <c r="BK143" s="342">
        <v>0</v>
      </c>
      <c r="BL143" s="220" t="s">
        <v>197</v>
      </c>
      <c r="BM143" s="341" t="s">
        <v>2707</v>
      </c>
    </row>
    <row r="144" spans="1:65" s="17" customFormat="1" ht="16.5" customHeight="1">
      <c r="A144" s="229"/>
      <c r="B144" s="230"/>
      <c r="C144" s="329" t="s">
        <v>194</v>
      </c>
      <c r="D144" s="329" t="s">
        <v>159</v>
      </c>
      <c r="E144" s="330" t="s">
        <v>1761</v>
      </c>
      <c r="F144" s="331" t="s">
        <v>1762</v>
      </c>
      <c r="G144" s="332" t="s">
        <v>239</v>
      </c>
      <c r="H144" s="333">
        <v>6</v>
      </c>
      <c r="I144" s="334"/>
      <c r="J144" s="335"/>
      <c r="K144" s="336"/>
      <c r="L144" s="232"/>
      <c r="M144" s="337" t="s">
        <v>2689</v>
      </c>
      <c r="N144" s="338" t="s">
        <v>35</v>
      </c>
      <c r="O144" s="239"/>
      <c r="P144" s="339">
        <v>0</v>
      </c>
      <c r="Q144" s="339">
        <v>0</v>
      </c>
      <c r="R144" s="339">
        <v>0</v>
      </c>
      <c r="S144" s="339">
        <v>0</v>
      </c>
      <c r="T144" s="340">
        <v>0</v>
      </c>
      <c r="U144" s="229"/>
      <c r="V144" s="229"/>
      <c r="W144" s="229"/>
      <c r="X144" s="229"/>
      <c r="Y144" s="229"/>
      <c r="Z144" s="229"/>
      <c r="AA144" s="229"/>
      <c r="AB144" s="229"/>
      <c r="AC144" s="229"/>
      <c r="AD144" s="229"/>
      <c r="AE144" s="229"/>
      <c r="AF144" s="214"/>
      <c r="AG144" s="214"/>
      <c r="AH144" s="214"/>
      <c r="AI144" s="214"/>
      <c r="AJ144" s="214"/>
      <c r="AK144" s="214"/>
      <c r="AL144" s="214"/>
      <c r="AM144" s="214"/>
      <c r="AN144" s="214"/>
      <c r="AO144" s="214"/>
      <c r="AP144" s="214"/>
      <c r="AQ144" s="214"/>
      <c r="AR144" s="341" t="s">
        <v>197</v>
      </c>
      <c r="AS144" s="214"/>
      <c r="AT144" s="341" t="s">
        <v>159</v>
      </c>
      <c r="AU144" s="341" t="s">
        <v>81</v>
      </c>
      <c r="AV144" s="214"/>
      <c r="AW144" s="214"/>
      <c r="AX144" s="214"/>
      <c r="AY144" s="220" t="s">
        <v>157</v>
      </c>
      <c r="AZ144" s="214"/>
      <c r="BA144" s="214"/>
      <c r="BB144" s="214"/>
      <c r="BC144" s="214"/>
      <c r="BD144" s="214"/>
      <c r="BE144" s="342">
        <v>0</v>
      </c>
      <c r="BF144" s="342">
        <v>0</v>
      </c>
      <c r="BG144" s="342">
        <v>0</v>
      </c>
      <c r="BH144" s="342">
        <v>0</v>
      </c>
      <c r="BI144" s="342">
        <v>0</v>
      </c>
      <c r="BJ144" s="220" t="s">
        <v>81</v>
      </c>
      <c r="BK144" s="342">
        <v>0</v>
      </c>
      <c r="BL144" s="220" t="s">
        <v>197</v>
      </c>
      <c r="BM144" s="341" t="s">
        <v>2708</v>
      </c>
    </row>
    <row r="145" spans="1:65" s="17" customFormat="1" ht="16.5" customHeight="1">
      <c r="A145" s="229"/>
      <c r="B145" s="230"/>
      <c r="C145" s="343" t="s">
        <v>227</v>
      </c>
      <c r="D145" s="343" t="s">
        <v>236</v>
      </c>
      <c r="E145" s="344" t="s">
        <v>1763</v>
      </c>
      <c r="F145" s="345" t="s">
        <v>1764</v>
      </c>
      <c r="G145" s="346" t="s">
        <v>239</v>
      </c>
      <c r="H145" s="347">
        <v>6</v>
      </c>
      <c r="I145" s="348"/>
      <c r="J145" s="349"/>
      <c r="K145" s="350"/>
      <c r="L145" s="351"/>
      <c r="M145" s="352" t="s">
        <v>2689</v>
      </c>
      <c r="N145" s="353" t="s">
        <v>35</v>
      </c>
      <c r="O145" s="239"/>
      <c r="P145" s="339">
        <v>0</v>
      </c>
      <c r="Q145" s="339">
        <v>5.2999999999999998E-4</v>
      </c>
      <c r="R145" s="339">
        <v>3.1799999999999997E-3</v>
      </c>
      <c r="S145" s="339">
        <v>0</v>
      </c>
      <c r="T145" s="340">
        <v>0</v>
      </c>
      <c r="U145" s="229"/>
      <c r="V145" s="229"/>
      <c r="W145" s="229"/>
      <c r="X145" s="229"/>
      <c r="Y145" s="229"/>
      <c r="Z145" s="229"/>
      <c r="AA145" s="229"/>
      <c r="AB145" s="229"/>
      <c r="AC145" s="229"/>
      <c r="AD145" s="229"/>
      <c r="AE145" s="229"/>
      <c r="AF145" s="214"/>
      <c r="AG145" s="214"/>
      <c r="AH145" s="214"/>
      <c r="AI145" s="214"/>
      <c r="AJ145" s="214"/>
      <c r="AK145" s="214"/>
      <c r="AL145" s="214"/>
      <c r="AM145" s="214"/>
      <c r="AN145" s="214"/>
      <c r="AO145" s="214"/>
      <c r="AP145" s="214"/>
      <c r="AQ145" s="214"/>
      <c r="AR145" s="341" t="s">
        <v>233</v>
      </c>
      <c r="AS145" s="214"/>
      <c r="AT145" s="341" t="s">
        <v>236</v>
      </c>
      <c r="AU145" s="341" t="s">
        <v>81</v>
      </c>
      <c r="AV145" s="214"/>
      <c r="AW145" s="214"/>
      <c r="AX145" s="214"/>
      <c r="AY145" s="220" t="s">
        <v>157</v>
      </c>
      <c r="AZ145" s="214"/>
      <c r="BA145" s="214"/>
      <c r="BB145" s="214"/>
      <c r="BC145" s="214"/>
      <c r="BD145" s="214"/>
      <c r="BE145" s="342">
        <v>0</v>
      </c>
      <c r="BF145" s="342">
        <v>0</v>
      </c>
      <c r="BG145" s="342">
        <v>0</v>
      </c>
      <c r="BH145" s="342">
        <v>0</v>
      </c>
      <c r="BI145" s="342">
        <v>0</v>
      </c>
      <c r="BJ145" s="220" t="s">
        <v>81</v>
      </c>
      <c r="BK145" s="342">
        <v>0</v>
      </c>
      <c r="BL145" s="220" t="s">
        <v>197</v>
      </c>
      <c r="BM145" s="341" t="s">
        <v>2709</v>
      </c>
    </row>
    <row r="146" spans="1:65" s="17" customFormat="1" ht="16.5" customHeight="1">
      <c r="A146" s="229"/>
      <c r="B146" s="230"/>
      <c r="C146" s="329" t="s">
        <v>197</v>
      </c>
      <c r="D146" s="329" t="s">
        <v>159</v>
      </c>
      <c r="E146" s="330" t="s">
        <v>1765</v>
      </c>
      <c r="F146" s="331" t="s">
        <v>1766</v>
      </c>
      <c r="G146" s="332" t="s">
        <v>239</v>
      </c>
      <c r="H146" s="333">
        <v>18</v>
      </c>
      <c r="I146" s="334"/>
      <c r="J146" s="335"/>
      <c r="K146" s="336"/>
      <c r="L146" s="232"/>
      <c r="M146" s="337" t="s">
        <v>2689</v>
      </c>
      <c r="N146" s="338" t="s">
        <v>35</v>
      </c>
      <c r="O146" s="239"/>
      <c r="P146" s="339">
        <v>0</v>
      </c>
      <c r="Q146" s="339">
        <v>0</v>
      </c>
      <c r="R146" s="339">
        <v>0</v>
      </c>
      <c r="S146" s="339">
        <v>0</v>
      </c>
      <c r="T146" s="340">
        <v>0</v>
      </c>
      <c r="U146" s="229"/>
      <c r="V146" s="229"/>
      <c r="W146" s="229"/>
      <c r="X146" s="229"/>
      <c r="Y146" s="229"/>
      <c r="Z146" s="229"/>
      <c r="AA146" s="229"/>
      <c r="AB146" s="229"/>
      <c r="AC146" s="229"/>
      <c r="AD146" s="229"/>
      <c r="AE146" s="229"/>
      <c r="AF146" s="214"/>
      <c r="AG146" s="214"/>
      <c r="AH146" s="214"/>
      <c r="AI146" s="214"/>
      <c r="AJ146" s="214"/>
      <c r="AK146" s="214"/>
      <c r="AL146" s="214"/>
      <c r="AM146" s="214"/>
      <c r="AN146" s="214"/>
      <c r="AO146" s="214"/>
      <c r="AP146" s="214"/>
      <c r="AQ146" s="214"/>
      <c r="AR146" s="341" t="s">
        <v>197</v>
      </c>
      <c r="AS146" s="214"/>
      <c r="AT146" s="341" t="s">
        <v>159</v>
      </c>
      <c r="AU146" s="341" t="s">
        <v>81</v>
      </c>
      <c r="AV146" s="214"/>
      <c r="AW146" s="214"/>
      <c r="AX146" s="214"/>
      <c r="AY146" s="220" t="s">
        <v>157</v>
      </c>
      <c r="AZ146" s="214"/>
      <c r="BA146" s="214"/>
      <c r="BB146" s="214"/>
      <c r="BC146" s="214"/>
      <c r="BD146" s="214"/>
      <c r="BE146" s="342">
        <v>0</v>
      </c>
      <c r="BF146" s="342">
        <v>0</v>
      </c>
      <c r="BG146" s="342">
        <v>0</v>
      </c>
      <c r="BH146" s="342">
        <v>0</v>
      </c>
      <c r="BI146" s="342">
        <v>0</v>
      </c>
      <c r="BJ146" s="220" t="s">
        <v>81</v>
      </c>
      <c r="BK146" s="342">
        <v>0</v>
      </c>
      <c r="BL146" s="220" t="s">
        <v>197</v>
      </c>
      <c r="BM146" s="341" t="s">
        <v>2710</v>
      </c>
    </row>
    <row r="147" spans="1:65" s="17" customFormat="1" ht="21.75" customHeight="1">
      <c r="A147" s="229"/>
      <c r="B147" s="230"/>
      <c r="C147" s="343" t="s">
        <v>235</v>
      </c>
      <c r="D147" s="343" t="s">
        <v>236</v>
      </c>
      <c r="E147" s="344" t="s">
        <v>1767</v>
      </c>
      <c r="F147" s="345" t="s">
        <v>1768</v>
      </c>
      <c r="G147" s="346" t="s">
        <v>239</v>
      </c>
      <c r="H147" s="347">
        <v>18</v>
      </c>
      <c r="I147" s="348"/>
      <c r="J147" s="349"/>
      <c r="K147" s="350"/>
      <c r="L147" s="351"/>
      <c r="M147" s="352" t="s">
        <v>2689</v>
      </c>
      <c r="N147" s="353" t="s">
        <v>35</v>
      </c>
      <c r="O147" s="239"/>
      <c r="P147" s="339">
        <v>0</v>
      </c>
      <c r="Q147" s="339">
        <v>6.9999999999999999E-4</v>
      </c>
      <c r="R147" s="339">
        <v>1.26E-2</v>
      </c>
      <c r="S147" s="339">
        <v>0</v>
      </c>
      <c r="T147" s="340">
        <v>0</v>
      </c>
      <c r="U147" s="229"/>
      <c r="V147" s="229"/>
      <c r="W147" s="229"/>
      <c r="X147" s="229"/>
      <c r="Y147" s="229"/>
      <c r="Z147" s="229"/>
      <c r="AA147" s="229"/>
      <c r="AB147" s="229"/>
      <c r="AC147" s="229"/>
      <c r="AD147" s="229"/>
      <c r="AE147" s="229"/>
      <c r="AF147" s="214"/>
      <c r="AG147" s="214"/>
      <c r="AH147" s="214"/>
      <c r="AI147" s="214"/>
      <c r="AJ147" s="214"/>
      <c r="AK147" s="214"/>
      <c r="AL147" s="214"/>
      <c r="AM147" s="214"/>
      <c r="AN147" s="214"/>
      <c r="AO147" s="214"/>
      <c r="AP147" s="214"/>
      <c r="AQ147" s="214"/>
      <c r="AR147" s="341" t="s">
        <v>233</v>
      </c>
      <c r="AS147" s="214"/>
      <c r="AT147" s="341" t="s">
        <v>236</v>
      </c>
      <c r="AU147" s="341" t="s">
        <v>81</v>
      </c>
      <c r="AV147" s="214"/>
      <c r="AW147" s="214"/>
      <c r="AX147" s="214"/>
      <c r="AY147" s="220" t="s">
        <v>157</v>
      </c>
      <c r="AZ147" s="214"/>
      <c r="BA147" s="214"/>
      <c r="BB147" s="214"/>
      <c r="BC147" s="214"/>
      <c r="BD147" s="214"/>
      <c r="BE147" s="342">
        <v>0</v>
      </c>
      <c r="BF147" s="342">
        <v>0</v>
      </c>
      <c r="BG147" s="342">
        <v>0</v>
      </c>
      <c r="BH147" s="342">
        <v>0</v>
      </c>
      <c r="BI147" s="342">
        <v>0</v>
      </c>
      <c r="BJ147" s="220" t="s">
        <v>81</v>
      </c>
      <c r="BK147" s="342">
        <v>0</v>
      </c>
      <c r="BL147" s="220" t="s">
        <v>197</v>
      </c>
      <c r="BM147" s="341" t="s">
        <v>2711</v>
      </c>
    </row>
    <row r="148" spans="1:65" s="17" customFormat="1" ht="24.25" customHeight="1">
      <c r="A148" s="229"/>
      <c r="B148" s="230"/>
      <c r="C148" s="329" t="s">
        <v>201</v>
      </c>
      <c r="D148" s="329" t="s">
        <v>159</v>
      </c>
      <c r="E148" s="330" t="s">
        <v>1769</v>
      </c>
      <c r="F148" s="331" t="s">
        <v>1770</v>
      </c>
      <c r="G148" s="332" t="s">
        <v>239</v>
      </c>
      <c r="H148" s="333">
        <v>24</v>
      </c>
      <c r="I148" s="334"/>
      <c r="J148" s="335"/>
      <c r="K148" s="336"/>
      <c r="L148" s="232"/>
      <c r="M148" s="337" t="s">
        <v>2689</v>
      </c>
      <c r="N148" s="338" t="s">
        <v>35</v>
      </c>
      <c r="O148" s="239"/>
      <c r="P148" s="339">
        <v>0</v>
      </c>
      <c r="Q148" s="339">
        <v>0</v>
      </c>
      <c r="R148" s="339">
        <v>0</v>
      </c>
      <c r="S148" s="339">
        <v>0</v>
      </c>
      <c r="T148" s="340">
        <v>0</v>
      </c>
      <c r="U148" s="229"/>
      <c r="V148" s="229"/>
      <c r="W148" s="229"/>
      <c r="X148" s="229"/>
      <c r="Y148" s="229"/>
      <c r="Z148" s="229"/>
      <c r="AA148" s="229"/>
      <c r="AB148" s="229"/>
      <c r="AC148" s="229"/>
      <c r="AD148" s="229"/>
      <c r="AE148" s="229"/>
      <c r="AF148" s="214"/>
      <c r="AG148" s="214"/>
      <c r="AH148" s="214"/>
      <c r="AI148" s="214"/>
      <c r="AJ148" s="214"/>
      <c r="AK148" s="214"/>
      <c r="AL148" s="214"/>
      <c r="AM148" s="214"/>
      <c r="AN148" s="214"/>
      <c r="AO148" s="214"/>
      <c r="AP148" s="214"/>
      <c r="AQ148" s="214"/>
      <c r="AR148" s="341" t="s">
        <v>197</v>
      </c>
      <c r="AS148" s="214"/>
      <c r="AT148" s="341" t="s">
        <v>159</v>
      </c>
      <c r="AU148" s="341" t="s">
        <v>81</v>
      </c>
      <c r="AV148" s="214"/>
      <c r="AW148" s="214"/>
      <c r="AX148" s="214"/>
      <c r="AY148" s="220" t="s">
        <v>157</v>
      </c>
      <c r="AZ148" s="214"/>
      <c r="BA148" s="214"/>
      <c r="BB148" s="214"/>
      <c r="BC148" s="214"/>
      <c r="BD148" s="214"/>
      <c r="BE148" s="342">
        <v>0</v>
      </c>
      <c r="BF148" s="342">
        <v>0</v>
      </c>
      <c r="BG148" s="342">
        <v>0</v>
      </c>
      <c r="BH148" s="342">
        <v>0</v>
      </c>
      <c r="BI148" s="342">
        <v>0</v>
      </c>
      <c r="BJ148" s="220" t="s">
        <v>81</v>
      </c>
      <c r="BK148" s="342">
        <v>0</v>
      </c>
      <c r="BL148" s="220" t="s">
        <v>197</v>
      </c>
      <c r="BM148" s="341" t="s">
        <v>2712</v>
      </c>
    </row>
    <row r="149" spans="1:65" s="17" customFormat="1" ht="24.25" customHeight="1">
      <c r="A149" s="229"/>
      <c r="B149" s="230"/>
      <c r="C149" s="343" t="s">
        <v>245</v>
      </c>
      <c r="D149" s="343" t="s">
        <v>236</v>
      </c>
      <c r="E149" s="344" t="s">
        <v>1771</v>
      </c>
      <c r="F149" s="345" t="s">
        <v>1772</v>
      </c>
      <c r="G149" s="346" t="s">
        <v>239</v>
      </c>
      <c r="H149" s="347">
        <v>24</v>
      </c>
      <c r="I149" s="348"/>
      <c r="J149" s="349"/>
      <c r="K149" s="350"/>
      <c r="L149" s="351"/>
      <c r="M149" s="352" t="s">
        <v>2689</v>
      </c>
      <c r="N149" s="353" t="s">
        <v>35</v>
      </c>
      <c r="O149" s="239"/>
      <c r="P149" s="339">
        <v>0</v>
      </c>
      <c r="Q149" s="339">
        <v>8.9999999999999998E-4</v>
      </c>
      <c r="R149" s="339">
        <v>2.1600000000000001E-2</v>
      </c>
      <c r="S149" s="339">
        <v>0</v>
      </c>
      <c r="T149" s="340">
        <v>0</v>
      </c>
      <c r="U149" s="229"/>
      <c r="V149" s="229"/>
      <c r="W149" s="229"/>
      <c r="X149" s="229"/>
      <c r="Y149" s="229"/>
      <c r="Z149" s="229"/>
      <c r="AA149" s="229"/>
      <c r="AB149" s="229"/>
      <c r="AC149" s="229"/>
      <c r="AD149" s="229"/>
      <c r="AE149" s="229"/>
      <c r="AF149" s="214"/>
      <c r="AG149" s="214"/>
      <c r="AH149" s="214"/>
      <c r="AI149" s="214"/>
      <c r="AJ149" s="214"/>
      <c r="AK149" s="214"/>
      <c r="AL149" s="214"/>
      <c r="AM149" s="214"/>
      <c r="AN149" s="214"/>
      <c r="AO149" s="214"/>
      <c r="AP149" s="214"/>
      <c r="AQ149" s="214"/>
      <c r="AR149" s="341" t="s">
        <v>233</v>
      </c>
      <c r="AS149" s="214"/>
      <c r="AT149" s="341" t="s">
        <v>236</v>
      </c>
      <c r="AU149" s="341" t="s">
        <v>81</v>
      </c>
      <c r="AV149" s="214"/>
      <c r="AW149" s="214"/>
      <c r="AX149" s="214"/>
      <c r="AY149" s="220" t="s">
        <v>157</v>
      </c>
      <c r="AZ149" s="214"/>
      <c r="BA149" s="214"/>
      <c r="BB149" s="214"/>
      <c r="BC149" s="214"/>
      <c r="BD149" s="214"/>
      <c r="BE149" s="342">
        <v>0</v>
      </c>
      <c r="BF149" s="342">
        <v>0</v>
      </c>
      <c r="BG149" s="342">
        <v>0</v>
      </c>
      <c r="BH149" s="342">
        <v>0</v>
      </c>
      <c r="BI149" s="342">
        <v>0</v>
      </c>
      <c r="BJ149" s="220" t="s">
        <v>81</v>
      </c>
      <c r="BK149" s="342">
        <v>0</v>
      </c>
      <c r="BL149" s="220" t="s">
        <v>197</v>
      </c>
      <c r="BM149" s="341" t="s">
        <v>2713</v>
      </c>
    </row>
    <row r="150" spans="1:65" s="17" customFormat="1" ht="21.75" customHeight="1">
      <c r="A150" s="229"/>
      <c r="B150" s="230"/>
      <c r="C150" s="329" t="s">
        <v>6</v>
      </c>
      <c r="D150" s="329" t="s">
        <v>159</v>
      </c>
      <c r="E150" s="330" t="s">
        <v>1773</v>
      </c>
      <c r="F150" s="331" t="s">
        <v>1774</v>
      </c>
      <c r="G150" s="332" t="s">
        <v>239</v>
      </c>
      <c r="H150" s="333">
        <v>36</v>
      </c>
      <c r="I150" s="334"/>
      <c r="J150" s="335"/>
      <c r="K150" s="336"/>
      <c r="L150" s="232"/>
      <c r="M150" s="337" t="s">
        <v>2689</v>
      </c>
      <c r="N150" s="338" t="s">
        <v>35</v>
      </c>
      <c r="O150" s="239"/>
      <c r="P150" s="339">
        <v>0</v>
      </c>
      <c r="Q150" s="339">
        <v>0</v>
      </c>
      <c r="R150" s="339">
        <v>0</v>
      </c>
      <c r="S150" s="339">
        <v>0</v>
      </c>
      <c r="T150" s="340">
        <v>0</v>
      </c>
      <c r="U150" s="229"/>
      <c r="V150" s="229"/>
      <c r="W150" s="229"/>
      <c r="X150" s="229"/>
      <c r="Y150" s="229"/>
      <c r="Z150" s="229"/>
      <c r="AA150" s="229"/>
      <c r="AB150" s="229"/>
      <c r="AC150" s="229"/>
      <c r="AD150" s="229"/>
      <c r="AE150" s="229"/>
      <c r="AF150" s="214"/>
      <c r="AG150" s="214"/>
      <c r="AH150" s="214"/>
      <c r="AI150" s="214"/>
      <c r="AJ150" s="214"/>
      <c r="AK150" s="214"/>
      <c r="AL150" s="214"/>
      <c r="AM150" s="214"/>
      <c r="AN150" s="214"/>
      <c r="AO150" s="214"/>
      <c r="AP150" s="214"/>
      <c r="AQ150" s="214"/>
      <c r="AR150" s="341" t="s">
        <v>197</v>
      </c>
      <c r="AS150" s="214"/>
      <c r="AT150" s="341" t="s">
        <v>159</v>
      </c>
      <c r="AU150" s="341" t="s">
        <v>81</v>
      </c>
      <c r="AV150" s="214"/>
      <c r="AW150" s="214"/>
      <c r="AX150" s="214"/>
      <c r="AY150" s="220" t="s">
        <v>157</v>
      </c>
      <c r="AZ150" s="214"/>
      <c r="BA150" s="214"/>
      <c r="BB150" s="214"/>
      <c r="BC150" s="214"/>
      <c r="BD150" s="214"/>
      <c r="BE150" s="342">
        <v>0</v>
      </c>
      <c r="BF150" s="342">
        <v>0</v>
      </c>
      <c r="BG150" s="342">
        <v>0</v>
      </c>
      <c r="BH150" s="342">
        <v>0</v>
      </c>
      <c r="BI150" s="342">
        <v>0</v>
      </c>
      <c r="BJ150" s="220" t="s">
        <v>81</v>
      </c>
      <c r="BK150" s="342">
        <v>0</v>
      </c>
      <c r="BL150" s="220" t="s">
        <v>197</v>
      </c>
      <c r="BM150" s="341" t="s">
        <v>2714</v>
      </c>
    </row>
    <row r="151" spans="1:65" s="17" customFormat="1" ht="16.5" customHeight="1">
      <c r="A151" s="229"/>
      <c r="B151" s="230"/>
      <c r="C151" s="343" t="s">
        <v>252</v>
      </c>
      <c r="D151" s="343" t="s">
        <v>236</v>
      </c>
      <c r="E151" s="344" t="s">
        <v>1775</v>
      </c>
      <c r="F151" s="345" t="s">
        <v>1776</v>
      </c>
      <c r="G151" s="346" t="s">
        <v>239</v>
      </c>
      <c r="H151" s="347">
        <v>36</v>
      </c>
      <c r="I151" s="348"/>
      <c r="J151" s="349"/>
      <c r="K151" s="350"/>
      <c r="L151" s="351"/>
      <c r="M151" s="352" t="s">
        <v>2689</v>
      </c>
      <c r="N151" s="353" t="s">
        <v>35</v>
      </c>
      <c r="O151" s="239"/>
      <c r="P151" s="339">
        <v>0</v>
      </c>
      <c r="Q151" s="339">
        <v>1.1299999999999999E-3</v>
      </c>
      <c r="R151" s="339">
        <v>4.0679999999999994E-2</v>
      </c>
      <c r="S151" s="339">
        <v>0</v>
      </c>
      <c r="T151" s="340">
        <v>0</v>
      </c>
      <c r="U151" s="229"/>
      <c r="V151" s="229"/>
      <c r="W151" s="229"/>
      <c r="X151" s="229"/>
      <c r="Y151" s="229"/>
      <c r="Z151" s="229"/>
      <c r="AA151" s="229"/>
      <c r="AB151" s="229"/>
      <c r="AC151" s="229"/>
      <c r="AD151" s="229"/>
      <c r="AE151" s="229"/>
      <c r="AF151" s="214"/>
      <c r="AG151" s="214"/>
      <c r="AH151" s="214"/>
      <c r="AI151" s="214"/>
      <c r="AJ151" s="214"/>
      <c r="AK151" s="214"/>
      <c r="AL151" s="214"/>
      <c r="AM151" s="214"/>
      <c r="AN151" s="214"/>
      <c r="AO151" s="214"/>
      <c r="AP151" s="214"/>
      <c r="AQ151" s="214"/>
      <c r="AR151" s="341" t="s">
        <v>233</v>
      </c>
      <c r="AS151" s="214"/>
      <c r="AT151" s="341" t="s">
        <v>236</v>
      </c>
      <c r="AU151" s="341" t="s">
        <v>81</v>
      </c>
      <c r="AV151" s="214"/>
      <c r="AW151" s="214"/>
      <c r="AX151" s="214"/>
      <c r="AY151" s="220" t="s">
        <v>157</v>
      </c>
      <c r="AZ151" s="214"/>
      <c r="BA151" s="214"/>
      <c r="BB151" s="214"/>
      <c r="BC151" s="214"/>
      <c r="BD151" s="214"/>
      <c r="BE151" s="342">
        <v>0</v>
      </c>
      <c r="BF151" s="342">
        <v>0</v>
      </c>
      <c r="BG151" s="342">
        <v>0</v>
      </c>
      <c r="BH151" s="342">
        <v>0</v>
      </c>
      <c r="BI151" s="342">
        <v>0</v>
      </c>
      <c r="BJ151" s="220" t="s">
        <v>81</v>
      </c>
      <c r="BK151" s="342">
        <v>0</v>
      </c>
      <c r="BL151" s="220" t="s">
        <v>197</v>
      </c>
      <c r="BM151" s="341" t="s">
        <v>2715</v>
      </c>
    </row>
    <row r="152" spans="1:65" s="17" customFormat="1" ht="21.75" customHeight="1">
      <c r="A152" s="229"/>
      <c r="B152" s="230"/>
      <c r="C152" s="329" t="s">
        <v>209</v>
      </c>
      <c r="D152" s="329" t="s">
        <v>159</v>
      </c>
      <c r="E152" s="330" t="s">
        <v>1777</v>
      </c>
      <c r="F152" s="331" t="s">
        <v>1778</v>
      </c>
      <c r="G152" s="332" t="s">
        <v>239</v>
      </c>
      <c r="H152" s="333">
        <v>9</v>
      </c>
      <c r="I152" s="334"/>
      <c r="J152" s="335"/>
      <c r="K152" s="336"/>
      <c r="L152" s="232"/>
      <c r="M152" s="337" t="s">
        <v>2689</v>
      </c>
      <c r="N152" s="338" t="s">
        <v>35</v>
      </c>
      <c r="O152" s="239"/>
      <c r="P152" s="339">
        <v>0</v>
      </c>
      <c r="Q152" s="339">
        <v>0</v>
      </c>
      <c r="R152" s="339">
        <v>0</v>
      </c>
      <c r="S152" s="339">
        <v>0</v>
      </c>
      <c r="T152" s="340">
        <v>0</v>
      </c>
      <c r="U152" s="229"/>
      <c r="V152" s="229"/>
      <c r="W152" s="229"/>
      <c r="X152" s="229"/>
      <c r="Y152" s="229"/>
      <c r="Z152" s="229"/>
      <c r="AA152" s="229"/>
      <c r="AB152" s="229"/>
      <c r="AC152" s="229"/>
      <c r="AD152" s="229"/>
      <c r="AE152" s="229"/>
      <c r="AF152" s="214"/>
      <c r="AG152" s="214"/>
      <c r="AH152" s="214"/>
      <c r="AI152" s="214"/>
      <c r="AJ152" s="214"/>
      <c r="AK152" s="214"/>
      <c r="AL152" s="214"/>
      <c r="AM152" s="214"/>
      <c r="AN152" s="214"/>
      <c r="AO152" s="214"/>
      <c r="AP152" s="214"/>
      <c r="AQ152" s="214"/>
      <c r="AR152" s="341" t="s">
        <v>197</v>
      </c>
      <c r="AS152" s="214"/>
      <c r="AT152" s="341" t="s">
        <v>159</v>
      </c>
      <c r="AU152" s="341" t="s">
        <v>81</v>
      </c>
      <c r="AV152" s="214"/>
      <c r="AW152" s="214"/>
      <c r="AX152" s="214"/>
      <c r="AY152" s="220" t="s">
        <v>157</v>
      </c>
      <c r="AZ152" s="214"/>
      <c r="BA152" s="214"/>
      <c r="BB152" s="214"/>
      <c r="BC152" s="214"/>
      <c r="BD152" s="214"/>
      <c r="BE152" s="342">
        <v>0</v>
      </c>
      <c r="BF152" s="342">
        <v>0</v>
      </c>
      <c r="BG152" s="342">
        <v>0</v>
      </c>
      <c r="BH152" s="342">
        <v>0</v>
      </c>
      <c r="BI152" s="342">
        <v>0</v>
      </c>
      <c r="BJ152" s="220" t="s">
        <v>81</v>
      </c>
      <c r="BK152" s="342">
        <v>0</v>
      </c>
      <c r="BL152" s="220" t="s">
        <v>197</v>
      </c>
      <c r="BM152" s="341" t="s">
        <v>2716</v>
      </c>
    </row>
    <row r="153" spans="1:65" s="17" customFormat="1" ht="16.5" customHeight="1">
      <c r="A153" s="229"/>
      <c r="B153" s="230"/>
      <c r="C153" s="343" t="s">
        <v>260</v>
      </c>
      <c r="D153" s="343" t="s">
        <v>236</v>
      </c>
      <c r="E153" s="344" t="s">
        <v>1779</v>
      </c>
      <c r="F153" s="345" t="s">
        <v>1780</v>
      </c>
      <c r="G153" s="346" t="s">
        <v>239</v>
      </c>
      <c r="H153" s="347">
        <v>6</v>
      </c>
      <c r="I153" s="348"/>
      <c r="J153" s="349"/>
      <c r="K153" s="350"/>
      <c r="L153" s="351"/>
      <c r="M153" s="352" t="s">
        <v>2689</v>
      </c>
      <c r="N153" s="353" t="s">
        <v>35</v>
      </c>
      <c r="O153" s="239"/>
      <c r="P153" s="339">
        <v>0</v>
      </c>
      <c r="Q153" s="339">
        <v>1.6999999999999999E-3</v>
      </c>
      <c r="R153" s="339">
        <v>1.0199999999999999E-2</v>
      </c>
      <c r="S153" s="339">
        <v>0</v>
      </c>
      <c r="T153" s="340">
        <v>0</v>
      </c>
      <c r="U153" s="229"/>
      <c r="V153" s="229"/>
      <c r="W153" s="229"/>
      <c r="X153" s="229"/>
      <c r="Y153" s="229"/>
      <c r="Z153" s="229"/>
      <c r="AA153" s="229"/>
      <c r="AB153" s="229"/>
      <c r="AC153" s="229"/>
      <c r="AD153" s="229"/>
      <c r="AE153" s="229"/>
      <c r="AF153" s="214"/>
      <c r="AG153" s="214"/>
      <c r="AH153" s="214"/>
      <c r="AI153" s="214"/>
      <c r="AJ153" s="214"/>
      <c r="AK153" s="214"/>
      <c r="AL153" s="214"/>
      <c r="AM153" s="214"/>
      <c r="AN153" s="214"/>
      <c r="AO153" s="214"/>
      <c r="AP153" s="214"/>
      <c r="AQ153" s="214"/>
      <c r="AR153" s="341" t="s">
        <v>233</v>
      </c>
      <c r="AS153" s="214"/>
      <c r="AT153" s="341" t="s">
        <v>236</v>
      </c>
      <c r="AU153" s="341" t="s">
        <v>81</v>
      </c>
      <c r="AV153" s="214"/>
      <c r="AW153" s="214"/>
      <c r="AX153" s="214"/>
      <c r="AY153" s="220" t="s">
        <v>157</v>
      </c>
      <c r="AZ153" s="214"/>
      <c r="BA153" s="214"/>
      <c r="BB153" s="214"/>
      <c r="BC153" s="214"/>
      <c r="BD153" s="214"/>
      <c r="BE153" s="342">
        <v>0</v>
      </c>
      <c r="BF153" s="342">
        <v>0</v>
      </c>
      <c r="BG153" s="342">
        <v>0</v>
      </c>
      <c r="BH153" s="342">
        <v>0</v>
      </c>
      <c r="BI153" s="342">
        <v>0</v>
      </c>
      <c r="BJ153" s="220" t="s">
        <v>81</v>
      </c>
      <c r="BK153" s="342">
        <v>0</v>
      </c>
      <c r="BL153" s="220" t="s">
        <v>197</v>
      </c>
      <c r="BM153" s="341" t="s">
        <v>2717</v>
      </c>
    </row>
    <row r="154" spans="1:65" s="17" customFormat="1" ht="16.5" customHeight="1">
      <c r="A154" s="229"/>
      <c r="B154" s="230"/>
      <c r="C154" s="343" t="s">
        <v>217</v>
      </c>
      <c r="D154" s="343" t="s">
        <v>236</v>
      </c>
      <c r="E154" s="344" t="s">
        <v>1781</v>
      </c>
      <c r="F154" s="345" t="s">
        <v>1782</v>
      </c>
      <c r="G154" s="346" t="s">
        <v>239</v>
      </c>
      <c r="H154" s="347">
        <v>3</v>
      </c>
      <c r="I154" s="348"/>
      <c r="J154" s="349"/>
      <c r="K154" s="350"/>
      <c r="L154" s="351"/>
      <c r="M154" s="352" t="s">
        <v>2689</v>
      </c>
      <c r="N154" s="353" t="s">
        <v>35</v>
      </c>
      <c r="O154" s="239"/>
      <c r="P154" s="339">
        <v>0</v>
      </c>
      <c r="Q154" s="339">
        <v>2.3700000000000001E-3</v>
      </c>
      <c r="R154" s="339">
        <v>7.11E-3</v>
      </c>
      <c r="S154" s="339">
        <v>0</v>
      </c>
      <c r="T154" s="340">
        <v>0</v>
      </c>
      <c r="U154" s="229"/>
      <c r="V154" s="229"/>
      <c r="W154" s="229"/>
      <c r="X154" s="229"/>
      <c r="Y154" s="229"/>
      <c r="Z154" s="229"/>
      <c r="AA154" s="229"/>
      <c r="AB154" s="229"/>
      <c r="AC154" s="229"/>
      <c r="AD154" s="229"/>
      <c r="AE154" s="229"/>
      <c r="AF154" s="214"/>
      <c r="AG154" s="214"/>
      <c r="AH154" s="214"/>
      <c r="AI154" s="214"/>
      <c r="AJ154" s="214"/>
      <c r="AK154" s="214"/>
      <c r="AL154" s="214"/>
      <c r="AM154" s="214"/>
      <c r="AN154" s="214"/>
      <c r="AO154" s="214"/>
      <c r="AP154" s="214"/>
      <c r="AQ154" s="214"/>
      <c r="AR154" s="341" t="s">
        <v>233</v>
      </c>
      <c r="AS154" s="214"/>
      <c r="AT154" s="341" t="s">
        <v>236</v>
      </c>
      <c r="AU154" s="341" t="s">
        <v>81</v>
      </c>
      <c r="AV154" s="214"/>
      <c r="AW154" s="214"/>
      <c r="AX154" s="214"/>
      <c r="AY154" s="220" t="s">
        <v>157</v>
      </c>
      <c r="AZ154" s="214"/>
      <c r="BA154" s="214"/>
      <c r="BB154" s="214"/>
      <c r="BC154" s="214"/>
      <c r="BD154" s="214"/>
      <c r="BE154" s="342">
        <v>0</v>
      </c>
      <c r="BF154" s="342">
        <v>0</v>
      </c>
      <c r="BG154" s="342">
        <v>0</v>
      </c>
      <c r="BH154" s="342">
        <v>0</v>
      </c>
      <c r="BI154" s="342">
        <v>0</v>
      </c>
      <c r="BJ154" s="220" t="s">
        <v>81</v>
      </c>
      <c r="BK154" s="342">
        <v>0</v>
      </c>
      <c r="BL154" s="220" t="s">
        <v>197</v>
      </c>
      <c r="BM154" s="341" t="s">
        <v>2718</v>
      </c>
    </row>
    <row r="155" spans="1:65" s="17" customFormat="1" ht="21.75" customHeight="1">
      <c r="A155" s="229"/>
      <c r="B155" s="230"/>
      <c r="C155" s="329" t="s">
        <v>267</v>
      </c>
      <c r="D155" s="329" t="s">
        <v>159</v>
      </c>
      <c r="E155" s="330" t="s">
        <v>1783</v>
      </c>
      <c r="F155" s="331" t="s">
        <v>1784</v>
      </c>
      <c r="G155" s="332" t="s">
        <v>239</v>
      </c>
      <c r="H155" s="333">
        <v>6</v>
      </c>
      <c r="I155" s="334"/>
      <c r="J155" s="335"/>
      <c r="K155" s="336"/>
      <c r="L155" s="232"/>
      <c r="M155" s="337" t="s">
        <v>2689</v>
      </c>
      <c r="N155" s="338" t="s">
        <v>35</v>
      </c>
      <c r="O155" s="239"/>
      <c r="P155" s="339">
        <v>0</v>
      </c>
      <c r="Q155" s="339">
        <v>0</v>
      </c>
      <c r="R155" s="339">
        <v>0</v>
      </c>
      <c r="S155" s="339">
        <v>0</v>
      </c>
      <c r="T155" s="340">
        <v>0</v>
      </c>
      <c r="U155" s="229"/>
      <c r="V155" s="229"/>
      <c r="W155" s="229"/>
      <c r="X155" s="229"/>
      <c r="Y155" s="229"/>
      <c r="Z155" s="229"/>
      <c r="AA155" s="229"/>
      <c r="AB155" s="229"/>
      <c r="AC155" s="229"/>
      <c r="AD155" s="229"/>
      <c r="AE155" s="229"/>
      <c r="AF155" s="214"/>
      <c r="AG155" s="214"/>
      <c r="AH155" s="214"/>
      <c r="AI155" s="214"/>
      <c r="AJ155" s="214"/>
      <c r="AK155" s="214"/>
      <c r="AL155" s="214"/>
      <c r="AM155" s="214"/>
      <c r="AN155" s="214"/>
      <c r="AO155" s="214"/>
      <c r="AP155" s="214"/>
      <c r="AQ155" s="214"/>
      <c r="AR155" s="341" t="s">
        <v>197</v>
      </c>
      <c r="AS155" s="214"/>
      <c r="AT155" s="341" t="s">
        <v>159</v>
      </c>
      <c r="AU155" s="341" t="s">
        <v>81</v>
      </c>
      <c r="AV155" s="214"/>
      <c r="AW155" s="214"/>
      <c r="AX155" s="214"/>
      <c r="AY155" s="220" t="s">
        <v>157</v>
      </c>
      <c r="AZ155" s="214"/>
      <c r="BA155" s="214"/>
      <c r="BB155" s="214"/>
      <c r="BC155" s="214"/>
      <c r="BD155" s="214"/>
      <c r="BE155" s="342">
        <v>0</v>
      </c>
      <c r="BF155" s="342">
        <v>0</v>
      </c>
      <c r="BG155" s="342">
        <v>0</v>
      </c>
      <c r="BH155" s="342">
        <v>0</v>
      </c>
      <c r="BI155" s="342">
        <v>0</v>
      </c>
      <c r="BJ155" s="220" t="s">
        <v>81</v>
      </c>
      <c r="BK155" s="342">
        <v>0</v>
      </c>
      <c r="BL155" s="220" t="s">
        <v>197</v>
      </c>
      <c r="BM155" s="341" t="s">
        <v>2719</v>
      </c>
    </row>
    <row r="156" spans="1:65" s="17" customFormat="1" ht="27.75" customHeight="1">
      <c r="A156" s="229"/>
      <c r="B156" s="230"/>
      <c r="C156" s="343" t="s">
        <v>223</v>
      </c>
      <c r="D156" s="343" t="s">
        <v>236</v>
      </c>
      <c r="E156" s="344" t="s">
        <v>1785</v>
      </c>
      <c r="F156" s="345" t="s">
        <v>1786</v>
      </c>
      <c r="G156" s="346" t="s">
        <v>239</v>
      </c>
      <c r="H156" s="347">
        <v>2</v>
      </c>
      <c r="I156" s="348"/>
      <c r="J156" s="349"/>
      <c r="K156" s="350"/>
      <c r="L156" s="351"/>
      <c r="M156" s="352" t="s">
        <v>2689</v>
      </c>
      <c r="N156" s="353" t="s">
        <v>35</v>
      </c>
      <c r="O156" s="239"/>
      <c r="P156" s="339">
        <v>0</v>
      </c>
      <c r="Q156" s="339">
        <v>6.0000000000000002E-5</v>
      </c>
      <c r="R156" s="339">
        <v>1.2E-4</v>
      </c>
      <c r="S156" s="339">
        <v>0</v>
      </c>
      <c r="T156" s="340">
        <v>0</v>
      </c>
      <c r="U156" s="229"/>
      <c r="V156" s="229"/>
      <c r="W156" s="229"/>
      <c r="X156" s="229"/>
      <c r="Y156" s="229"/>
      <c r="Z156" s="229"/>
      <c r="AA156" s="229"/>
      <c r="AB156" s="229"/>
      <c r="AC156" s="229"/>
      <c r="AD156" s="229"/>
      <c r="AE156" s="229"/>
      <c r="AF156" s="214"/>
      <c r="AG156" s="214"/>
      <c r="AH156" s="214"/>
      <c r="AI156" s="214"/>
      <c r="AJ156" s="214"/>
      <c r="AK156" s="214"/>
      <c r="AL156" s="214"/>
      <c r="AM156" s="214"/>
      <c r="AN156" s="214"/>
      <c r="AO156" s="214"/>
      <c r="AP156" s="214"/>
      <c r="AQ156" s="214"/>
      <c r="AR156" s="341" t="s">
        <v>233</v>
      </c>
      <c r="AS156" s="214"/>
      <c r="AT156" s="341" t="s">
        <v>236</v>
      </c>
      <c r="AU156" s="341" t="s">
        <v>81</v>
      </c>
      <c r="AV156" s="214"/>
      <c r="AW156" s="214"/>
      <c r="AX156" s="214"/>
      <c r="AY156" s="220" t="s">
        <v>157</v>
      </c>
      <c r="AZ156" s="214"/>
      <c r="BA156" s="214"/>
      <c r="BB156" s="214"/>
      <c r="BC156" s="214"/>
      <c r="BD156" s="214"/>
      <c r="BE156" s="342">
        <v>0</v>
      </c>
      <c r="BF156" s="342">
        <v>0</v>
      </c>
      <c r="BG156" s="342">
        <v>0</v>
      </c>
      <c r="BH156" s="342">
        <v>0</v>
      </c>
      <c r="BI156" s="342">
        <v>0</v>
      </c>
      <c r="BJ156" s="220" t="s">
        <v>81</v>
      </c>
      <c r="BK156" s="342">
        <v>0</v>
      </c>
      <c r="BL156" s="220" t="s">
        <v>197</v>
      </c>
      <c r="BM156" s="341" t="s">
        <v>2720</v>
      </c>
    </row>
    <row r="157" spans="1:65" s="17" customFormat="1" ht="27.75" customHeight="1">
      <c r="A157" s="229"/>
      <c r="B157" s="230"/>
      <c r="C157" s="343" t="s">
        <v>276</v>
      </c>
      <c r="D157" s="343" t="s">
        <v>236</v>
      </c>
      <c r="E157" s="344" t="s">
        <v>1787</v>
      </c>
      <c r="F157" s="345" t="s">
        <v>1788</v>
      </c>
      <c r="G157" s="346" t="s">
        <v>239</v>
      </c>
      <c r="H157" s="347">
        <v>4</v>
      </c>
      <c r="I157" s="348"/>
      <c r="J157" s="349"/>
      <c r="K157" s="350"/>
      <c r="L157" s="351"/>
      <c r="M157" s="352" t="s">
        <v>2689</v>
      </c>
      <c r="N157" s="353" t="s">
        <v>35</v>
      </c>
      <c r="O157" s="239"/>
      <c r="P157" s="339">
        <v>0</v>
      </c>
      <c r="Q157" s="339">
        <v>6.0000000000000002E-5</v>
      </c>
      <c r="R157" s="339">
        <v>2.4000000000000001E-4</v>
      </c>
      <c r="S157" s="339">
        <v>0</v>
      </c>
      <c r="T157" s="340">
        <v>0</v>
      </c>
      <c r="U157" s="229"/>
      <c r="V157" s="229"/>
      <c r="W157" s="229"/>
      <c r="X157" s="229"/>
      <c r="Y157" s="229"/>
      <c r="Z157" s="229"/>
      <c r="AA157" s="229"/>
      <c r="AB157" s="229"/>
      <c r="AC157" s="229"/>
      <c r="AD157" s="229"/>
      <c r="AE157" s="229"/>
      <c r="AF157" s="214"/>
      <c r="AG157" s="214"/>
      <c r="AH157" s="214"/>
      <c r="AI157" s="214"/>
      <c r="AJ157" s="214"/>
      <c r="AK157" s="214"/>
      <c r="AL157" s="214"/>
      <c r="AM157" s="214"/>
      <c r="AN157" s="214"/>
      <c r="AO157" s="214"/>
      <c r="AP157" s="214"/>
      <c r="AQ157" s="214"/>
      <c r="AR157" s="341" t="s">
        <v>233</v>
      </c>
      <c r="AS157" s="214"/>
      <c r="AT157" s="341" t="s">
        <v>236</v>
      </c>
      <c r="AU157" s="341" t="s">
        <v>81</v>
      </c>
      <c r="AV157" s="214"/>
      <c r="AW157" s="214"/>
      <c r="AX157" s="214"/>
      <c r="AY157" s="220" t="s">
        <v>157</v>
      </c>
      <c r="AZ157" s="214"/>
      <c r="BA157" s="214"/>
      <c r="BB157" s="214"/>
      <c r="BC157" s="214"/>
      <c r="BD157" s="214"/>
      <c r="BE157" s="342">
        <v>0</v>
      </c>
      <c r="BF157" s="342">
        <v>0</v>
      </c>
      <c r="BG157" s="342">
        <v>0</v>
      </c>
      <c r="BH157" s="342">
        <v>0</v>
      </c>
      <c r="BI157" s="342">
        <v>0</v>
      </c>
      <c r="BJ157" s="220" t="s">
        <v>81</v>
      </c>
      <c r="BK157" s="342">
        <v>0</v>
      </c>
      <c r="BL157" s="220" t="s">
        <v>197</v>
      </c>
      <c r="BM157" s="341" t="s">
        <v>2721</v>
      </c>
    </row>
    <row r="158" spans="1:65" s="17" customFormat="1" ht="21.75" customHeight="1">
      <c r="A158" s="229"/>
      <c r="B158" s="230"/>
      <c r="C158" s="329" t="s">
        <v>226</v>
      </c>
      <c r="D158" s="329" t="s">
        <v>159</v>
      </c>
      <c r="E158" s="330" t="s">
        <v>1789</v>
      </c>
      <c r="F158" s="331" t="s">
        <v>1790</v>
      </c>
      <c r="G158" s="332" t="s">
        <v>222</v>
      </c>
      <c r="H158" s="333">
        <v>2</v>
      </c>
      <c r="I158" s="334"/>
      <c r="J158" s="335"/>
      <c r="K158" s="336"/>
      <c r="L158" s="232"/>
      <c r="M158" s="337" t="s">
        <v>2689</v>
      </c>
      <c r="N158" s="338" t="s">
        <v>35</v>
      </c>
      <c r="O158" s="239"/>
      <c r="P158" s="339">
        <v>0</v>
      </c>
      <c r="Q158" s="339">
        <v>0</v>
      </c>
      <c r="R158" s="339">
        <v>0</v>
      </c>
      <c r="S158" s="339">
        <v>0</v>
      </c>
      <c r="T158" s="340">
        <v>0</v>
      </c>
      <c r="U158" s="229"/>
      <c r="V158" s="229"/>
      <c r="W158" s="229"/>
      <c r="X158" s="229"/>
      <c r="Y158" s="229"/>
      <c r="Z158" s="229"/>
      <c r="AA158" s="229"/>
      <c r="AB158" s="229"/>
      <c r="AC158" s="229"/>
      <c r="AD158" s="229"/>
      <c r="AE158" s="229"/>
      <c r="AF158" s="214"/>
      <c r="AG158" s="214"/>
      <c r="AH158" s="214"/>
      <c r="AI158" s="214"/>
      <c r="AJ158" s="214"/>
      <c r="AK158" s="214"/>
      <c r="AL158" s="214"/>
      <c r="AM158" s="214"/>
      <c r="AN158" s="214"/>
      <c r="AO158" s="214"/>
      <c r="AP158" s="214"/>
      <c r="AQ158" s="214"/>
      <c r="AR158" s="341" t="s">
        <v>197</v>
      </c>
      <c r="AS158" s="214"/>
      <c r="AT158" s="341" t="s">
        <v>159</v>
      </c>
      <c r="AU158" s="341" t="s">
        <v>81</v>
      </c>
      <c r="AV158" s="214"/>
      <c r="AW158" s="214"/>
      <c r="AX158" s="214"/>
      <c r="AY158" s="220" t="s">
        <v>157</v>
      </c>
      <c r="AZ158" s="214"/>
      <c r="BA158" s="214"/>
      <c r="BB158" s="214"/>
      <c r="BC158" s="214"/>
      <c r="BD158" s="214"/>
      <c r="BE158" s="342">
        <v>0</v>
      </c>
      <c r="BF158" s="342">
        <v>0</v>
      </c>
      <c r="BG158" s="342">
        <v>0</v>
      </c>
      <c r="BH158" s="342">
        <v>0</v>
      </c>
      <c r="BI158" s="342">
        <v>0</v>
      </c>
      <c r="BJ158" s="220" t="s">
        <v>81</v>
      </c>
      <c r="BK158" s="342">
        <v>0</v>
      </c>
      <c r="BL158" s="220" t="s">
        <v>197</v>
      </c>
      <c r="BM158" s="341" t="s">
        <v>2722</v>
      </c>
    </row>
    <row r="159" spans="1:65" s="17" customFormat="1" ht="16.5" customHeight="1">
      <c r="A159" s="229"/>
      <c r="B159" s="230"/>
      <c r="C159" s="343" t="s">
        <v>295</v>
      </c>
      <c r="D159" s="343" t="s">
        <v>236</v>
      </c>
      <c r="E159" s="344" t="s">
        <v>1791</v>
      </c>
      <c r="F159" s="345" t="s">
        <v>1792</v>
      </c>
      <c r="G159" s="346" t="s">
        <v>222</v>
      </c>
      <c r="H159" s="347">
        <v>2</v>
      </c>
      <c r="I159" s="348"/>
      <c r="J159" s="349"/>
      <c r="K159" s="350"/>
      <c r="L159" s="351"/>
      <c r="M159" s="352" t="s">
        <v>2689</v>
      </c>
      <c r="N159" s="353" t="s">
        <v>35</v>
      </c>
      <c r="O159" s="239"/>
      <c r="P159" s="339">
        <v>0</v>
      </c>
      <c r="Q159" s="339">
        <v>5.0000000000000001E-4</v>
      </c>
      <c r="R159" s="339">
        <v>1E-3</v>
      </c>
      <c r="S159" s="339">
        <v>0</v>
      </c>
      <c r="T159" s="340">
        <v>0</v>
      </c>
      <c r="U159" s="229"/>
      <c r="V159" s="229"/>
      <c r="W159" s="229"/>
      <c r="X159" s="229"/>
      <c r="Y159" s="229"/>
      <c r="Z159" s="229"/>
      <c r="AA159" s="229"/>
      <c r="AB159" s="229"/>
      <c r="AC159" s="229"/>
      <c r="AD159" s="229"/>
      <c r="AE159" s="229"/>
      <c r="AF159" s="214"/>
      <c r="AG159" s="214"/>
      <c r="AH159" s="214"/>
      <c r="AI159" s="214"/>
      <c r="AJ159" s="214"/>
      <c r="AK159" s="214"/>
      <c r="AL159" s="214"/>
      <c r="AM159" s="214"/>
      <c r="AN159" s="214"/>
      <c r="AO159" s="214"/>
      <c r="AP159" s="214"/>
      <c r="AQ159" s="214"/>
      <c r="AR159" s="341" t="s">
        <v>233</v>
      </c>
      <c r="AS159" s="214"/>
      <c r="AT159" s="341" t="s">
        <v>236</v>
      </c>
      <c r="AU159" s="341" t="s">
        <v>81</v>
      </c>
      <c r="AV159" s="214"/>
      <c r="AW159" s="214"/>
      <c r="AX159" s="214"/>
      <c r="AY159" s="220" t="s">
        <v>157</v>
      </c>
      <c r="AZ159" s="214"/>
      <c r="BA159" s="214"/>
      <c r="BB159" s="214"/>
      <c r="BC159" s="214"/>
      <c r="BD159" s="214"/>
      <c r="BE159" s="342">
        <v>0</v>
      </c>
      <c r="BF159" s="342">
        <v>0</v>
      </c>
      <c r="BG159" s="342">
        <v>0</v>
      </c>
      <c r="BH159" s="342">
        <v>0</v>
      </c>
      <c r="BI159" s="342">
        <v>0</v>
      </c>
      <c r="BJ159" s="220" t="s">
        <v>81</v>
      </c>
      <c r="BK159" s="342">
        <v>0</v>
      </c>
      <c r="BL159" s="220" t="s">
        <v>197</v>
      </c>
      <c r="BM159" s="341" t="s">
        <v>2723</v>
      </c>
    </row>
    <row r="160" spans="1:65" s="17" customFormat="1" ht="16.5" customHeight="1">
      <c r="A160" s="229"/>
      <c r="B160" s="230"/>
      <c r="C160" s="329" t="s">
        <v>230</v>
      </c>
      <c r="D160" s="329" t="s">
        <v>159</v>
      </c>
      <c r="E160" s="330" t="s">
        <v>1793</v>
      </c>
      <c r="F160" s="331" t="s">
        <v>1794</v>
      </c>
      <c r="G160" s="332" t="s">
        <v>222</v>
      </c>
      <c r="H160" s="333">
        <v>7</v>
      </c>
      <c r="I160" s="334"/>
      <c r="J160" s="335"/>
      <c r="K160" s="336"/>
      <c r="L160" s="232"/>
      <c r="M160" s="337" t="s">
        <v>2689</v>
      </c>
      <c r="N160" s="338" t="s">
        <v>35</v>
      </c>
      <c r="O160" s="239"/>
      <c r="P160" s="339">
        <v>0</v>
      </c>
      <c r="Q160" s="339">
        <v>0</v>
      </c>
      <c r="R160" s="339">
        <v>0</v>
      </c>
      <c r="S160" s="339">
        <v>0</v>
      </c>
      <c r="T160" s="340">
        <v>0</v>
      </c>
      <c r="U160" s="229"/>
      <c r="V160" s="229"/>
      <c r="W160" s="229"/>
      <c r="X160" s="229"/>
      <c r="Y160" s="229"/>
      <c r="Z160" s="229"/>
      <c r="AA160" s="229"/>
      <c r="AB160" s="229"/>
      <c r="AC160" s="229"/>
      <c r="AD160" s="229"/>
      <c r="AE160" s="229"/>
      <c r="AF160" s="214"/>
      <c r="AG160" s="214"/>
      <c r="AH160" s="214"/>
      <c r="AI160" s="214"/>
      <c r="AJ160" s="214"/>
      <c r="AK160" s="214"/>
      <c r="AL160" s="214"/>
      <c r="AM160" s="214"/>
      <c r="AN160" s="214"/>
      <c r="AO160" s="214"/>
      <c r="AP160" s="214"/>
      <c r="AQ160" s="214"/>
      <c r="AR160" s="341" t="s">
        <v>197</v>
      </c>
      <c r="AS160" s="214"/>
      <c r="AT160" s="341" t="s">
        <v>159</v>
      </c>
      <c r="AU160" s="341" t="s">
        <v>81</v>
      </c>
      <c r="AV160" s="214"/>
      <c r="AW160" s="214"/>
      <c r="AX160" s="214"/>
      <c r="AY160" s="220" t="s">
        <v>157</v>
      </c>
      <c r="AZ160" s="214"/>
      <c r="BA160" s="214"/>
      <c r="BB160" s="214"/>
      <c r="BC160" s="214"/>
      <c r="BD160" s="214"/>
      <c r="BE160" s="342">
        <v>0</v>
      </c>
      <c r="BF160" s="342">
        <v>0</v>
      </c>
      <c r="BG160" s="342">
        <v>0</v>
      </c>
      <c r="BH160" s="342">
        <v>0</v>
      </c>
      <c r="BI160" s="342">
        <v>0</v>
      </c>
      <c r="BJ160" s="220" t="s">
        <v>81</v>
      </c>
      <c r="BK160" s="342">
        <v>0</v>
      </c>
      <c r="BL160" s="220" t="s">
        <v>197</v>
      </c>
      <c r="BM160" s="341" t="s">
        <v>2724</v>
      </c>
    </row>
    <row r="161" spans="1:65" s="17" customFormat="1" ht="16.5" customHeight="1">
      <c r="A161" s="229"/>
      <c r="B161" s="230"/>
      <c r="C161" s="343" t="s">
        <v>323</v>
      </c>
      <c r="D161" s="343" t="s">
        <v>236</v>
      </c>
      <c r="E161" s="344" t="s">
        <v>1795</v>
      </c>
      <c r="F161" s="345" t="s">
        <v>1796</v>
      </c>
      <c r="G161" s="346" t="s">
        <v>222</v>
      </c>
      <c r="H161" s="347">
        <v>1</v>
      </c>
      <c r="I161" s="348"/>
      <c r="J161" s="349"/>
      <c r="K161" s="350"/>
      <c r="L161" s="351"/>
      <c r="M161" s="352" t="s">
        <v>2689</v>
      </c>
      <c r="N161" s="353" t="s">
        <v>35</v>
      </c>
      <c r="O161" s="239"/>
      <c r="P161" s="339">
        <v>0</v>
      </c>
      <c r="Q161" s="339">
        <v>6.9999999999999999E-4</v>
      </c>
      <c r="R161" s="339">
        <v>6.9999999999999999E-4</v>
      </c>
      <c r="S161" s="339">
        <v>0</v>
      </c>
      <c r="T161" s="340">
        <v>0</v>
      </c>
      <c r="U161" s="229"/>
      <c r="V161" s="229"/>
      <c r="W161" s="229"/>
      <c r="X161" s="229"/>
      <c r="Y161" s="229"/>
      <c r="Z161" s="229"/>
      <c r="AA161" s="229"/>
      <c r="AB161" s="229"/>
      <c r="AC161" s="229"/>
      <c r="AD161" s="229"/>
      <c r="AE161" s="229"/>
      <c r="AF161" s="214"/>
      <c r="AG161" s="214"/>
      <c r="AH161" s="214"/>
      <c r="AI161" s="214"/>
      <c r="AJ161" s="214"/>
      <c r="AK161" s="214"/>
      <c r="AL161" s="214"/>
      <c r="AM161" s="214"/>
      <c r="AN161" s="214"/>
      <c r="AO161" s="214"/>
      <c r="AP161" s="214"/>
      <c r="AQ161" s="214"/>
      <c r="AR161" s="341" t="s">
        <v>233</v>
      </c>
      <c r="AS161" s="214"/>
      <c r="AT161" s="341" t="s">
        <v>236</v>
      </c>
      <c r="AU161" s="341" t="s">
        <v>81</v>
      </c>
      <c r="AV161" s="214"/>
      <c r="AW161" s="214"/>
      <c r="AX161" s="214"/>
      <c r="AY161" s="220" t="s">
        <v>157</v>
      </c>
      <c r="AZ161" s="214"/>
      <c r="BA161" s="214"/>
      <c r="BB161" s="214"/>
      <c r="BC161" s="214"/>
      <c r="BD161" s="214"/>
      <c r="BE161" s="342">
        <v>0</v>
      </c>
      <c r="BF161" s="342">
        <v>0</v>
      </c>
      <c r="BG161" s="342">
        <v>0</v>
      </c>
      <c r="BH161" s="342">
        <v>0</v>
      </c>
      <c r="BI161" s="342">
        <v>0</v>
      </c>
      <c r="BJ161" s="220" t="s">
        <v>81</v>
      </c>
      <c r="BK161" s="342">
        <v>0</v>
      </c>
      <c r="BL161" s="220" t="s">
        <v>197</v>
      </c>
      <c r="BM161" s="341" t="s">
        <v>2725</v>
      </c>
    </row>
    <row r="162" spans="1:65" s="17" customFormat="1" ht="16.5" customHeight="1">
      <c r="A162" s="229"/>
      <c r="B162" s="230"/>
      <c r="C162" s="343" t="s">
        <v>233</v>
      </c>
      <c r="D162" s="343" t="s">
        <v>236</v>
      </c>
      <c r="E162" s="344" t="s">
        <v>1797</v>
      </c>
      <c r="F162" s="345" t="s">
        <v>1798</v>
      </c>
      <c r="G162" s="346" t="s">
        <v>222</v>
      </c>
      <c r="H162" s="347">
        <v>6</v>
      </c>
      <c r="I162" s="348"/>
      <c r="J162" s="349"/>
      <c r="K162" s="350"/>
      <c r="L162" s="351"/>
      <c r="M162" s="352" t="s">
        <v>2689</v>
      </c>
      <c r="N162" s="353" t="s">
        <v>35</v>
      </c>
      <c r="O162" s="239"/>
      <c r="P162" s="339">
        <v>0</v>
      </c>
      <c r="Q162" s="339">
        <v>8.0000000000000004E-4</v>
      </c>
      <c r="R162" s="339">
        <v>4.8000000000000004E-3</v>
      </c>
      <c r="S162" s="339">
        <v>0</v>
      </c>
      <c r="T162" s="340">
        <v>0</v>
      </c>
      <c r="U162" s="229"/>
      <c r="V162" s="229"/>
      <c r="W162" s="229"/>
      <c r="X162" s="229"/>
      <c r="Y162" s="229"/>
      <c r="Z162" s="229"/>
      <c r="AA162" s="229"/>
      <c r="AB162" s="229"/>
      <c r="AC162" s="229"/>
      <c r="AD162" s="229"/>
      <c r="AE162" s="229"/>
      <c r="AF162" s="214"/>
      <c r="AG162" s="214"/>
      <c r="AH162" s="214"/>
      <c r="AI162" s="214"/>
      <c r="AJ162" s="214"/>
      <c r="AK162" s="214"/>
      <c r="AL162" s="214"/>
      <c r="AM162" s="214"/>
      <c r="AN162" s="214"/>
      <c r="AO162" s="214"/>
      <c r="AP162" s="214"/>
      <c r="AQ162" s="214"/>
      <c r="AR162" s="341" t="s">
        <v>233</v>
      </c>
      <c r="AS162" s="214"/>
      <c r="AT162" s="341" t="s">
        <v>236</v>
      </c>
      <c r="AU162" s="341" t="s">
        <v>81</v>
      </c>
      <c r="AV162" s="214"/>
      <c r="AW162" s="214"/>
      <c r="AX162" s="214"/>
      <c r="AY162" s="220" t="s">
        <v>157</v>
      </c>
      <c r="AZ162" s="214"/>
      <c r="BA162" s="214"/>
      <c r="BB162" s="214"/>
      <c r="BC162" s="214"/>
      <c r="BD162" s="214"/>
      <c r="BE162" s="342">
        <v>0</v>
      </c>
      <c r="BF162" s="342">
        <v>0</v>
      </c>
      <c r="BG162" s="342">
        <v>0</v>
      </c>
      <c r="BH162" s="342">
        <v>0</v>
      </c>
      <c r="BI162" s="342">
        <v>0</v>
      </c>
      <c r="BJ162" s="220" t="s">
        <v>81</v>
      </c>
      <c r="BK162" s="342">
        <v>0</v>
      </c>
      <c r="BL162" s="220" t="s">
        <v>197</v>
      </c>
      <c r="BM162" s="341" t="s">
        <v>2726</v>
      </c>
    </row>
    <row r="163" spans="1:65" s="17" customFormat="1" ht="24.25" customHeight="1">
      <c r="A163" s="229"/>
      <c r="B163" s="230"/>
      <c r="C163" s="329" t="s">
        <v>330</v>
      </c>
      <c r="D163" s="329" t="s">
        <v>159</v>
      </c>
      <c r="E163" s="330" t="s">
        <v>1799</v>
      </c>
      <c r="F163" s="331" t="s">
        <v>1800</v>
      </c>
      <c r="G163" s="332" t="s">
        <v>222</v>
      </c>
      <c r="H163" s="333">
        <v>5</v>
      </c>
      <c r="I163" s="334"/>
      <c r="J163" s="335"/>
      <c r="K163" s="336"/>
      <c r="L163" s="232"/>
      <c r="M163" s="337" t="s">
        <v>2689</v>
      </c>
      <c r="N163" s="338" t="s">
        <v>35</v>
      </c>
      <c r="O163" s="239"/>
      <c r="P163" s="339">
        <v>0</v>
      </c>
      <c r="Q163" s="339">
        <v>0</v>
      </c>
      <c r="R163" s="339">
        <v>0</v>
      </c>
      <c r="S163" s="339">
        <v>0</v>
      </c>
      <c r="T163" s="340">
        <v>0</v>
      </c>
      <c r="U163" s="229"/>
      <c r="V163" s="229"/>
      <c r="W163" s="229"/>
      <c r="X163" s="229"/>
      <c r="Y163" s="229"/>
      <c r="Z163" s="229"/>
      <c r="AA163" s="229"/>
      <c r="AB163" s="229"/>
      <c r="AC163" s="229"/>
      <c r="AD163" s="229"/>
      <c r="AE163" s="229"/>
      <c r="AF163" s="214"/>
      <c r="AG163" s="214"/>
      <c r="AH163" s="214"/>
      <c r="AI163" s="214"/>
      <c r="AJ163" s="214"/>
      <c r="AK163" s="214"/>
      <c r="AL163" s="214"/>
      <c r="AM163" s="214"/>
      <c r="AN163" s="214"/>
      <c r="AO163" s="214"/>
      <c r="AP163" s="214"/>
      <c r="AQ163" s="214"/>
      <c r="AR163" s="341" t="s">
        <v>197</v>
      </c>
      <c r="AS163" s="214"/>
      <c r="AT163" s="341" t="s">
        <v>159</v>
      </c>
      <c r="AU163" s="341" t="s">
        <v>81</v>
      </c>
      <c r="AV163" s="214"/>
      <c r="AW163" s="214"/>
      <c r="AX163" s="214"/>
      <c r="AY163" s="220" t="s">
        <v>157</v>
      </c>
      <c r="AZ163" s="214"/>
      <c r="BA163" s="214"/>
      <c r="BB163" s="214"/>
      <c r="BC163" s="214"/>
      <c r="BD163" s="214"/>
      <c r="BE163" s="342">
        <v>0</v>
      </c>
      <c r="BF163" s="342">
        <v>0</v>
      </c>
      <c r="BG163" s="342">
        <v>0</v>
      </c>
      <c r="BH163" s="342">
        <v>0</v>
      </c>
      <c r="BI163" s="342">
        <v>0</v>
      </c>
      <c r="BJ163" s="220" t="s">
        <v>81</v>
      </c>
      <c r="BK163" s="342">
        <v>0</v>
      </c>
      <c r="BL163" s="220" t="s">
        <v>197</v>
      </c>
      <c r="BM163" s="341" t="s">
        <v>2727</v>
      </c>
    </row>
    <row r="164" spans="1:65" s="17" customFormat="1" ht="24.25" customHeight="1">
      <c r="A164" s="229"/>
      <c r="B164" s="230"/>
      <c r="C164" s="343" t="s">
        <v>240</v>
      </c>
      <c r="D164" s="343" t="s">
        <v>236</v>
      </c>
      <c r="E164" s="344" t="s">
        <v>1801</v>
      </c>
      <c r="F164" s="345" t="s">
        <v>1802</v>
      </c>
      <c r="G164" s="346" t="s">
        <v>222</v>
      </c>
      <c r="H164" s="347">
        <v>2</v>
      </c>
      <c r="I164" s="348"/>
      <c r="J164" s="349"/>
      <c r="K164" s="350"/>
      <c r="L164" s="351"/>
      <c r="M164" s="352" t="s">
        <v>2689</v>
      </c>
      <c r="N164" s="353" t="s">
        <v>35</v>
      </c>
      <c r="O164" s="239"/>
      <c r="P164" s="339">
        <v>0</v>
      </c>
      <c r="Q164" s="339">
        <v>1.1999999999999999E-3</v>
      </c>
      <c r="R164" s="339">
        <v>2.3999999999999998E-3</v>
      </c>
      <c r="S164" s="339">
        <v>0</v>
      </c>
      <c r="T164" s="340">
        <v>0</v>
      </c>
      <c r="U164" s="229"/>
      <c r="V164" s="229"/>
      <c r="W164" s="229"/>
      <c r="X164" s="229"/>
      <c r="Y164" s="229"/>
      <c r="Z164" s="229"/>
      <c r="AA164" s="229"/>
      <c r="AB164" s="229"/>
      <c r="AC164" s="229"/>
      <c r="AD164" s="229"/>
      <c r="AE164" s="229"/>
      <c r="AF164" s="214"/>
      <c r="AG164" s="214"/>
      <c r="AH164" s="214"/>
      <c r="AI164" s="214"/>
      <c r="AJ164" s="214"/>
      <c r="AK164" s="214"/>
      <c r="AL164" s="214"/>
      <c r="AM164" s="214"/>
      <c r="AN164" s="214"/>
      <c r="AO164" s="214"/>
      <c r="AP164" s="214"/>
      <c r="AQ164" s="214"/>
      <c r="AR164" s="341" t="s">
        <v>233</v>
      </c>
      <c r="AS164" s="214"/>
      <c r="AT164" s="341" t="s">
        <v>236</v>
      </c>
      <c r="AU164" s="341" t="s">
        <v>81</v>
      </c>
      <c r="AV164" s="214"/>
      <c r="AW164" s="214"/>
      <c r="AX164" s="214"/>
      <c r="AY164" s="220" t="s">
        <v>157</v>
      </c>
      <c r="AZ164" s="214"/>
      <c r="BA164" s="214"/>
      <c r="BB164" s="214"/>
      <c r="BC164" s="214"/>
      <c r="BD164" s="214"/>
      <c r="BE164" s="342">
        <v>0</v>
      </c>
      <c r="BF164" s="342">
        <v>0</v>
      </c>
      <c r="BG164" s="342">
        <v>0</v>
      </c>
      <c r="BH164" s="342">
        <v>0</v>
      </c>
      <c r="BI164" s="342">
        <v>0</v>
      </c>
      <c r="BJ164" s="220" t="s">
        <v>81</v>
      </c>
      <c r="BK164" s="342">
        <v>0</v>
      </c>
      <c r="BL164" s="220" t="s">
        <v>197</v>
      </c>
      <c r="BM164" s="341" t="s">
        <v>2728</v>
      </c>
    </row>
    <row r="165" spans="1:65" s="17" customFormat="1" ht="24.25" customHeight="1">
      <c r="A165" s="229"/>
      <c r="B165" s="230"/>
      <c r="C165" s="343" t="s">
        <v>340</v>
      </c>
      <c r="D165" s="343" t="s">
        <v>236</v>
      </c>
      <c r="E165" s="344" t="s">
        <v>1803</v>
      </c>
      <c r="F165" s="345" t="s">
        <v>1804</v>
      </c>
      <c r="G165" s="346" t="s">
        <v>222</v>
      </c>
      <c r="H165" s="347">
        <v>3</v>
      </c>
      <c r="I165" s="348"/>
      <c r="J165" s="349"/>
      <c r="K165" s="350"/>
      <c r="L165" s="351"/>
      <c r="M165" s="352" t="s">
        <v>2689</v>
      </c>
      <c r="N165" s="353" t="s">
        <v>35</v>
      </c>
      <c r="O165" s="239"/>
      <c r="P165" s="339">
        <v>0</v>
      </c>
      <c r="Q165" s="339">
        <v>1.6999999999999999E-3</v>
      </c>
      <c r="R165" s="339">
        <v>5.0999999999999995E-3</v>
      </c>
      <c r="S165" s="339">
        <v>0</v>
      </c>
      <c r="T165" s="340">
        <v>0</v>
      </c>
      <c r="U165" s="229"/>
      <c r="V165" s="229"/>
      <c r="W165" s="229"/>
      <c r="X165" s="229"/>
      <c r="Y165" s="229"/>
      <c r="Z165" s="229"/>
      <c r="AA165" s="229"/>
      <c r="AB165" s="229"/>
      <c r="AC165" s="229"/>
      <c r="AD165" s="229"/>
      <c r="AE165" s="229"/>
      <c r="AF165" s="214"/>
      <c r="AG165" s="214"/>
      <c r="AH165" s="214"/>
      <c r="AI165" s="214"/>
      <c r="AJ165" s="214"/>
      <c r="AK165" s="214"/>
      <c r="AL165" s="214"/>
      <c r="AM165" s="214"/>
      <c r="AN165" s="214"/>
      <c r="AO165" s="214"/>
      <c r="AP165" s="214"/>
      <c r="AQ165" s="214"/>
      <c r="AR165" s="341" t="s">
        <v>233</v>
      </c>
      <c r="AS165" s="214"/>
      <c r="AT165" s="341" t="s">
        <v>236</v>
      </c>
      <c r="AU165" s="341" t="s">
        <v>81</v>
      </c>
      <c r="AV165" s="214"/>
      <c r="AW165" s="214"/>
      <c r="AX165" s="214"/>
      <c r="AY165" s="220" t="s">
        <v>157</v>
      </c>
      <c r="AZ165" s="214"/>
      <c r="BA165" s="214"/>
      <c r="BB165" s="214"/>
      <c r="BC165" s="214"/>
      <c r="BD165" s="214"/>
      <c r="BE165" s="342">
        <v>0</v>
      </c>
      <c r="BF165" s="342">
        <v>0</v>
      </c>
      <c r="BG165" s="342">
        <v>0</v>
      </c>
      <c r="BH165" s="342">
        <v>0</v>
      </c>
      <c r="BI165" s="342">
        <v>0</v>
      </c>
      <c r="BJ165" s="220" t="s">
        <v>81</v>
      </c>
      <c r="BK165" s="342">
        <v>0</v>
      </c>
      <c r="BL165" s="220" t="s">
        <v>197</v>
      </c>
      <c r="BM165" s="341" t="s">
        <v>2729</v>
      </c>
    </row>
    <row r="166" spans="1:65" s="17" customFormat="1" ht="24.25" customHeight="1">
      <c r="A166" s="229"/>
      <c r="B166" s="230"/>
      <c r="C166" s="329" t="s">
        <v>244</v>
      </c>
      <c r="D166" s="329" t="s">
        <v>159</v>
      </c>
      <c r="E166" s="330" t="s">
        <v>1805</v>
      </c>
      <c r="F166" s="331" t="s">
        <v>1806</v>
      </c>
      <c r="G166" s="332" t="s">
        <v>222</v>
      </c>
      <c r="H166" s="333">
        <v>7</v>
      </c>
      <c r="I166" s="334"/>
      <c r="J166" s="335"/>
      <c r="K166" s="336"/>
      <c r="L166" s="232"/>
      <c r="M166" s="337" t="s">
        <v>2689</v>
      </c>
      <c r="N166" s="338" t="s">
        <v>35</v>
      </c>
      <c r="O166" s="239"/>
      <c r="P166" s="339">
        <v>0</v>
      </c>
      <c r="Q166" s="339">
        <v>0</v>
      </c>
      <c r="R166" s="339">
        <v>0</v>
      </c>
      <c r="S166" s="339">
        <v>0</v>
      </c>
      <c r="T166" s="340">
        <v>0</v>
      </c>
      <c r="U166" s="229"/>
      <c r="V166" s="229"/>
      <c r="W166" s="229"/>
      <c r="X166" s="229"/>
      <c r="Y166" s="229"/>
      <c r="Z166" s="229"/>
      <c r="AA166" s="229"/>
      <c r="AB166" s="229"/>
      <c r="AC166" s="229"/>
      <c r="AD166" s="229"/>
      <c r="AE166" s="229"/>
      <c r="AF166" s="214"/>
      <c r="AG166" s="214"/>
      <c r="AH166" s="214"/>
      <c r="AI166" s="214"/>
      <c r="AJ166" s="214"/>
      <c r="AK166" s="214"/>
      <c r="AL166" s="214"/>
      <c r="AM166" s="214"/>
      <c r="AN166" s="214"/>
      <c r="AO166" s="214"/>
      <c r="AP166" s="214"/>
      <c r="AQ166" s="214"/>
      <c r="AR166" s="341" t="s">
        <v>197</v>
      </c>
      <c r="AS166" s="214"/>
      <c r="AT166" s="341" t="s">
        <v>159</v>
      </c>
      <c r="AU166" s="341" t="s">
        <v>81</v>
      </c>
      <c r="AV166" s="214"/>
      <c r="AW166" s="214"/>
      <c r="AX166" s="214"/>
      <c r="AY166" s="220" t="s">
        <v>157</v>
      </c>
      <c r="AZ166" s="214"/>
      <c r="BA166" s="214"/>
      <c r="BB166" s="214"/>
      <c r="BC166" s="214"/>
      <c r="BD166" s="214"/>
      <c r="BE166" s="342">
        <v>0</v>
      </c>
      <c r="BF166" s="342">
        <v>0</v>
      </c>
      <c r="BG166" s="342">
        <v>0</v>
      </c>
      <c r="BH166" s="342">
        <v>0</v>
      </c>
      <c r="BI166" s="342">
        <v>0</v>
      </c>
      <c r="BJ166" s="220" t="s">
        <v>81</v>
      </c>
      <c r="BK166" s="342">
        <v>0</v>
      </c>
      <c r="BL166" s="220" t="s">
        <v>197</v>
      </c>
      <c r="BM166" s="341" t="s">
        <v>2730</v>
      </c>
    </row>
    <row r="167" spans="1:65" s="17" customFormat="1" ht="24.25" customHeight="1">
      <c r="A167" s="229"/>
      <c r="B167" s="230"/>
      <c r="C167" s="343" t="s">
        <v>354</v>
      </c>
      <c r="D167" s="343" t="s">
        <v>236</v>
      </c>
      <c r="E167" s="344" t="s">
        <v>1807</v>
      </c>
      <c r="F167" s="345" t="s">
        <v>1808</v>
      </c>
      <c r="G167" s="346" t="s">
        <v>222</v>
      </c>
      <c r="H167" s="347">
        <v>7</v>
      </c>
      <c r="I167" s="348"/>
      <c r="J167" s="349"/>
      <c r="K167" s="350"/>
      <c r="L167" s="351"/>
      <c r="M167" s="352" t="s">
        <v>2689</v>
      </c>
      <c r="N167" s="353" t="s">
        <v>35</v>
      </c>
      <c r="O167" s="239"/>
      <c r="P167" s="339">
        <v>0</v>
      </c>
      <c r="Q167" s="339">
        <v>4.4999999999999997E-3</v>
      </c>
      <c r="R167" s="339">
        <v>3.15E-2</v>
      </c>
      <c r="S167" s="339">
        <v>0</v>
      </c>
      <c r="T167" s="340">
        <v>0</v>
      </c>
      <c r="U167" s="229"/>
      <c r="V167" s="229"/>
      <c r="W167" s="229"/>
      <c r="X167" s="229"/>
      <c r="Y167" s="229"/>
      <c r="Z167" s="229"/>
      <c r="AA167" s="229"/>
      <c r="AB167" s="229"/>
      <c r="AC167" s="229"/>
      <c r="AD167" s="229"/>
      <c r="AE167" s="229"/>
      <c r="AF167" s="214"/>
      <c r="AG167" s="214"/>
      <c r="AH167" s="214"/>
      <c r="AI167" s="214"/>
      <c r="AJ167" s="214"/>
      <c r="AK167" s="214"/>
      <c r="AL167" s="214"/>
      <c r="AM167" s="214"/>
      <c r="AN167" s="214"/>
      <c r="AO167" s="214"/>
      <c r="AP167" s="214"/>
      <c r="AQ167" s="214"/>
      <c r="AR167" s="341" t="s">
        <v>233</v>
      </c>
      <c r="AS167" s="214"/>
      <c r="AT167" s="341" t="s">
        <v>236</v>
      </c>
      <c r="AU167" s="341" t="s">
        <v>81</v>
      </c>
      <c r="AV167" s="214"/>
      <c r="AW167" s="214"/>
      <c r="AX167" s="214"/>
      <c r="AY167" s="220" t="s">
        <v>157</v>
      </c>
      <c r="AZ167" s="214"/>
      <c r="BA167" s="214"/>
      <c r="BB167" s="214"/>
      <c r="BC167" s="214"/>
      <c r="BD167" s="214"/>
      <c r="BE167" s="342">
        <v>0</v>
      </c>
      <c r="BF167" s="342">
        <v>0</v>
      </c>
      <c r="BG167" s="342">
        <v>0</v>
      </c>
      <c r="BH167" s="342">
        <v>0</v>
      </c>
      <c r="BI167" s="342">
        <v>0</v>
      </c>
      <c r="BJ167" s="220" t="s">
        <v>81</v>
      </c>
      <c r="BK167" s="342">
        <v>0</v>
      </c>
      <c r="BL167" s="220" t="s">
        <v>197</v>
      </c>
      <c r="BM167" s="341" t="s">
        <v>2731</v>
      </c>
    </row>
    <row r="168" spans="1:65" s="17" customFormat="1" ht="24.25" customHeight="1">
      <c r="A168" s="229"/>
      <c r="B168" s="230"/>
      <c r="C168" s="329" t="s">
        <v>248</v>
      </c>
      <c r="D168" s="329" t="s">
        <v>159</v>
      </c>
      <c r="E168" s="330" t="s">
        <v>1809</v>
      </c>
      <c r="F168" s="331" t="s">
        <v>1810</v>
      </c>
      <c r="G168" s="332" t="s">
        <v>222</v>
      </c>
      <c r="H168" s="333">
        <v>5</v>
      </c>
      <c r="I168" s="334"/>
      <c r="J168" s="335"/>
      <c r="K168" s="336"/>
      <c r="L168" s="232"/>
      <c r="M168" s="337" t="s">
        <v>2689</v>
      </c>
      <c r="N168" s="338" t="s">
        <v>35</v>
      </c>
      <c r="O168" s="239"/>
      <c r="P168" s="339">
        <v>0</v>
      </c>
      <c r="Q168" s="339">
        <v>0</v>
      </c>
      <c r="R168" s="339">
        <v>0</v>
      </c>
      <c r="S168" s="339">
        <v>0</v>
      </c>
      <c r="T168" s="340">
        <v>0</v>
      </c>
      <c r="U168" s="229"/>
      <c r="V168" s="229"/>
      <c r="W168" s="229"/>
      <c r="X168" s="229"/>
      <c r="Y168" s="229"/>
      <c r="Z168" s="229"/>
      <c r="AA168" s="229"/>
      <c r="AB168" s="229"/>
      <c r="AC168" s="229"/>
      <c r="AD168" s="229"/>
      <c r="AE168" s="229"/>
      <c r="AF168" s="214"/>
      <c r="AG168" s="214"/>
      <c r="AH168" s="214"/>
      <c r="AI168" s="214"/>
      <c r="AJ168" s="214"/>
      <c r="AK168" s="214"/>
      <c r="AL168" s="214"/>
      <c r="AM168" s="214"/>
      <c r="AN168" s="214"/>
      <c r="AO168" s="214"/>
      <c r="AP168" s="214"/>
      <c r="AQ168" s="214"/>
      <c r="AR168" s="341" t="s">
        <v>197</v>
      </c>
      <c r="AS168" s="214"/>
      <c r="AT168" s="341" t="s">
        <v>159</v>
      </c>
      <c r="AU168" s="341" t="s">
        <v>81</v>
      </c>
      <c r="AV168" s="214"/>
      <c r="AW168" s="214"/>
      <c r="AX168" s="214"/>
      <c r="AY168" s="220" t="s">
        <v>157</v>
      </c>
      <c r="AZ168" s="214"/>
      <c r="BA168" s="214"/>
      <c r="BB168" s="214"/>
      <c r="BC168" s="214"/>
      <c r="BD168" s="214"/>
      <c r="BE168" s="342">
        <v>0</v>
      </c>
      <c r="BF168" s="342">
        <v>0</v>
      </c>
      <c r="BG168" s="342">
        <v>0</v>
      </c>
      <c r="BH168" s="342">
        <v>0</v>
      </c>
      <c r="BI168" s="342">
        <v>0</v>
      </c>
      <c r="BJ168" s="220" t="s">
        <v>81</v>
      </c>
      <c r="BK168" s="342">
        <v>0</v>
      </c>
      <c r="BL168" s="220" t="s">
        <v>197</v>
      </c>
      <c r="BM168" s="341" t="s">
        <v>2732</v>
      </c>
    </row>
    <row r="169" spans="1:65" s="17" customFormat="1" ht="24.25" customHeight="1">
      <c r="A169" s="229"/>
      <c r="B169" s="230"/>
      <c r="C169" s="343" t="s">
        <v>365</v>
      </c>
      <c r="D169" s="343" t="s">
        <v>236</v>
      </c>
      <c r="E169" s="344" t="s">
        <v>1811</v>
      </c>
      <c r="F169" s="345" t="s">
        <v>1812</v>
      </c>
      <c r="G169" s="346" t="s">
        <v>222</v>
      </c>
      <c r="H169" s="347">
        <v>2</v>
      </c>
      <c r="I169" s="348"/>
      <c r="J169" s="349"/>
      <c r="K169" s="350"/>
      <c r="L169" s="351"/>
      <c r="M169" s="352" t="s">
        <v>2689</v>
      </c>
      <c r="N169" s="353" t="s">
        <v>35</v>
      </c>
      <c r="O169" s="239"/>
      <c r="P169" s="339">
        <v>0</v>
      </c>
      <c r="Q169" s="339">
        <v>2.0000000000000001E-4</v>
      </c>
      <c r="R169" s="339">
        <v>4.0000000000000002E-4</v>
      </c>
      <c r="S169" s="339">
        <v>0</v>
      </c>
      <c r="T169" s="340">
        <v>0</v>
      </c>
      <c r="U169" s="229"/>
      <c r="V169" s="229"/>
      <c r="W169" s="229"/>
      <c r="X169" s="229"/>
      <c r="Y169" s="229"/>
      <c r="Z169" s="229"/>
      <c r="AA169" s="229"/>
      <c r="AB169" s="229"/>
      <c r="AC169" s="229"/>
      <c r="AD169" s="229"/>
      <c r="AE169" s="229"/>
      <c r="AF169" s="214"/>
      <c r="AG169" s="214"/>
      <c r="AH169" s="214"/>
      <c r="AI169" s="214"/>
      <c r="AJ169" s="214"/>
      <c r="AK169" s="214"/>
      <c r="AL169" s="214"/>
      <c r="AM169" s="214"/>
      <c r="AN169" s="214"/>
      <c r="AO169" s="214"/>
      <c r="AP169" s="214"/>
      <c r="AQ169" s="214"/>
      <c r="AR169" s="341" t="s">
        <v>233</v>
      </c>
      <c r="AS169" s="214"/>
      <c r="AT169" s="341" t="s">
        <v>236</v>
      </c>
      <c r="AU169" s="341" t="s">
        <v>81</v>
      </c>
      <c r="AV169" s="214"/>
      <c r="AW169" s="214"/>
      <c r="AX169" s="214"/>
      <c r="AY169" s="220" t="s">
        <v>157</v>
      </c>
      <c r="AZ169" s="214"/>
      <c r="BA169" s="214"/>
      <c r="BB169" s="214"/>
      <c r="BC169" s="214"/>
      <c r="BD169" s="214"/>
      <c r="BE169" s="342">
        <v>0</v>
      </c>
      <c r="BF169" s="342">
        <v>0</v>
      </c>
      <c r="BG169" s="342">
        <v>0</v>
      </c>
      <c r="BH169" s="342">
        <v>0</v>
      </c>
      <c r="BI169" s="342">
        <v>0</v>
      </c>
      <c r="BJ169" s="220" t="s">
        <v>81</v>
      </c>
      <c r="BK169" s="342">
        <v>0</v>
      </c>
      <c r="BL169" s="220" t="s">
        <v>197</v>
      </c>
      <c r="BM169" s="341" t="s">
        <v>2733</v>
      </c>
    </row>
    <row r="170" spans="1:65" s="17" customFormat="1" ht="24.25" customHeight="1">
      <c r="A170" s="229"/>
      <c r="B170" s="230"/>
      <c r="C170" s="343" t="s">
        <v>251</v>
      </c>
      <c r="D170" s="343" t="s">
        <v>236</v>
      </c>
      <c r="E170" s="344" t="s">
        <v>1813</v>
      </c>
      <c r="F170" s="345" t="s">
        <v>1814</v>
      </c>
      <c r="G170" s="346" t="s">
        <v>222</v>
      </c>
      <c r="H170" s="347">
        <v>3</v>
      </c>
      <c r="I170" s="348"/>
      <c r="J170" s="349"/>
      <c r="K170" s="350"/>
      <c r="L170" s="351"/>
      <c r="M170" s="352" t="s">
        <v>2689</v>
      </c>
      <c r="N170" s="353" t="s">
        <v>35</v>
      </c>
      <c r="O170" s="239"/>
      <c r="P170" s="339">
        <v>0</v>
      </c>
      <c r="Q170" s="339">
        <v>2.9999999999999997E-4</v>
      </c>
      <c r="R170" s="339">
        <v>8.9999999999999998E-4</v>
      </c>
      <c r="S170" s="339">
        <v>0</v>
      </c>
      <c r="T170" s="340">
        <v>0</v>
      </c>
      <c r="U170" s="229"/>
      <c r="V170" s="229"/>
      <c r="W170" s="229"/>
      <c r="X170" s="229"/>
      <c r="Y170" s="229"/>
      <c r="Z170" s="229"/>
      <c r="AA170" s="229"/>
      <c r="AB170" s="229"/>
      <c r="AC170" s="229"/>
      <c r="AD170" s="229"/>
      <c r="AE170" s="229"/>
      <c r="AF170" s="214"/>
      <c r="AG170" s="214"/>
      <c r="AH170" s="214"/>
      <c r="AI170" s="214"/>
      <c r="AJ170" s="214"/>
      <c r="AK170" s="214"/>
      <c r="AL170" s="214"/>
      <c r="AM170" s="214"/>
      <c r="AN170" s="214"/>
      <c r="AO170" s="214"/>
      <c r="AP170" s="214"/>
      <c r="AQ170" s="214"/>
      <c r="AR170" s="341" t="s">
        <v>233</v>
      </c>
      <c r="AS170" s="214"/>
      <c r="AT170" s="341" t="s">
        <v>236</v>
      </c>
      <c r="AU170" s="341" t="s">
        <v>81</v>
      </c>
      <c r="AV170" s="214"/>
      <c r="AW170" s="214"/>
      <c r="AX170" s="214"/>
      <c r="AY170" s="220" t="s">
        <v>157</v>
      </c>
      <c r="AZ170" s="214"/>
      <c r="BA170" s="214"/>
      <c r="BB170" s="214"/>
      <c r="BC170" s="214"/>
      <c r="BD170" s="214"/>
      <c r="BE170" s="342">
        <v>0</v>
      </c>
      <c r="BF170" s="342">
        <v>0</v>
      </c>
      <c r="BG170" s="342">
        <v>0</v>
      </c>
      <c r="BH170" s="342">
        <v>0</v>
      </c>
      <c r="BI170" s="342">
        <v>0</v>
      </c>
      <c r="BJ170" s="220" t="s">
        <v>81</v>
      </c>
      <c r="BK170" s="342">
        <v>0</v>
      </c>
      <c r="BL170" s="220" t="s">
        <v>197</v>
      </c>
      <c r="BM170" s="341" t="s">
        <v>2734</v>
      </c>
    </row>
    <row r="171" spans="1:65" s="17" customFormat="1" ht="24.25" customHeight="1">
      <c r="A171" s="229"/>
      <c r="B171" s="230"/>
      <c r="C171" s="329" t="s">
        <v>387</v>
      </c>
      <c r="D171" s="329" t="s">
        <v>159</v>
      </c>
      <c r="E171" s="330" t="s">
        <v>1815</v>
      </c>
      <c r="F171" s="331" t="s">
        <v>1816</v>
      </c>
      <c r="G171" s="332" t="s">
        <v>222</v>
      </c>
      <c r="H171" s="333">
        <v>3</v>
      </c>
      <c r="I171" s="334"/>
      <c r="J171" s="335"/>
      <c r="K171" s="336"/>
      <c r="L171" s="232"/>
      <c r="M171" s="337" t="s">
        <v>2689</v>
      </c>
      <c r="N171" s="338" t="s">
        <v>35</v>
      </c>
      <c r="O171" s="239"/>
      <c r="P171" s="339">
        <v>0</v>
      </c>
      <c r="Q171" s="339">
        <v>0</v>
      </c>
      <c r="R171" s="339">
        <v>0</v>
      </c>
      <c r="S171" s="339">
        <v>0</v>
      </c>
      <c r="T171" s="340">
        <v>0</v>
      </c>
      <c r="U171" s="229"/>
      <c r="V171" s="229"/>
      <c r="W171" s="229"/>
      <c r="X171" s="229"/>
      <c r="Y171" s="229"/>
      <c r="Z171" s="229"/>
      <c r="AA171" s="229"/>
      <c r="AB171" s="229"/>
      <c r="AC171" s="229"/>
      <c r="AD171" s="229"/>
      <c r="AE171" s="229"/>
      <c r="AF171" s="214"/>
      <c r="AG171" s="214"/>
      <c r="AH171" s="214"/>
      <c r="AI171" s="214"/>
      <c r="AJ171" s="214"/>
      <c r="AK171" s="214"/>
      <c r="AL171" s="214"/>
      <c r="AM171" s="214"/>
      <c r="AN171" s="214"/>
      <c r="AO171" s="214"/>
      <c r="AP171" s="214"/>
      <c r="AQ171" s="214"/>
      <c r="AR171" s="341" t="s">
        <v>197</v>
      </c>
      <c r="AS171" s="214"/>
      <c r="AT171" s="341" t="s">
        <v>159</v>
      </c>
      <c r="AU171" s="341" t="s">
        <v>81</v>
      </c>
      <c r="AV171" s="214"/>
      <c r="AW171" s="214"/>
      <c r="AX171" s="214"/>
      <c r="AY171" s="220" t="s">
        <v>157</v>
      </c>
      <c r="AZ171" s="214"/>
      <c r="BA171" s="214"/>
      <c r="BB171" s="214"/>
      <c r="BC171" s="214"/>
      <c r="BD171" s="214"/>
      <c r="BE171" s="342">
        <v>0</v>
      </c>
      <c r="BF171" s="342">
        <v>0</v>
      </c>
      <c r="BG171" s="342">
        <v>0</v>
      </c>
      <c r="BH171" s="342">
        <v>0</v>
      </c>
      <c r="BI171" s="342">
        <v>0</v>
      </c>
      <c r="BJ171" s="220" t="s">
        <v>81</v>
      </c>
      <c r="BK171" s="342">
        <v>0</v>
      </c>
      <c r="BL171" s="220" t="s">
        <v>197</v>
      </c>
      <c r="BM171" s="341" t="s">
        <v>2735</v>
      </c>
    </row>
    <row r="172" spans="1:65" s="17" customFormat="1" ht="24.25" customHeight="1">
      <c r="A172" s="229"/>
      <c r="B172" s="230"/>
      <c r="C172" s="343" t="s">
        <v>255</v>
      </c>
      <c r="D172" s="343" t="s">
        <v>236</v>
      </c>
      <c r="E172" s="344" t="s">
        <v>1817</v>
      </c>
      <c r="F172" s="345" t="s">
        <v>1818</v>
      </c>
      <c r="G172" s="346" t="s">
        <v>222</v>
      </c>
      <c r="H172" s="347">
        <v>3</v>
      </c>
      <c r="I172" s="348"/>
      <c r="J172" s="349"/>
      <c r="K172" s="350"/>
      <c r="L172" s="351"/>
      <c r="M172" s="352" t="s">
        <v>2689</v>
      </c>
      <c r="N172" s="353" t="s">
        <v>35</v>
      </c>
      <c r="O172" s="239"/>
      <c r="P172" s="339">
        <v>0</v>
      </c>
      <c r="Q172" s="339">
        <v>1E-3</v>
      </c>
      <c r="R172" s="339">
        <v>3.0000000000000001E-3</v>
      </c>
      <c r="S172" s="339">
        <v>0</v>
      </c>
      <c r="T172" s="340">
        <v>0</v>
      </c>
      <c r="U172" s="229"/>
      <c r="V172" s="229"/>
      <c r="W172" s="229"/>
      <c r="X172" s="229"/>
      <c r="Y172" s="229"/>
      <c r="Z172" s="229"/>
      <c r="AA172" s="229"/>
      <c r="AB172" s="229"/>
      <c r="AC172" s="229"/>
      <c r="AD172" s="229"/>
      <c r="AE172" s="229"/>
      <c r="AF172" s="214"/>
      <c r="AG172" s="214"/>
      <c r="AH172" s="214"/>
      <c r="AI172" s="214"/>
      <c r="AJ172" s="214"/>
      <c r="AK172" s="214"/>
      <c r="AL172" s="214"/>
      <c r="AM172" s="214"/>
      <c r="AN172" s="214"/>
      <c r="AO172" s="214"/>
      <c r="AP172" s="214"/>
      <c r="AQ172" s="214"/>
      <c r="AR172" s="341" t="s">
        <v>233</v>
      </c>
      <c r="AS172" s="214"/>
      <c r="AT172" s="341" t="s">
        <v>236</v>
      </c>
      <c r="AU172" s="341" t="s">
        <v>81</v>
      </c>
      <c r="AV172" s="214"/>
      <c r="AW172" s="214"/>
      <c r="AX172" s="214"/>
      <c r="AY172" s="220" t="s">
        <v>157</v>
      </c>
      <c r="AZ172" s="214"/>
      <c r="BA172" s="214"/>
      <c r="BB172" s="214"/>
      <c r="BC172" s="214"/>
      <c r="BD172" s="214"/>
      <c r="BE172" s="342">
        <v>0</v>
      </c>
      <c r="BF172" s="342">
        <v>0</v>
      </c>
      <c r="BG172" s="342">
        <v>0</v>
      </c>
      <c r="BH172" s="342">
        <v>0</v>
      </c>
      <c r="BI172" s="342">
        <v>0</v>
      </c>
      <c r="BJ172" s="220" t="s">
        <v>81</v>
      </c>
      <c r="BK172" s="342">
        <v>0</v>
      </c>
      <c r="BL172" s="220" t="s">
        <v>197</v>
      </c>
      <c r="BM172" s="341" t="s">
        <v>2736</v>
      </c>
    </row>
    <row r="173" spans="1:65" s="17" customFormat="1" ht="24.25" customHeight="1">
      <c r="A173" s="229"/>
      <c r="B173" s="230"/>
      <c r="C173" s="329" t="s">
        <v>400</v>
      </c>
      <c r="D173" s="329" t="s">
        <v>159</v>
      </c>
      <c r="E173" s="330" t="s">
        <v>1819</v>
      </c>
      <c r="F173" s="331" t="s">
        <v>1820</v>
      </c>
      <c r="G173" s="332" t="s">
        <v>222</v>
      </c>
      <c r="H173" s="333">
        <v>2</v>
      </c>
      <c r="I173" s="334"/>
      <c r="J173" s="335"/>
      <c r="K173" s="336"/>
      <c r="L173" s="232"/>
      <c r="M173" s="337" t="s">
        <v>2689</v>
      </c>
      <c r="N173" s="338" t="s">
        <v>35</v>
      </c>
      <c r="O173" s="239"/>
      <c r="P173" s="339">
        <v>0</v>
      </c>
      <c r="Q173" s="339">
        <v>0</v>
      </c>
      <c r="R173" s="339">
        <v>0</v>
      </c>
      <c r="S173" s="339">
        <v>0</v>
      </c>
      <c r="T173" s="340">
        <v>0</v>
      </c>
      <c r="U173" s="229"/>
      <c r="V173" s="229"/>
      <c r="W173" s="229"/>
      <c r="X173" s="229"/>
      <c r="Y173" s="229"/>
      <c r="Z173" s="229"/>
      <c r="AA173" s="229"/>
      <c r="AB173" s="229"/>
      <c r="AC173" s="229"/>
      <c r="AD173" s="229"/>
      <c r="AE173" s="229"/>
      <c r="AF173" s="214"/>
      <c r="AG173" s="214"/>
      <c r="AH173" s="214"/>
      <c r="AI173" s="214"/>
      <c r="AJ173" s="214"/>
      <c r="AK173" s="214"/>
      <c r="AL173" s="214"/>
      <c r="AM173" s="214"/>
      <c r="AN173" s="214"/>
      <c r="AO173" s="214"/>
      <c r="AP173" s="214"/>
      <c r="AQ173" s="214"/>
      <c r="AR173" s="341" t="s">
        <v>197</v>
      </c>
      <c r="AS173" s="214"/>
      <c r="AT173" s="341" t="s">
        <v>159</v>
      </c>
      <c r="AU173" s="341" t="s">
        <v>81</v>
      </c>
      <c r="AV173" s="214"/>
      <c r="AW173" s="214"/>
      <c r="AX173" s="214"/>
      <c r="AY173" s="220" t="s">
        <v>157</v>
      </c>
      <c r="AZ173" s="214"/>
      <c r="BA173" s="214"/>
      <c r="BB173" s="214"/>
      <c r="BC173" s="214"/>
      <c r="BD173" s="214"/>
      <c r="BE173" s="342">
        <v>0</v>
      </c>
      <c r="BF173" s="342">
        <v>0</v>
      </c>
      <c r="BG173" s="342">
        <v>0</v>
      </c>
      <c r="BH173" s="342">
        <v>0</v>
      </c>
      <c r="BI173" s="342">
        <v>0</v>
      </c>
      <c r="BJ173" s="220" t="s">
        <v>81</v>
      </c>
      <c r="BK173" s="342">
        <v>0</v>
      </c>
      <c r="BL173" s="220" t="s">
        <v>197</v>
      </c>
      <c r="BM173" s="341" t="s">
        <v>2737</v>
      </c>
    </row>
    <row r="174" spans="1:65" s="17" customFormat="1" ht="24.25" customHeight="1">
      <c r="A174" s="229"/>
      <c r="B174" s="230"/>
      <c r="C174" s="343" t="s">
        <v>258</v>
      </c>
      <c r="D174" s="343" t="s">
        <v>236</v>
      </c>
      <c r="E174" s="344" t="s">
        <v>1821</v>
      </c>
      <c r="F174" s="345" t="s">
        <v>1822</v>
      </c>
      <c r="G174" s="346" t="s">
        <v>222</v>
      </c>
      <c r="H174" s="347">
        <v>1</v>
      </c>
      <c r="I174" s="348"/>
      <c r="J174" s="349"/>
      <c r="K174" s="350"/>
      <c r="L174" s="351"/>
      <c r="M174" s="352" t="s">
        <v>2689</v>
      </c>
      <c r="N174" s="353" t="s">
        <v>35</v>
      </c>
      <c r="O174" s="239"/>
      <c r="P174" s="339">
        <v>0</v>
      </c>
      <c r="Q174" s="339">
        <v>1.1999999999999999E-3</v>
      </c>
      <c r="R174" s="339">
        <v>1.1999999999999999E-3</v>
      </c>
      <c r="S174" s="339">
        <v>0</v>
      </c>
      <c r="T174" s="340">
        <v>0</v>
      </c>
      <c r="U174" s="229"/>
      <c r="V174" s="229"/>
      <c r="W174" s="229"/>
      <c r="X174" s="229"/>
      <c r="Y174" s="229"/>
      <c r="Z174" s="229"/>
      <c r="AA174" s="229"/>
      <c r="AB174" s="229"/>
      <c r="AC174" s="229"/>
      <c r="AD174" s="229"/>
      <c r="AE174" s="229"/>
      <c r="AF174" s="214"/>
      <c r="AG174" s="214"/>
      <c r="AH174" s="214"/>
      <c r="AI174" s="214"/>
      <c r="AJ174" s="214"/>
      <c r="AK174" s="214"/>
      <c r="AL174" s="214"/>
      <c r="AM174" s="214"/>
      <c r="AN174" s="214"/>
      <c r="AO174" s="214"/>
      <c r="AP174" s="214"/>
      <c r="AQ174" s="214"/>
      <c r="AR174" s="341" t="s">
        <v>233</v>
      </c>
      <c r="AS174" s="214"/>
      <c r="AT174" s="341" t="s">
        <v>236</v>
      </c>
      <c r="AU174" s="341" t="s">
        <v>81</v>
      </c>
      <c r="AV174" s="214"/>
      <c r="AW174" s="214"/>
      <c r="AX174" s="214"/>
      <c r="AY174" s="220" t="s">
        <v>157</v>
      </c>
      <c r="AZ174" s="214"/>
      <c r="BA174" s="214"/>
      <c r="BB174" s="214"/>
      <c r="BC174" s="214"/>
      <c r="BD174" s="214"/>
      <c r="BE174" s="342">
        <v>0</v>
      </c>
      <c r="BF174" s="342">
        <v>0</v>
      </c>
      <c r="BG174" s="342">
        <v>0</v>
      </c>
      <c r="BH174" s="342">
        <v>0</v>
      </c>
      <c r="BI174" s="342">
        <v>0</v>
      </c>
      <c r="BJ174" s="220" t="s">
        <v>81</v>
      </c>
      <c r="BK174" s="342">
        <v>0</v>
      </c>
      <c r="BL174" s="220" t="s">
        <v>197</v>
      </c>
      <c r="BM174" s="341" t="s">
        <v>2738</v>
      </c>
    </row>
    <row r="175" spans="1:65" s="17" customFormat="1" ht="24.25" customHeight="1">
      <c r="A175" s="229"/>
      <c r="B175" s="230"/>
      <c r="C175" s="343" t="s">
        <v>415</v>
      </c>
      <c r="D175" s="343" t="s">
        <v>236</v>
      </c>
      <c r="E175" s="344" t="s">
        <v>1823</v>
      </c>
      <c r="F175" s="345" t="s">
        <v>1824</v>
      </c>
      <c r="G175" s="346" t="s">
        <v>222</v>
      </c>
      <c r="H175" s="347">
        <v>1</v>
      </c>
      <c r="I175" s="348"/>
      <c r="J175" s="349"/>
      <c r="K175" s="350"/>
      <c r="L175" s="351"/>
      <c r="M175" s="352" t="s">
        <v>2689</v>
      </c>
      <c r="N175" s="353" t="s">
        <v>35</v>
      </c>
      <c r="O175" s="239"/>
      <c r="P175" s="339">
        <v>0</v>
      </c>
      <c r="Q175" s="339">
        <v>1.5E-3</v>
      </c>
      <c r="R175" s="339">
        <v>1.5E-3</v>
      </c>
      <c r="S175" s="339">
        <v>0</v>
      </c>
      <c r="T175" s="340">
        <v>0</v>
      </c>
      <c r="U175" s="229"/>
      <c r="V175" s="229"/>
      <c r="W175" s="229"/>
      <c r="X175" s="229"/>
      <c r="Y175" s="229"/>
      <c r="Z175" s="229"/>
      <c r="AA175" s="229"/>
      <c r="AB175" s="229"/>
      <c r="AC175" s="229"/>
      <c r="AD175" s="229"/>
      <c r="AE175" s="229"/>
      <c r="AF175" s="214"/>
      <c r="AG175" s="214"/>
      <c r="AH175" s="214"/>
      <c r="AI175" s="214"/>
      <c r="AJ175" s="214"/>
      <c r="AK175" s="214"/>
      <c r="AL175" s="214"/>
      <c r="AM175" s="214"/>
      <c r="AN175" s="214"/>
      <c r="AO175" s="214"/>
      <c r="AP175" s="214"/>
      <c r="AQ175" s="214"/>
      <c r="AR175" s="341" t="s">
        <v>233</v>
      </c>
      <c r="AS175" s="214"/>
      <c r="AT175" s="341" t="s">
        <v>236</v>
      </c>
      <c r="AU175" s="341" t="s">
        <v>81</v>
      </c>
      <c r="AV175" s="214"/>
      <c r="AW175" s="214"/>
      <c r="AX175" s="214"/>
      <c r="AY175" s="220" t="s">
        <v>157</v>
      </c>
      <c r="AZ175" s="214"/>
      <c r="BA175" s="214"/>
      <c r="BB175" s="214"/>
      <c r="BC175" s="214"/>
      <c r="BD175" s="214"/>
      <c r="BE175" s="342">
        <v>0</v>
      </c>
      <c r="BF175" s="342">
        <v>0</v>
      </c>
      <c r="BG175" s="342">
        <v>0</v>
      </c>
      <c r="BH175" s="342">
        <v>0</v>
      </c>
      <c r="BI175" s="342">
        <v>0</v>
      </c>
      <c r="BJ175" s="220" t="s">
        <v>81</v>
      </c>
      <c r="BK175" s="342">
        <v>0</v>
      </c>
      <c r="BL175" s="220" t="s">
        <v>197</v>
      </c>
      <c r="BM175" s="341" t="s">
        <v>2739</v>
      </c>
    </row>
    <row r="176" spans="1:65" s="17" customFormat="1" ht="24.25" customHeight="1">
      <c r="A176" s="229"/>
      <c r="B176" s="230"/>
      <c r="C176" s="329" t="s">
        <v>263</v>
      </c>
      <c r="D176" s="329" t="s">
        <v>159</v>
      </c>
      <c r="E176" s="330" t="s">
        <v>1825</v>
      </c>
      <c r="F176" s="331" t="s">
        <v>1826</v>
      </c>
      <c r="G176" s="332" t="s">
        <v>222</v>
      </c>
      <c r="H176" s="333">
        <v>2</v>
      </c>
      <c r="I176" s="334"/>
      <c r="J176" s="335"/>
      <c r="K176" s="336"/>
      <c r="L176" s="232"/>
      <c r="M176" s="337" t="s">
        <v>2689</v>
      </c>
      <c r="N176" s="338" t="s">
        <v>35</v>
      </c>
      <c r="O176" s="239"/>
      <c r="P176" s="339">
        <v>0</v>
      </c>
      <c r="Q176" s="339">
        <v>0</v>
      </c>
      <c r="R176" s="339">
        <v>0</v>
      </c>
      <c r="S176" s="339">
        <v>0</v>
      </c>
      <c r="T176" s="340">
        <v>0</v>
      </c>
      <c r="U176" s="229"/>
      <c r="V176" s="229"/>
      <c r="W176" s="229"/>
      <c r="X176" s="229"/>
      <c r="Y176" s="229"/>
      <c r="Z176" s="229"/>
      <c r="AA176" s="229"/>
      <c r="AB176" s="229"/>
      <c r="AC176" s="229"/>
      <c r="AD176" s="229"/>
      <c r="AE176" s="229"/>
      <c r="AF176" s="214"/>
      <c r="AG176" s="214"/>
      <c r="AH176" s="214"/>
      <c r="AI176" s="214"/>
      <c r="AJ176" s="214"/>
      <c r="AK176" s="214"/>
      <c r="AL176" s="214"/>
      <c r="AM176" s="214"/>
      <c r="AN176" s="214"/>
      <c r="AO176" s="214"/>
      <c r="AP176" s="214"/>
      <c r="AQ176" s="214"/>
      <c r="AR176" s="341" t="s">
        <v>197</v>
      </c>
      <c r="AS176" s="214"/>
      <c r="AT176" s="341" t="s">
        <v>159</v>
      </c>
      <c r="AU176" s="341" t="s">
        <v>81</v>
      </c>
      <c r="AV176" s="214"/>
      <c r="AW176" s="214"/>
      <c r="AX176" s="214"/>
      <c r="AY176" s="220" t="s">
        <v>157</v>
      </c>
      <c r="AZ176" s="214"/>
      <c r="BA176" s="214"/>
      <c r="BB176" s="214"/>
      <c r="BC176" s="214"/>
      <c r="BD176" s="214"/>
      <c r="BE176" s="342">
        <v>0</v>
      </c>
      <c r="BF176" s="342">
        <v>0</v>
      </c>
      <c r="BG176" s="342">
        <v>0</v>
      </c>
      <c r="BH176" s="342">
        <v>0</v>
      </c>
      <c r="BI176" s="342">
        <v>0</v>
      </c>
      <c r="BJ176" s="220" t="s">
        <v>81</v>
      </c>
      <c r="BK176" s="342">
        <v>0</v>
      </c>
      <c r="BL176" s="220" t="s">
        <v>197</v>
      </c>
      <c r="BM176" s="341" t="s">
        <v>2740</v>
      </c>
    </row>
    <row r="177" spans="1:65" s="17" customFormat="1" ht="24.25" customHeight="1">
      <c r="A177" s="229"/>
      <c r="B177" s="230"/>
      <c r="C177" s="343" t="s">
        <v>427</v>
      </c>
      <c r="D177" s="343" t="s">
        <v>236</v>
      </c>
      <c r="E177" s="344" t="s">
        <v>1827</v>
      </c>
      <c r="F177" s="345" t="s">
        <v>1828</v>
      </c>
      <c r="G177" s="346" t="s">
        <v>222</v>
      </c>
      <c r="H177" s="347">
        <v>2</v>
      </c>
      <c r="I177" s="348"/>
      <c r="J177" s="349"/>
      <c r="K177" s="350"/>
      <c r="L177" s="351"/>
      <c r="M177" s="352" t="s">
        <v>2689</v>
      </c>
      <c r="N177" s="353" t="s">
        <v>35</v>
      </c>
      <c r="O177" s="239"/>
      <c r="P177" s="339">
        <v>0</v>
      </c>
      <c r="Q177" s="339">
        <v>3.5999999999999999E-3</v>
      </c>
      <c r="R177" s="339">
        <v>7.1999999999999998E-3</v>
      </c>
      <c r="S177" s="339">
        <v>0</v>
      </c>
      <c r="T177" s="340">
        <v>0</v>
      </c>
      <c r="U177" s="229"/>
      <c r="V177" s="229"/>
      <c r="W177" s="229"/>
      <c r="X177" s="229"/>
      <c r="Y177" s="229"/>
      <c r="Z177" s="229"/>
      <c r="AA177" s="229"/>
      <c r="AB177" s="229"/>
      <c r="AC177" s="229"/>
      <c r="AD177" s="229"/>
      <c r="AE177" s="229"/>
      <c r="AF177" s="214"/>
      <c r="AG177" s="214"/>
      <c r="AH177" s="214"/>
      <c r="AI177" s="214"/>
      <c r="AJ177" s="214"/>
      <c r="AK177" s="214"/>
      <c r="AL177" s="214"/>
      <c r="AM177" s="214"/>
      <c r="AN177" s="214"/>
      <c r="AO177" s="214"/>
      <c r="AP177" s="214"/>
      <c r="AQ177" s="214"/>
      <c r="AR177" s="341" t="s">
        <v>233</v>
      </c>
      <c r="AS177" s="214"/>
      <c r="AT177" s="341" t="s">
        <v>236</v>
      </c>
      <c r="AU177" s="341" t="s">
        <v>81</v>
      </c>
      <c r="AV177" s="214"/>
      <c r="AW177" s="214"/>
      <c r="AX177" s="214"/>
      <c r="AY177" s="220" t="s">
        <v>157</v>
      </c>
      <c r="AZ177" s="214"/>
      <c r="BA177" s="214"/>
      <c r="BB177" s="214"/>
      <c r="BC177" s="214"/>
      <c r="BD177" s="214"/>
      <c r="BE177" s="342">
        <v>0</v>
      </c>
      <c r="BF177" s="342">
        <v>0</v>
      </c>
      <c r="BG177" s="342">
        <v>0</v>
      </c>
      <c r="BH177" s="342">
        <v>0</v>
      </c>
      <c r="BI177" s="342">
        <v>0</v>
      </c>
      <c r="BJ177" s="220" t="s">
        <v>81</v>
      </c>
      <c r="BK177" s="342">
        <v>0</v>
      </c>
      <c r="BL177" s="220" t="s">
        <v>197</v>
      </c>
      <c r="BM177" s="341" t="s">
        <v>2741</v>
      </c>
    </row>
    <row r="178" spans="1:65" s="17" customFormat="1" ht="24.25" customHeight="1">
      <c r="A178" s="229"/>
      <c r="B178" s="230"/>
      <c r="C178" s="329" t="s">
        <v>266</v>
      </c>
      <c r="D178" s="329" t="s">
        <v>159</v>
      </c>
      <c r="E178" s="330" t="s">
        <v>1829</v>
      </c>
      <c r="F178" s="331" t="s">
        <v>1830</v>
      </c>
      <c r="G178" s="332" t="s">
        <v>222</v>
      </c>
      <c r="H178" s="333">
        <v>2</v>
      </c>
      <c r="I178" s="334"/>
      <c r="J178" s="335"/>
      <c r="K178" s="336"/>
      <c r="L178" s="232"/>
      <c r="M178" s="337" t="s">
        <v>2689</v>
      </c>
      <c r="N178" s="338" t="s">
        <v>35</v>
      </c>
      <c r="O178" s="239"/>
      <c r="P178" s="339">
        <v>0</v>
      </c>
      <c r="Q178" s="339">
        <v>0</v>
      </c>
      <c r="R178" s="339">
        <v>0</v>
      </c>
      <c r="S178" s="339">
        <v>0</v>
      </c>
      <c r="T178" s="340">
        <v>0</v>
      </c>
      <c r="U178" s="229"/>
      <c r="V178" s="229"/>
      <c r="W178" s="229"/>
      <c r="X178" s="229"/>
      <c r="Y178" s="229"/>
      <c r="Z178" s="229"/>
      <c r="AA178" s="229"/>
      <c r="AB178" s="229"/>
      <c r="AC178" s="229"/>
      <c r="AD178" s="229"/>
      <c r="AE178" s="229"/>
      <c r="AF178" s="214"/>
      <c r="AG178" s="214"/>
      <c r="AH178" s="214"/>
      <c r="AI178" s="214"/>
      <c r="AJ178" s="214"/>
      <c r="AK178" s="214"/>
      <c r="AL178" s="214"/>
      <c r="AM178" s="214"/>
      <c r="AN178" s="214"/>
      <c r="AO178" s="214"/>
      <c r="AP178" s="214"/>
      <c r="AQ178" s="214"/>
      <c r="AR178" s="341" t="s">
        <v>197</v>
      </c>
      <c r="AS178" s="214"/>
      <c r="AT178" s="341" t="s">
        <v>159</v>
      </c>
      <c r="AU178" s="341" t="s">
        <v>81</v>
      </c>
      <c r="AV178" s="214"/>
      <c r="AW178" s="214"/>
      <c r="AX178" s="214"/>
      <c r="AY178" s="220" t="s">
        <v>157</v>
      </c>
      <c r="AZ178" s="214"/>
      <c r="BA178" s="214"/>
      <c r="BB178" s="214"/>
      <c r="BC178" s="214"/>
      <c r="BD178" s="214"/>
      <c r="BE178" s="342">
        <v>0</v>
      </c>
      <c r="BF178" s="342">
        <v>0</v>
      </c>
      <c r="BG178" s="342">
        <v>0</v>
      </c>
      <c r="BH178" s="342">
        <v>0</v>
      </c>
      <c r="BI178" s="342">
        <v>0</v>
      </c>
      <c r="BJ178" s="220" t="s">
        <v>81</v>
      </c>
      <c r="BK178" s="342">
        <v>0</v>
      </c>
      <c r="BL178" s="220" t="s">
        <v>197</v>
      </c>
      <c r="BM178" s="341" t="s">
        <v>2742</v>
      </c>
    </row>
    <row r="179" spans="1:65" s="17" customFormat="1" ht="24.25" customHeight="1">
      <c r="A179" s="229"/>
      <c r="B179" s="230"/>
      <c r="C179" s="343" t="s">
        <v>451</v>
      </c>
      <c r="D179" s="343" t="s">
        <v>236</v>
      </c>
      <c r="E179" s="344" t="s">
        <v>1831</v>
      </c>
      <c r="F179" s="345" t="s">
        <v>1832</v>
      </c>
      <c r="G179" s="346" t="s">
        <v>222</v>
      </c>
      <c r="H179" s="347">
        <v>2</v>
      </c>
      <c r="I179" s="348"/>
      <c r="J179" s="349"/>
      <c r="K179" s="350"/>
      <c r="L179" s="351"/>
      <c r="M179" s="352" t="s">
        <v>2689</v>
      </c>
      <c r="N179" s="353" t="s">
        <v>35</v>
      </c>
      <c r="O179" s="239"/>
      <c r="P179" s="339">
        <v>0</v>
      </c>
      <c r="Q179" s="339">
        <v>3.8999999999999998E-3</v>
      </c>
      <c r="R179" s="339">
        <v>7.7999999999999996E-3</v>
      </c>
      <c r="S179" s="339">
        <v>0</v>
      </c>
      <c r="T179" s="340">
        <v>0</v>
      </c>
      <c r="U179" s="229"/>
      <c r="V179" s="229"/>
      <c r="W179" s="229"/>
      <c r="X179" s="229"/>
      <c r="Y179" s="229"/>
      <c r="Z179" s="229"/>
      <c r="AA179" s="229"/>
      <c r="AB179" s="229"/>
      <c r="AC179" s="229"/>
      <c r="AD179" s="229"/>
      <c r="AE179" s="229"/>
      <c r="AF179" s="214"/>
      <c r="AG179" s="214"/>
      <c r="AH179" s="214"/>
      <c r="AI179" s="214"/>
      <c r="AJ179" s="214"/>
      <c r="AK179" s="214"/>
      <c r="AL179" s="214"/>
      <c r="AM179" s="214"/>
      <c r="AN179" s="214"/>
      <c r="AO179" s="214"/>
      <c r="AP179" s="214"/>
      <c r="AQ179" s="214"/>
      <c r="AR179" s="341" t="s">
        <v>233</v>
      </c>
      <c r="AS179" s="214"/>
      <c r="AT179" s="341" t="s">
        <v>236</v>
      </c>
      <c r="AU179" s="341" t="s">
        <v>81</v>
      </c>
      <c r="AV179" s="214"/>
      <c r="AW179" s="214"/>
      <c r="AX179" s="214"/>
      <c r="AY179" s="220" t="s">
        <v>157</v>
      </c>
      <c r="AZ179" s="214"/>
      <c r="BA179" s="214"/>
      <c r="BB179" s="214"/>
      <c r="BC179" s="214"/>
      <c r="BD179" s="214"/>
      <c r="BE179" s="342">
        <v>0</v>
      </c>
      <c r="BF179" s="342">
        <v>0</v>
      </c>
      <c r="BG179" s="342">
        <v>0</v>
      </c>
      <c r="BH179" s="342">
        <v>0</v>
      </c>
      <c r="BI179" s="342">
        <v>0</v>
      </c>
      <c r="BJ179" s="220" t="s">
        <v>81</v>
      </c>
      <c r="BK179" s="342">
        <v>0</v>
      </c>
      <c r="BL179" s="220" t="s">
        <v>197</v>
      </c>
      <c r="BM179" s="341" t="s">
        <v>2743</v>
      </c>
    </row>
    <row r="180" spans="1:65" s="17" customFormat="1" ht="24.25" customHeight="1">
      <c r="A180" s="229"/>
      <c r="B180" s="230"/>
      <c r="C180" s="329" t="s">
        <v>270</v>
      </c>
      <c r="D180" s="329" t="s">
        <v>159</v>
      </c>
      <c r="E180" s="330" t="s">
        <v>1833</v>
      </c>
      <c r="F180" s="331" t="s">
        <v>1834</v>
      </c>
      <c r="G180" s="332" t="s">
        <v>222</v>
      </c>
      <c r="H180" s="333">
        <v>1</v>
      </c>
      <c r="I180" s="334"/>
      <c r="J180" s="335"/>
      <c r="K180" s="336"/>
      <c r="L180" s="232"/>
      <c r="M180" s="337" t="s">
        <v>2689</v>
      </c>
      <c r="N180" s="338" t="s">
        <v>35</v>
      </c>
      <c r="O180" s="239"/>
      <c r="P180" s="339">
        <v>0</v>
      </c>
      <c r="Q180" s="339">
        <v>0</v>
      </c>
      <c r="R180" s="339">
        <v>0</v>
      </c>
      <c r="S180" s="339">
        <v>0</v>
      </c>
      <c r="T180" s="340">
        <v>0</v>
      </c>
      <c r="U180" s="229"/>
      <c r="V180" s="229"/>
      <c r="W180" s="229"/>
      <c r="X180" s="229"/>
      <c r="Y180" s="229"/>
      <c r="Z180" s="229"/>
      <c r="AA180" s="229"/>
      <c r="AB180" s="229"/>
      <c r="AC180" s="229"/>
      <c r="AD180" s="229"/>
      <c r="AE180" s="229"/>
      <c r="AF180" s="214"/>
      <c r="AG180" s="214"/>
      <c r="AH180" s="214"/>
      <c r="AI180" s="214"/>
      <c r="AJ180" s="214"/>
      <c r="AK180" s="214"/>
      <c r="AL180" s="214"/>
      <c r="AM180" s="214"/>
      <c r="AN180" s="214"/>
      <c r="AO180" s="214"/>
      <c r="AP180" s="214"/>
      <c r="AQ180" s="214"/>
      <c r="AR180" s="341" t="s">
        <v>197</v>
      </c>
      <c r="AS180" s="214"/>
      <c r="AT180" s="341" t="s">
        <v>159</v>
      </c>
      <c r="AU180" s="341" t="s">
        <v>81</v>
      </c>
      <c r="AV180" s="214"/>
      <c r="AW180" s="214"/>
      <c r="AX180" s="214"/>
      <c r="AY180" s="220" t="s">
        <v>157</v>
      </c>
      <c r="AZ180" s="214"/>
      <c r="BA180" s="214"/>
      <c r="BB180" s="214"/>
      <c r="BC180" s="214"/>
      <c r="BD180" s="214"/>
      <c r="BE180" s="342">
        <v>0</v>
      </c>
      <c r="BF180" s="342">
        <v>0</v>
      </c>
      <c r="BG180" s="342">
        <v>0</v>
      </c>
      <c r="BH180" s="342">
        <v>0</v>
      </c>
      <c r="BI180" s="342">
        <v>0</v>
      </c>
      <c r="BJ180" s="220" t="s">
        <v>81</v>
      </c>
      <c r="BK180" s="342">
        <v>0</v>
      </c>
      <c r="BL180" s="220" t="s">
        <v>197</v>
      </c>
      <c r="BM180" s="341" t="s">
        <v>2744</v>
      </c>
    </row>
    <row r="181" spans="1:65" s="17" customFormat="1" ht="24.25" customHeight="1">
      <c r="A181" s="229"/>
      <c r="B181" s="230"/>
      <c r="C181" s="343" t="s">
        <v>469</v>
      </c>
      <c r="D181" s="343" t="s">
        <v>236</v>
      </c>
      <c r="E181" s="344" t="s">
        <v>1835</v>
      </c>
      <c r="F181" s="345" t="s">
        <v>1836</v>
      </c>
      <c r="G181" s="346" t="s">
        <v>222</v>
      </c>
      <c r="H181" s="347">
        <v>1</v>
      </c>
      <c r="I181" s="348"/>
      <c r="J181" s="349"/>
      <c r="K181" s="350"/>
      <c r="L181" s="351"/>
      <c r="M181" s="352" t="s">
        <v>2689</v>
      </c>
      <c r="N181" s="353" t="s">
        <v>35</v>
      </c>
      <c r="O181" s="239"/>
      <c r="P181" s="339">
        <v>0</v>
      </c>
      <c r="Q181" s="339">
        <v>1E-4</v>
      </c>
      <c r="R181" s="339">
        <v>1E-4</v>
      </c>
      <c r="S181" s="339">
        <v>0</v>
      </c>
      <c r="T181" s="340">
        <v>0</v>
      </c>
      <c r="U181" s="229"/>
      <c r="V181" s="229"/>
      <c r="W181" s="229"/>
      <c r="X181" s="229"/>
      <c r="Y181" s="229"/>
      <c r="Z181" s="229"/>
      <c r="AA181" s="229"/>
      <c r="AB181" s="229"/>
      <c r="AC181" s="229"/>
      <c r="AD181" s="229"/>
      <c r="AE181" s="229"/>
      <c r="AF181" s="214"/>
      <c r="AG181" s="214"/>
      <c r="AH181" s="214"/>
      <c r="AI181" s="214"/>
      <c r="AJ181" s="214"/>
      <c r="AK181" s="214"/>
      <c r="AL181" s="214"/>
      <c r="AM181" s="214"/>
      <c r="AN181" s="214"/>
      <c r="AO181" s="214"/>
      <c r="AP181" s="214"/>
      <c r="AQ181" s="214"/>
      <c r="AR181" s="341" t="s">
        <v>233</v>
      </c>
      <c r="AS181" s="214"/>
      <c r="AT181" s="341" t="s">
        <v>236</v>
      </c>
      <c r="AU181" s="341" t="s">
        <v>81</v>
      </c>
      <c r="AV181" s="214"/>
      <c r="AW181" s="214"/>
      <c r="AX181" s="214"/>
      <c r="AY181" s="220" t="s">
        <v>157</v>
      </c>
      <c r="AZ181" s="214"/>
      <c r="BA181" s="214"/>
      <c r="BB181" s="214"/>
      <c r="BC181" s="214"/>
      <c r="BD181" s="214"/>
      <c r="BE181" s="342">
        <v>0</v>
      </c>
      <c r="BF181" s="342">
        <v>0</v>
      </c>
      <c r="BG181" s="342">
        <v>0</v>
      </c>
      <c r="BH181" s="342">
        <v>0</v>
      </c>
      <c r="BI181" s="342">
        <v>0</v>
      </c>
      <c r="BJ181" s="220" t="s">
        <v>81</v>
      </c>
      <c r="BK181" s="342">
        <v>0</v>
      </c>
      <c r="BL181" s="220" t="s">
        <v>197</v>
      </c>
      <c r="BM181" s="341" t="s">
        <v>2745</v>
      </c>
    </row>
    <row r="182" spans="1:65" s="17" customFormat="1" ht="24.25" customHeight="1">
      <c r="A182" s="229"/>
      <c r="B182" s="230"/>
      <c r="C182" s="329" t="s">
        <v>273</v>
      </c>
      <c r="D182" s="329" t="s">
        <v>159</v>
      </c>
      <c r="E182" s="330" t="s">
        <v>1837</v>
      </c>
      <c r="F182" s="331" t="s">
        <v>1838</v>
      </c>
      <c r="G182" s="332" t="s">
        <v>222</v>
      </c>
      <c r="H182" s="333">
        <v>11</v>
      </c>
      <c r="I182" s="334"/>
      <c r="J182" s="335"/>
      <c r="K182" s="336"/>
      <c r="L182" s="232"/>
      <c r="M182" s="337" t="s">
        <v>2689</v>
      </c>
      <c r="N182" s="338" t="s">
        <v>35</v>
      </c>
      <c r="O182" s="239"/>
      <c r="P182" s="339">
        <v>0</v>
      </c>
      <c r="Q182" s="339">
        <v>0</v>
      </c>
      <c r="R182" s="339">
        <v>0</v>
      </c>
      <c r="S182" s="339">
        <v>0</v>
      </c>
      <c r="T182" s="340">
        <v>0</v>
      </c>
      <c r="U182" s="229"/>
      <c r="V182" s="229"/>
      <c r="W182" s="229"/>
      <c r="X182" s="229"/>
      <c r="Y182" s="229"/>
      <c r="Z182" s="229"/>
      <c r="AA182" s="229"/>
      <c r="AB182" s="229"/>
      <c r="AC182" s="229"/>
      <c r="AD182" s="229"/>
      <c r="AE182" s="229"/>
      <c r="AF182" s="214"/>
      <c r="AG182" s="214"/>
      <c r="AH182" s="214"/>
      <c r="AI182" s="214"/>
      <c r="AJ182" s="214"/>
      <c r="AK182" s="214"/>
      <c r="AL182" s="214"/>
      <c r="AM182" s="214"/>
      <c r="AN182" s="214"/>
      <c r="AO182" s="214"/>
      <c r="AP182" s="214"/>
      <c r="AQ182" s="214"/>
      <c r="AR182" s="341" t="s">
        <v>197</v>
      </c>
      <c r="AS182" s="214"/>
      <c r="AT182" s="341" t="s">
        <v>159</v>
      </c>
      <c r="AU182" s="341" t="s">
        <v>81</v>
      </c>
      <c r="AV182" s="214"/>
      <c r="AW182" s="214"/>
      <c r="AX182" s="214"/>
      <c r="AY182" s="220" t="s">
        <v>157</v>
      </c>
      <c r="AZ182" s="214"/>
      <c r="BA182" s="214"/>
      <c r="BB182" s="214"/>
      <c r="BC182" s="214"/>
      <c r="BD182" s="214"/>
      <c r="BE182" s="342">
        <v>0</v>
      </c>
      <c r="BF182" s="342">
        <v>0</v>
      </c>
      <c r="BG182" s="342">
        <v>0</v>
      </c>
      <c r="BH182" s="342">
        <v>0</v>
      </c>
      <c r="BI182" s="342">
        <v>0</v>
      </c>
      <c r="BJ182" s="220" t="s">
        <v>81</v>
      </c>
      <c r="BK182" s="342">
        <v>0</v>
      </c>
      <c r="BL182" s="220" t="s">
        <v>197</v>
      </c>
      <c r="BM182" s="341" t="s">
        <v>2746</v>
      </c>
    </row>
    <row r="183" spans="1:65" s="17" customFormat="1" ht="24.25" customHeight="1">
      <c r="A183" s="229"/>
      <c r="B183" s="230"/>
      <c r="C183" s="343" t="s">
        <v>476</v>
      </c>
      <c r="D183" s="343" t="s">
        <v>236</v>
      </c>
      <c r="E183" s="344" t="s">
        <v>1839</v>
      </c>
      <c r="F183" s="345" t="s">
        <v>1840</v>
      </c>
      <c r="G183" s="346" t="s">
        <v>222</v>
      </c>
      <c r="H183" s="347">
        <v>1</v>
      </c>
      <c r="I183" s="348"/>
      <c r="J183" s="349"/>
      <c r="K183" s="350"/>
      <c r="L183" s="351"/>
      <c r="M183" s="352" t="s">
        <v>2689</v>
      </c>
      <c r="N183" s="353" t="s">
        <v>35</v>
      </c>
      <c r="O183" s="239"/>
      <c r="P183" s="339">
        <v>0</v>
      </c>
      <c r="Q183" s="339">
        <v>1E-4</v>
      </c>
      <c r="R183" s="339">
        <v>1E-4</v>
      </c>
      <c r="S183" s="339">
        <v>0</v>
      </c>
      <c r="T183" s="340">
        <v>0</v>
      </c>
      <c r="U183" s="229"/>
      <c r="V183" s="229"/>
      <c r="W183" s="229"/>
      <c r="X183" s="229"/>
      <c r="Y183" s="229"/>
      <c r="Z183" s="229"/>
      <c r="AA183" s="229"/>
      <c r="AB183" s="229"/>
      <c r="AC183" s="229"/>
      <c r="AD183" s="229"/>
      <c r="AE183" s="229"/>
      <c r="AF183" s="214"/>
      <c r="AG183" s="214"/>
      <c r="AH183" s="214"/>
      <c r="AI183" s="214"/>
      <c r="AJ183" s="214"/>
      <c r="AK183" s="214"/>
      <c r="AL183" s="214"/>
      <c r="AM183" s="214"/>
      <c r="AN183" s="214"/>
      <c r="AO183" s="214"/>
      <c r="AP183" s="214"/>
      <c r="AQ183" s="214"/>
      <c r="AR183" s="341" t="s">
        <v>233</v>
      </c>
      <c r="AS183" s="214"/>
      <c r="AT183" s="341" t="s">
        <v>236</v>
      </c>
      <c r="AU183" s="341" t="s">
        <v>81</v>
      </c>
      <c r="AV183" s="214"/>
      <c r="AW183" s="214"/>
      <c r="AX183" s="214"/>
      <c r="AY183" s="220" t="s">
        <v>157</v>
      </c>
      <c r="AZ183" s="214"/>
      <c r="BA183" s="214"/>
      <c r="BB183" s="214"/>
      <c r="BC183" s="214"/>
      <c r="BD183" s="214"/>
      <c r="BE183" s="342">
        <v>0</v>
      </c>
      <c r="BF183" s="342">
        <v>0</v>
      </c>
      <c r="BG183" s="342">
        <v>0</v>
      </c>
      <c r="BH183" s="342">
        <v>0</v>
      </c>
      <c r="BI183" s="342">
        <v>0</v>
      </c>
      <c r="BJ183" s="220" t="s">
        <v>81</v>
      </c>
      <c r="BK183" s="342">
        <v>0</v>
      </c>
      <c r="BL183" s="220" t="s">
        <v>197</v>
      </c>
      <c r="BM183" s="341" t="s">
        <v>2747</v>
      </c>
    </row>
    <row r="184" spans="1:65" s="17" customFormat="1" ht="24.25" customHeight="1">
      <c r="A184" s="229"/>
      <c r="B184" s="230"/>
      <c r="C184" s="343" t="s">
        <v>279</v>
      </c>
      <c r="D184" s="343" t="s">
        <v>236</v>
      </c>
      <c r="E184" s="344" t="s">
        <v>1841</v>
      </c>
      <c r="F184" s="345" t="s">
        <v>1842</v>
      </c>
      <c r="G184" s="346" t="s">
        <v>222</v>
      </c>
      <c r="H184" s="347">
        <v>4</v>
      </c>
      <c r="I184" s="348"/>
      <c r="J184" s="349"/>
      <c r="K184" s="350"/>
      <c r="L184" s="351"/>
      <c r="M184" s="352" t="s">
        <v>2689</v>
      </c>
      <c r="N184" s="353" t="s">
        <v>35</v>
      </c>
      <c r="O184" s="239"/>
      <c r="P184" s="339">
        <v>0</v>
      </c>
      <c r="Q184" s="339">
        <v>2.0000000000000001E-4</v>
      </c>
      <c r="R184" s="339">
        <v>8.0000000000000004E-4</v>
      </c>
      <c r="S184" s="339">
        <v>0</v>
      </c>
      <c r="T184" s="340">
        <v>0</v>
      </c>
      <c r="U184" s="229"/>
      <c r="V184" s="229"/>
      <c r="W184" s="229"/>
      <c r="X184" s="229"/>
      <c r="Y184" s="229"/>
      <c r="Z184" s="229"/>
      <c r="AA184" s="229"/>
      <c r="AB184" s="229"/>
      <c r="AC184" s="229"/>
      <c r="AD184" s="229"/>
      <c r="AE184" s="229"/>
      <c r="AF184" s="214"/>
      <c r="AG184" s="214"/>
      <c r="AH184" s="214"/>
      <c r="AI184" s="214"/>
      <c r="AJ184" s="214"/>
      <c r="AK184" s="214"/>
      <c r="AL184" s="214"/>
      <c r="AM184" s="214"/>
      <c r="AN184" s="214"/>
      <c r="AO184" s="214"/>
      <c r="AP184" s="214"/>
      <c r="AQ184" s="214"/>
      <c r="AR184" s="341" t="s">
        <v>233</v>
      </c>
      <c r="AS184" s="214"/>
      <c r="AT184" s="341" t="s">
        <v>236</v>
      </c>
      <c r="AU184" s="341" t="s">
        <v>81</v>
      </c>
      <c r="AV184" s="214"/>
      <c r="AW184" s="214"/>
      <c r="AX184" s="214"/>
      <c r="AY184" s="220" t="s">
        <v>157</v>
      </c>
      <c r="AZ184" s="214"/>
      <c r="BA184" s="214"/>
      <c r="BB184" s="214"/>
      <c r="BC184" s="214"/>
      <c r="BD184" s="214"/>
      <c r="BE184" s="342">
        <v>0</v>
      </c>
      <c r="BF184" s="342">
        <v>0</v>
      </c>
      <c r="BG184" s="342">
        <v>0</v>
      </c>
      <c r="BH184" s="342">
        <v>0</v>
      </c>
      <c r="BI184" s="342">
        <v>0</v>
      </c>
      <c r="BJ184" s="220" t="s">
        <v>81</v>
      </c>
      <c r="BK184" s="342">
        <v>0</v>
      </c>
      <c r="BL184" s="220" t="s">
        <v>197</v>
      </c>
      <c r="BM184" s="341" t="s">
        <v>2748</v>
      </c>
    </row>
    <row r="185" spans="1:65" s="17" customFormat="1" ht="24.25" customHeight="1">
      <c r="A185" s="229"/>
      <c r="B185" s="230"/>
      <c r="C185" s="343" t="s">
        <v>481</v>
      </c>
      <c r="D185" s="343" t="s">
        <v>236</v>
      </c>
      <c r="E185" s="344" t="s">
        <v>1843</v>
      </c>
      <c r="F185" s="345" t="s">
        <v>1844</v>
      </c>
      <c r="G185" s="346" t="s">
        <v>222</v>
      </c>
      <c r="H185" s="347">
        <v>4</v>
      </c>
      <c r="I185" s="348"/>
      <c r="J185" s="349"/>
      <c r="K185" s="350"/>
      <c r="L185" s="351"/>
      <c r="M185" s="352" t="s">
        <v>2689</v>
      </c>
      <c r="N185" s="353" t="s">
        <v>35</v>
      </c>
      <c r="O185" s="239"/>
      <c r="P185" s="339">
        <v>0</v>
      </c>
      <c r="Q185" s="339">
        <v>2.0000000000000001E-4</v>
      </c>
      <c r="R185" s="339">
        <v>8.0000000000000004E-4</v>
      </c>
      <c r="S185" s="339">
        <v>0</v>
      </c>
      <c r="T185" s="340">
        <v>0</v>
      </c>
      <c r="U185" s="229"/>
      <c r="V185" s="229"/>
      <c r="W185" s="229"/>
      <c r="X185" s="229"/>
      <c r="Y185" s="229"/>
      <c r="Z185" s="229"/>
      <c r="AA185" s="229"/>
      <c r="AB185" s="229"/>
      <c r="AC185" s="229"/>
      <c r="AD185" s="229"/>
      <c r="AE185" s="229"/>
      <c r="AF185" s="214"/>
      <c r="AG185" s="214"/>
      <c r="AH185" s="214"/>
      <c r="AI185" s="214"/>
      <c r="AJ185" s="214"/>
      <c r="AK185" s="214"/>
      <c r="AL185" s="214"/>
      <c r="AM185" s="214"/>
      <c r="AN185" s="214"/>
      <c r="AO185" s="214"/>
      <c r="AP185" s="214"/>
      <c r="AQ185" s="214"/>
      <c r="AR185" s="341" t="s">
        <v>233</v>
      </c>
      <c r="AS185" s="214"/>
      <c r="AT185" s="341" t="s">
        <v>236</v>
      </c>
      <c r="AU185" s="341" t="s">
        <v>81</v>
      </c>
      <c r="AV185" s="214"/>
      <c r="AW185" s="214"/>
      <c r="AX185" s="214"/>
      <c r="AY185" s="220" t="s">
        <v>157</v>
      </c>
      <c r="AZ185" s="214"/>
      <c r="BA185" s="214"/>
      <c r="BB185" s="214"/>
      <c r="BC185" s="214"/>
      <c r="BD185" s="214"/>
      <c r="BE185" s="342">
        <v>0</v>
      </c>
      <c r="BF185" s="342">
        <v>0</v>
      </c>
      <c r="BG185" s="342">
        <v>0</v>
      </c>
      <c r="BH185" s="342">
        <v>0</v>
      </c>
      <c r="BI185" s="342">
        <v>0</v>
      </c>
      <c r="BJ185" s="220" t="s">
        <v>81</v>
      </c>
      <c r="BK185" s="342">
        <v>0</v>
      </c>
      <c r="BL185" s="220" t="s">
        <v>197</v>
      </c>
      <c r="BM185" s="341" t="s">
        <v>2749</v>
      </c>
    </row>
    <row r="186" spans="1:65" s="17" customFormat="1" ht="24.25" customHeight="1">
      <c r="A186" s="229"/>
      <c r="B186" s="230"/>
      <c r="C186" s="343" t="s">
        <v>285</v>
      </c>
      <c r="D186" s="343" t="s">
        <v>236</v>
      </c>
      <c r="E186" s="344" t="s">
        <v>1845</v>
      </c>
      <c r="F186" s="345" t="s">
        <v>1846</v>
      </c>
      <c r="G186" s="346" t="s">
        <v>222</v>
      </c>
      <c r="H186" s="347">
        <v>2</v>
      </c>
      <c r="I186" s="348"/>
      <c r="J186" s="349"/>
      <c r="K186" s="350"/>
      <c r="L186" s="351"/>
      <c r="M186" s="352" t="s">
        <v>2689</v>
      </c>
      <c r="N186" s="353" t="s">
        <v>35</v>
      </c>
      <c r="O186" s="239"/>
      <c r="P186" s="339">
        <v>0</v>
      </c>
      <c r="Q186" s="339">
        <v>2.0000000000000001E-4</v>
      </c>
      <c r="R186" s="339">
        <v>4.0000000000000002E-4</v>
      </c>
      <c r="S186" s="339">
        <v>0</v>
      </c>
      <c r="T186" s="340">
        <v>0</v>
      </c>
      <c r="U186" s="229"/>
      <c r="V186" s="229"/>
      <c r="W186" s="229"/>
      <c r="X186" s="229"/>
      <c r="Y186" s="229"/>
      <c r="Z186" s="229"/>
      <c r="AA186" s="229"/>
      <c r="AB186" s="229"/>
      <c r="AC186" s="229"/>
      <c r="AD186" s="229"/>
      <c r="AE186" s="229"/>
      <c r="AF186" s="214"/>
      <c r="AG186" s="214"/>
      <c r="AH186" s="214"/>
      <c r="AI186" s="214"/>
      <c r="AJ186" s="214"/>
      <c r="AK186" s="214"/>
      <c r="AL186" s="214"/>
      <c r="AM186" s="214"/>
      <c r="AN186" s="214"/>
      <c r="AO186" s="214"/>
      <c r="AP186" s="214"/>
      <c r="AQ186" s="214"/>
      <c r="AR186" s="341" t="s">
        <v>233</v>
      </c>
      <c r="AS186" s="214"/>
      <c r="AT186" s="341" t="s">
        <v>236</v>
      </c>
      <c r="AU186" s="341" t="s">
        <v>81</v>
      </c>
      <c r="AV186" s="214"/>
      <c r="AW186" s="214"/>
      <c r="AX186" s="214"/>
      <c r="AY186" s="220" t="s">
        <v>157</v>
      </c>
      <c r="AZ186" s="214"/>
      <c r="BA186" s="214"/>
      <c r="BB186" s="214"/>
      <c r="BC186" s="214"/>
      <c r="BD186" s="214"/>
      <c r="BE186" s="342">
        <v>0</v>
      </c>
      <c r="BF186" s="342">
        <v>0</v>
      </c>
      <c r="BG186" s="342">
        <v>0</v>
      </c>
      <c r="BH186" s="342">
        <v>0</v>
      </c>
      <c r="BI186" s="342">
        <v>0</v>
      </c>
      <c r="BJ186" s="220" t="s">
        <v>81</v>
      </c>
      <c r="BK186" s="342">
        <v>0</v>
      </c>
      <c r="BL186" s="220" t="s">
        <v>197</v>
      </c>
      <c r="BM186" s="341" t="s">
        <v>2750</v>
      </c>
    </row>
    <row r="187" spans="1:65" s="17" customFormat="1" ht="24.25" customHeight="1">
      <c r="A187" s="229"/>
      <c r="B187" s="230"/>
      <c r="C187" s="329" t="s">
        <v>488</v>
      </c>
      <c r="D187" s="329" t="s">
        <v>159</v>
      </c>
      <c r="E187" s="330" t="s">
        <v>1847</v>
      </c>
      <c r="F187" s="331" t="s">
        <v>1848</v>
      </c>
      <c r="G187" s="332" t="s">
        <v>222</v>
      </c>
      <c r="H187" s="333">
        <v>7</v>
      </c>
      <c r="I187" s="334"/>
      <c r="J187" s="335"/>
      <c r="K187" s="336"/>
      <c r="L187" s="232"/>
      <c r="M187" s="337" t="s">
        <v>2689</v>
      </c>
      <c r="N187" s="338" t="s">
        <v>35</v>
      </c>
      <c r="O187" s="239"/>
      <c r="P187" s="339">
        <v>0</v>
      </c>
      <c r="Q187" s="339">
        <v>0</v>
      </c>
      <c r="R187" s="339">
        <v>0</v>
      </c>
      <c r="S187" s="339">
        <v>0</v>
      </c>
      <c r="T187" s="340">
        <v>0</v>
      </c>
      <c r="U187" s="229"/>
      <c r="V187" s="229"/>
      <c r="W187" s="229"/>
      <c r="X187" s="229"/>
      <c r="Y187" s="229"/>
      <c r="Z187" s="229"/>
      <c r="AA187" s="229"/>
      <c r="AB187" s="229"/>
      <c r="AC187" s="229"/>
      <c r="AD187" s="229"/>
      <c r="AE187" s="229"/>
      <c r="AF187" s="214"/>
      <c r="AG187" s="214"/>
      <c r="AH187" s="214"/>
      <c r="AI187" s="214"/>
      <c r="AJ187" s="214"/>
      <c r="AK187" s="214"/>
      <c r="AL187" s="214"/>
      <c r="AM187" s="214"/>
      <c r="AN187" s="214"/>
      <c r="AO187" s="214"/>
      <c r="AP187" s="214"/>
      <c r="AQ187" s="214"/>
      <c r="AR187" s="341" t="s">
        <v>197</v>
      </c>
      <c r="AS187" s="214"/>
      <c r="AT187" s="341" t="s">
        <v>159</v>
      </c>
      <c r="AU187" s="341" t="s">
        <v>81</v>
      </c>
      <c r="AV187" s="214"/>
      <c r="AW187" s="214"/>
      <c r="AX187" s="214"/>
      <c r="AY187" s="220" t="s">
        <v>157</v>
      </c>
      <c r="AZ187" s="214"/>
      <c r="BA187" s="214"/>
      <c r="BB187" s="214"/>
      <c r="BC187" s="214"/>
      <c r="BD187" s="214"/>
      <c r="BE187" s="342">
        <v>0</v>
      </c>
      <c r="BF187" s="342">
        <v>0</v>
      </c>
      <c r="BG187" s="342">
        <v>0</v>
      </c>
      <c r="BH187" s="342">
        <v>0</v>
      </c>
      <c r="BI187" s="342">
        <v>0</v>
      </c>
      <c r="BJ187" s="220" t="s">
        <v>81</v>
      </c>
      <c r="BK187" s="342">
        <v>0</v>
      </c>
      <c r="BL187" s="220" t="s">
        <v>197</v>
      </c>
      <c r="BM187" s="341" t="s">
        <v>2751</v>
      </c>
    </row>
    <row r="188" spans="1:65" s="17" customFormat="1" ht="24.25" customHeight="1">
      <c r="A188" s="229"/>
      <c r="B188" s="230"/>
      <c r="C188" s="343" t="s">
        <v>298</v>
      </c>
      <c r="D188" s="343" t="s">
        <v>236</v>
      </c>
      <c r="E188" s="344" t="s">
        <v>1849</v>
      </c>
      <c r="F188" s="345" t="s">
        <v>1850</v>
      </c>
      <c r="G188" s="346" t="s">
        <v>222</v>
      </c>
      <c r="H188" s="347">
        <v>5</v>
      </c>
      <c r="I188" s="348"/>
      <c r="J188" s="349"/>
      <c r="K188" s="350"/>
      <c r="L188" s="351"/>
      <c r="M188" s="352" t="s">
        <v>2689</v>
      </c>
      <c r="N188" s="353" t="s">
        <v>35</v>
      </c>
      <c r="O188" s="239"/>
      <c r="P188" s="339">
        <v>0</v>
      </c>
      <c r="Q188" s="339">
        <v>2.9999999999999997E-4</v>
      </c>
      <c r="R188" s="339">
        <v>1.4999999999999998E-3</v>
      </c>
      <c r="S188" s="339">
        <v>0</v>
      </c>
      <c r="T188" s="340">
        <v>0</v>
      </c>
      <c r="U188" s="229"/>
      <c r="V188" s="229"/>
      <c r="W188" s="229"/>
      <c r="X188" s="229"/>
      <c r="Y188" s="229"/>
      <c r="Z188" s="229"/>
      <c r="AA188" s="229"/>
      <c r="AB188" s="229"/>
      <c r="AC188" s="229"/>
      <c r="AD188" s="229"/>
      <c r="AE188" s="229"/>
      <c r="AF188" s="214"/>
      <c r="AG188" s="214"/>
      <c r="AH188" s="214"/>
      <c r="AI188" s="214"/>
      <c r="AJ188" s="214"/>
      <c r="AK188" s="214"/>
      <c r="AL188" s="214"/>
      <c r="AM188" s="214"/>
      <c r="AN188" s="214"/>
      <c r="AO188" s="214"/>
      <c r="AP188" s="214"/>
      <c r="AQ188" s="214"/>
      <c r="AR188" s="341" t="s">
        <v>233</v>
      </c>
      <c r="AS188" s="214"/>
      <c r="AT188" s="341" t="s">
        <v>236</v>
      </c>
      <c r="AU188" s="341" t="s">
        <v>81</v>
      </c>
      <c r="AV188" s="214"/>
      <c r="AW188" s="214"/>
      <c r="AX188" s="214"/>
      <c r="AY188" s="220" t="s">
        <v>157</v>
      </c>
      <c r="AZ188" s="214"/>
      <c r="BA188" s="214"/>
      <c r="BB188" s="214"/>
      <c r="BC188" s="214"/>
      <c r="BD188" s="214"/>
      <c r="BE188" s="342">
        <v>0</v>
      </c>
      <c r="BF188" s="342">
        <v>0</v>
      </c>
      <c r="BG188" s="342">
        <v>0</v>
      </c>
      <c r="BH188" s="342">
        <v>0</v>
      </c>
      <c r="BI188" s="342">
        <v>0</v>
      </c>
      <c r="BJ188" s="220" t="s">
        <v>81</v>
      </c>
      <c r="BK188" s="342">
        <v>0</v>
      </c>
      <c r="BL188" s="220" t="s">
        <v>197</v>
      </c>
      <c r="BM188" s="341" t="s">
        <v>2752</v>
      </c>
    </row>
    <row r="189" spans="1:65" s="17" customFormat="1" ht="21.75" customHeight="1">
      <c r="A189" s="229"/>
      <c r="B189" s="230"/>
      <c r="C189" s="343" t="s">
        <v>496</v>
      </c>
      <c r="D189" s="343" t="s">
        <v>236</v>
      </c>
      <c r="E189" s="344" t="s">
        <v>1851</v>
      </c>
      <c r="F189" s="345" t="s">
        <v>1852</v>
      </c>
      <c r="G189" s="346" t="s">
        <v>222</v>
      </c>
      <c r="H189" s="347">
        <v>1</v>
      </c>
      <c r="I189" s="348"/>
      <c r="J189" s="349"/>
      <c r="K189" s="350"/>
      <c r="L189" s="351"/>
      <c r="M189" s="352" t="s">
        <v>2689</v>
      </c>
      <c r="N189" s="353" t="s">
        <v>35</v>
      </c>
      <c r="O189" s="239"/>
      <c r="P189" s="339">
        <v>0</v>
      </c>
      <c r="Q189" s="339">
        <v>4.0000000000000002E-4</v>
      </c>
      <c r="R189" s="339">
        <v>4.0000000000000002E-4</v>
      </c>
      <c r="S189" s="339">
        <v>0</v>
      </c>
      <c r="T189" s="340">
        <v>0</v>
      </c>
      <c r="U189" s="229"/>
      <c r="V189" s="229"/>
      <c r="W189" s="229"/>
      <c r="X189" s="229"/>
      <c r="Y189" s="229"/>
      <c r="Z189" s="229"/>
      <c r="AA189" s="229"/>
      <c r="AB189" s="229"/>
      <c r="AC189" s="229"/>
      <c r="AD189" s="229"/>
      <c r="AE189" s="229"/>
      <c r="AF189" s="214"/>
      <c r="AG189" s="214"/>
      <c r="AH189" s="214"/>
      <c r="AI189" s="214"/>
      <c r="AJ189" s="214"/>
      <c r="AK189" s="214"/>
      <c r="AL189" s="214"/>
      <c r="AM189" s="214"/>
      <c r="AN189" s="214"/>
      <c r="AO189" s="214"/>
      <c r="AP189" s="214"/>
      <c r="AQ189" s="214"/>
      <c r="AR189" s="341" t="s">
        <v>233</v>
      </c>
      <c r="AS189" s="214"/>
      <c r="AT189" s="341" t="s">
        <v>236</v>
      </c>
      <c r="AU189" s="341" t="s">
        <v>81</v>
      </c>
      <c r="AV189" s="214"/>
      <c r="AW189" s="214"/>
      <c r="AX189" s="214"/>
      <c r="AY189" s="220" t="s">
        <v>157</v>
      </c>
      <c r="AZ189" s="214"/>
      <c r="BA189" s="214"/>
      <c r="BB189" s="214"/>
      <c r="BC189" s="214"/>
      <c r="BD189" s="214"/>
      <c r="BE189" s="342">
        <v>0</v>
      </c>
      <c r="BF189" s="342">
        <v>0</v>
      </c>
      <c r="BG189" s="342">
        <v>0</v>
      </c>
      <c r="BH189" s="342">
        <v>0</v>
      </c>
      <c r="BI189" s="342">
        <v>0</v>
      </c>
      <c r="BJ189" s="220" t="s">
        <v>81</v>
      </c>
      <c r="BK189" s="342">
        <v>0</v>
      </c>
      <c r="BL189" s="220" t="s">
        <v>197</v>
      </c>
      <c r="BM189" s="341" t="s">
        <v>2753</v>
      </c>
    </row>
    <row r="190" spans="1:65" s="17" customFormat="1" ht="24.25" customHeight="1">
      <c r="A190" s="229"/>
      <c r="B190" s="230"/>
      <c r="C190" s="343" t="s">
        <v>304</v>
      </c>
      <c r="D190" s="343" t="s">
        <v>236</v>
      </c>
      <c r="E190" s="344" t="s">
        <v>1853</v>
      </c>
      <c r="F190" s="345" t="s">
        <v>1854</v>
      </c>
      <c r="G190" s="346" t="s">
        <v>222</v>
      </c>
      <c r="H190" s="347">
        <v>1</v>
      </c>
      <c r="I190" s="348"/>
      <c r="J190" s="349"/>
      <c r="K190" s="350"/>
      <c r="L190" s="351"/>
      <c r="M190" s="352" t="s">
        <v>2689</v>
      </c>
      <c r="N190" s="353" t="s">
        <v>35</v>
      </c>
      <c r="O190" s="239"/>
      <c r="P190" s="339">
        <v>0</v>
      </c>
      <c r="Q190" s="339">
        <v>6.9999999999999999E-4</v>
      </c>
      <c r="R190" s="339">
        <v>6.9999999999999999E-4</v>
      </c>
      <c r="S190" s="339">
        <v>0</v>
      </c>
      <c r="T190" s="340">
        <v>0</v>
      </c>
      <c r="U190" s="229"/>
      <c r="V190" s="229"/>
      <c r="W190" s="229"/>
      <c r="X190" s="229"/>
      <c r="Y190" s="229"/>
      <c r="Z190" s="229"/>
      <c r="AA190" s="229"/>
      <c r="AB190" s="229"/>
      <c r="AC190" s="229"/>
      <c r="AD190" s="229"/>
      <c r="AE190" s="229"/>
      <c r="AF190" s="214"/>
      <c r="AG190" s="214"/>
      <c r="AH190" s="214"/>
      <c r="AI190" s="214"/>
      <c r="AJ190" s="214"/>
      <c r="AK190" s="214"/>
      <c r="AL190" s="214"/>
      <c r="AM190" s="214"/>
      <c r="AN190" s="214"/>
      <c r="AO190" s="214"/>
      <c r="AP190" s="214"/>
      <c r="AQ190" s="214"/>
      <c r="AR190" s="341" t="s">
        <v>233</v>
      </c>
      <c r="AS190" s="214"/>
      <c r="AT190" s="341" t="s">
        <v>236</v>
      </c>
      <c r="AU190" s="341" t="s">
        <v>81</v>
      </c>
      <c r="AV190" s="214"/>
      <c r="AW190" s="214"/>
      <c r="AX190" s="214"/>
      <c r="AY190" s="220" t="s">
        <v>157</v>
      </c>
      <c r="AZ190" s="214"/>
      <c r="BA190" s="214"/>
      <c r="BB190" s="214"/>
      <c r="BC190" s="214"/>
      <c r="BD190" s="214"/>
      <c r="BE190" s="342">
        <v>0</v>
      </c>
      <c r="BF190" s="342">
        <v>0</v>
      </c>
      <c r="BG190" s="342">
        <v>0</v>
      </c>
      <c r="BH190" s="342">
        <v>0</v>
      </c>
      <c r="BI190" s="342">
        <v>0</v>
      </c>
      <c r="BJ190" s="220" t="s">
        <v>81</v>
      </c>
      <c r="BK190" s="342">
        <v>0</v>
      </c>
      <c r="BL190" s="220" t="s">
        <v>197</v>
      </c>
      <c r="BM190" s="341" t="s">
        <v>2754</v>
      </c>
    </row>
    <row r="191" spans="1:65" s="17" customFormat="1" ht="24.25" customHeight="1">
      <c r="A191" s="229"/>
      <c r="B191" s="230"/>
      <c r="C191" s="329" t="s">
        <v>531</v>
      </c>
      <c r="D191" s="329" t="s">
        <v>159</v>
      </c>
      <c r="E191" s="330" t="s">
        <v>1855</v>
      </c>
      <c r="F191" s="331" t="s">
        <v>1856</v>
      </c>
      <c r="G191" s="332" t="s">
        <v>222</v>
      </c>
      <c r="H191" s="333">
        <v>2</v>
      </c>
      <c r="I191" s="334"/>
      <c r="J191" s="335"/>
      <c r="K191" s="336"/>
      <c r="L191" s="232"/>
      <c r="M191" s="337" t="s">
        <v>2689</v>
      </c>
      <c r="N191" s="338" t="s">
        <v>35</v>
      </c>
      <c r="O191" s="239"/>
      <c r="P191" s="339">
        <v>0</v>
      </c>
      <c r="Q191" s="339">
        <v>0</v>
      </c>
      <c r="R191" s="339">
        <v>0</v>
      </c>
      <c r="S191" s="339">
        <v>0</v>
      </c>
      <c r="T191" s="340">
        <v>0</v>
      </c>
      <c r="U191" s="229"/>
      <c r="V191" s="229"/>
      <c r="W191" s="229"/>
      <c r="X191" s="229"/>
      <c r="Y191" s="229"/>
      <c r="Z191" s="229"/>
      <c r="AA191" s="229"/>
      <c r="AB191" s="229"/>
      <c r="AC191" s="229"/>
      <c r="AD191" s="229"/>
      <c r="AE191" s="229"/>
      <c r="AF191" s="214"/>
      <c r="AG191" s="214"/>
      <c r="AH191" s="214"/>
      <c r="AI191" s="214"/>
      <c r="AJ191" s="214"/>
      <c r="AK191" s="214"/>
      <c r="AL191" s="214"/>
      <c r="AM191" s="214"/>
      <c r="AN191" s="214"/>
      <c r="AO191" s="214"/>
      <c r="AP191" s="214"/>
      <c r="AQ191" s="214"/>
      <c r="AR191" s="341" t="s">
        <v>197</v>
      </c>
      <c r="AS191" s="214"/>
      <c r="AT191" s="341" t="s">
        <v>159</v>
      </c>
      <c r="AU191" s="341" t="s">
        <v>81</v>
      </c>
      <c r="AV191" s="214"/>
      <c r="AW191" s="214"/>
      <c r="AX191" s="214"/>
      <c r="AY191" s="220" t="s">
        <v>157</v>
      </c>
      <c r="AZ191" s="214"/>
      <c r="BA191" s="214"/>
      <c r="BB191" s="214"/>
      <c r="BC191" s="214"/>
      <c r="BD191" s="214"/>
      <c r="BE191" s="342">
        <v>0</v>
      </c>
      <c r="BF191" s="342">
        <v>0</v>
      </c>
      <c r="BG191" s="342">
        <v>0</v>
      </c>
      <c r="BH191" s="342">
        <v>0</v>
      </c>
      <c r="BI191" s="342">
        <v>0</v>
      </c>
      <c r="BJ191" s="220" t="s">
        <v>81</v>
      </c>
      <c r="BK191" s="342">
        <v>0</v>
      </c>
      <c r="BL191" s="220" t="s">
        <v>197</v>
      </c>
      <c r="BM191" s="341" t="s">
        <v>2755</v>
      </c>
    </row>
    <row r="192" spans="1:65" s="17" customFormat="1" ht="24.25" customHeight="1">
      <c r="A192" s="229"/>
      <c r="B192" s="230"/>
      <c r="C192" s="343" t="s">
        <v>326</v>
      </c>
      <c r="D192" s="343" t="s">
        <v>236</v>
      </c>
      <c r="E192" s="344" t="s">
        <v>1857</v>
      </c>
      <c r="F192" s="345" t="s">
        <v>1858</v>
      </c>
      <c r="G192" s="346" t="s">
        <v>222</v>
      </c>
      <c r="H192" s="347">
        <v>2</v>
      </c>
      <c r="I192" s="348"/>
      <c r="J192" s="349"/>
      <c r="K192" s="350"/>
      <c r="L192" s="351"/>
      <c r="M192" s="352" t="s">
        <v>2689</v>
      </c>
      <c r="N192" s="353" t="s">
        <v>35</v>
      </c>
      <c r="O192" s="239"/>
      <c r="P192" s="339">
        <v>0</v>
      </c>
      <c r="Q192" s="339">
        <v>8.0000000000000002E-3</v>
      </c>
      <c r="R192" s="339">
        <v>1.6E-2</v>
      </c>
      <c r="S192" s="339">
        <v>0</v>
      </c>
      <c r="T192" s="340">
        <v>0</v>
      </c>
      <c r="U192" s="229"/>
      <c r="V192" s="229"/>
      <c r="W192" s="229"/>
      <c r="X192" s="229"/>
      <c r="Y192" s="229"/>
      <c r="Z192" s="229"/>
      <c r="AA192" s="229"/>
      <c r="AB192" s="229"/>
      <c r="AC192" s="229"/>
      <c r="AD192" s="229"/>
      <c r="AE192" s="229"/>
      <c r="AF192" s="214"/>
      <c r="AG192" s="214"/>
      <c r="AH192" s="214"/>
      <c r="AI192" s="214"/>
      <c r="AJ192" s="214"/>
      <c r="AK192" s="214"/>
      <c r="AL192" s="214"/>
      <c r="AM192" s="214"/>
      <c r="AN192" s="214"/>
      <c r="AO192" s="214"/>
      <c r="AP192" s="214"/>
      <c r="AQ192" s="214"/>
      <c r="AR192" s="341" t="s">
        <v>233</v>
      </c>
      <c r="AS192" s="214"/>
      <c r="AT192" s="341" t="s">
        <v>236</v>
      </c>
      <c r="AU192" s="341" t="s">
        <v>81</v>
      </c>
      <c r="AV192" s="214"/>
      <c r="AW192" s="214"/>
      <c r="AX192" s="214"/>
      <c r="AY192" s="220" t="s">
        <v>157</v>
      </c>
      <c r="AZ192" s="214"/>
      <c r="BA192" s="214"/>
      <c r="BB192" s="214"/>
      <c r="BC192" s="214"/>
      <c r="BD192" s="214"/>
      <c r="BE192" s="342">
        <v>0</v>
      </c>
      <c r="BF192" s="342">
        <v>0</v>
      </c>
      <c r="BG192" s="342">
        <v>0</v>
      </c>
      <c r="BH192" s="342">
        <v>0</v>
      </c>
      <c r="BI192" s="342">
        <v>0</v>
      </c>
      <c r="BJ192" s="220" t="s">
        <v>81</v>
      </c>
      <c r="BK192" s="342">
        <v>0</v>
      </c>
      <c r="BL192" s="220" t="s">
        <v>197</v>
      </c>
      <c r="BM192" s="341" t="s">
        <v>2756</v>
      </c>
    </row>
    <row r="193" spans="1:65" s="17" customFormat="1" ht="24.25" customHeight="1">
      <c r="A193" s="229"/>
      <c r="B193" s="230"/>
      <c r="C193" s="329" t="s">
        <v>538</v>
      </c>
      <c r="D193" s="329" t="s">
        <v>159</v>
      </c>
      <c r="E193" s="330" t="s">
        <v>1859</v>
      </c>
      <c r="F193" s="331" t="s">
        <v>1860</v>
      </c>
      <c r="G193" s="332" t="s">
        <v>222</v>
      </c>
      <c r="H193" s="333">
        <v>2</v>
      </c>
      <c r="I193" s="334"/>
      <c r="J193" s="335"/>
      <c r="K193" s="336"/>
      <c r="L193" s="232"/>
      <c r="M193" s="337" t="s">
        <v>2689</v>
      </c>
      <c r="N193" s="338" t="s">
        <v>35</v>
      </c>
      <c r="O193" s="239"/>
      <c r="P193" s="339">
        <v>0</v>
      </c>
      <c r="Q193" s="339">
        <v>0</v>
      </c>
      <c r="R193" s="339">
        <v>0</v>
      </c>
      <c r="S193" s="339">
        <v>0</v>
      </c>
      <c r="T193" s="340">
        <v>0</v>
      </c>
      <c r="U193" s="229"/>
      <c r="V193" s="229"/>
      <c r="W193" s="229"/>
      <c r="X193" s="229"/>
      <c r="Y193" s="229"/>
      <c r="Z193" s="229"/>
      <c r="AA193" s="229"/>
      <c r="AB193" s="229"/>
      <c r="AC193" s="229"/>
      <c r="AD193" s="229"/>
      <c r="AE193" s="229"/>
      <c r="AF193" s="214"/>
      <c r="AG193" s="214"/>
      <c r="AH193" s="214"/>
      <c r="AI193" s="214"/>
      <c r="AJ193" s="214"/>
      <c r="AK193" s="214"/>
      <c r="AL193" s="214"/>
      <c r="AM193" s="214"/>
      <c r="AN193" s="214"/>
      <c r="AO193" s="214"/>
      <c r="AP193" s="214"/>
      <c r="AQ193" s="214"/>
      <c r="AR193" s="341" t="s">
        <v>197</v>
      </c>
      <c r="AS193" s="214"/>
      <c r="AT193" s="341" t="s">
        <v>159</v>
      </c>
      <c r="AU193" s="341" t="s">
        <v>81</v>
      </c>
      <c r="AV193" s="214"/>
      <c r="AW193" s="214"/>
      <c r="AX193" s="214"/>
      <c r="AY193" s="220" t="s">
        <v>157</v>
      </c>
      <c r="AZ193" s="214"/>
      <c r="BA193" s="214"/>
      <c r="BB193" s="214"/>
      <c r="BC193" s="214"/>
      <c r="BD193" s="214"/>
      <c r="BE193" s="342">
        <v>0</v>
      </c>
      <c r="BF193" s="342">
        <v>0</v>
      </c>
      <c r="BG193" s="342">
        <v>0</v>
      </c>
      <c r="BH193" s="342">
        <v>0</v>
      </c>
      <c r="BI193" s="342">
        <v>0</v>
      </c>
      <c r="BJ193" s="220" t="s">
        <v>81</v>
      </c>
      <c r="BK193" s="342">
        <v>0</v>
      </c>
      <c r="BL193" s="220" t="s">
        <v>197</v>
      </c>
      <c r="BM193" s="341" t="s">
        <v>2757</v>
      </c>
    </row>
    <row r="194" spans="1:65" s="17" customFormat="1" ht="24.25" customHeight="1">
      <c r="A194" s="229"/>
      <c r="B194" s="230"/>
      <c r="C194" s="343" t="s">
        <v>329</v>
      </c>
      <c r="D194" s="343" t="s">
        <v>236</v>
      </c>
      <c r="E194" s="344" t="s">
        <v>1861</v>
      </c>
      <c r="F194" s="345" t="s">
        <v>1862</v>
      </c>
      <c r="G194" s="346" t="s">
        <v>222</v>
      </c>
      <c r="H194" s="347">
        <v>2</v>
      </c>
      <c r="I194" s="348"/>
      <c r="J194" s="349"/>
      <c r="K194" s="350"/>
      <c r="L194" s="351"/>
      <c r="M194" s="352" t="s">
        <v>2689</v>
      </c>
      <c r="N194" s="353" t="s">
        <v>35</v>
      </c>
      <c r="O194" s="239"/>
      <c r="P194" s="339">
        <v>0</v>
      </c>
      <c r="Q194" s="339">
        <v>6.0000000000000002E-5</v>
      </c>
      <c r="R194" s="339">
        <v>1.2E-4</v>
      </c>
      <c r="S194" s="339">
        <v>0</v>
      </c>
      <c r="T194" s="340">
        <v>0</v>
      </c>
      <c r="U194" s="229"/>
      <c r="V194" s="229"/>
      <c r="W194" s="229"/>
      <c r="X194" s="229"/>
      <c r="Y194" s="229"/>
      <c r="Z194" s="229"/>
      <c r="AA194" s="229"/>
      <c r="AB194" s="229"/>
      <c r="AC194" s="229"/>
      <c r="AD194" s="229"/>
      <c r="AE194" s="229"/>
      <c r="AF194" s="214"/>
      <c r="AG194" s="214"/>
      <c r="AH194" s="214"/>
      <c r="AI194" s="214"/>
      <c r="AJ194" s="214"/>
      <c r="AK194" s="214"/>
      <c r="AL194" s="214"/>
      <c r="AM194" s="214"/>
      <c r="AN194" s="214"/>
      <c r="AO194" s="214"/>
      <c r="AP194" s="214"/>
      <c r="AQ194" s="214"/>
      <c r="AR194" s="341" t="s">
        <v>233</v>
      </c>
      <c r="AS194" s="214"/>
      <c r="AT194" s="341" t="s">
        <v>236</v>
      </c>
      <c r="AU194" s="341" t="s">
        <v>81</v>
      </c>
      <c r="AV194" s="214"/>
      <c r="AW194" s="214"/>
      <c r="AX194" s="214"/>
      <c r="AY194" s="220" t="s">
        <v>157</v>
      </c>
      <c r="AZ194" s="214"/>
      <c r="BA194" s="214"/>
      <c r="BB194" s="214"/>
      <c r="BC194" s="214"/>
      <c r="BD194" s="214"/>
      <c r="BE194" s="342">
        <v>0</v>
      </c>
      <c r="BF194" s="342">
        <v>0</v>
      </c>
      <c r="BG194" s="342">
        <v>0</v>
      </c>
      <c r="BH194" s="342">
        <v>0</v>
      </c>
      <c r="BI194" s="342">
        <v>0</v>
      </c>
      <c r="BJ194" s="220" t="s">
        <v>81</v>
      </c>
      <c r="BK194" s="342">
        <v>0</v>
      </c>
      <c r="BL194" s="220" t="s">
        <v>197</v>
      </c>
      <c r="BM194" s="341" t="s">
        <v>2758</v>
      </c>
    </row>
    <row r="195" spans="1:65" s="17" customFormat="1" ht="24.25" customHeight="1">
      <c r="A195" s="229"/>
      <c r="B195" s="230"/>
      <c r="C195" s="329" t="s">
        <v>546</v>
      </c>
      <c r="D195" s="329" t="s">
        <v>159</v>
      </c>
      <c r="E195" s="330" t="s">
        <v>1863</v>
      </c>
      <c r="F195" s="331" t="s">
        <v>1864</v>
      </c>
      <c r="G195" s="332" t="s">
        <v>222</v>
      </c>
      <c r="H195" s="333">
        <v>3</v>
      </c>
      <c r="I195" s="334"/>
      <c r="J195" s="335"/>
      <c r="K195" s="336"/>
      <c r="L195" s="232"/>
      <c r="M195" s="337" t="s">
        <v>2689</v>
      </c>
      <c r="N195" s="338" t="s">
        <v>35</v>
      </c>
      <c r="O195" s="239"/>
      <c r="P195" s="339">
        <v>0</v>
      </c>
      <c r="Q195" s="339">
        <v>0</v>
      </c>
      <c r="R195" s="339">
        <v>0</v>
      </c>
      <c r="S195" s="339">
        <v>0</v>
      </c>
      <c r="T195" s="340">
        <v>0</v>
      </c>
      <c r="U195" s="229"/>
      <c r="V195" s="229"/>
      <c r="W195" s="229"/>
      <c r="X195" s="229"/>
      <c r="Y195" s="229"/>
      <c r="Z195" s="229"/>
      <c r="AA195" s="229"/>
      <c r="AB195" s="229"/>
      <c r="AC195" s="229"/>
      <c r="AD195" s="229"/>
      <c r="AE195" s="229"/>
      <c r="AF195" s="214"/>
      <c r="AG195" s="214"/>
      <c r="AH195" s="214"/>
      <c r="AI195" s="214"/>
      <c r="AJ195" s="214"/>
      <c r="AK195" s="214"/>
      <c r="AL195" s="214"/>
      <c r="AM195" s="214"/>
      <c r="AN195" s="214"/>
      <c r="AO195" s="214"/>
      <c r="AP195" s="214"/>
      <c r="AQ195" s="214"/>
      <c r="AR195" s="341" t="s">
        <v>197</v>
      </c>
      <c r="AS195" s="214"/>
      <c r="AT195" s="341" t="s">
        <v>159</v>
      </c>
      <c r="AU195" s="341" t="s">
        <v>81</v>
      </c>
      <c r="AV195" s="214"/>
      <c r="AW195" s="214"/>
      <c r="AX195" s="214"/>
      <c r="AY195" s="220" t="s">
        <v>157</v>
      </c>
      <c r="AZ195" s="214"/>
      <c r="BA195" s="214"/>
      <c r="BB195" s="214"/>
      <c r="BC195" s="214"/>
      <c r="BD195" s="214"/>
      <c r="BE195" s="342">
        <v>0</v>
      </c>
      <c r="BF195" s="342">
        <v>0</v>
      </c>
      <c r="BG195" s="342">
        <v>0</v>
      </c>
      <c r="BH195" s="342">
        <v>0</v>
      </c>
      <c r="BI195" s="342">
        <v>0</v>
      </c>
      <c r="BJ195" s="220" t="s">
        <v>81</v>
      </c>
      <c r="BK195" s="342">
        <v>0</v>
      </c>
      <c r="BL195" s="220" t="s">
        <v>197</v>
      </c>
      <c r="BM195" s="341" t="s">
        <v>2759</v>
      </c>
    </row>
    <row r="196" spans="1:65" s="17" customFormat="1" ht="24.25" customHeight="1">
      <c r="A196" s="229"/>
      <c r="B196" s="230"/>
      <c r="C196" s="343" t="s">
        <v>333</v>
      </c>
      <c r="D196" s="343" t="s">
        <v>236</v>
      </c>
      <c r="E196" s="344" t="s">
        <v>1865</v>
      </c>
      <c r="F196" s="345" t="s">
        <v>1866</v>
      </c>
      <c r="G196" s="346" t="s">
        <v>222</v>
      </c>
      <c r="H196" s="347">
        <v>3</v>
      </c>
      <c r="I196" s="348"/>
      <c r="J196" s="349"/>
      <c r="K196" s="350"/>
      <c r="L196" s="351"/>
      <c r="M196" s="352" t="s">
        <v>2689</v>
      </c>
      <c r="N196" s="353" t="s">
        <v>35</v>
      </c>
      <c r="O196" s="239"/>
      <c r="P196" s="339">
        <v>0</v>
      </c>
      <c r="Q196" s="339">
        <v>1.4999999999999999E-4</v>
      </c>
      <c r="R196" s="339">
        <v>4.4999999999999999E-4</v>
      </c>
      <c r="S196" s="339">
        <v>0</v>
      </c>
      <c r="T196" s="340">
        <v>0</v>
      </c>
      <c r="U196" s="229"/>
      <c r="V196" s="229"/>
      <c r="W196" s="229"/>
      <c r="X196" s="229"/>
      <c r="Y196" s="229"/>
      <c r="Z196" s="229"/>
      <c r="AA196" s="229"/>
      <c r="AB196" s="229"/>
      <c r="AC196" s="229"/>
      <c r="AD196" s="229"/>
      <c r="AE196" s="229"/>
      <c r="AF196" s="214"/>
      <c r="AG196" s="214"/>
      <c r="AH196" s="214"/>
      <c r="AI196" s="214"/>
      <c r="AJ196" s="214"/>
      <c r="AK196" s="214"/>
      <c r="AL196" s="214"/>
      <c r="AM196" s="214"/>
      <c r="AN196" s="214"/>
      <c r="AO196" s="214"/>
      <c r="AP196" s="214"/>
      <c r="AQ196" s="214"/>
      <c r="AR196" s="341" t="s">
        <v>233</v>
      </c>
      <c r="AS196" s="214"/>
      <c r="AT196" s="341" t="s">
        <v>236</v>
      </c>
      <c r="AU196" s="341" t="s">
        <v>81</v>
      </c>
      <c r="AV196" s="214"/>
      <c r="AW196" s="214"/>
      <c r="AX196" s="214"/>
      <c r="AY196" s="220" t="s">
        <v>157</v>
      </c>
      <c r="AZ196" s="214"/>
      <c r="BA196" s="214"/>
      <c r="BB196" s="214"/>
      <c r="BC196" s="214"/>
      <c r="BD196" s="214"/>
      <c r="BE196" s="342">
        <v>0</v>
      </c>
      <c r="BF196" s="342">
        <v>0</v>
      </c>
      <c r="BG196" s="342">
        <v>0</v>
      </c>
      <c r="BH196" s="342">
        <v>0</v>
      </c>
      <c r="BI196" s="342">
        <v>0</v>
      </c>
      <c r="BJ196" s="220" t="s">
        <v>81</v>
      </c>
      <c r="BK196" s="342">
        <v>0</v>
      </c>
      <c r="BL196" s="220" t="s">
        <v>197</v>
      </c>
      <c r="BM196" s="341" t="s">
        <v>2760</v>
      </c>
    </row>
    <row r="197" spans="1:65" s="17" customFormat="1" ht="33" customHeight="1">
      <c r="A197" s="229"/>
      <c r="B197" s="230"/>
      <c r="C197" s="329" t="s">
        <v>556</v>
      </c>
      <c r="D197" s="329" t="s">
        <v>159</v>
      </c>
      <c r="E197" s="330" t="s">
        <v>1867</v>
      </c>
      <c r="F197" s="331" t="s">
        <v>1868</v>
      </c>
      <c r="G197" s="332" t="s">
        <v>222</v>
      </c>
      <c r="H197" s="333">
        <v>3</v>
      </c>
      <c r="I197" s="334"/>
      <c r="J197" s="335"/>
      <c r="K197" s="336"/>
      <c r="L197" s="232"/>
      <c r="M197" s="337" t="s">
        <v>2689</v>
      </c>
      <c r="N197" s="338" t="s">
        <v>35</v>
      </c>
      <c r="O197" s="239"/>
      <c r="P197" s="339">
        <v>0</v>
      </c>
      <c r="Q197" s="339">
        <v>0</v>
      </c>
      <c r="R197" s="339">
        <v>0</v>
      </c>
      <c r="S197" s="339">
        <v>0</v>
      </c>
      <c r="T197" s="340">
        <v>0</v>
      </c>
      <c r="U197" s="229"/>
      <c r="V197" s="229"/>
      <c r="W197" s="229"/>
      <c r="X197" s="229"/>
      <c r="Y197" s="229"/>
      <c r="Z197" s="229"/>
      <c r="AA197" s="229"/>
      <c r="AB197" s="229"/>
      <c r="AC197" s="229"/>
      <c r="AD197" s="229"/>
      <c r="AE197" s="229"/>
      <c r="AF197" s="214"/>
      <c r="AG197" s="214"/>
      <c r="AH197" s="214"/>
      <c r="AI197" s="214"/>
      <c r="AJ197" s="214"/>
      <c r="AK197" s="214"/>
      <c r="AL197" s="214"/>
      <c r="AM197" s="214"/>
      <c r="AN197" s="214"/>
      <c r="AO197" s="214"/>
      <c r="AP197" s="214"/>
      <c r="AQ197" s="214"/>
      <c r="AR197" s="341" t="s">
        <v>197</v>
      </c>
      <c r="AS197" s="214"/>
      <c r="AT197" s="341" t="s">
        <v>159</v>
      </c>
      <c r="AU197" s="341" t="s">
        <v>81</v>
      </c>
      <c r="AV197" s="214"/>
      <c r="AW197" s="214"/>
      <c r="AX197" s="214"/>
      <c r="AY197" s="220" t="s">
        <v>157</v>
      </c>
      <c r="AZ197" s="214"/>
      <c r="BA197" s="214"/>
      <c r="BB197" s="214"/>
      <c r="BC197" s="214"/>
      <c r="BD197" s="214"/>
      <c r="BE197" s="342">
        <v>0</v>
      </c>
      <c r="BF197" s="342">
        <v>0</v>
      </c>
      <c r="BG197" s="342">
        <v>0</v>
      </c>
      <c r="BH197" s="342">
        <v>0</v>
      </c>
      <c r="BI197" s="342">
        <v>0</v>
      </c>
      <c r="BJ197" s="220" t="s">
        <v>81</v>
      </c>
      <c r="BK197" s="342">
        <v>0</v>
      </c>
      <c r="BL197" s="220" t="s">
        <v>197</v>
      </c>
      <c r="BM197" s="341" t="s">
        <v>2761</v>
      </c>
    </row>
    <row r="198" spans="1:65" s="17" customFormat="1" ht="24.25" customHeight="1">
      <c r="A198" s="229"/>
      <c r="B198" s="230"/>
      <c r="C198" s="343" t="s">
        <v>339</v>
      </c>
      <c r="D198" s="343" t="s">
        <v>236</v>
      </c>
      <c r="E198" s="344" t="s">
        <v>1869</v>
      </c>
      <c r="F198" s="345" t="s">
        <v>1870</v>
      </c>
      <c r="G198" s="346" t="s">
        <v>222</v>
      </c>
      <c r="H198" s="347">
        <v>1</v>
      </c>
      <c r="I198" s="348"/>
      <c r="J198" s="349"/>
      <c r="K198" s="350"/>
      <c r="L198" s="351"/>
      <c r="M198" s="352" t="s">
        <v>2689</v>
      </c>
      <c r="N198" s="353" t="s">
        <v>35</v>
      </c>
      <c r="O198" s="239"/>
      <c r="P198" s="339">
        <v>0</v>
      </c>
      <c r="Q198" s="339">
        <v>4.0000000000000003E-5</v>
      </c>
      <c r="R198" s="339">
        <v>4.0000000000000003E-5</v>
      </c>
      <c r="S198" s="339">
        <v>0</v>
      </c>
      <c r="T198" s="340">
        <v>0</v>
      </c>
      <c r="U198" s="229"/>
      <c r="V198" s="229"/>
      <c r="W198" s="229"/>
      <c r="X198" s="229"/>
      <c r="Y198" s="229"/>
      <c r="Z198" s="229"/>
      <c r="AA198" s="229"/>
      <c r="AB198" s="229"/>
      <c r="AC198" s="229"/>
      <c r="AD198" s="229"/>
      <c r="AE198" s="229"/>
      <c r="AF198" s="214"/>
      <c r="AG198" s="214"/>
      <c r="AH198" s="214"/>
      <c r="AI198" s="214"/>
      <c r="AJ198" s="214"/>
      <c r="AK198" s="214"/>
      <c r="AL198" s="214"/>
      <c r="AM198" s="214"/>
      <c r="AN198" s="214"/>
      <c r="AO198" s="214"/>
      <c r="AP198" s="214"/>
      <c r="AQ198" s="214"/>
      <c r="AR198" s="341" t="s">
        <v>233</v>
      </c>
      <c r="AS198" s="214"/>
      <c r="AT198" s="341" t="s">
        <v>236</v>
      </c>
      <c r="AU198" s="341" t="s">
        <v>81</v>
      </c>
      <c r="AV198" s="214"/>
      <c r="AW198" s="214"/>
      <c r="AX198" s="214"/>
      <c r="AY198" s="220" t="s">
        <v>157</v>
      </c>
      <c r="AZ198" s="214"/>
      <c r="BA198" s="214"/>
      <c r="BB198" s="214"/>
      <c r="BC198" s="214"/>
      <c r="BD198" s="214"/>
      <c r="BE198" s="342">
        <v>0</v>
      </c>
      <c r="BF198" s="342">
        <v>0</v>
      </c>
      <c r="BG198" s="342">
        <v>0</v>
      </c>
      <c r="BH198" s="342">
        <v>0</v>
      </c>
      <c r="BI198" s="342">
        <v>0</v>
      </c>
      <c r="BJ198" s="220" t="s">
        <v>81</v>
      </c>
      <c r="BK198" s="342">
        <v>0</v>
      </c>
      <c r="BL198" s="220" t="s">
        <v>197</v>
      </c>
      <c r="BM198" s="341" t="s">
        <v>2762</v>
      </c>
    </row>
    <row r="199" spans="1:65" s="17" customFormat="1" ht="33" customHeight="1">
      <c r="A199" s="229"/>
      <c r="B199" s="230"/>
      <c r="C199" s="343" t="s">
        <v>574</v>
      </c>
      <c r="D199" s="343" t="s">
        <v>236</v>
      </c>
      <c r="E199" s="344" t="s">
        <v>1871</v>
      </c>
      <c r="F199" s="345" t="s">
        <v>1872</v>
      </c>
      <c r="G199" s="346" t="s">
        <v>222</v>
      </c>
      <c r="H199" s="347">
        <v>2</v>
      </c>
      <c r="I199" s="348"/>
      <c r="J199" s="349"/>
      <c r="K199" s="350"/>
      <c r="L199" s="351"/>
      <c r="M199" s="352" t="s">
        <v>2689</v>
      </c>
      <c r="N199" s="353" t="s">
        <v>35</v>
      </c>
      <c r="O199" s="239"/>
      <c r="P199" s="339">
        <v>0</v>
      </c>
      <c r="Q199" s="339">
        <v>6.9999999999999994E-5</v>
      </c>
      <c r="R199" s="339">
        <v>1.3999999999999999E-4</v>
      </c>
      <c r="S199" s="339">
        <v>0</v>
      </c>
      <c r="T199" s="340">
        <v>0</v>
      </c>
      <c r="U199" s="229"/>
      <c r="V199" s="229"/>
      <c r="W199" s="229"/>
      <c r="X199" s="229"/>
      <c r="Y199" s="229"/>
      <c r="Z199" s="229"/>
      <c r="AA199" s="229"/>
      <c r="AB199" s="229"/>
      <c r="AC199" s="229"/>
      <c r="AD199" s="229"/>
      <c r="AE199" s="229"/>
      <c r="AF199" s="214"/>
      <c r="AG199" s="214"/>
      <c r="AH199" s="214"/>
      <c r="AI199" s="214"/>
      <c r="AJ199" s="214"/>
      <c r="AK199" s="214"/>
      <c r="AL199" s="214"/>
      <c r="AM199" s="214"/>
      <c r="AN199" s="214"/>
      <c r="AO199" s="214"/>
      <c r="AP199" s="214"/>
      <c r="AQ199" s="214"/>
      <c r="AR199" s="341" t="s">
        <v>233</v>
      </c>
      <c r="AS199" s="214"/>
      <c r="AT199" s="341" t="s">
        <v>236</v>
      </c>
      <c r="AU199" s="341" t="s">
        <v>81</v>
      </c>
      <c r="AV199" s="214"/>
      <c r="AW199" s="214"/>
      <c r="AX199" s="214"/>
      <c r="AY199" s="220" t="s">
        <v>157</v>
      </c>
      <c r="AZ199" s="214"/>
      <c r="BA199" s="214"/>
      <c r="BB199" s="214"/>
      <c r="BC199" s="214"/>
      <c r="BD199" s="214"/>
      <c r="BE199" s="342">
        <v>0</v>
      </c>
      <c r="BF199" s="342">
        <v>0</v>
      </c>
      <c r="BG199" s="342">
        <v>0</v>
      </c>
      <c r="BH199" s="342">
        <v>0</v>
      </c>
      <c r="BI199" s="342">
        <v>0</v>
      </c>
      <c r="BJ199" s="220" t="s">
        <v>81</v>
      </c>
      <c r="BK199" s="342">
        <v>0</v>
      </c>
      <c r="BL199" s="220" t="s">
        <v>197</v>
      </c>
      <c r="BM199" s="341" t="s">
        <v>2763</v>
      </c>
    </row>
    <row r="200" spans="1:65" s="17" customFormat="1" ht="24.25" customHeight="1">
      <c r="A200" s="229"/>
      <c r="B200" s="230"/>
      <c r="C200" s="329" t="s">
        <v>343</v>
      </c>
      <c r="D200" s="329" t="s">
        <v>159</v>
      </c>
      <c r="E200" s="330" t="s">
        <v>1873</v>
      </c>
      <c r="F200" s="331" t="s">
        <v>1874</v>
      </c>
      <c r="G200" s="332" t="s">
        <v>222</v>
      </c>
      <c r="H200" s="333">
        <v>2</v>
      </c>
      <c r="I200" s="334"/>
      <c r="J200" s="335"/>
      <c r="K200" s="336"/>
      <c r="L200" s="232"/>
      <c r="M200" s="337" t="s">
        <v>2689</v>
      </c>
      <c r="N200" s="338" t="s">
        <v>35</v>
      </c>
      <c r="O200" s="239"/>
      <c r="P200" s="339">
        <v>0</v>
      </c>
      <c r="Q200" s="339">
        <v>0</v>
      </c>
      <c r="R200" s="339">
        <v>0</v>
      </c>
      <c r="S200" s="339">
        <v>0</v>
      </c>
      <c r="T200" s="340">
        <v>0</v>
      </c>
      <c r="U200" s="229"/>
      <c r="V200" s="229"/>
      <c r="W200" s="229"/>
      <c r="X200" s="229"/>
      <c r="Y200" s="229"/>
      <c r="Z200" s="229"/>
      <c r="AA200" s="229"/>
      <c r="AB200" s="229"/>
      <c r="AC200" s="229"/>
      <c r="AD200" s="229"/>
      <c r="AE200" s="229"/>
      <c r="AF200" s="214"/>
      <c r="AG200" s="214"/>
      <c r="AH200" s="214"/>
      <c r="AI200" s="214"/>
      <c r="AJ200" s="214"/>
      <c r="AK200" s="214"/>
      <c r="AL200" s="214"/>
      <c r="AM200" s="214"/>
      <c r="AN200" s="214"/>
      <c r="AO200" s="214"/>
      <c r="AP200" s="214"/>
      <c r="AQ200" s="214"/>
      <c r="AR200" s="341" t="s">
        <v>197</v>
      </c>
      <c r="AS200" s="214"/>
      <c r="AT200" s="341" t="s">
        <v>159</v>
      </c>
      <c r="AU200" s="341" t="s">
        <v>81</v>
      </c>
      <c r="AV200" s="214"/>
      <c r="AW200" s="214"/>
      <c r="AX200" s="214"/>
      <c r="AY200" s="220" t="s">
        <v>157</v>
      </c>
      <c r="AZ200" s="214"/>
      <c r="BA200" s="214"/>
      <c r="BB200" s="214"/>
      <c r="BC200" s="214"/>
      <c r="BD200" s="214"/>
      <c r="BE200" s="342">
        <v>0</v>
      </c>
      <c r="BF200" s="342">
        <v>0</v>
      </c>
      <c r="BG200" s="342">
        <v>0</v>
      </c>
      <c r="BH200" s="342">
        <v>0</v>
      </c>
      <c r="BI200" s="342">
        <v>0</v>
      </c>
      <c r="BJ200" s="220" t="s">
        <v>81</v>
      </c>
      <c r="BK200" s="342">
        <v>0</v>
      </c>
      <c r="BL200" s="220" t="s">
        <v>197</v>
      </c>
      <c r="BM200" s="341" t="s">
        <v>2764</v>
      </c>
    </row>
    <row r="201" spans="1:65" s="17" customFormat="1" ht="24.25" customHeight="1">
      <c r="A201" s="229"/>
      <c r="B201" s="230"/>
      <c r="C201" s="343" t="s">
        <v>582</v>
      </c>
      <c r="D201" s="343" t="s">
        <v>236</v>
      </c>
      <c r="E201" s="344" t="s">
        <v>1875</v>
      </c>
      <c r="F201" s="345" t="s">
        <v>1876</v>
      </c>
      <c r="G201" s="346" t="s">
        <v>222</v>
      </c>
      <c r="H201" s="347">
        <v>2</v>
      </c>
      <c r="I201" s="348"/>
      <c r="J201" s="349"/>
      <c r="K201" s="350"/>
      <c r="L201" s="351"/>
      <c r="M201" s="352" t="s">
        <v>2689</v>
      </c>
      <c r="N201" s="353" t="s">
        <v>35</v>
      </c>
      <c r="O201" s="239"/>
      <c r="P201" s="339">
        <v>0</v>
      </c>
      <c r="Q201" s="339">
        <v>1.4999999999999999E-4</v>
      </c>
      <c r="R201" s="339">
        <v>2.9999999999999997E-4</v>
      </c>
      <c r="S201" s="339">
        <v>0</v>
      </c>
      <c r="T201" s="340">
        <v>0</v>
      </c>
      <c r="U201" s="229"/>
      <c r="V201" s="229"/>
      <c r="W201" s="229"/>
      <c r="X201" s="229"/>
      <c r="Y201" s="229"/>
      <c r="Z201" s="229"/>
      <c r="AA201" s="229"/>
      <c r="AB201" s="229"/>
      <c r="AC201" s="229"/>
      <c r="AD201" s="229"/>
      <c r="AE201" s="229"/>
      <c r="AF201" s="214"/>
      <c r="AG201" s="214"/>
      <c r="AH201" s="214"/>
      <c r="AI201" s="214"/>
      <c r="AJ201" s="214"/>
      <c r="AK201" s="214"/>
      <c r="AL201" s="214"/>
      <c r="AM201" s="214"/>
      <c r="AN201" s="214"/>
      <c r="AO201" s="214"/>
      <c r="AP201" s="214"/>
      <c r="AQ201" s="214"/>
      <c r="AR201" s="341" t="s">
        <v>233</v>
      </c>
      <c r="AS201" s="214"/>
      <c r="AT201" s="341" t="s">
        <v>236</v>
      </c>
      <c r="AU201" s="341" t="s">
        <v>81</v>
      </c>
      <c r="AV201" s="214"/>
      <c r="AW201" s="214"/>
      <c r="AX201" s="214"/>
      <c r="AY201" s="220" t="s">
        <v>157</v>
      </c>
      <c r="AZ201" s="214"/>
      <c r="BA201" s="214"/>
      <c r="BB201" s="214"/>
      <c r="BC201" s="214"/>
      <c r="BD201" s="214"/>
      <c r="BE201" s="342">
        <v>0</v>
      </c>
      <c r="BF201" s="342">
        <v>0</v>
      </c>
      <c r="BG201" s="342">
        <v>0</v>
      </c>
      <c r="BH201" s="342">
        <v>0</v>
      </c>
      <c r="BI201" s="342">
        <v>0</v>
      </c>
      <c r="BJ201" s="220" t="s">
        <v>81</v>
      </c>
      <c r="BK201" s="342">
        <v>0</v>
      </c>
      <c r="BL201" s="220" t="s">
        <v>197</v>
      </c>
      <c r="BM201" s="341" t="s">
        <v>2765</v>
      </c>
    </row>
    <row r="202" spans="1:65" s="17" customFormat="1" ht="24.25" customHeight="1">
      <c r="A202" s="229"/>
      <c r="B202" s="230"/>
      <c r="C202" s="329" t="s">
        <v>352</v>
      </c>
      <c r="D202" s="329" t="s">
        <v>159</v>
      </c>
      <c r="E202" s="330" t="s">
        <v>1877</v>
      </c>
      <c r="F202" s="331" t="s">
        <v>1878</v>
      </c>
      <c r="G202" s="332" t="s">
        <v>222</v>
      </c>
      <c r="H202" s="333">
        <v>12</v>
      </c>
      <c r="I202" s="334"/>
      <c r="J202" s="335"/>
      <c r="K202" s="336"/>
      <c r="L202" s="232"/>
      <c r="M202" s="337" t="s">
        <v>2689</v>
      </c>
      <c r="N202" s="338" t="s">
        <v>35</v>
      </c>
      <c r="O202" s="239"/>
      <c r="P202" s="339">
        <v>0</v>
      </c>
      <c r="Q202" s="339">
        <v>0</v>
      </c>
      <c r="R202" s="339">
        <v>0</v>
      </c>
      <c r="S202" s="339">
        <v>0</v>
      </c>
      <c r="T202" s="340">
        <v>0</v>
      </c>
      <c r="U202" s="229"/>
      <c r="V202" s="229"/>
      <c r="W202" s="229"/>
      <c r="X202" s="229"/>
      <c r="Y202" s="229"/>
      <c r="Z202" s="229"/>
      <c r="AA202" s="229"/>
      <c r="AB202" s="229"/>
      <c r="AC202" s="229"/>
      <c r="AD202" s="229"/>
      <c r="AE202" s="229"/>
      <c r="AF202" s="214"/>
      <c r="AG202" s="214"/>
      <c r="AH202" s="214"/>
      <c r="AI202" s="214"/>
      <c r="AJ202" s="214"/>
      <c r="AK202" s="214"/>
      <c r="AL202" s="214"/>
      <c r="AM202" s="214"/>
      <c r="AN202" s="214"/>
      <c r="AO202" s="214"/>
      <c r="AP202" s="214"/>
      <c r="AQ202" s="214"/>
      <c r="AR202" s="341" t="s">
        <v>197</v>
      </c>
      <c r="AS202" s="214"/>
      <c r="AT202" s="341" t="s">
        <v>159</v>
      </c>
      <c r="AU202" s="341" t="s">
        <v>81</v>
      </c>
      <c r="AV202" s="214"/>
      <c r="AW202" s="214"/>
      <c r="AX202" s="214"/>
      <c r="AY202" s="220" t="s">
        <v>157</v>
      </c>
      <c r="AZ202" s="214"/>
      <c r="BA202" s="214"/>
      <c r="BB202" s="214"/>
      <c r="BC202" s="214"/>
      <c r="BD202" s="214"/>
      <c r="BE202" s="342">
        <v>0</v>
      </c>
      <c r="BF202" s="342">
        <v>0</v>
      </c>
      <c r="BG202" s="342">
        <v>0</v>
      </c>
      <c r="BH202" s="342">
        <v>0</v>
      </c>
      <c r="BI202" s="342">
        <v>0</v>
      </c>
      <c r="BJ202" s="220" t="s">
        <v>81</v>
      </c>
      <c r="BK202" s="342">
        <v>0</v>
      </c>
      <c r="BL202" s="220" t="s">
        <v>197</v>
      </c>
      <c r="BM202" s="341" t="s">
        <v>2766</v>
      </c>
    </row>
    <row r="203" spans="1:65" s="17" customFormat="1" ht="24.25" customHeight="1">
      <c r="A203" s="229"/>
      <c r="B203" s="230"/>
      <c r="C203" s="343" t="s">
        <v>591</v>
      </c>
      <c r="D203" s="343" t="s">
        <v>236</v>
      </c>
      <c r="E203" s="344" t="s">
        <v>1879</v>
      </c>
      <c r="F203" s="345" t="s">
        <v>1880</v>
      </c>
      <c r="G203" s="346" t="s">
        <v>222</v>
      </c>
      <c r="H203" s="347">
        <v>12</v>
      </c>
      <c r="I203" s="348"/>
      <c r="J203" s="349"/>
      <c r="K203" s="350"/>
      <c r="L203" s="351"/>
      <c r="M203" s="352" t="s">
        <v>2689</v>
      </c>
      <c r="N203" s="353" t="s">
        <v>35</v>
      </c>
      <c r="O203" s="239"/>
      <c r="P203" s="339">
        <v>0</v>
      </c>
      <c r="Q203" s="339">
        <v>2.0000000000000001E-4</v>
      </c>
      <c r="R203" s="339">
        <v>2.4000000000000002E-3</v>
      </c>
      <c r="S203" s="339">
        <v>0</v>
      </c>
      <c r="T203" s="340">
        <v>0</v>
      </c>
      <c r="U203" s="229"/>
      <c r="V203" s="229"/>
      <c r="W203" s="229"/>
      <c r="X203" s="229"/>
      <c r="Y203" s="229"/>
      <c r="Z203" s="229"/>
      <c r="AA203" s="229"/>
      <c r="AB203" s="229"/>
      <c r="AC203" s="229"/>
      <c r="AD203" s="229"/>
      <c r="AE203" s="229"/>
      <c r="AF203" s="214"/>
      <c r="AG203" s="214"/>
      <c r="AH203" s="214"/>
      <c r="AI203" s="214"/>
      <c r="AJ203" s="214"/>
      <c r="AK203" s="214"/>
      <c r="AL203" s="214"/>
      <c r="AM203" s="214"/>
      <c r="AN203" s="214"/>
      <c r="AO203" s="214"/>
      <c r="AP203" s="214"/>
      <c r="AQ203" s="214"/>
      <c r="AR203" s="341" t="s">
        <v>233</v>
      </c>
      <c r="AS203" s="214"/>
      <c r="AT203" s="341" t="s">
        <v>236</v>
      </c>
      <c r="AU203" s="341" t="s">
        <v>81</v>
      </c>
      <c r="AV203" s="214"/>
      <c r="AW203" s="214"/>
      <c r="AX203" s="214"/>
      <c r="AY203" s="220" t="s">
        <v>157</v>
      </c>
      <c r="AZ203" s="214"/>
      <c r="BA203" s="214"/>
      <c r="BB203" s="214"/>
      <c r="BC203" s="214"/>
      <c r="BD203" s="214"/>
      <c r="BE203" s="342">
        <v>0</v>
      </c>
      <c r="BF203" s="342">
        <v>0</v>
      </c>
      <c r="BG203" s="342">
        <v>0</v>
      </c>
      <c r="BH203" s="342">
        <v>0</v>
      </c>
      <c r="BI203" s="342">
        <v>0</v>
      </c>
      <c r="BJ203" s="220" t="s">
        <v>81</v>
      </c>
      <c r="BK203" s="342">
        <v>0</v>
      </c>
      <c r="BL203" s="220" t="s">
        <v>197</v>
      </c>
      <c r="BM203" s="341" t="s">
        <v>2767</v>
      </c>
    </row>
    <row r="204" spans="1:65" s="17" customFormat="1" ht="24.25" customHeight="1">
      <c r="A204" s="229"/>
      <c r="B204" s="230"/>
      <c r="C204" s="329" t="s">
        <v>357</v>
      </c>
      <c r="D204" s="329" t="s">
        <v>159</v>
      </c>
      <c r="E204" s="330" t="s">
        <v>1881</v>
      </c>
      <c r="F204" s="331" t="s">
        <v>1882</v>
      </c>
      <c r="G204" s="332" t="s">
        <v>222</v>
      </c>
      <c r="H204" s="333">
        <v>1</v>
      </c>
      <c r="I204" s="334"/>
      <c r="J204" s="335"/>
      <c r="K204" s="336"/>
      <c r="L204" s="232"/>
      <c r="M204" s="337" t="s">
        <v>2689</v>
      </c>
      <c r="N204" s="338" t="s">
        <v>35</v>
      </c>
      <c r="O204" s="239"/>
      <c r="P204" s="339">
        <v>0</v>
      </c>
      <c r="Q204" s="339">
        <v>0</v>
      </c>
      <c r="R204" s="339">
        <v>0</v>
      </c>
      <c r="S204" s="339">
        <v>0</v>
      </c>
      <c r="T204" s="340">
        <v>0</v>
      </c>
      <c r="U204" s="229"/>
      <c r="V204" s="229"/>
      <c r="W204" s="229"/>
      <c r="X204" s="229"/>
      <c r="Y204" s="229"/>
      <c r="Z204" s="229"/>
      <c r="AA204" s="229"/>
      <c r="AB204" s="229"/>
      <c r="AC204" s="229"/>
      <c r="AD204" s="229"/>
      <c r="AE204" s="229"/>
      <c r="AF204" s="214"/>
      <c r="AG204" s="214"/>
      <c r="AH204" s="214"/>
      <c r="AI204" s="214"/>
      <c r="AJ204" s="214"/>
      <c r="AK204" s="214"/>
      <c r="AL204" s="214"/>
      <c r="AM204" s="214"/>
      <c r="AN204" s="214"/>
      <c r="AO204" s="214"/>
      <c r="AP204" s="214"/>
      <c r="AQ204" s="214"/>
      <c r="AR204" s="341" t="s">
        <v>197</v>
      </c>
      <c r="AS204" s="214"/>
      <c r="AT204" s="341" t="s">
        <v>159</v>
      </c>
      <c r="AU204" s="341" t="s">
        <v>81</v>
      </c>
      <c r="AV204" s="214"/>
      <c r="AW204" s="214"/>
      <c r="AX204" s="214"/>
      <c r="AY204" s="220" t="s">
        <v>157</v>
      </c>
      <c r="AZ204" s="214"/>
      <c r="BA204" s="214"/>
      <c r="BB204" s="214"/>
      <c r="BC204" s="214"/>
      <c r="BD204" s="214"/>
      <c r="BE204" s="342">
        <v>0</v>
      </c>
      <c r="BF204" s="342">
        <v>0</v>
      </c>
      <c r="BG204" s="342">
        <v>0</v>
      </c>
      <c r="BH204" s="342">
        <v>0</v>
      </c>
      <c r="BI204" s="342">
        <v>0</v>
      </c>
      <c r="BJ204" s="220" t="s">
        <v>81</v>
      </c>
      <c r="BK204" s="342">
        <v>0</v>
      </c>
      <c r="BL204" s="220" t="s">
        <v>197</v>
      </c>
      <c r="BM204" s="341" t="s">
        <v>2768</v>
      </c>
    </row>
    <row r="205" spans="1:65" s="17" customFormat="1" ht="33.75" customHeight="1">
      <c r="A205" s="229"/>
      <c r="B205" s="230"/>
      <c r="C205" s="343" t="s">
        <v>603</v>
      </c>
      <c r="D205" s="343" t="s">
        <v>236</v>
      </c>
      <c r="E205" s="344" t="s">
        <v>1883</v>
      </c>
      <c r="F205" s="656" t="s">
        <v>2954</v>
      </c>
      <c r="G205" s="346" t="s">
        <v>222</v>
      </c>
      <c r="H205" s="347">
        <v>1</v>
      </c>
      <c r="I205" s="348"/>
      <c r="J205" s="349"/>
      <c r="K205" s="350"/>
      <c r="L205" s="351"/>
      <c r="M205" s="352" t="s">
        <v>2689</v>
      </c>
      <c r="N205" s="353" t="s">
        <v>35</v>
      </c>
      <c r="O205" s="239"/>
      <c r="P205" s="339">
        <v>0</v>
      </c>
      <c r="Q205" s="339">
        <v>7.1999999999999998E-3</v>
      </c>
      <c r="R205" s="339">
        <v>7.1999999999999998E-3</v>
      </c>
      <c r="S205" s="339">
        <v>0</v>
      </c>
      <c r="T205" s="340">
        <v>0</v>
      </c>
      <c r="U205" s="229"/>
      <c r="V205" s="229"/>
      <c r="W205" s="229"/>
      <c r="X205" s="229"/>
      <c r="Y205" s="229"/>
      <c r="Z205" s="229"/>
      <c r="AA205" s="229"/>
      <c r="AB205" s="229"/>
      <c r="AC205" s="229"/>
      <c r="AD205" s="229"/>
      <c r="AE205" s="229"/>
      <c r="AF205" s="214"/>
      <c r="AG205" s="214"/>
      <c r="AH205" s="214"/>
      <c r="AI205" s="214"/>
      <c r="AJ205" s="214"/>
      <c r="AK205" s="214"/>
      <c r="AL205" s="214"/>
      <c r="AM205" s="214"/>
      <c r="AN205" s="214"/>
      <c r="AO205" s="214"/>
      <c r="AP205" s="214"/>
      <c r="AQ205" s="214"/>
      <c r="AR205" s="341" t="s">
        <v>233</v>
      </c>
      <c r="AS205" s="214"/>
      <c r="AT205" s="341" t="s">
        <v>236</v>
      </c>
      <c r="AU205" s="341" t="s">
        <v>81</v>
      </c>
      <c r="AV205" s="214"/>
      <c r="AW205" s="214"/>
      <c r="AX205" s="214"/>
      <c r="AY205" s="220" t="s">
        <v>157</v>
      </c>
      <c r="AZ205" s="214"/>
      <c r="BA205" s="214"/>
      <c r="BB205" s="214"/>
      <c r="BC205" s="214"/>
      <c r="BD205" s="214"/>
      <c r="BE205" s="342">
        <v>0</v>
      </c>
      <c r="BF205" s="342">
        <v>0</v>
      </c>
      <c r="BG205" s="342">
        <v>0</v>
      </c>
      <c r="BH205" s="342">
        <v>0</v>
      </c>
      <c r="BI205" s="342">
        <v>0</v>
      </c>
      <c r="BJ205" s="220" t="s">
        <v>81</v>
      </c>
      <c r="BK205" s="342">
        <v>0</v>
      </c>
      <c r="BL205" s="220" t="s">
        <v>197</v>
      </c>
      <c r="BM205" s="341" t="s">
        <v>2769</v>
      </c>
    </row>
    <row r="206" spans="1:65" s="17" customFormat="1" ht="24.25" customHeight="1">
      <c r="A206" s="229"/>
      <c r="B206" s="230"/>
      <c r="C206" s="329" t="s">
        <v>364</v>
      </c>
      <c r="D206" s="329" t="s">
        <v>159</v>
      </c>
      <c r="E206" s="330" t="s">
        <v>1884</v>
      </c>
      <c r="F206" s="659" t="s">
        <v>1885</v>
      </c>
      <c r="G206" s="332" t="s">
        <v>222</v>
      </c>
      <c r="H206" s="333">
        <v>2</v>
      </c>
      <c r="I206" s="334"/>
      <c r="J206" s="335"/>
      <c r="K206" s="336"/>
      <c r="L206" s="232"/>
      <c r="M206" s="337" t="s">
        <v>2689</v>
      </c>
      <c r="N206" s="338" t="s">
        <v>35</v>
      </c>
      <c r="O206" s="239"/>
      <c r="P206" s="339">
        <v>0</v>
      </c>
      <c r="Q206" s="339">
        <v>0</v>
      </c>
      <c r="R206" s="339">
        <v>0</v>
      </c>
      <c r="S206" s="339">
        <v>0</v>
      </c>
      <c r="T206" s="340">
        <v>0</v>
      </c>
      <c r="U206" s="229"/>
      <c r="V206" s="229"/>
      <c r="W206" s="229"/>
      <c r="X206" s="229"/>
      <c r="Y206" s="229"/>
      <c r="Z206" s="229"/>
      <c r="AA206" s="229"/>
      <c r="AB206" s="229"/>
      <c r="AC206" s="229"/>
      <c r="AD206" s="229"/>
      <c r="AE206" s="229"/>
      <c r="AF206" s="214"/>
      <c r="AG206" s="214"/>
      <c r="AH206" s="214"/>
      <c r="AI206" s="214"/>
      <c r="AJ206" s="214"/>
      <c r="AK206" s="214"/>
      <c r="AL206" s="214"/>
      <c r="AM206" s="214"/>
      <c r="AN206" s="214"/>
      <c r="AO206" s="214"/>
      <c r="AP206" s="214"/>
      <c r="AQ206" s="214"/>
      <c r="AR206" s="341" t="s">
        <v>197</v>
      </c>
      <c r="AS206" s="214"/>
      <c r="AT206" s="341" t="s">
        <v>159</v>
      </c>
      <c r="AU206" s="341" t="s">
        <v>81</v>
      </c>
      <c r="AV206" s="214"/>
      <c r="AW206" s="214"/>
      <c r="AX206" s="214"/>
      <c r="AY206" s="220" t="s">
        <v>157</v>
      </c>
      <c r="AZ206" s="214"/>
      <c r="BA206" s="214"/>
      <c r="BB206" s="214"/>
      <c r="BC206" s="214"/>
      <c r="BD206" s="214"/>
      <c r="BE206" s="342">
        <v>0</v>
      </c>
      <c r="BF206" s="342">
        <v>0</v>
      </c>
      <c r="BG206" s="342">
        <v>0</v>
      </c>
      <c r="BH206" s="342">
        <v>0</v>
      </c>
      <c r="BI206" s="342">
        <v>0</v>
      </c>
      <c r="BJ206" s="220" t="s">
        <v>81</v>
      </c>
      <c r="BK206" s="342">
        <v>0</v>
      </c>
      <c r="BL206" s="220" t="s">
        <v>197</v>
      </c>
      <c r="BM206" s="341" t="s">
        <v>2770</v>
      </c>
    </row>
    <row r="207" spans="1:65" s="17" customFormat="1" ht="39" customHeight="1">
      <c r="A207" s="229"/>
      <c r="B207" s="230"/>
      <c r="C207" s="343" t="s">
        <v>611</v>
      </c>
      <c r="D207" s="343" t="s">
        <v>236</v>
      </c>
      <c r="E207" s="344" t="s">
        <v>1886</v>
      </c>
      <c r="F207" s="656" t="s">
        <v>2953</v>
      </c>
      <c r="G207" s="346" t="s">
        <v>222</v>
      </c>
      <c r="H207" s="347">
        <v>2</v>
      </c>
      <c r="I207" s="348"/>
      <c r="J207" s="349"/>
      <c r="K207" s="350"/>
      <c r="L207" s="351"/>
      <c r="M207" s="352" t="s">
        <v>2689</v>
      </c>
      <c r="N207" s="353" t="s">
        <v>35</v>
      </c>
      <c r="O207" s="239"/>
      <c r="P207" s="339">
        <v>0</v>
      </c>
      <c r="Q207" s="339">
        <v>0.01</v>
      </c>
      <c r="R207" s="339">
        <v>0.02</v>
      </c>
      <c r="S207" s="339">
        <v>0</v>
      </c>
      <c r="T207" s="340">
        <v>0</v>
      </c>
      <c r="U207" s="229"/>
      <c r="V207" s="229"/>
      <c r="W207" s="229"/>
      <c r="X207" s="229"/>
      <c r="Y207" s="229"/>
      <c r="Z207" s="229"/>
      <c r="AA207" s="229"/>
      <c r="AB207" s="229"/>
      <c r="AC207" s="229"/>
      <c r="AD207" s="229"/>
      <c r="AE207" s="229"/>
      <c r="AF207" s="214"/>
      <c r="AG207" s="214"/>
      <c r="AH207" s="214"/>
      <c r="AI207" s="214"/>
      <c r="AJ207" s="214"/>
      <c r="AK207" s="214"/>
      <c r="AL207" s="214"/>
      <c r="AM207" s="214"/>
      <c r="AN207" s="214"/>
      <c r="AO207" s="214"/>
      <c r="AP207" s="214"/>
      <c r="AQ207" s="214"/>
      <c r="AR207" s="341" t="s">
        <v>233</v>
      </c>
      <c r="AS207" s="214"/>
      <c r="AT207" s="341" t="s">
        <v>236</v>
      </c>
      <c r="AU207" s="341" t="s">
        <v>81</v>
      </c>
      <c r="AV207" s="214"/>
      <c r="AW207" s="214"/>
      <c r="AX207" s="214"/>
      <c r="AY207" s="220" t="s">
        <v>157</v>
      </c>
      <c r="AZ207" s="214"/>
      <c r="BA207" s="214"/>
      <c r="BB207" s="214"/>
      <c r="BC207" s="214"/>
      <c r="BD207" s="214"/>
      <c r="BE207" s="342">
        <v>0</v>
      </c>
      <c r="BF207" s="342">
        <v>0</v>
      </c>
      <c r="BG207" s="342">
        <v>0</v>
      </c>
      <c r="BH207" s="342">
        <v>0</v>
      </c>
      <c r="BI207" s="342">
        <v>0</v>
      </c>
      <c r="BJ207" s="220" t="s">
        <v>81</v>
      </c>
      <c r="BK207" s="342">
        <v>0</v>
      </c>
      <c r="BL207" s="220" t="s">
        <v>197</v>
      </c>
      <c r="BM207" s="341" t="s">
        <v>2771</v>
      </c>
    </row>
    <row r="208" spans="1:65" s="17" customFormat="1" ht="31.5" customHeight="1">
      <c r="A208" s="229"/>
      <c r="B208" s="230"/>
      <c r="C208" s="329" t="s">
        <v>368</v>
      </c>
      <c r="D208" s="329" t="s">
        <v>159</v>
      </c>
      <c r="E208" s="330" t="s">
        <v>1887</v>
      </c>
      <c r="F208" s="331" t="s">
        <v>1888</v>
      </c>
      <c r="G208" s="332" t="s">
        <v>222</v>
      </c>
      <c r="H208" s="333">
        <v>1</v>
      </c>
      <c r="I208" s="334"/>
      <c r="J208" s="335"/>
      <c r="K208" s="336"/>
      <c r="L208" s="232"/>
      <c r="M208" s="337" t="s">
        <v>2689</v>
      </c>
      <c r="N208" s="338" t="s">
        <v>35</v>
      </c>
      <c r="O208" s="239"/>
      <c r="P208" s="339">
        <v>0</v>
      </c>
      <c r="Q208" s="339">
        <v>0</v>
      </c>
      <c r="R208" s="339">
        <v>0</v>
      </c>
      <c r="S208" s="339">
        <v>0</v>
      </c>
      <c r="T208" s="340">
        <v>0</v>
      </c>
      <c r="U208" s="229"/>
      <c r="V208" s="229"/>
      <c r="W208" s="229"/>
      <c r="X208" s="229"/>
      <c r="Y208" s="229"/>
      <c r="Z208" s="229"/>
      <c r="AA208" s="229"/>
      <c r="AB208" s="229"/>
      <c r="AC208" s="229"/>
      <c r="AD208" s="229"/>
      <c r="AE208" s="229"/>
      <c r="AF208" s="214"/>
      <c r="AG208" s="214"/>
      <c r="AH208" s="214"/>
      <c r="AI208" s="214"/>
      <c r="AJ208" s="214"/>
      <c r="AK208" s="214"/>
      <c r="AL208" s="214"/>
      <c r="AM208" s="214"/>
      <c r="AN208" s="214"/>
      <c r="AO208" s="214"/>
      <c r="AP208" s="214"/>
      <c r="AQ208" s="214"/>
      <c r="AR208" s="341" t="s">
        <v>197</v>
      </c>
      <c r="AS208" s="214"/>
      <c r="AT208" s="341" t="s">
        <v>159</v>
      </c>
      <c r="AU208" s="341" t="s">
        <v>81</v>
      </c>
      <c r="AV208" s="214"/>
      <c r="AW208" s="214"/>
      <c r="AX208" s="214"/>
      <c r="AY208" s="220" t="s">
        <v>157</v>
      </c>
      <c r="AZ208" s="214"/>
      <c r="BA208" s="214"/>
      <c r="BB208" s="214"/>
      <c r="BC208" s="214"/>
      <c r="BD208" s="214"/>
      <c r="BE208" s="342">
        <v>0</v>
      </c>
      <c r="BF208" s="342">
        <v>0</v>
      </c>
      <c r="BG208" s="342">
        <v>0</v>
      </c>
      <c r="BH208" s="342">
        <v>0</v>
      </c>
      <c r="BI208" s="342">
        <v>0</v>
      </c>
      <c r="BJ208" s="220" t="s">
        <v>81</v>
      </c>
      <c r="BK208" s="342">
        <v>0</v>
      </c>
      <c r="BL208" s="220" t="s">
        <v>197</v>
      </c>
      <c r="BM208" s="341" t="s">
        <v>2772</v>
      </c>
    </row>
    <row r="209" spans="1:65" s="129" customFormat="1" ht="25.9" customHeight="1">
      <c r="A209" s="229"/>
      <c r="B209" s="230"/>
      <c r="C209" s="343" t="s">
        <v>618</v>
      </c>
      <c r="D209" s="343" t="s">
        <v>236</v>
      </c>
      <c r="E209" s="344" t="s">
        <v>1889</v>
      </c>
      <c r="F209" s="345" t="s">
        <v>1890</v>
      </c>
      <c r="G209" s="346" t="s">
        <v>222</v>
      </c>
      <c r="H209" s="347">
        <v>1</v>
      </c>
      <c r="I209" s="348"/>
      <c r="J209" s="349"/>
      <c r="K209" s="350"/>
      <c r="L209" s="351"/>
      <c r="M209" s="352" t="s">
        <v>2689</v>
      </c>
      <c r="N209" s="353" t="s">
        <v>35</v>
      </c>
      <c r="O209" s="239"/>
      <c r="P209" s="339">
        <v>0</v>
      </c>
      <c r="Q209" s="339">
        <v>2.5000000000000001E-3</v>
      </c>
      <c r="R209" s="339">
        <v>2.5000000000000001E-3</v>
      </c>
      <c r="S209" s="339">
        <v>0</v>
      </c>
      <c r="T209" s="340">
        <v>0</v>
      </c>
      <c r="U209" s="229"/>
      <c r="V209" s="229"/>
      <c r="W209" s="229"/>
      <c r="X209" s="229"/>
      <c r="Y209" s="229"/>
      <c r="Z209" s="229"/>
      <c r="AA209" s="229"/>
      <c r="AB209" s="229"/>
      <c r="AC209" s="229"/>
      <c r="AD209" s="229"/>
      <c r="AE209" s="229"/>
      <c r="AF209" s="214"/>
      <c r="AG209" s="214"/>
      <c r="AH209" s="214"/>
      <c r="AI209" s="214"/>
      <c r="AJ209" s="214"/>
      <c r="AK209" s="214"/>
      <c r="AL209" s="214"/>
      <c r="AM209" s="214"/>
      <c r="AN209" s="214"/>
      <c r="AO209" s="214"/>
      <c r="AP209" s="214"/>
      <c r="AQ209" s="214"/>
      <c r="AR209" s="341" t="s">
        <v>233</v>
      </c>
      <c r="AS209" s="214"/>
      <c r="AT209" s="341" t="s">
        <v>236</v>
      </c>
      <c r="AU209" s="341" t="s">
        <v>81</v>
      </c>
      <c r="AV209" s="214"/>
      <c r="AW209" s="214"/>
      <c r="AX209" s="214"/>
      <c r="AY209" s="220" t="s">
        <v>157</v>
      </c>
      <c r="AZ209" s="214"/>
      <c r="BA209" s="214"/>
      <c r="BB209" s="214"/>
      <c r="BC209" s="214"/>
      <c r="BD209" s="214"/>
      <c r="BE209" s="342">
        <v>0</v>
      </c>
      <c r="BF209" s="342">
        <v>0</v>
      </c>
      <c r="BG209" s="342">
        <v>0</v>
      </c>
      <c r="BH209" s="342">
        <v>0</v>
      </c>
      <c r="BI209" s="342">
        <v>0</v>
      </c>
      <c r="BJ209" s="220" t="s">
        <v>81</v>
      </c>
      <c r="BK209" s="342">
        <v>0</v>
      </c>
      <c r="BL209" s="220" t="s">
        <v>197</v>
      </c>
      <c r="BM209" s="341" t="s">
        <v>2773</v>
      </c>
    </row>
    <row r="210" spans="1:65" s="17" customFormat="1" ht="24.25" customHeight="1">
      <c r="A210" s="229"/>
      <c r="B210" s="230"/>
      <c r="C210" s="329" t="s">
        <v>376</v>
      </c>
      <c r="D210" s="329" t="s">
        <v>159</v>
      </c>
      <c r="E210" s="330" t="s">
        <v>1891</v>
      </c>
      <c r="F210" s="331" t="s">
        <v>1892</v>
      </c>
      <c r="G210" s="332" t="s">
        <v>222</v>
      </c>
      <c r="H210" s="333">
        <v>2</v>
      </c>
      <c r="I210" s="334"/>
      <c r="J210" s="335"/>
      <c r="K210" s="336"/>
      <c r="L210" s="232"/>
      <c r="M210" s="337" t="s">
        <v>2689</v>
      </c>
      <c r="N210" s="338" t="s">
        <v>35</v>
      </c>
      <c r="O210" s="239"/>
      <c r="P210" s="339">
        <v>0</v>
      </c>
      <c r="Q210" s="339">
        <v>0</v>
      </c>
      <c r="R210" s="339">
        <v>0</v>
      </c>
      <c r="S210" s="339">
        <v>0</v>
      </c>
      <c r="T210" s="340">
        <v>0</v>
      </c>
      <c r="U210" s="229"/>
      <c r="V210" s="229"/>
      <c r="W210" s="229"/>
      <c r="X210" s="229"/>
      <c r="Y210" s="229"/>
      <c r="Z210" s="229"/>
      <c r="AA210" s="229"/>
      <c r="AB210" s="229"/>
      <c r="AC210" s="229"/>
      <c r="AD210" s="229"/>
      <c r="AE210" s="229"/>
      <c r="AF210" s="214"/>
      <c r="AG210" s="214"/>
      <c r="AH210" s="214"/>
      <c r="AI210" s="214"/>
      <c r="AJ210" s="214"/>
      <c r="AK210" s="214"/>
      <c r="AL210" s="214"/>
      <c r="AM210" s="214"/>
      <c r="AN210" s="214"/>
      <c r="AO210" s="214"/>
      <c r="AP210" s="214"/>
      <c r="AQ210" s="214"/>
      <c r="AR210" s="341" t="s">
        <v>197</v>
      </c>
      <c r="AS210" s="214"/>
      <c r="AT210" s="341" t="s">
        <v>159</v>
      </c>
      <c r="AU210" s="341" t="s">
        <v>81</v>
      </c>
      <c r="AV210" s="214"/>
      <c r="AW210" s="214"/>
      <c r="AX210" s="214"/>
      <c r="AY210" s="220" t="s">
        <v>157</v>
      </c>
      <c r="AZ210" s="214"/>
      <c r="BA210" s="214"/>
      <c r="BB210" s="214"/>
      <c r="BC210" s="214"/>
      <c r="BD210" s="214"/>
      <c r="BE210" s="342">
        <v>0</v>
      </c>
      <c r="BF210" s="342">
        <v>0</v>
      </c>
      <c r="BG210" s="342">
        <v>0</v>
      </c>
      <c r="BH210" s="342">
        <v>0</v>
      </c>
      <c r="BI210" s="342">
        <v>0</v>
      </c>
      <c r="BJ210" s="220" t="s">
        <v>81</v>
      </c>
      <c r="BK210" s="342">
        <v>0</v>
      </c>
      <c r="BL210" s="220" t="s">
        <v>197</v>
      </c>
      <c r="BM210" s="341" t="s">
        <v>2774</v>
      </c>
    </row>
    <row r="211" spans="1:65" s="17" customFormat="1" ht="23.5" customHeight="1">
      <c r="A211" s="229"/>
      <c r="B211" s="230"/>
      <c r="C211" s="343" t="s">
        <v>627</v>
      </c>
      <c r="D211" s="343" t="s">
        <v>236</v>
      </c>
      <c r="E211" s="344" t="s">
        <v>1893</v>
      </c>
      <c r="F211" s="345" t="s">
        <v>1894</v>
      </c>
      <c r="G211" s="346" t="s">
        <v>222</v>
      </c>
      <c r="H211" s="347">
        <v>1</v>
      </c>
      <c r="I211" s="348"/>
      <c r="J211" s="349"/>
      <c r="K211" s="350"/>
      <c r="L211" s="351"/>
      <c r="M211" s="352" t="s">
        <v>2689</v>
      </c>
      <c r="N211" s="353" t="s">
        <v>35</v>
      </c>
      <c r="O211" s="239"/>
      <c r="P211" s="339">
        <v>0</v>
      </c>
      <c r="Q211" s="339">
        <v>2.5000000000000001E-3</v>
      </c>
      <c r="R211" s="339">
        <v>2.5000000000000001E-3</v>
      </c>
      <c r="S211" s="339">
        <v>0</v>
      </c>
      <c r="T211" s="340">
        <v>0</v>
      </c>
      <c r="U211" s="229"/>
      <c r="V211" s="229"/>
      <c r="W211" s="229"/>
      <c r="X211" s="229"/>
      <c r="Y211" s="229"/>
      <c r="Z211" s="229"/>
      <c r="AA211" s="229"/>
      <c r="AB211" s="229"/>
      <c r="AC211" s="229"/>
      <c r="AD211" s="229"/>
      <c r="AE211" s="229"/>
      <c r="AF211" s="214"/>
      <c r="AG211" s="214"/>
      <c r="AH211" s="214"/>
      <c r="AI211" s="214"/>
      <c r="AJ211" s="214"/>
      <c r="AK211" s="214"/>
      <c r="AL211" s="214"/>
      <c r="AM211" s="214"/>
      <c r="AN211" s="214"/>
      <c r="AO211" s="214"/>
      <c r="AP211" s="214"/>
      <c r="AQ211" s="214"/>
      <c r="AR211" s="341" t="s">
        <v>233</v>
      </c>
      <c r="AS211" s="214"/>
      <c r="AT211" s="341" t="s">
        <v>236</v>
      </c>
      <c r="AU211" s="341" t="s">
        <v>81</v>
      </c>
      <c r="AV211" s="214"/>
      <c r="AW211" s="214"/>
      <c r="AX211" s="214"/>
      <c r="AY211" s="220" t="s">
        <v>157</v>
      </c>
      <c r="AZ211" s="214"/>
      <c r="BA211" s="214"/>
      <c r="BB211" s="214"/>
      <c r="BC211" s="214"/>
      <c r="BD211" s="214"/>
      <c r="BE211" s="342">
        <v>0</v>
      </c>
      <c r="BF211" s="342">
        <v>0</v>
      </c>
      <c r="BG211" s="342">
        <v>0</v>
      </c>
      <c r="BH211" s="342">
        <v>0</v>
      </c>
      <c r="BI211" s="342">
        <v>0</v>
      </c>
      <c r="BJ211" s="220" t="s">
        <v>81</v>
      </c>
      <c r="BK211" s="342">
        <v>0</v>
      </c>
      <c r="BL211" s="220" t="s">
        <v>197</v>
      </c>
      <c r="BM211" s="341" t="s">
        <v>2775</v>
      </c>
    </row>
    <row r="212" spans="1:65" s="17" customFormat="1" ht="24.25" customHeight="1">
      <c r="A212" s="229"/>
      <c r="B212" s="230"/>
      <c r="C212" s="343" t="s">
        <v>390</v>
      </c>
      <c r="D212" s="343" t="s">
        <v>236</v>
      </c>
      <c r="E212" s="344" t="s">
        <v>1895</v>
      </c>
      <c r="F212" s="345" t="s">
        <v>1896</v>
      </c>
      <c r="G212" s="346" t="s">
        <v>222</v>
      </c>
      <c r="H212" s="347">
        <v>1</v>
      </c>
      <c r="I212" s="348"/>
      <c r="J212" s="349"/>
      <c r="K212" s="350"/>
      <c r="L212" s="351"/>
      <c r="M212" s="352" t="s">
        <v>2689</v>
      </c>
      <c r="N212" s="353" t="s">
        <v>35</v>
      </c>
      <c r="O212" s="239"/>
      <c r="P212" s="339">
        <v>0</v>
      </c>
      <c r="Q212" s="339">
        <v>2.5000000000000001E-3</v>
      </c>
      <c r="R212" s="339">
        <v>2.5000000000000001E-3</v>
      </c>
      <c r="S212" s="339">
        <v>0</v>
      </c>
      <c r="T212" s="340">
        <v>0</v>
      </c>
      <c r="U212" s="229"/>
      <c r="V212" s="229"/>
      <c r="W212" s="229"/>
      <c r="X212" s="229"/>
      <c r="Y212" s="229"/>
      <c r="Z212" s="229"/>
      <c r="AA212" s="229"/>
      <c r="AB212" s="229"/>
      <c r="AC212" s="229"/>
      <c r="AD212" s="229"/>
      <c r="AE212" s="229"/>
      <c r="AF212" s="214"/>
      <c r="AG212" s="214"/>
      <c r="AH212" s="214"/>
      <c r="AI212" s="214"/>
      <c r="AJ212" s="214"/>
      <c r="AK212" s="214"/>
      <c r="AL212" s="214"/>
      <c r="AM212" s="214"/>
      <c r="AN212" s="214"/>
      <c r="AO212" s="214"/>
      <c r="AP212" s="214"/>
      <c r="AQ212" s="214"/>
      <c r="AR212" s="341" t="s">
        <v>233</v>
      </c>
      <c r="AS212" s="214"/>
      <c r="AT212" s="341" t="s">
        <v>236</v>
      </c>
      <c r="AU212" s="341" t="s">
        <v>81</v>
      </c>
      <c r="AV212" s="214"/>
      <c r="AW212" s="214"/>
      <c r="AX212" s="214"/>
      <c r="AY212" s="220" t="s">
        <v>157</v>
      </c>
      <c r="AZ212" s="214"/>
      <c r="BA212" s="214"/>
      <c r="BB212" s="214"/>
      <c r="BC212" s="214"/>
      <c r="BD212" s="214"/>
      <c r="BE212" s="342">
        <v>0</v>
      </c>
      <c r="BF212" s="342">
        <v>0</v>
      </c>
      <c r="BG212" s="342">
        <v>0</v>
      </c>
      <c r="BH212" s="342">
        <v>0</v>
      </c>
      <c r="BI212" s="342">
        <v>0</v>
      </c>
      <c r="BJ212" s="220" t="s">
        <v>81</v>
      </c>
      <c r="BK212" s="342">
        <v>0</v>
      </c>
      <c r="BL212" s="220" t="s">
        <v>197</v>
      </c>
      <c r="BM212" s="341" t="s">
        <v>2776</v>
      </c>
    </row>
    <row r="213" spans="1:65" s="17" customFormat="1" ht="24.25" customHeight="1">
      <c r="A213" s="229"/>
      <c r="B213" s="230"/>
      <c r="C213" s="329" t="s">
        <v>634</v>
      </c>
      <c r="D213" s="329" t="s">
        <v>159</v>
      </c>
      <c r="E213" s="330" t="s">
        <v>1897</v>
      </c>
      <c r="F213" s="331" t="s">
        <v>1898</v>
      </c>
      <c r="G213" s="332" t="s">
        <v>239</v>
      </c>
      <c r="H213" s="333">
        <v>50</v>
      </c>
      <c r="I213" s="334"/>
      <c r="J213" s="335"/>
      <c r="K213" s="336"/>
      <c r="L213" s="232"/>
      <c r="M213" s="337" t="s">
        <v>2689</v>
      </c>
      <c r="N213" s="338" t="s">
        <v>35</v>
      </c>
      <c r="O213" s="239"/>
      <c r="P213" s="339">
        <v>0</v>
      </c>
      <c r="Q213" s="339">
        <v>0</v>
      </c>
      <c r="R213" s="339">
        <v>0</v>
      </c>
      <c r="S213" s="339">
        <v>0</v>
      </c>
      <c r="T213" s="340">
        <v>0</v>
      </c>
      <c r="U213" s="229"/>
      <c r="V213" s="229"/>
      <c r="W213" s="229"/>
      <c r="X213" s="229"/>
      <c r="Y213" s="229"/>
      <c r="Z213" s="229"/>
      <c r="AA213" s="229"/>
      <c r="AB213" s="229"/>
      <c r="AC213" s="229"/>
      <c r="AD213" s="229"/>
      <c r="AE213" s="229"/>
      <c r="AF213" s="214"/>
      <c r="AG213" s="214"/>
      <c r="AH213" s="214"/>
      <c r="AI213" s="214"/>
      <c r="AJ213" s="214"/>
      <c r="AK213" s="214"/>
      <c r="AL213" s="214"/>
      <c r="AM213" s="214"/>
      <c r="AN213" s="214"/>
      <c r="AO213" s="214"/>
      <c r="AP213" s="214"/>
      <c r="AQ213" s="214"/>
      <c r="AR213" s="341" t="s">
        <v>197</v>
      </c>
      <c r="AS213" s="214"/>
      <c r="AT213" s="341" t="s">
        <v>159</v>
      </c>
      <c r="AU213" s="341" t="s">
        <v>81</v>
      </c>
      <c r="AV213" s="214"/>
      <c r="AW213" s="214"/>
      <c r="AX213" s="214"/>
      <c r="AY213" s="220" t="s">
        <v>157</v>
      </c>
      <c r="AZ213" s="214"/>
      <c r="BA213" s="214"/>
      <c r="BB213" s="214"/>
      <c r="BC213" s="214"/>
      <c r="BD213" s="214"/>
      <c r="BE213" s="342">
        <v>0</v>
      </c>
      <c r="BF213" s="342">
        <v>0</v>
      </c>
      <c r="BG213" s="342">
        <v>0</v>
      </c>
      <c r="BH213" s="342">
        <v>0</v>
      </c>
      <c r="BI213" s="342">
        <v>0</v>
      </c>
      <c r="BJ213" s="220" t="s">
        <v>81</v>
      </c>
      <c r="BK213" s="342">
        <v>0</v>
      </c>
      <c r="BL213" s="220" t="s">
        <v>197</v>
      </c>
      <c r="BM213" s="341" t="s">
        <v>2777</v>
      </c>
    </row>
    <row r="214" spans="1:65" s="17" customFormat="1" ht="24.25" customHeight="1">
      <c r="A214" s="229"/>
      <c r="B214" s="230"/>
      <c r="C214" s="343" t="s">
        <v>399</v>
      </c>
      <c r="D214" s="343" t="s">
        <v>236</v>
      </c>
      <c r="E214" s="344" t="s">
        <v>1899</v>
      </c>
      <c r="F214" s="345" t="s">
        <v>1900</v>
      </c>
      <c r="G214" s="346" t="s">
        <v>239</v>
      </c>
      <c r="H214" s="347">
        <v>50</v>
      </c>
      <c r="I214" s="348"/>
      <c r="J214" s="349"/>
      <c r="K214" s="350"/>
      <c r="L214" s="351"/>
      <c r="M214" s="352" t="s">
        <v>2689</v>
      </c>
      <c r="N214" s="353" t="s">
        <v>35</v>
      </c>
      <c r="O214" s="239"/>
      <c r="P214" s="339">
        <v>0</v>
      </c>
      <c r="Q214" s="339">
        <v>4.4999999999999997E-3</v>
      </c>
      <c r="R214" s="339">
        <v>0.22499999999999998</v>
      </c>
      <c r="S214" s="339">
        <v>0</v>
      </c>
      <c r="T214" s="340">
        <v>0</v>
      </c>
      <c r="U214" s="229"/>
      <c r="V214" s="229"/>
      <c r="W214" s="229"/>
      <c r="X214" s="229"/>
      <c r="Y214" s="229"/>
      <c r="Z214" s="229"/>
      <c r="AA214" s="229"/>
      <c r="AB214" s="229"/>
      <c r="AC214" s="229"/>
      <c r="AD214" s="229"/>
      <c r="AE214" s="229"/>
      <c r="AF214" s="214"/>
      <c r="AG214" s="214"/>
      <c r="AH214" s="214"/>
      <c r="AI214" s="214"/>
      <c r="AJ214" s="214"/>
      <c r="AK214" s="214"/>
      <c r="AL214" s="214"/>
      <c r="AM214" s="214"/>
      <c r="AN214" s="214"/>
      <c r="AO214" s="214"/>
      <c r="AP214" s="214"/>
      <c r="AQ214" s="214"/>
      <c r="AR214" s="341" t="s">
        <v>233</v>
      </c>
      <c r="AS214" s="214"/>
      <c r="AT214" s="341" t="s">
        <v>236</v>
      </c>
      <c r="AU214" s="341" t="s">
        <v>81</v>
      </c>
      <c r="AV214" s="214"/>
      <c r="AW214" s="214"/>
      <c r="AX214" s="214"/>
      <c r="AY214" s="220" t="s">
        <v>157</v>
      </c>
      <c r="AZ214" s="214"/>
      <c r="BA214" s="214"/>
      <c r="BB214" s="214"/>
      <c r="BC214" s="214"/>
      <c r="BD214" s="214"/>
      <c r="BE214" s="342">
        <v>0</v>
      </c>
      <c r="BF214" s="342">
        <v>0</v>
      </c>
      <c r="BG214" s="342">
        <v>0</v>
      </c>
      <c r="BH214" s="342">
        <v>0</v>
      </c>
      <c r="BI214" s="342">
        <v>0</v>
      </c>
      <c r="BJ214" s="220" t="s">
        <v>81</v>
      </c>
      <c r="BK214" s="342">
        <v>0</v>
      </c>
      <c r="BL214" s="220" t="s">
        <v>197</v>
      </c>
      <c r="BM214" s="341" t="s">
        <v>2778</v>
      </c>
    </row>
    <row r="215" spans="1:65" s="129" customFormat="1" ht="25.9" customHeight="1">
      <c r="A215" s="229"/>
      <c r="B215" s="230"/>
      <c r="C215" s="329" t="s">
        <v>647</v>
      </c>
      <c r="D215" s="329" t="s">
        <v>159</v>
      </c>
      <c r="E215" s="330" t="s">
        <v>1901</v>
      </c>
      <c r="F215" s="331" t="s">
        <v>1902</v>
      </c>
      <c r="G215" s="332" t="s">
        <v>222</v>
      </c>
      <c r="H215" s="333">
        <v>5</v>
      </c>
      <c r="I215" s="334"/>
      <c r="J215" s="335"/>
      <c r="K215" s="336"/>
      <c r="L215" s="232"/>
      <c r="M215" s="337" t="s">
        <v>2689</v>
      </c>
      <c r="N215" s="338" t="s">
        <v>35</v>
      </c>
      <c r="O215" s="239"/>
      <c r="P215" s="339">
        <v>0</v>
      </c>
      <c r="Q215" s="339">
        <v>0</v>
      </c>
      <c r="R215" s="339">
        <v>0</v>
      </c>
      <c r="S215" s="339">
        <v>0</v>
      </c>
      <c r="T215" s="340">
        <v>0</v>
      </c>
      <c r="U215" s="229"/>
      <c r="V215" s="229"/>
      <c r="W215" s="229"/>
      <c r="X215" s="229"/>
      <c r="Y215" s="229"/>
      <c r="Z215" s="229"/>
      <c r="AA215" s="229"/>
      <c r="AB215" s="229"/>
      <c r="AC215" s="229"/>
      <c r="AD215" s="229"/>
      <c r="AE215" s="229"/>
      <c r="AF215" s="214"/>
      <c r="AG215" s="214"/>
      <c r="AH215" s="214"/>
      <c r="AI215" s="214"/>
      <c r="AJ215" s="214"/>
      <c r="AK215" s="214"/>
      <c r="AL215" s="214"/>
      <c r="AM215" s="214"/>
      <c r="AN215" s="214"/>
      <c r="AO215" s="214"/>
      <c r="AP215" s="214"/>
      <c r="AQ215" s="214"/>
      <c r="AR215" s="341" t="s">
        <v>197</v>
      </c>
      <c r="AS215" s="214"/>
      <c r="AT215" s="341" t="s">
        <v>159</v>
      </c>
      <c r="AU215" s="341" t="s">
        <v>81</v>
      </c>
      <c r="AV215" s="214"/>
      <c r="AW215" s="214"/>
      <c r="AX215" s="214"/>
      <c r="AY215" s="220" t="s">
        <v>157</v>
      </c>
      <c r="AZ215" s="214"/>
      <c r="BA215" s="214"/>
      <c r="BB215" s="214"/>
      <c r="BC215" s="214"/>
      <c r="BD215" s="214"/>
      <c r="BE215" s="342">
        <v>0</v>
      </c>
      <c r="BF215" s="342">
        <v>0</v>
      </c>
      <c r="BG215" s="342">
        <v>0</v>
      </c>
      <c r="BH215" s="342">
        <v>0</v>
      </c>
      <c r="BI215" s="342">
        <v>0</v>
      </c>
      <c r="BJ215" s="220" t="s">
        <v>81</v>
      </c>
      <c r="BK215" s="342">
        <v>0</v>
      </c>
      <c r="BL215" s="220" t="s">
        <v>197</v>
      </c>
      <c r="BM215" s="341" t="s">
        <v>2779</v>
      </c>
    </row>
    <row r="216" spans="1:65" s="17" customFormat="1" ht="33" customHeight="1">
      <c r="A216" s="229"/>
      <c r="B216" s="230"/>
      <c r="C216" s="343" t="s">
        <v>403</v>
      </c>
      <c r="D216" s="343" t="s">
        <v>236</v>
      </c>
      <c r="E216" s="344" t="s">
        <v>1903</v>
      </c>
      <c r="F216" s="345" t="s">
        <v>1904</v>
      </c>
      <c r="G216" s="346" t="s">
        <v>222</v>
      </c>
      <c r="H216" s="347">
        <v>5</v>
      </c>
      <c r="I216" s="348"/>
      <c r="J216" s="349"/>
      <c r="K216" s="350"/>
      <c r="L216" s="351"/>
      <c r="M216" s="352" t="s">
        <v>2689</v>
      </c>
      <c r="N216" s="353" t="s">
        <v>35</v>
      </c>
      <c r="O216" s="239"/>
      <c r="P216" s="339">
        <v>0</v>
      </c>
      <c r="Q216" s="339">
        <v>2.0999999999999999E-3</v>
      </c>
      <c r="R216" s="339">
        <v>1.0499999999999999E-2</v>
      </c>
      <c r="S216" s="339">
        <v>0</v>
      </c>
      <c r="T216" s="340">
        <v>0</v>
      </c>
      <c r="U216" s="229"/>
      <c r="V216" s="229"/>
      <c r="W216" s="229"/>
      <c r="X216" s="229"/>
      <c r="Y216" s="229"/>
      <c r="Z216" s="229"/>
      <c r="AA216" s="229"/>
      <c r="AB216" s="229"/>
      <c r="AC216" s="229"/>
      <c r="AD216" s="229"/>
      <c r="AE216" s="229"/>
      <c r="AF216" s="214"/>
      <c r="AG216" s="214"/>
      <c r="AH216" s="214"/>
      <c r="AI216" s="214"/>
      <c r="AJ216" s="214"/>
      <c r="AK216" s="214"/>
      <c r="AL216" s="214"/>
      <c r="AM216" s="214"/>
      <c r="AN216" s="214"/>
      <c r="AO216" s="214"/>
      <c r="AP216" s="214"/>
      <c r="AQ216" s="214"/>
      <c r="AR216" s="341" t="s">
        <v>233</v>
      </c>
      <c r="AS216" s="214"/>
      <c r="AT216" s="341" t="s">
        <v>236</v>
      </c>
      <c r="AU216" s="341" t="s">
        <v>81</v>
      </c>
      <c r="AV216" s="214"/>
      <c r="AW216" s="214"/>
      <c r="AX216" s="214"/>
      <c r="AY216" s="220" t="s">
        <v>157</v>
      </c>
      <c r="AZ216" s="214"/>
      <c r="BA216" s="214"/>
      <c r="BB216" s="214"/>
      <c r="BC216" s="214"/>
      <c r="BD216" s="214"/>
      <c r="BE216" s="342">
        <v>0</v>
      </c>
      <c r="BF216" s="342">
        <v>0</v>
      </c>
      <c r="BG216" s="342">
        <v>0</v>
      </c>
      <c r="BH216" s="342">
        <v>0</v>
      </c>
      <c r="BI216" s="342">
        <v>0</v>
      </c>
      <c r="BJ216" s="220" t="s">
        <v>81</v>
      </c>
      <c r="BK216" s="342">
        <v>0</v>
      </c>
      <c r="BL216" s="220" t="s">
        <v>197</v>
      </c>
      <c r="BM216" s="341" t="s">
        <v>2780</v>
      </c>
    </row>
    <row r="217" spans="1:65" s="17" customFormat="1" ht="22.5" customHeight="1">
      <c r="A217" s="503"/>
      <c r="B217" s="230"/>
      <c r="C217" s="314"/>
      <c r="D217" s="315" t="s">
        <v>68</v>
      </c>
      <c r="E217" s="316" t="s">
        <v>236</v>
      </c>
      <c r="F217" s="316" t="s">
        <v>1137</v>
      </c>
      <c r="G217" s="314"/>
      <c r="H217" s="314"/>
      <c r="I217" s="317"/>
      <c r="J217" s="318"/>
      <c r="K217" s="654"/>
      <c r="L217" s="351"/>
      <c r="M217" s="352"/>
      <c r="N217" s="353"/>
      <c r="O217" s="239"/>
      <c r="P217" s="339"/>
      <c r="Q217" s="339"/>
      <c r="R217" s="339"/>
      <c r="S217" s="339"/>
      <c r="T217" s="340"/>
      <c r="U217" s="503"/>
      <c r="V217" s="503"/>
      <c r="W217" s="503"/>
      <c r="X217" s="503"/>
      <c r="Y217" s="503"/>
      <c r="Z217" s="503"/>
      <c r="AA217" s="503"/>
      <c r="AB217" s="503"/>
      <c r="AC217" s="503"/>
      <c r="AD217" s="503"/>
      <c r="AE217" s="503"/>
      <c r="AF217" s="214"/>
      <c r="AG217" s="214"/>
      <c r="AH217" s="214"/>
      <c r="AI217" s="214"/>
      <c r="AJ217" s="214"/>
      <c r="AK217" s="214"/>
      <c r="AL217" s="214"/>
      <c r="AM217" s="214"/>
      <c r="AN217" s="214"/>
      <c r="AO217" s="214"/>
      <c r="AP217" s="214"/>
      <c r="AQ217" s="214"/>
      <c r="AR217" s="341"/>
      <c r="AS217" s="214"/>
      <c r="AT217" s="341"/>
      <c r="AU217" s="341"/>
      <c r="AV217" s="214"/>
      <c r="AW217" s="214"/>
      <c r="AX217" s="214"/>
      <c r="AY217" s="220"/>
      <c r="AZ217" s="214"/>
      <c r="BA217" s="214"/>
      <c r="BB217" s="214"/>
      <c r="BC217" s="214"/>
      <c r="BD217" s="214"/>
      <c r="BE217" s="342"/>
      <c r="BF217" s="342"/>
      <c r="BG217" s="342"/>
      <c r="BH217" s="342"/>
      <c r="BI217" s="342"/>
      <c r="BJ217" s="220"/>
      <c r="BK217" s="342"/>
      <c r="BL217" s="220"/>
      <c r="BM217" s="341"/>
    </row>
    <row r="218" spans="1:65" s="17" customFormat="1" ht="18" customHeight="1">
      <c r="A218" s="503"/>
      <c r="B218" s="230"/>
      <c r="C218" s="314"/>
      <c r="D218" s="315" t="s">
        <v>68</v>
      </c>
      <c r="E218" s="327" t="s">
        <v>1392</v>
      </c>
      <c r="F218" s="327" t="s">
        <v>1905</v>
      </c>
      <c r="G218" s="314"/>
      <c r="H218" s="314"/>
      <c r="I218" s="317"/>
      <c r="J218" s="328"/>
      <c r="K218" s="654"/>
      <c r="L218" s="351"/>
      <c r="M218" s="352"/>
      <c r="N218" s="353"/>
      <c r="O218" s="239"/>
      <c r="P218" s="339"/>
      <c r="Q218" s="339"/>
      <c r="R218" s="339"/>
      <c r="S218" s="339"/>
      <c r="T218" s="340"/>
      <c r="U218" s="503"/>
      <c r="V218" s="503"/>
      <c r="W218" s="503"/>
      <c r="X218" s="503"/>
      <c r="Y218" s="503"/>
      <c r="Z218" s="503"/>
      <c r="AA218" s="503"/>
      <c r="AB218" s="503"/>
      <c r="AC218" s="503"/>
      <c r="AD218" s="503"/>
      <c r="AE218" s="503"/>
      <c r="AF218" s="214"/>
      <c r="AG218" s="214"/>
      <c r="AH218" s="214"/>
      <c r="AI218" s="214"/>
      <c r="AJ218" s="214"/>
      <c r="AK218" s="214"/>
      <c r="AL218" s="214"/>
      <c r="AM218" s="214"/>
      <c r="AN218" s="214"/>
      <c r="AO218" s="214"/>
      <c r="AP218" s="214"/>
      <c r="AQ218" s="214"/>
      <c r="AR218" s="341"/>
      <c r="AS218" s="214"/>
      <c r="AT218" s="341"/>
      <c r="AU218" s="341"/>
      <c r="AV218" s="214"/>
      <c r="AW218" s="214"/>
      <c r="AX218" s="214"/>
      <c r="AY218" s="220"/>
      <c r="AZ218" s="214"/>
      <c r="BA218" s="214"/>
      <c r="BB218" s="214"/>
      <c r="BC218" s="214"/>
      <c r="BD218" s="214"/>
      <c r="BE218" s="342"/>
      <c r="BF218" s="342"/>
      <c r="BG218" s="342"/>
      <c r="BH218" s="342"/>
      <c r="BI218" s="342"/>
      <c r="BJ218" s="220"/>
      <c r="BK218" s="342"/>
      <c r="BL218" s="220"/>
      <c r="BM218" s="341"/>
    </row>
    <row r="219" spans="1:65" s="17" customFormat="1" ht="33" customHeight="1">
      <c r="A219" s="503"/>
      <c r="B219" s="230"/>
      <c r="C219" s="329">
        <v>87</v>
      </c>
      <c r="D219" s="329" t="s">
        <v>159</v>
      </c>
      <c r="E219" s="330" t="s">
        <v>1906</v>
      </c>
      <c r="F219" s="331" t="s">
        <v>1907</v>
      </c>
      <c r="G219" s="332" t="s">
        <v>222</v>
      </c>
      <c r="H219" s="333">
        <v>6</v>
      </c>
      <c r="I219" s="334"/>
      <c r="J219" s="335"/>
      <c r="K219" s="654"/>
      <c r="L219" s="351"/>
      <c r="M219" s="352"/>
      <c r="N219" s="353"/>
      <c r="O219" s="239"/>
      <c r="P219" s="339"/>
      <c r="Q219" s="339"/>
      <c r="R219" s="339"/>
      <c r="S219" s="339"/>
      <c r="T219" s="340"/>
      <c r="U219" s="503"/>
      <c r="V219" s="503"/>
      <c r="W219" s="503"/>
      <c r="X219" s="503"/>
      <c r="Y219" s="503"/>
      <c r="Z219" s="503"/>
      <c r="AA219" s="503"/>
      <c r="AB219" s="503"/>
      <c r="AC219" s="503"/>
      <c r="AD219" s="503"/>
      <c r="AE219" s="503"/>
      <c r="AF219" s="214"/>
      <c r="AG219" s="214"/>
      <c r="AH219" s="214"/>
      <c r="AI219" s="214"/>
      <c r="AJ219" s="214"/>
      <c r="AK219" s="214"/>
      <c r="AL219" s="214"/>
      <c r="AM219" s="214"/>
      <c r="AN219" s="214"/>
      <c r="AO219" s="214"/>
      <c r="AP219" s="214"/>
      <c r="AQ219" s="214"/>
      <c r="AR219" s="341"/>
      <c r="AS219" s="214"/>
      <c r="AT219" s="341"/>
      <c r="AU219" s="341"/>
      <c r="AV219" s="214"/>
      <c r="AW219" s="214"/>
      <c r="AX219" s="214"/>
      <c r="AY219" s="220"/>
      <c r="AZ219" s="214"/>
      <c r="BA219" s="214"/>
      <c r="BB219" s="214"/>
      <c r="BC219" s="214"/>
      <c r="BD219" s="214"/>
      <c r="BE219" s="342"/>
      <c r="BF219" s="342"/>
      <c r="BG219" s="342"/>
      <c r="BH219" s="342"/>
      <c r="BI219" s="342"/>
      <c r="BJ219" s="220"/>
      <c r="BK219" s="342"/>
      <c r="BL219" s="220"/>
      <c r="BM219" s="341"/>
    </row>
    <row r="220" spans="1:65" s="17" customFormat="1" ht="33" customHeight="1">
      <c r="A220" s="503"/>
      <c r="B220" s="230"/>
      <c r="C220" s="343">
        <v>88</v>
      </c>
      <c r="D220" s="343" t="s">
        <v>236</v>
      </c>
      <c r="E220" s="344" t="s">
        <v>1908</v>
      </c>
      <c r="F220" s="656" t="s">
        <v>2952</v>
      </c>
      <c r="G220" s="346" t="s">
        <v>222</v>
      </c>
      <c r="H220" s="347">
        <v>3</v>
      </c>
      <c r="I220" s="348"/>
      <c r="J220" s="349"/>
      <c r="K220" s="654"/>
      <c r="L220" s="351"/>
      <c r="M220" s="352"/>
      <c r="N220" s="353"/>
      <c r="O220" s="239"/>
      <c r="P220" s="339"/>
      <c r="Q220" s="339"/>
      <c r="R220" s="339"/>
      <c r="S220" s="339"/>
      <c r="T220" s="340"/>
      <c r="U220" s="503"/>
      <c r="V220" s="503"/>
      <c r="W220" s="503"/>
      <c r="X220" s="503"/>
      <c r="Y220" s="503"/>
      <c r="Z220" s="503"/>
      <c r="AA220" s="503"/>
      <c r="AB220" s="503"/>
      <c r="AC220" s="503"/>
      <c r="AD220" s="503"/>
      <c r="AE220" s="503"/>
      <c r="AF220" s="214"/>
      <c r="AG220" s="214"/>
      <c r="AH220" s="214"/>
      <c r="AI220" s="214"/>
      <c r="AJ220" s="214"/>
      <c r="AK220" s="214"/>
      <c r="AL220" s="214"/>
      <c r="AM220" s="214"/>
      <c r="AN220" s="214"/>
      <c r="AO220" s="214"/>
      <c r="AP220" s="214"/>
      <c r="AQ220" s="214"/>
      <c r="AR220" s="341"/>
      <c r="AS220" s="214"/>
      <c r="AT220" s="341"/>
      <c r="AU220" s="341"/>
      <c r="AV220" s="214"/>
      <c r="AW220" s="214"/>
      <c r="AX220" s="214"/>
      <c r="AY220" s="220"/>
      <c r="AZ220" s="214"/>
      <c r="BA220" s="214"/>
      <c r="BB220" s="214"/>
      <c r="BC220" s="214"/>
      <c r="BD220" s="214"/>
      <c r="BE220" s="342"/>
      <c r="BF220" s="342"/>
      <c r="BG220" s="342"/>
      <c r="BH220" s="342"/>
      <c r="BI220" s="342"/>
      <c r="BJ220" s="220"/>
      <c r="BK220" s="342"/>
      <c r="BL220" s="220"/>
      <c r="BM220" s="341"/>
    </row>
    <row r="221" spans="1:65" s="17" customFormat="1" ht="33" customHeight="1">
      <c r="A221" s="503"/>
      <c r="B221" s="230"/>
      <c r="C221" s="343">
        <v>89</v>
      </c>
      <c r="D221" s="343" t="s">
        <v>236</v>
      </c>
      <c r="E221" s="344" t="s">
        <v>1909</v>
      </c>
      <c r="F221" s="656" t="s">
        <v>2951</v>
      </c>
      <c r="G221" s="346" t="s">
        <v>222</v>
      </c>
      <c r="H221" s="347">
        <v>3</v>
      </c>
      <c r="I221" s="348"/>
      <c r="J221" s="349"/>
      <c r="K221" s="654"/>
      <c r="L221" s="351"/>
      <c r="M221" s="352"/>
      <c r="N221" s="353"/>
      <c r="O221" s="239"/>
      <c r="P221" s="339"/>
      <c r="Q221" s="339"/>
      <c r="R221" s="339"/>
      <c r="S221" s="339"/>
      <c r="T221" s="340"/>
      <c r="U221" s="503"/>
      <c r="V221" s="503"/>
      <c r="W221" s="503"/>
      <c r="X221" s="503"/>
      <c r="Y221" s="503"/>
      <c r="Z221" s="503"/>
      <c r="AA221" s="503"/>
      <c r="AB221" s="503"/>
      <c r="AC221" s="503"/>
      <c r="AD221" s="503"/>
      <c r="AE221" s="503"/>
      <c r="AF221" s="214"/>
      <c r="AG221" s="214"/>
      <c r="AH221" s="214"/>
      <c r="AI221" s="214"/>
      <c r="AJ221" s="214"/>
      <c r="AK221" s="214"/>
      <c r="AL221" s="214"/>
      <c r="AM221" s="214"/>
      <c r="AN221" s="214"/>
      <c r="AO221" s="214"/>
      <c r="AP221" s="214"/>
      <c r="AQ221" s="214"/>
      <c r="AR221" s="341"/>
      <c r="AS221" s="214"/>
      <c r="AT221" s="341"/>
      <c r="AU221" s="341"/>
      <c r="AV221" s="214"/>
      <c r="AW221" s="214"/>
      <c r="AX221" s="214"/>
      <c r="AY221" s="220"/>
      <c r="AZ221" s="214"/>
      <c r="BA221" s="214"/>
      <c r="BB221" s="214"/>
      <c r="BC221" s="214"/>
      <c r="BD221" s="214"/>
      <c r="BE221" s="342"/>
      <c r="BF221" s="342"/>
      <c r="BG221" s="342"/>
      <c r="BH221" s="342"/>
      <c r="BI221" s="342"/>
      <c r="BJ221" s="220"/>
      <c r="BK221" s="342"/>
      <c r="BL221" s="220"/>
      <c r="BM221" s="341"/>
    </row>
    <row r="222" spans="1:65" s="17" customFormat="1" ht="33" customHeight="1">
      <c r="A222" s="503"/>
      <c r="B222" s="230"/>
      <c r="C222" s="343">
        <v>90</v>
      </c>
      <c r="D222" s="343" t="s">
        <v>236</v>
      </c>
      <c r="E222" s="344" t="s">
        <v>1910</v>
      </c>
      <c r="F222" s="656" t="s">
        <v>2950</v>
      </c>
      <c r="G222" s="346" t="s">
        <v>222</v>
      </c>
      <c r="H222" s="347">
        <v>6</v>
      </c>
      <c r="I222" s="348"/>
      <c r="J222" s="349"/>
      <c r="K222" s="654"/>
      <c r="L222" s="351"/>
      <c r="M222" s="352"/>
      <c r="N222" s="353"/>
      <c r="O222" s="239"/>
      <c r="P222" s="339"/>
      <c r="Q222" s="339"/>
      <c r="R222" s="339"/>
      <c r="S222" s="339"/>
      <c r="T222" s="340"/>
      <c r="U222" s="503"/>
      <c r="V222" s="503"/>
      <c r="W222" s="503"/>
      <c r="X222" s="503"/>
      <c r="Y222" s="503"/>
      <c r="Z222" s="503"/>
      <c r="AA222" s="503"/>
      <c r="AB222" s="503"/>
      <c r="AC222" s="503"/>
      <c r="AD222" s="503"/>
      <c r="AE222" s="503"/>
      <c r="AF222" s="214"/>
      <c r="AG222" s="214"/>
      <c r="AH222" s="214"/>
      <c r="AI222" s="214"/>
      <c r="AJ222" s="214"/>
      <c r="AK222" s="214"/>
      <c r="AL222" s="214"/>
      <c r="AM222" s="214"/>
      <c r="AN222" s="214"/>
      <c r="AO222" s="214"/>
      <c r="AP222" s="214"/>
      <c r="AQ222" s="214"/>
      <c r="AR222" s="341"/>
      <c r="AS222" s="214"/>
      <c r="AT222" s="341"/>
      <c r="AU222" s="341"/>
      <c r="AV222" s="214"/>
      <c r="AW222" s="214"/>
      <c r="AX222" s="214"/>
      <c r="AY222" s="220"/>
      <c r="AZ222" s="214"/>
      <c r="BA222" s="214"/>
      <c r="BB222" s="214"/>
      <c r="BC222" s="214"/>
      <c r="BD222" s="214"/>
      <c r="BE222" s="342"/>
      <c r="BF222" s="342"/>
      <c r="BG222" s="342"/>
      <c r="BH222" s="342"/>
      <c r="BI222" s="342"/>
      <c r="BJ222" s="220"/>
      <c r="BK222" s="342"/>
      <c r="BL222" s="220"/>
      <c r="BM222" s="341"/>
    </row>
    <row r="223" spans="1:65" s="17" customFormat="1" ht="33" customHeight="1">
      <c r="A223" s="503"/>
      <c r="B223" s="230"/>
      <c r="C223" s="329">
        <v>91</v>
      </c>
      <c r="D223" s="329" t="s">
        <v>159</v>
      </c>
      <c r="E223" s="330" t="s">
        <v>1911</v>
      </c>
      <c r="F223" s="659" t="s">
        <v>1912</v>
      </c>
      <c r="G223" s="332" t="s">
        <v>222</v>
      </c>
      <c r="H223" s="333">
        <v>1</v>
      </c>
      <c r="I223" s="334"/>
      <c r="J223" s="335"/>
      <c r="K223" s="654"/>
      <c r="L223" s="351"/>
      <c r="M223" s="352"/>
      <c r="N223" s="353"/>
      <c r="O223" s="239"/>
      <c r="P223" s="339"/>
      <c r="Q223" s="339"/>
      <c r="R223" s="339"/>
      <c r="S223" s="339"/>
      <c r="T223" s="340"/>
      <c r="U223" s="503"/>
      <c r="V223" s="503"/>
      <c r="W223" s="503"/>
      <c r="X223" s="503"/>
      <c r="Y223" s="503"/>
      <c r="Z223" s="503"/>
      <c r="AA223" s="503"/>
      <c r="AB223" s="503"/>
      <c r="AC223" s="503"/>
      <c r="AD223" s="503"/>
      <c r="AE223" s="503"/>
      <c r="AF223" s="214"/>
      <c r="AG223" s="214"/>
      <c r="AH223" s="214"/>
      <c r="AI223" s="214"/>
      <c r="AJ223" s="214"/>
      <c r="AK223" s="214"/>
      <c r="AL223" s="214"/>
      <c r="AM223" s="214"/>
      <c r="AN223" s="214"/>
      <c r="AO223" s="214"/>
      <c r="AP223" s="214"/>
      <c r="AQ223" s="214"/>
      <c r="AR223" s="341"/>
      <c r="AS223" s="214"/>
      <c r="AT223" s="341"/>
      <c r="AU223" s="341"/>
      <c r="AV223" s="214"/>
      <c r="AW223" s="214"/>
      <c r="AX223" s="214"/>
      <c r="AY223" s="220"/>
      <c r="AZ223" s="214"/>
      <c r="BA223" s="214"/>
      <c r="BB223" s="214"/>
      <c r="BC223" s="214"/>
      <c r="BD223" s="214"/>
      <c r="BE223" s="342"/>
      <c r="BF223" s="342"/>
      <c r="BG223" s="342"/>
      <c r="BH223" s="342"/>
      <c r="BI223" s="342"/>
      <c r="BJ223" s="220"/>
      <c r="BK223" s="342"/>
      <c r="BL223" s="220"/>
      <c r="BM223" s="341"/>
    </row>
    <row r="224" spans="1:65" s="17" customFormat="1" ht="24.25" customHeight="1">
      <c r="A224" s="219"/>
      <c r="B224" s="313"/>
      <c r="C224" s="314"/>
      <c r="D224" s="315" t="s">
        <v>68</v>
      </c>
      <c r="E224" s="316" t="s">
        <v>1721</v>
      </c>
      <c r="F224" s="316" t="s">
        <v>1722</v>
      </c>
      <c r="G224" s="314"/>
      <c r="H224" s="314"/>
      <c r="I224" s="317"/>
      <c r="J224" s="318"/>
      <c r="K224" s="314"/>
      <c r="L224" s="319"/>
      <c r="M224" s="320"/>
      <c r="N224" s="321"/>
      <c r="O224" s="321"/>
      <c r="P224" s="322">
        <v>0</v>
      </c>
      <c r="Q224" s="321"/>
      <c r="R224" s="322">
        <v>0</v>
      </c>
      <c r="S224" s="321"/>
      <c r="T224" s="323">
        <v>0</v>
      </c>
      <c r="U224" s="219"/>
      <c r="V224" s="219"/>
      <c r="W224" s="219"/>
      <c r="X224" s="219"/>
      <c r="Y224" s="219"/>
      <c r="Z224" s="219"/>
      <c r="AA224" s="219"/>
      <c r="AB224" s="219"/>
      <c r="AC224" s="219"/>
      <c r="AD224" s="219"/>
      <c r="AE224" s="219"/>
      <c r="AF224" s="219"/>
      <c r="AG224" s="219"/>
      <c r="AH224" s="219"/>
      <c r="AI224" s="219"/>
      <c r="AJ224" s="219"/>
      <c r="AK224" s="219"/>
      <c r="AL224" s="219"/>
      <c r="AM224" s="219"/>
      <c r="AN224" s="219"/>
      <c r="AO224" s="219"/>
      <c r="AP224" s="219"/>
      <c r="AQ224" s="219"/>
      <c r="AR224" s="324" t="s">
        <v>163</v>
      </c>
      <c r="AS224" s="219"/>
      <c r="AT224" s="325" t="s">
        <v>68</v>
      </c>
      <c r="AU224" s="325" t="s">
        <v>69</v>
      </c>
      <c r="AV224" s="219"/>
      <c r="AW224" s="219"/>
      <c r="AX224" s="219"/>
      <c r="AY224" s="324" t="s">
        <v>157</v>
      </c>
      <c r="AZ224" s="219"/>
      <c r="BA224" s="219"/>
      <c r="BB224" s="219"/>
      <c r="BC224" s="219"/>
      <c r="BD224" s="219"/>
      <c r="BE224" s="219"/>
      <c r="BF224" s="219"/>
      <c r="BG224" s="219"/>
      <c r="BH224" s="219"/>
      <c r="BI224" s="219"/>
      <c r="BJ224" s="219"/>
      <c r="BK224" s="326">
        <v>0</v>
      </c>
      <c r="BL224" s="219"/>
      <c r="BM224" s="219"/>
    </row>
    <row r="225" spans="1:65" s="17" customFormat="1" ht="36.75" customHeight="1">
      <c r="A225" s="229"/>
      <c r="B225" s="230"/>
      <c r="C225" s="329">
        <v>92</v>
      </c>
      <c r="D225" s="329" t="s">
        <v>159</v>
      </c>
      <c r="E225" s="330" t="s">
        <v>1913</v>
      </c>
      <c r="F225" s="331" t="s">
        <v>1914</v>
      </c>
      <c r="G225" s="332" t="s">
        <v>1725</v>
      </c>
      <c r="H225" s="333">
        <v>24</v>
      </c>
      <c r="I225" s="334"/>
      <c r="J225" s="335"/>
      <c r="K225" s="336"/>
      <c r="L225" s="232"/>
      <c r="M225" s="337" t="s">
        <v>2689</v>
      </c>
      <c r="N225" s="338" t="s">
        <v>35</v>
      </c>
      <c r="O225" s="239"/>
      <c r="P225" s="339">
        <v>0</v>
      </c>
      <c r="Q225" s="339">
        <v>0</v>
      </c>
      <c r="R225" s="339">
        <v>0</v>
      </c>
      <c r="S225" s="339">
        <v>0</v>
      </c>
      <c r="T225" s="340">
        <v>0</v>
      </c>
      <c r="U225" s="229"/>
      <c r="V225" s="229"/>
      <c r="W225" s="229"/>
      <c r="X225" s="229"/>
      <c r="Y225" s="229"/>
      <c r="Z225" s="229"/>
      <c r="AA225" s="229"/>
      <c r="AB225" s="229"/>
      <c r="AC225" s="229"/>
      <c r="AD225" s="229"/>
      <c r="AE225" s="229"/>
      <c r="AF225" s="214"/>
      <c r="AG225" s="214"/>
      <c r="AH225" s="214"/>
      <c r="AI225" s="214"/>
      <c r="AJ225" s="214"/>
      <c r="AK225" s="214"/>
      <c r="AL225" s="214"/>
      <c r="AM225" s="214"/>
      <c r="AN225" s="214"/>
      <c r="AO225" s="214"/>
      <c r="AP225" s="214"/>
      <c r="AQ225" s="214"/>
      <c r="AR225" s="341" t="s">
        <v>1726</v>
      </c>
      <c r="AS225" s="214"/>
      <c r="AT225" s="341" t="s">
        <v>159</v>
      </c>
      <c r="AU225" s="341" t="s">
        <v>75</v>
      </c>
      <c r="AV225" s="214"/>
      <c r="AW225" s="214"/>
      <c r="AX225" s="214"/>
      <c r="AY225" s="220" t="s">
        <v>157</v>
      </c>
      <c r="AZ225" s="214"/>
      <c r="BA225" s="214"/>
      <c r="BB225" s="214"/>
      <c r="BC225" s="214"/>
      <c r="BD225" s="214"/>
      <c r="BE225" s="342">
        <v>0</v>
      </c>
      <c r="BF225" s="342">
        <v>0</v>
      </c>
      <c r="BG225" s="342">
        <v>0</v>
      </c>
      <c r="BH225" s="342">
        <v>0</v>
      </c>
      <c r="BI225" s="342">
        <v>0</v>
      </c>
      <c r="BJ225" s="220" t="s">
        <v>81</v>
      </c>
      <c r="BK225" s="342">
        <v>0</v>
      </c>
      <c r="BL225" s="220" t="s">
        <v>1726</v>
      </c>
      <c r="BM225" s="341" t="s">
        <v>2781</v>
      </c>
    </row>
    <row r="226" spans="1:65" s="17" customFormat="1" ht="27.75" customHeight="1">
      <c r="A226" s="229"/>
      <c r="B226" s="230"/>
      <c r="C226" s="329">
        <v>93</v>
      </c>
      <c r="D226" s="329" t="s">
        <v>159</v>
      </c>
      <c r="E226" s="330" t="s">
        <v>1915</v>
      </c>
      <c r="F226" s="331" t="s">
        <v>2782</v>
      </c>
      <c r="G226" s="332" t="s">
        <v>222</v>
      </c>
      <c r="H226" s="333">
        <v>1</v>
      </c>
      <c r="I226" s="334"/>
      <c r="J226" s="335"/>
      <c r="K226" s="336"/>
      <c r="L226" s="232"/>
      <c r="M226" s="337" t="s">
        <v>2689</v>
      </c>
      <c r="N226" s="338" t="s">
        <v>35</v>
      </c>
      <c r="O226" s="239"/>
      <c r="P226" s="339">
        <v>0</v>
      </c>
      <c r="Q226" s="339">
        <v>0</v>
      </c>
      <c r="R226" s="339">
        <v>0</v>
      </c>
      <c r="S226" s="339">
        <v>0</v>
      </c>
      <c r="T226" s="340">
        <v>0</v>
      </c>
      <c r="U226" s="229"/>
      <c r="V226" s="229"/>
      <c r="W226" s="229"/>
      <c r="X226" s="229"/>
      <c r="Y226" s="229"/>
      <c r="Z226" s="229"/>
      <c r="AA226" s="229"/>
      <c r="AB226" s="229"/>
      <c r="AC226" s="229"/>
      <c r="AD226" s="229"/>
      <c r="AE226" s="229"/>
      <c r="AF226" s="214"/>
      <c r="AG226" s="214"/>
      <c r="AH226" s="214"/>
      <c r="AI226" s="214"/>
      <c r="AJ226" s="214"/>
      <c r="AK226" s="214"/>
      <c r="AL226" s="214"/>
      <c r="AM226" s="214"/>
      <c r="AN226" s="214"/>
      <c r="AO226" s="214"/>
      <c r="AP226" s="214"/>
      <c r="AQ226" s="214"/>
      <c r="AR226" s="341" t="s">
        <v>1726</v>
      </c>
      <c r="AS226" s="214"/>
      <c r="AT226" s="341" t="s">
        <v>159</v>
      </c>
      <c r="AU226" s="341" t="s">
        <v>75</v>
      </c>
      <c r="AV226" s="214"/>
      <c r="AW226" s="214"/>
      <c r="AX226" s="214"/>
      <c r="AY226" s="220" t="s">
        <v>157</v>
      </c>
      <c r="AZ226" s="214"/>
      <c r="BA226" s="214"/>
      <c r="BB226" s="214"/>
      <c r="BC226" s="214"/>
      <c r="BD226" s="214"/>
      <c r="BE226" s="342">
        <v>0</v>
      </c>
      <c r="BF226" s="342">
        <v>0</v>
      </c>
      <c r="BG226" s="342">
        <v>0</v>
      </c>
      <c r="BH226" s="342">
        <v>0</v>
      </c>
      <c r="BI226" s="342">
        <v>0</v>
      </c>
      <c r="BJ226" s="220" t="s">
        <v>81</v>
      </c>
      <c r="BK226" s="342">
        <v>0</v>
      </c>
      <c r="BL226" s="220" t="s">
        <v>1726</v>
      </c>
      <c r="BM226" s="341" t="s">
        <v>2783</v>
      </c>
    </row>
    <row r="227" spans="1:65" s="17" customFormat="1" ht="30.75" customHeight="1">
      <c r="A227" s="229"/>
      <c r="B227" s="230"/>
      <c r="C227" s="329">
        <v>94</v>
      </c>
      <c r="D227" s="329" t="s">
        <v>159</v>
      </c>
      <c r="E227" s="330" t="s">
        <v>1916</v>
      </c>
      <c r="F227" s="331" t="s">
        <v>2784</v>
      </c>
      <c r="G227" s="332" t="s">
        <v>222</v>
      </c>
      <c r="H227" s="333">
        <v>1</v>
      </c>
      <c r="I227" s="334"/>
      <c r="J227" s="335"/>
      <c r="K227" s="336"/>
      <c r="L227" s="232"/>
      <c r="M227" s="337" t="s">
        <v>2689</v>
      </c>
      <c r="N227" s="338" t="s">
        <v>35</v>
      </c>
      <c r="O227" s="239"/>
      <c r="P227" s="339">
        <v>0</v>
      </c>
      <c r="Q227" s="339">
        <v>0</v>
      </c>
      <c r="R227" s="339">
        <v>0</v>
      </c>
      <c r="S227" s="339">
        <v>0</v>
      </c>
      <c r="T227" s="340">
        <v>0</v>
      </c>
      <c r="U227" s="229"/>
      <c r="V227" s="229"/>
      <c r="W227" s="229"/>
      <c r="X227" s="229"/>
      <c r="Y227" s="229"/>
      <c r="Z227" s="229"/>
      <c r="AA227" s="229"/>
      <c r="AB227" s="229"/>
      <c r="AC227" s="229"/>
      <c r="AD227" s="229"/>
      <c r="AE227" s="229"/>
      <c r="AF227" s="214"/>
      <c r="AG227" s="214"/>
      <c r="AH227" s="214"/>
      <c r="AI227" s="214"/>
      <c r="AJ227" s="214"/>
      <c r="AK227" s="214"/>
      <c r="AL227" s="214"/>
      <c r="AM227" s="214"/>
      <c r="AN227" s="214"/>
      <c r="AO227" s="214"/>
      <c r="AP227" s="214"/>
      <c r="AQ227" s="214"/>
      <c r="AR227" s="341" t="s">
        <v>1726</v>
      </c>
      <c r="AS227" s="214"/>
      <c r="AT227" s="341" t="s">
        <v>159</v>
      </c>
      <c r="AU227" s="341" t="s">
        <v>75</v>
      </c>
      <c r="AV227" s="214"/>
      <c r="AW227" s="214"/>
      <c r="AX227" s="214"/>
      <c r="AY227" s="220" t="s">
        <v>157</v>
      </c>
      <c r="AZ227" s="214"/>
      <c r="BA227" s="214"/>
      <c r="BB227" s="214"/>
      <c r="BC227" s="214"/>
      <c r="BD227" s="214"/>
      <c r="BE227" s="342">
        <v>0</v>
      </c>
      <c r="BF227" s="342">
        <v>0</v>
      </c>
      <c r="BG227" s="342">
        <v>0</v>
      </c>
      <c r="BH227" s="342">
        <v>0</v>
      </c>
      <c r="BI227" s="342">
        <v>0</v>
      </c>
      <c r="BJ227" s="220" t="s">
        <v>81</v>
      </c>
      <c r="BK227" s="342">
        <v>0</v>
      </c>
      <c r="BL227" s="220" t="s">
        <v>1726</v>
      </c>
      <c r="BM227" s="341" t="s">
        <v>2785</v>
      </c>
    </row>
    <row r="228" spans="1:65" s="17" customFormat="1" ht="25.5" customHeight="1">
      <c r="A228" s="229"/>
      <c r="B228" s="230"/>
      <c r="C228" s="329">
        <v>95</v>
      </c>
      <c r="D228" s="329" t="s">
        <v>159</v>
      </c>
      <c r="E228" s="330" t="s">
        <v>1918</v>
      </c>
      <c r="F228" s="331" t="s">
        <v>1919</v>
      </c>
      <c r="G228" s="332" t="s">
        <v>222</v>
      </c>
      <c r="H228" s="333">
        <v>1</v>
      </c>
      <c r="I228" s="334"/>
      <c r="J228" s="335"/>
      <c r="K228" s="336"/>
      <c r="L228" s="232"/>
      <c r="M228" s="337" t="s">
        <v>2689</v>
      </c>
      <c r="N228" s="338" t="s">
        <v>35</v>
      </c>
      <c r="O228" s="239"/>
      <c r="P228" s="339">
        <v>0</v>
      </c>
      <c r="Q228" s="339">
        <v>0</v>
      </c>
      <c r="R228" s="339">
        <v>0</v>
      </c>
      <c r="S228" s="339">
        <v>0</v>
      </c>
      <c r="T228" s="340">
        <v>0</v>
      </c>
      <c r="U228" s="229"/>
      <c r="V228" s="229"/>
      <c r="W228" s="229"/>
      <c r="X228" s="229"/>
      <c r="Y228" s="229"/>
      <c r="Z228" s="229"/>
      <c r="AA228" s="229"/>
      <c r="AB228" s="229"/>
      <c r="AC228" s="229"/>
      <c r="AD228" s="229"/>
      <c r="AE228" s="229"/>
      <c r="AF228" s="214"/>
      <c r="AG228" s="214"/>
      <c r="AH228" s="214"/>
      <c r="AI228" s="214"/>
      <c r="AJ228" s="214"/>
      <c r="AK228" s="214"/>
      <c r="AL228" s="214"/>
      <c r="AM228" s="214"/>
      <c r="AN228" s="214"/>
      <c r="AO228" s="214"/>
      <c r="AP228" s="214"/>
      <c r="AQ228" s="214"/>
      <c r="AR228" s="341" t="s">
        <v>1726</v>
      </c>
      <c r="AS228" s="214"/>
      <c r="AT228" s="341" t="s">
        <v>159</v>
      </c>
      <c r="AU228" s="341" t="s">
        <v>75</v>
      </c>
      <c r="AV228" s="214"/>
      <c r="AW228" s="214"/>
      <c r="AX228" s="214"/>
      <c r="AY228" s="220" t="s">
        <v>157</v>
      </c>
      <c r="AZ228" s="214"/>
      <c r="BA228" s="214"/>
      <c r="BB228" s="214"/>
      <c r="BC228" s="214"/>
      <c r="BD228" s="214"/>
      <c r="BE228" s="342">
        <v>0</v>
      </c>
      <c r="BF228" s="342">
        <v>0</v>
      </c>
      <c r="BG228" s="342">
        <v>0</v>
      </c>
      <c r="BH228" s="342">
        <v>0</v>
      </c>
      <c r="BI228" s="342">
        <v>0</v>
      </c>
      <c r="BJ228" s="220" t="s">
        <v>81</v>
      </c>
      <c r="BK228" s="342">
        <v>0</v>
      </c>
      <c r="BL228" s="220" t="s">
        <v>1726</v>
      </c>
      <c r="BM228" s="341" t="s">
        <v>2786</v>
      </c>
    </row>
    <row r="229" spans="1:65" ht="11.5">
      <c r="A229" s="229"/>
      <c r="B229" s="230"/>
      <c r="C229" s="329">
        <v>96</v>
      </c>
      <c r="D229" s="329" t="s">
        <v>159</v>
      </c>
      <c r="E229" s="330" t="s">
        <v>1920</v>
      </c>
      <c r="F229" s="331" t="s">
        <v>1921</v>
      </c>
      <c r="G229" s="332" t="s">
        <v>1725</v>
      </c>
      <c r="H229" s="333">
        <v>4</v>
      </c>
      <c r="I229" s="334"/>
      <c r="J229" s="335"/>
      <c r="K229" s="336"/>
      <c r="L229" s="232"/>
      <c r="M229" s="337" t="s">
        <v>2689</v>
      </c>
      <c r="N229" s="338" t="s">
        <v>35</v>
      </c>
      <c r="O229" s="239"/>
      <c r="P229" s="339">
        <v>0</v>
      </c>
      <c r="Q229" s="339">
        <v>0</v>
      </c>
      <c r="R229" s="339">
        <v>0</v>
      </c>
      <c r="S229" s="339">
        <v>0</v>
      </c>
      <c r="T229" s="340">
        <v>0</v>
      </c>
      <c r="U229" s="229"/>
      <c r="V229" s="229"/>
      <c r="W229" s="229"/>
      <c r="X229" s="229"/>
      <c r="Y229" s="229"/>
      <c r="Z229" s="229"/>
      <c r="AA229" s="229"/>
      <c r="AB229" s="229"/>
      <c r="AC229" s="229"/>
      <c r="AD229" s="229"/>
      <c r="AE229" s="229"/>
      <c r="AF229" s="214"/>
      <c r="AG229" s="214"/>
      <c r="AH229" s="214"/>
      <c r="AI229" s="214"/>
      <c r="AJ229" s="214"/>
      <c r="AK229" s="214"/>
      <c r="AL229" s="214"/>
      <c r="AM229" s="214"/>
      <c r="AN229" s="214"/>
      <c r="AO229" s="214"/>
      <c r="AP229" s="214"/>
      <c r="AQ229" s="214"/>
      <c r="AR229" s="341" t="s">
        <v>1726</v>
      </c>
      <c r="AS229" s="214"/>
      <c r="AT229" s="341" t="s">
        <v>159</v>
      </c>
      <c r="AU229" s="341" t="s">
        <v>75</v>
      </c>
      <c r="AV229" s="214"/>
      <c r="AW229" s="214"/>
      <c r="AX229" s="214"/>
      <c r="AY229" s="220" t="s">
        <v>157</v>
      </c>
      <c r="AZ229" s="214"/>
      <c r="BA229" s="214"/>
      <c r="BB229" s="214"/>
      <c r="BC229" s="214"/>
      <c r="BD229" s="214"/>
      <c r="BE229" s="342">
        <v>0</v>
      </c>
      <c r="BF229" s="342">
        <v>0</v>
      </c>
      <c r="BG229" s="342">
        <v>0</v>
      </c>
      <c r="BH229" s="342">
        <v>0</v>
      </c>
      <c r="BI229" s="342">
        <v>0</v>
      </c>
      <c r="BJ229" s="220" t="s">
        <v>81</v>
      </c>
      <c r="BK229" s="342">
        <v>0</v>
      </c>
      <c r="BL229" s="220" t="s">
        <v>1726</v>
      </c>
      <c r="BM229" s="341" t="s">
        <v>2787</v>
      </c>
    </row>
    <row r="230" spans="1:65">
      <c r="A230" s="229"/>
      <c r="B230" s="234"/>
      <c r="C230" s="235"/>
      <c r="D230" s="235"/>
      <c r="E230" s="235"/>
      <c r="F230" s="235"/>
      <c r="G230" s="235"/>
      <c r="H230" s="235"/>
      <c r="I230" s="235"/>
      <c r="J230" s="235"/>
      <c r="K230" s="235"/>
      <c r="L230" s="232"/>
      <c r="M230" s="229"/>
      <c r="N230" s="214"/>
      <c r="O230" s="229"/>
      <c r="P230" s="229"/>
      <c r="Q230" s="229"/>
      <c r="R230" s="229"/>
      <c r="S230" s="229"/>
      <c r="T230" s="229"/>
      <c r="U230" s="229"/>
      <c r="V230" s="229"/>
      <c r="W230" s="229"/>
      <c r="X230" s="229"/>
      <c r="Y230" s="229"/>
      <c r="Z230" s="229"/>
      <c r="AA230" s="229"/>
      <c r="AB230" s="229"/>
      <c r="AC230" s="229"/>
      <c r="AD230" s="229"/>
      <c r="AE230" s="229"/>
      <c r="AF230" s="214"/>
      <c r="AG230" s="214"/>
      <c r="AH230" s="214"/>
      <c r="AI230" s="214"/>
      <c r="AJ230" s="214"/>
      <c r="AK230" s="214"/>
      <c r="AL230" s="214"/>
      <c r="AM230" s="214"/>
      <c r="AN230" s="214"/>
      <c r="AO230" s="214"/>
      <c r="AP230" s="214"/>
      <c r="AQ230" s="214"/>
      <c r="AR230" s="214"/>
      <c r="AS230" s="214"/>
      <c r="AT230" s="214"/>
      <c r="AU230" s="214"/>
      <c r="AV230" s="214"/>
      <c r="AW230" s="214"/>
      <c r="AX230" s="214"/>
      <c r="AY230" s="214"/>
      <c r="AZ230" s="214"/>
      <c r="BA230" s="214"/>
      <c r="BB230" s="214"/>
      <c r="BC230" s="214"/>
      <c r="BD230" s="214"/>
      <c r="BE230" s="214"/>
      <c r="BF230" s="214"/>
      <c r="BG230" s="214"/>
      <c r="BH230" s="214"/>
      <c r="BI230" s="214"/>
      <c r="BJ230" s="214"/>
      <c r="BK230" s="214"/>
      <c r="BL230" s="214"/>
      <c r="BM230" s="214"/>
    </row>
  </sheetData>
  <autoFilter ref="C119:K227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.51180555555555496" footer="0"/>
  <pageSetup paperSize="9" scale="89" firstPageNumber="0" fitToHeight="100" orientation="portrait" horizontalDpi="300" verticalDpi="300" r:id="rId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AMJ222"/>
  <sheetViews>
    <sheetView showGridLines="0" topLeftCell="A95" zoomScaleSheetLayoutView="100" workbookViewId="0">
      <selection activeCell="J98" sqref="J98:J105"/>
    </sheetView>
  </sheetViews>
  <sheetFormatPr defaultRowHeight="10"/>
  <cols>
    <col min="1" max="1" width="8.33203125" style="1" customWidth="1"/>
    <col min="2" max="2" width="1.109375" style="1" customWidth="1"/>
    <col min="3" max="3" width="4.109375" style="1" customWidth="1"/>
    <col min="4" max="4" width="4.33203125" style="1" customWidth="1"/>
    <col min="5" max="5" width="17.109375" style="1" customWidth="1"/>
    <col min="6" max="6" width="50.77734375" style="1" customWidth="1"/>
    <col min="7" max="7" width="7.44140625" style="1" customWidth="1"/>
    <col min="8" max="8" width="14" style="1" customWidth="1"/>
    <col min="9" max="9" width="15.7773437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77734375" style="1" hidden="1" customWidth="1"/>
    <col min="14" max="14" width="9.33203125" style="1" hidden="1" customWidth="1"/>
    <col min="15" max="20" width="14.10937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32" max="43" width="8.44140625" style="1"/>
    <col min="44" max="65" width="9.33203125" style="1" hidden="1" customWidth="1"/>
    <col min="66" max="1024" width="8.44140625" style="1"/>
  </cols>
  <sheetData>
    <row r="2" spans="1:46" ht="37" customHeight="1">
      <c r="A2" s="355"/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734"/>
      <c r="M2" s="734"/>
      <c r="N2" s="734"/>
      <c r="O2" s="734"/>
      <c r="P2" s="734"/>
      <c r="Q2" s="734"/>
      <c r="R2" s="734"/>
      <c r="S2" s="734"/>
      <c r="T2" s="734"/>
      <c r="U2" s="734"/>
      <c r="V2" s="734"/>
      <c r="W2" s="355"/>
      <c r="X2" s="355"/>
      <c r="Y2" s="355"/>
      <c r="Z2" s="355"/>
      <c r="AA2" s="355"/>
      <c r="AB2" s="355"/>
      <c r="AC2" s="355"/>
      <c r="AD2" s="355"/>
      <c r="AE2" s="355"/>
      <c r="AF2" s="355"/>
      <c r="AG2" s="355"/>
      <c r="AH2" s="355"/>
      <c r="AI2" s="355"/>
      <c r="AJ2" s="355"/>
      <c r="AK2" s="355"/>
      <c r="AL2" s="355"/>
      <c r="AM2" s="355"/>
      <c r="AN2" s="355"/>
      <c r="AO2" s="355"/>
      <c r="AP2" s="355"/>
      <c r="AQ2" s="355"/>
      <c r="AR2" s="355"/>
      <c r="AS2" s="355"/>
      <c r="AT2" s="362" t="s">
        <v>2788</v>
      </c>
    </row>
    <row r="3" spans="1:46" ht="7" customHeight="1">
      <c r="A3" s="355"/>
      <c r="B3" s="391"/>
      <c r="C3" s="392"/>
      <c r="D3" s="392"/>
      <c r="E3" s="392"/>
      <c r="F3" s="392"/>
      <c r="G3" s="392"/>
      <c r="H3" s="392"/>
      <c r="I3" s="392"/>
      <c r="J3" s="392"/>
      <c r="K3" s="392"/>
      <c r="L3" s="363"/>
      <c r="M3" s="355"/>
      <c r="N3" s="355"/>
      <c r="O3" s="355"/>
      <c r="P3" s="355"/>
      <c r="Q3" s="355"/>
      <c r="R3" s="355"/>
      <c r="S3" s="355"/>
      <c r="T3" s="355"/>
      <c r="U3" s="355"/>
      <c r="V3" s="355"/>
      <c r="W3" s="355"/>
      <c r="X3" s="355"/>
      <c r="Y3" s="355"/>
      <c r="Z3" s="355"/>
      <c r="AA3" s="355"/>
      <c r="AB3" s="355"/>
      <c r="AC3" s="355"/>
      <c r="AD3" s="355"/>
      <c r="AE3" s="355"/>
      <c r="AF3" s="355"/>
      <c r="AG3" s="355"/>
      <c r="AH3" s="355"/>
      <c r="AI3" s="355"/>
      <c r="AJ3" s="355"/>
      <c r="AK3" s="355"/>
      <c r="AL3" s="355"/>
      <c r="AM3" s="355"/>
      <c r="AN3" s="355"/>
      <c r="AO3" s="355"/>
      <c r="AP3" s="355"/>
      <c r="AQ3" s="355"/>
      <c r="AR3" s="355"/>
      <c r="AS3" s="355"/>
      <c r="AT3" s="362" t="s">
        <v>69</v>
      </c>
    </row>
    <row r="4" spans="1:46" ht="25" customHeight="1">
      <c r="A4" s="355"/>
      <c r="B4" s="363"/>
      <c r="C4" s="355"/>
      <c r="D4" s="393" t="s">
        <v>110</v>
      </c>
      <c r="E4" s="355"/>
      <c r="F4" s="355"/>
      <c r="G4" s="355"/>
      <c r="H4" s="355"/>
      <c r="I4" s="355"/>
      <c r="J4" s="355"/>
      <c r="K4" s="355"/>
      <c r="L4" s="363"/>
      <c r="M4" s="394" t="s">
        <v>8</v>
      </c>
      <c r="N4" s="355"/>
      <c r="O4" s="355"/>
      <c r="P4" s="355"/>
      <c r="Q4" s="355"/>
      <c r="R4" s="355"/>
      <c r="S4" s="355"/>
      <c r="T4" s="355"/>
      <c r="U4" s="355"/>
      <c r="V4" s="355"/>
      <c r="W4" s="355"/>
      <c r="X4" s="355"/>
      <c r="Y4" s="355"/>
      <c r="Z4" s="355"/>
      <c r="AA4" s="355"/>
      <c r="AB4" s="355"/>
      <c r="AC4" s="355"/>
      <c r="AD4" s="355"/>
      <c r="AE4" s="355"/>
      <c r="AF4" s="355"/>
      <c r="AG4" s="355"/>
      <c r="AH4" s="355"/>
      <c r="AI4" s="355"/>
      <c r="AJ4" s="355"/>
      <c r="AK4" s="355"/>
      <c r="AL4" s="355"/>
      <c r="AM4" s="355"/>
      <c r="AN4" s="355"/>
      <c r="AO4" s="355"/>
      <c r="AP4" s="355"/>
      <c r="AQ4" s="355"/>
      <c r="AR4" s="355"/>
      <c r="AS4" s="355"/>
      <c r="AT4" s="362" t="s">
        <v>2</v>
      </c>
    </row>
    <row r="5" spans="1:46" ht="7" customHeight="1">
      <c r="A5" s="355"/>
      <c r="B5" s="363"/>
      <c r="C5" s="355"/>
      <c r="D5" s="355"/>
      <c r="E5" s="355"/>
      <c r="F5" s="355"/>
      <c r="G5" s="355"/>
      <c r="H5" s="355"/>
      <c r="I5" s="355"/>
      <c r="J5" s="355"/>
      <c r="K5" s="355"/>
      <c r="L5" s="363"/>
      <c r="M5" s="355"/>
      <c r="N5" s="355"/>
      <c r="O5" s="355"/>
      <c r="P5" s="355"/>
      <c r="Q5" s="355"/>
      <c r="R5" s="355"/>
      <c r="S5" s="355"/>
      <c r="T5" s="355"/>
      <c r="U5" s="355"/>
      <c r="V5" s="355"/>
      <c r="W5" s="355"/>
      <c r="X5" s="355"/>
      <c r="Y5" s="355"/>
      <c r="Z5" s="355"/>
      <c r="AA5" s="355"/>
      <c r="AB5" s="355"/>
      <c r="AC5" s="355"/>
      <c r="AD5" s="355"/>
      <c r="AE5" s="355"/>
      <c r="AF5" s="355"/>
      <c r="AG5" s="355"/>
      <c r="AH5" s="355"/>
      <c r="AI5" s="355"/>
      <c r="AJ5" s="355"/>
      <c r="AK5" s="355"/>
      <c r="AL5" s="355"/>
      <c r="AM5" s="355"/>
      <c r="AN5" s="355"/>
      <c r="AO5" s="355"/>
      <c r="AP5" s="355"/>
      <c r="AQ5" s="355"/>
      <c r="AR5" s="355"/>
      <c r="AS5" s="355"/>
      <c r="AT5" s="355"/>
    </row>
    <row r="6" spans="1:46" ht="12" customHeight="1">
      <c r="A6" s="355"/>
      <c r="B6" s="363"/>
      <c r="C6" s="355"/>
      <c r="D6" s="395" t="s">
        <v>14</v>
      </c>
      <c r="E6" s="355"/>
      <c r="F6" s="355"/>
      <c r="G6" s="355"/>
      <c r="H6" s="355"/>
      <c r="I6" s="355"/>
      <c r="J6" s="355"/>
      <c r="K6" s="355"/>
      <c r="L6" s="363"/>
      <c r="M6" s="355"/>
      <c r="N6" s="355"/>
      <c r="O6" s="355"/>
      <c r="P6" s="355"/>
      <c r="Q6" s="355"/>
      <c r="R6" s="355"/>
      <c r="S6" s="355"/>
      <c r="T6" s="355"/>
      <c r="U6" s="355"/>
      <c r="V6" s="355"/>
      <c r="W6" s="355"/>
      <c r="X6" s="355"/>
      <c r="Y6" s="355"/>
      <c r="Z6" s="355"/>
      <c r="AA6" s="355"/>
      <c r="AB6" s="355"/>
      <c r="AC6" s="355"/>
      <c r="AD6" s="355"/>
      <c r="AE6" s="355"/>
      <c r="AF6" s="355"/>
      <c r="AG6" s="355"/>
      <c r="AH6" s="355"/>
      <c r="AI6" s="355"/>
      <c r="AJ6" s="355"/>
      <c r="AK6" s="355"/>
      <c r="AL6" s="355"/>
      <c r="AM6" s="355"/>
      <c r="AN6" s="355"/>
      <c r="AO6" s="355"/>
      <c r="AP6" s="355"/>
      <c r="AQ6" s="355"/>
      <c r="AR6" s="355"/>
      <c r="AS6" s="355"/>
      <c r="AT6" s="355"/>
    </row>
    <row r="7" spans="1:46" ht="16.5" customHeight="1">
      <c r="A7" s="355"/>
      <c r="B7" s="363"/>
      <c r="C7" s="355"/>
      <c r="D7" s="355"/>
      <c r="E7" s="737" t="s">
        <v>2688</v>
      </c>
      <c r="F7" s="738"/>
      <c r="G7" s="738"/>
      <c r="H7" s="738"/>
      <c r="I7" s="355"/>
      <c r="J7" s="355"/>
      <c r="K7" s="355"/>
      <c r="L7" s="363"/>
      <c r="M7" s="355"/>
      <c r="N7" s="355"/>
      <c r="O7" s="355"/>
      <c r="P7" s="355"/>
      <c r="Q7" s="355"/>
      <c r="R7" s="355"/>
      <c r="S7" s="355"/>
      <c r="T7" s="355"/>
      <c r="U7" s="355"/>
      <c r="V7" s="355"/>
      <c r="W7" s="355"/>
      <c r="X7" s="355"/>
      <c r="Y7" s="355"/>
      <c r="Z7" s="355"/>
      <c r="AA7" s="355"/>
      <c r="AB7" s="355"/>
      <c r="AC7" s="355"/>
      <c r="AD7" s="355"/>
      <c r="AE7" s="355"/>
      <c r="AF7" s="355"/>
      <c r="AG7" s="355"/>
      <c r="AH7" s="355"/>
      <c r="AI7" s="355"/>
      <c r="AJ7" s="355"/>
      <c r="AK7" s="355"/>
      <c r="AL7" s="355"/>
      <c r="AM7" s="355"/>
      <c r="AN7" s="355"/>
      <c r="AO7" s="355"/>
      <c r="AP7" s="355"/>
      <c r="AQ7" s="355"/>
      <c r="AR7" s="355"/>
      <c r="AS7" s="355"/>
      <c r="AT7" s="355"/>
    </row>
    <row r="8" spans="1:46" ht="12" customHeight="1">
      <c r="A8" s="355"/>
      <c r="B8" s="363"/>
      <c r="C8" s="355"/>
      <c r="D8" s="395" t="s">
        <v>111</v>
      </c>
      <c r="E8" s="355"/>
      <c r="F8" s="355"/>
      <c r="G8" s="355"/>
      <c r="H8" s="355"/>
      <c r="I8" s="355"/>
      <c r="J8" s="355"/>
      <c r="K8" s="355"/>
      <c r="L8" s="363"/>
      <c r="M8" s="355"/>
      <c r="N8" s="355"/>
      <c r="O8" s="355"/>
      <c r="P8" s="355"/>
      <c r="Q8" s="355"/>
      <c r="R8" s="355"/>
      <c r="S8" s="355"/>
      <c r="T8" s="355"/>
      <c r="U8" s="355"/>
      <c r="V8" s="355"/>
      <c r="W8" s="355"/>
      <c r="X8" s="355"/>
      <c r="Y8" s="355"/>
      <c r="Z8" s="355"/>
      <c r="AA8" s="355"/>
      <c r="AB8" s="355"/>
      <c r="AC8" s="355"/>
      <c r="AD8" s="355"/>
      <c r="AE8" s="355"/>
      <c r="AF8" s="355"/>
      <c r="AG8" s="355"/>
      <c r="AH8" s="355"/>
      <c r="AI8" s="355"/>
      <c r="AJ8" s="355"/>
      <c r="AK8" s="355"/>
      <c r="AL8" s="355"/>
      <c r="AM8" s="355"/>
      <c r="AN8" s="355"/>
      <c r="AO8" s="355"/>
      <c r="AP8" s="355"/>
      <c r="AQ8" s="355"/>
      <c r="AR8" s="355"/>
      <c r="AS8" s="355"/>
      <c r="AT8" s="355"/>
    </row>
    <row r="9" spans="1:46" s="17" customFormat="1" ht="16.5" customHeight="1">
      <c r="A9" s="371"/>
      <c r="B9" s="374"/>
      <c r="C9" s="371"/>
      <c r="D9" s="371"/>
      <c r="E9" s="718" t="s">
        <v>2993</v>
      </c>
      <c r="F9" s="718"/>
      <c r="G9" s="718"/>
      <c r="H9" s="718"/>
      <c r="I9" s="371"/>
      <c r="J9" s="371"/>
      <c r="K9" s="371"/>
      <c r="L9" s="375"/>
      <c r="M9" s="356"/>
      <c r="N9" s="356"/>
      <c r="O9" s="356"/>
      <c r="P9" s="356"/>
      <c r="Q9" s="356"/>
      <c r="R9" s="356"/>
      <c r="S9" s="371"/>
      <c r="T9" s="371"/>
      <c r="U9" s="371"/>
      <c r="V9" s="371"/>
      <c r="W9" s="371"/>
      <c r="X9" s="371"/>
      <c r="Y9" s="371"/>
      <c r="Z9" s="371"/>
      <c r="AA9" s="371"/>
      <c r="AB9" s="371"/>
      <c r="AC9" s="371"/>
      <c r="AD9" s="371"/>
      <c r="AE9" s="371"/>
      <c r="AF9" s="356"/>
      <c r="AG9" s="356"/>
      <c r="AH9" s="356"/>
      <c r="AI9" s="356"/>
      <c r="AJ9" s="356"/>
      <c r="AK9" s="356"/>
      <c r="AL9" s="356"/>
      <c r="AM9" s="356"/>
      <c r="AN9" s="356"/>
      <c r="AO9" s="356"/>
      <c r="AP9" s="356"/>
      <c r="AQ9" s="356"/>
      <c r="AR9" s="356"/>
      <c r="AS9" s="356"/>
      <c r="AT9" s="356"/>
    </row>
    <row r="10" spans="1:46" s="17" customFormat="1" ht="12" customHeight="1">
      <c r="A10" s="371"/>
      <c r="B10" s="374"/>
      <c r="C10" s="371"/>
      <c r="D10" s="395" t="s">
        <v>112</v>
      </c>
      <c r="E10" s="371"/>
      <c r="F10" s="371"/>
      <c r="G10" s="371"/>
      <c r="H10" s="371"/>
      <c r="I10" s="371"/>
      <c r="J10" s="371"/>
      <c r="K10" s="371"/>
      <c r="L10" s="375"/>
      <c r="M10" s="356"/>
      <c r="N10" s="356"/>
      <c r="O10" s="356"/>
      <c r="P10" s="356"/>
      <c r="Q10" s="356"/>
      <c r="R10" s="356"/>
      <c r="S10" s="371"/>
      <c r="T10" s="371"/>
      <c r="U10" s="371"/>
      <c r="V10" s="371"/>
      <c r="W10" s="371"/>
      <c r="X10" s="371"/>
      <c r="Y10" s="371"/>
      <c r="Z10" s="371"/>
      <c r="AA10" s="371"/>
      <c r="AB10" s="371"/>
      <c r="AC10" s="371"/>
      <c r="AD10" s="371"/>
      <c r="AE10" s="371"/>
      <c r="AF10" s="356"/>
      <c r="AG10" s="356"/>
      <c r="AH10" s="356"/>
      <c r="AI10" s="356"/>
      <c r="AJ10" s="356"/>
      <c r="AK10" s="356"/>
      <c r="AL10" s="356"/>
      <c r="AM10" s="356"/>
      <c r="AN10" s="356"/>
      <c r="AO10" s="356"/>
      <c r="AP10" s="356"/>
      <c r="AQ10" s="356"/>
      <c r="AR10" s="356"/>
      <c r="AS10" s="356"/>
      <c r="AT10" s="356"/>
    </row>
    <row r="11" spans="1:46" s="17" customFormat="1" ht="16.5" customHeight="1">
      <c r="A11" s="371"/>
      <c r="B11" s="374"/>
      <c r="C11" s="371"/>
      <c r="D11" s="371"/>
      <c r="E11" s="739" t="s">
        <v>1922</v>
      </c>
      <c r="F11" s="740"/>
      <c r="G11" s="740"/>
      <c r="H11" s="740"/>
      <c r="I11" s="371"/>
      <c r="J11" s="371"/>
      <c r="K11" s="371"/>
      <c r="L11" s="375"/>
      <c r="M11" s="356"/>
      <c r="N11" s="356"/>
      <c r="O11" s="356"/>
      <c r="P11" s="356"/>
      <c r="Q11" s="356"/>
      <c r="R11" s="356"/>
      <c r="S11" s="371"/>
      <c r="T11" s="371"/>
      <c r="U11" s="371"/>
      <c r="V11" s="371"/>
      <c r="W11" s="371"/>
      <c r="X11" s="371"/>
      <c r="Y11" s="371"/>
      <c r="Z11" s="371"/>
      <c r="AA11" s="371"/>
      <c r="AB11" s="371"/>
      <c r="AC11" s="371"/>
      <c r="AD11" s="371"/>
      <c r="AE11" s="371"/>
      <c r="AF11" s="356"/>
      <c r="AG11" s="356"/>
      <c r="AH11" s="356"/>
      <c r="AI11" s="356"/>
      <c r="AJ11" s="356"/>
      <c r="AK11" s="356"/>
      <c r="AL11" s="356"/>
      <c r="AM11" s="356"/>
      <c r="AN11" s="356"/>
      <c r="AO11" s="356"/>
      <c r="AP11" s="356"/>
      <c r="AQ11" s="356"/>
      <c r="AR11" s="356"/>
      <c r="AS11" s="356"/>
      <c r="AT11" s="356"/>
    </row>
    <row r="12" spans="1:46" s="17" customFormat="1">
      <c r="A12" s="371"/>
      <c r="B12" s="374"/>
      <c r="C12" s="371"/>
      <c r="D12" s="371"/>
      <c r="E12" s="371"/>
      <c r="F12" s="371"/>
      <c r="G12" s="371"/>
      <c r="H12" s="371"/>
      <c r="I12" s="371"/>
      <c r="J12" s="371"/>
      <c r="K12" s="371"/>
      <c r="L12" s="375"/>
      <c r="M12" s="356"/>
      <c r="N12" s="356"/>
      <c r="O12" s="356"/>
      <c r="P12" s="356"/>
      <c r="Q12" s="356"/>
      <c r="R12" s="356"/>
      <c r="S12" s="371"/>
      <c r="T12" s="371"/>
      <c r="U12" s="371"/>
      <c r="V12" s="371"/>
      <c r="W12" s="371"/>
      <c r="X12" s="371"/>
      <c r="Y12" s="371"/>
      <c r="Z12" s="371"/>
      <c r="AA12" s="371"/>
      <c r="AB12" s="371"/>
      <c r="AC12" s="371"/>
      <c r="AD12" s="371"/>
      <c r="AE12" s="371"/>
      <c r="AF12" s="356"/>
      <c r="AG12" s="356"/>
      <c r="AH12" s="356"/>
      <c r="AI12" s="356"/>
      <c r="AJ12" s="356"/>
      <c r="AK12" s="356"/>
      <c r="AL12" s="356"/>
      <c r="AM12" s="356"/>
      <c r="AN12" s="356"/>
      <c r="AO12" s="356"/>
      <c r="AP12" s="356"/>
      <c r="AQ12" s="356"/>
      <c r="AR12" s="356"/>
      <c r="AS12" s="356"/>
      <c r="AT12" s="356"/>
    </row>
    <row r="13" spans="1:46" s="17" customFormat="1" ht="12" customHeight="1">
      <c r="A13" s="371"/>
      <c r="B13" s="374"/>
      <c r="C13" s="371"/>
      <c r="D13" s="395" t="s">
        <v>15</v>
      </c>
      <c r="E13" s="371"/>
      <c r="F13" s="390" t="s">
        <v>2689</v>
      </c>
      <c r="G13" s="371"/>
      <c r="H13" s="371"/>
      <c r="I13" s="395" t="s">
        <v>16</v>
      </c>
      <c r="J13" s="390" t="s">
        <v>2689</v>
      </c>
      <c r="K13" s="371"/>
      <c r="L13" s="375"/>
      <c r="M13" s="356"/>
      <c r="N13" s="356"/>
      <c r="O13" s="356"/>
      <c r="P13" s="356"/>
      <c r="Q13" s="356"/>
      <c r="R13" s="356"/>
      <c r="S13" s="371"/>
      <c r="T13" s="371"/>
      <c r="U13" s="371"/>
      <c r="V13" s="371"/>
      <c r="W13" s="371"/>
      <c r="X13" s="371"/>
      <c r="Y13" s="371"/>
      <c r="Z13" s="371"/>
      <c r="AA13" s="371"/>
      <c r="AB13" s="371"/>
      <c r="AC13" s="371"/>
      <c r="AD13" s="371"/>
      <c r="AE13" s="371"/>
      <c r="AF13" s="356"/>
      <c r="AG13" s="356"/>
      <c r="AH13" s="356"/>
      <c r="AI13" s="356"/>
      <c r="AJ13" s="356"/>
      <c r="AK13" s="356"/>
      <c r="AL13" s="356"/>
      <c r="AM13" s="356"/>
      <c r="AN13" s="356"/>
      <c r="AO13" s="356"/>
      <c r="AP13" s="356"/>
      <c r="AQ13" s="356"/>
      <c r="AR13" s="356"/>
      <c r="AS13" s="356"/>
      <c r="AT13" s="356"/>
    </row>
    <row r="14" spans="1:46" s="17" customFormat="1" ht="12" customHeight="1">
      <c r="A14" s="371"/>
      <c r="B14" s="374"/>
      <c r="C14" s="371"/>
      <c r="D14" s="395" t="s">
        <v>17</v>
      </c>
      <c r="E14" s="371"/>
      <c r="F14" s="390" t="s">
        <v>2789</v>
      </c>
      <c r="G14" s="371"/>
      <c r="H14" s="371"/>
      <c r="I14" s="395" t="s">
        <v>19</v>
      </c>
      <c r="J14" s="396">
        <f>'Rekapitulácia stavby'!AN8</f>
        <v>45048</v>
      </c>
      <c r="K14" s="371"/>
      <c r="L14" s="375"/>
      <c r="M14" s="356"/>
      <c r="N14" s="356"/>
      <c r="O14" s="356"/>
      <c r="P14" s="356"/>
      <c r="Q14" s="356"/>
      <c r="R14" s="356"/>
      <c r="S14" s="371"/>
      <c r="T14" s="371"/>
      <c r="U14" s="371"/>
      <c r="V14" s="371"/>
      <c r="W14" s="371"/>
      <c r="X14" s="371"/>
      <c r="Y14" s="371"/>
      <c r="Z14" s="371"/>
      <c r="AA14" s="371"/>
      <c r="AB14" s="371"/>
      <c r="AC14" s="371"/>
      <c r="AD14" s="371"/>
      <c r="AE14" s="371"/>
      <c r="AF14" s="356"/>
      <c r="AG14" s="356"/>
      <c r="AH14" s="356"/>
      <c r="AI14" s="356"/>
      <c r="AJ14" s="356"/>
      <c r="AK14" s="356"/>
      <c r="AL14" s="356"/>
      <c r="AM14" s="356"/>
      <c r="AN14" s="356"/>
      <c r="AO14" s="356"/>
      <c r="AP14" s="356"/>
      <c r="AQ14" s="356"/>
      <c r="AR14" s="356"/>
      <c r="AS14" s="356"/>
      <c r="AT14" s="356"/>
    </row>
    <row r="15" spans="1:46" s="17" customFormat="1" ht="10.9" customHeight="1">
      <c r="A15" s="371"/>
      <c r="B15" s="374"/>
      <c r="C15" s="371"/>
      <c r="D15" s="371"/>
      <c r="E15" s="371"/>
      <c r="F15" s="371"/>
      <c r="G15" s="371"/>
      <c r="H15" s="371"/>
      <c r="I15" s="371"/>
      <c r="J15" s="371"/>
      <c r="K15" s="371"/>
      <c r="L15" s="375"/>
      <c r="M15" s="356"/>
      <c r="N15" s="356"/>
      <c r="O15" s="356"/>
      <c r="P15" s="356"/>
      <c r="Q15" s="356"/>
      <c r="R15" s="356"/>
      <c r="S15" s="371"/>
      <c r="T15" s="371"/>
      <c r="U15" s="371"/>
      <c r="V15" s="371"/>
      <c r="W15" s="371"/>
      <c r="X15" s="371"/>
      <c r="Y15" s="371"/>
      <c r="Z15" s="371"/>
      <c r="AA15" s="371"/>
      <c r="AB15" s="371"/>
      <c r="AC15" s="371"/>
      <c r="AD15" s="371"/>
      <c r="AE15" s="371"/>
      <c r="AF15" s="356"/>
      <c r="AG15" s="356"/>
      <c r="AH15" s="356"/>
      <c r="AI15" s="356"/>
      <c r="AJ15" s="356"/>
      <c r="AK15" s="356"/>
      <c r="AL15" s="356"/>
      <c r="AM15" s="356"/>
      <c r="AN15" s="356"/>
      <c r="AO15" s="356"/>
      <c r="AP15" s="356"/>
      <c r="AQ15" s="356"/>
      <c r="AR15" s="356"/>
      <c r="AS15" s="356"/>
      <c r="AT15" s="356"/>
    </row>
    <row r="16" spans="1:46" s="17" customFormat="1" ht="12" customHeight="1">
      <c r="A16" s="371"/>
      <c r="B16" s="374"/>
      <c r="C16" s="371"/>
      <c r="D16" s="395" t="s">
        <v>20</v>
      </c>
      <c r="E16" s="371"/>
      <c r="F16" s="371"/>
      <c r="G16" s="371"/>
      <c r="H16" s="371"/>
      <c r="I16" s="395" t="s">
        <v>21</v>
      </c>
      <c r="J16" s="390" t="s">
        <v>2689</v>
      </c>
      <c r="K16" s="371"/>
      <c r="L16" s="375"/>
      <c r="M16" s="356"/>
      <c r="N16" s="356"/>
      <c r="O16" s="356"/>
      <c r="P16" s="356"/>
      <c r="Q16" s="356"/>
      <c r="R16" s="356"/>
      <c r="S16" s="371"/>
      <c r="T16" s="371"/>
      <c r="U16" s="371"/>
      <c r="V16" s="371"/>
      <c r="W16" s="371"/>
      <c r="X16" s="371"/>
      <c r="Y16" s="371"/>
      <c r="Z16" s="371"/>
      <c r="AA16" s="371"/>
      <c r="AB16" s="371"/>
      <c r="AC16" s="371"/>
      <c r="AD16" s="371"/>
      <c r="AE16" s="371"/>
      <c r="AF16" s="356"/>
      <c r="AG16" s="356"/>
      <c r="AH16" s="356"/>
      <c r="AI16" s="356"/>
      <c r="AJ16" s="356"/>
      <c r="AK16" s="356"/>
      <c r="AL16" s="356"/>
      <c r="AM16" s="356"/>
      <c r="AN16" s="356"/>
      <c r="AO16" s="356"/>
      <c r="AP16" s="356"/>
      <c r="AQ16" s="356"/>
      <c r="AR16" s="356"/>
      <c r="AS16" s="356"/>
      <c r="AT16" s="356"/>
    </row>
    <row r="17" spans="1:31" s="17" customFormat="1" ht="18" customHeight="1">
      <c r="A17" s="371"/>
      <c r="B17" s="374"/>
      <c r="C17" s="371"/>
      <c r="D17" s="371"/>
      <c r="E17" s="390" t="s">
        <v>2790</v>
      </c>
      <c r="F17" s="371"/>
      <c r="G17" s="371"/>
      <c r="H17" s="371"/>
      <c r="I17" s="395" t="s">
        <v>22</v>
      </c>
      <c r="J17" s="390" t="s">
        <v>2689</v>
      </c>
      <c r="K17" s="371"/>
      <c r="L17" s="375"/>
      <c r="M17" s="356"/>
      <c r="N17" s="356"/>
      <c r="O17" s="356"/>
      <c r="P17" s="356"/>
      <c r="Q17" s="356"/>
      <c r="R17" s="356"/>
      <c r="S17" s="371"/>
      <c r="T17" s="371"/>
      <c r="U17" s="371"/>
      <c r="V17" s="371"/>
      <c r="W17" s="371"/>
      <c r="X17" s="371"/>
      <c r="Y17" s="371"/>
      <c r="Z17" s="371"/>
      <c r="AA17" s="371"/>
      <c r="AB17" s="371"/>
      <c r="AC17" s="371"/>
      <c r="AD17" s="371"/>
      <c r="AE17" s="371"/>
    </row>
    <row r="18" spans="1:31" s="17" customFormat="1" ht="7" customHeight="1">
      <c r="A18" s="371"/>
      <c r="B18" s="374"/>
      <c r="C18" s="371"/>
      <c r="D18" s="371"/>
      <c r="E18" s="371"/>
      <c r="F18" s="371"/>
      <c r="G18" s="371"/>
      <c r="H18" s="371"/>
      <c r="I18" s="371"/>
      <c r="J18" s="371"/>
      <c r="K18" s="371"/>
      <c r="L18" s="375"/>
      <c r="M18" s="356"/>
      <c r="N18" s="356"/>
      <c r="O18" s="356"/>
      <c r="P18" s="356"/>
      <c r="Q18" s="356"/>
      <c r="R18" s="356"/>
      <c r="S18" s="371"/>
      <c r="T18" s="371"/>
      <c r="U18" s="371"/>
      <c r="V18" s="371"/>
      <c r="W18" s="371"/>
      <c r="X18" s="371"/>
      <c r="Y18" s="371"/>
      <c r="Z18" s="371"/>
      <c r="AA18" s="371"/>
      <c r="AB18" s="371"/>
      <c r="AC18" s="371"/>
      <c r="AD18" s="371"/>
      <c r="AE18" s="371"/>
    </row>
    <row r="19" spans="1:31" s="17" customFormat="1" ht="12" customHeight="1">
      <c r="A19" s="371"/>
      <c r="B19" s="374"/>
      <c r="C19" s="371"/>
      <c r="D19" s="395" t="s">
        <v>23</v>
      </c>
      <c r="E19" s="371"/>
      <c r="F19" s="371"/>
      <c r="G19" s="371"/>
      <c r="H19" s="371"/>
      <c r="I19" s="395" t="s">
        <v>21</v>
      </c>
      <c r="J19" s="369" t="s">
        <v>24</v>
      </c>
      <c r="K19" s="371"/>
      <c r="L19" s="375"/>
      <c r="M19" s="356"/>
      <c r="N19" s="356"/>
      <c r="O19" s="356"/>
      <c r="P19" s="356"/>
      <c r="Q19" s="356"/>
      <c r="R19" s="356"/>
      <c r="S19" s="371"/>
      <c r="T19" s="371"/>
      <c r="U19" s="371"/>
      <c r="V19" s="371"/>
      <c r="W19" s="371"/>
      <c r="X19" s="371"/>
      <c r="Y19" s="371"/>
      <c r="Z19" s="371"/>
      <c r="AA19" s="371"/>
      <c r="AB19" s="371"/>
      <c r="AC19" s="371"/>
      <c r="AD19" s="371"/>
      <c r="AE19" s="371"/>
    </row>
    <row r="20" spans="1:31" s="17" customFormat="1" ht="18" customHeight="1">
      <c r="A20" s="371"/>
      <c r="B20" s="374"/>
      <c r="C20" s="371"/>
      <c r="D20" s="371"/>
      <c r="E20" s="741" t="s">
        <v>24</v>
      </c>
      <c r="F20" s="742"/>
      <c r="G20" s="742"/>
      <c r="H20" s="742"/>
      <c r="I20" s="395" t="s">
        <v>22</v>
      </c>
      <c r="J20" s="369" t="s">
        <v>24</v>
      </c>
      <c r="K20" s="371"/>
      <c r="L20" s="375"/>
      <c r="M20" s="356"/>
      <c r="N20" s="356"/>
      <c r="O20" s="356"/>
      <c r="P20" s="356"/>
      <c r="Q20" s="356"/>
      <c r="R20" s="356"/>
      <c r="S20" s="371"/>
      <c r="T20" s="371"/>
      <c r="U20" s="371"/>
      <c r="V20" s="371"/>
      <c r="W20" s="371"/>
      <c r="X20" s="371"/>
      <c r="Y20" s="371"/>
      <c r="Z20" s="371"/>
      <c r="AA20" s="371"/>
      <c r="AB20" s="371"/>
      <c r="AC20" s="371"/>
      <c r="AD20" s="371"/>
      <c r="AE20" s="371"/>
    </row>
    <row r="21" spans="1:31" s="17" customFormat="1" ht="7" customHeight="1">
      <c r="A21" s="371"/>
      <c r="B21" s="374"/>
      <c r="C21" s="371"/>
      <c r="D21" s="371"/>
      <c r="E21" s="371"/>
      <c r="F21" s="371"/>
      <c r="G21" s="371"/>
      <c r="H21" s="371"/>
      <c r="I21" s="371"/>
      <c r="J21" s="371"/>
      <c r="K21" s="371"/>
      <c r="L21" s="375"/>
      <c r="M21" s="356"/>
      <c r="N21" s="356"/>
      <c r="O21" s="356"/>
      <c r="P21" s="356"/>
      <c r="Q21" s="356"/>
      <c r="R21" s="356"/>
      <c r="S21" s="371"/>
      <c r="T21" s="371"/>
      <c r="U21" s="371"/>
      <c r="V21" s="371"/>
      <c r="W21" s="371"/>
      <c r="X21" s="371"/>
      <c r="Y21" s="371"/>
      <c r="Z21" s="371"/>
      <c r="AA21" s="371"/>
      <c r="AB21" s="371"/>
      <c r="AC21" s="371"/>
      <c r="AD21" s="371"/>
      <c r="AE21" s="371"/>
    </row>
    <row r="22" spans="1:31" s="17" customFormat="1" ht="12" customHeight="1">
      <c r="A22" s="371"/>
      <c r="B22" s="374"/>
      <c r="C22" s="371"/>
      <c r="D22" s="395" t="s">
        <v>25</v>
      </c>
      <c r="E22" s="371"/>
      <c r="F22" s="371"/>
      <c r="G22" s="371"/>
      <c r="H22" s="371"/>
      <c r="I22" s="395" t="s">
        <v>21</v>
      </c>
      <c r="J22" s="390" t="s">
        <v>2689</v>
      </c>
      <c r="K22" s="371"/>
      <c r="L22" s="375"/>
      <c r="M22" s="356"/>
      <c r="N22" s="356"/>
      <c r="O22" s="356"/>
      <c r="P22" s="356"/>
      <c r="Q22" s="356"/>
      <c r="R22" s="356"/>
      <c r="S22" s="371"/>
      <c r="T22" s="371"/>
      <c r="U22" s="371"/>
      <c r="V22" s="371"/>
      <c r="W22" s="371"/>
      <c r="X22" s="371"/>
      <c r="Y22" s="371"/>
      <c r="Z22" s="371"/>
      <c r="AA22" s="371"/>
      <c r="AB22" s="371"/>
      <c r="AC22" s="371"/>
      <c r="AD22" s="371"/>
      <c r="AE22" s="371"/>
    </row>
    <row r="23" spans="1:31" s="17" customFormat="1" ht="18" customHeight="1">
      <c r="A23" s="371"/>
      <c r="B23" s="374"/>
      <c r="C23" s="371"/>
      <c r="D23" s="371"/>
      <c r="E23" s="390" t="s">
        <v>2791</v>
      </c>
      <c r="F23" s="371"/>
      <c r="G23" s="371"/>
      <c r="H23" s="371"/>
      <c r="I23" s="395" t="s">
        <v>22</v>
      </c>
      <c r="J23" s="390" t="s">
        <v>2689</v>
      </c>
      <c r="K23" s="371"/>
      <c r="L23" s="375"/>
      <c r="M23" s="356"/>
      <c r="N23" s="356"/>
      <c r="O23" s="356"/>
      <c r="P23" s="356"/>
      <c r="Q23" s="356"/>
      <c r="R23" s="356"/>
      <c r="S23" s="371"/>
      <c r="T23" s="371"/>
      <c r="U23" s="371"/>
      <c r="V23" s="371"/>
      <c r="W23" s="371"/>
      <c r="X23" s="371"/>
      <c r="Y23" s="371"/>
      <c r="Z23" s="371"/>
      <c r="AA23" s="371"/>
      <c r="AB23" s="371"/>
      <c r="AC23" s="371"/>
      <c r="AD23" s="371"/>
      <c r="AE23" s="371"/>
    </row>
    <row r="24" spans="1:31" s="17" customFormat="1" ht="7" customHeight="1">
      <c r="A24" s="371"/>
      <c r="B24" s="374"/>
      <c r="C24" s="371"/>
      <c r="D24" s="371"/>
      <c r="E24" s="371"/>
      <c r="F24" s="371"/>
      <c r="G24" s="371"/>
      <c r="H24" s="371"/>
      <c r="I24" s="371"/>
      <c r="J24" s="371"/>
      <c r="K24" s="371"/>
      <c r="L24" s="375"/>
      <c r="M24" s="356"/>
      <c r="N24" s="356"/>
      <c r="O24" s="356"/>
      <c r="P24" s="356"/>
      <c r="Q24" s="356"/>
      <c r="R24" s="356"/>
      <c r="S24" s="371"/>
      <c r="T24" s="371"/>
      <c r="U24" s="371"/>
      <c r="V24" s="371"/>
      <c r="W24" s="371"/>
      <c r="X24" s="371"/>
      <c r="Y24" s="371"/>
      <c r="Z24" s="371"/>
      <c r="AA24" s="371"/>
      <c r="AB24" s="371"/>
      <c r="AC24" s="371"/>
      <c r="AD24" s="371"/>
      <c r="AE24" s="371"/>
    </row>
    <row r="25" spans="1:31" s="17" customFormat="1" ht="12" customHeight="1">
      <c r="A25" s="371"/>
      <c r="B25" s="374"/>
      <c r="C25" s="371"/>
      <c r="D25" s="395" t="s">
        <v>27</v>
      </c>
      <c r="E25" s="371"/>
      <c r="F25" s="371"/>
      <c r="G25" s="371"/>
      <c r="H25" s="371"/>
      <c r="I25" s="395" t="s">
        <v>21</v>
      </c>
      <c r="J25" s="390" t="s">
        <v>2689</v>
      </c>
      <c r="K25" s="371"/>
      <c r="L25" s="375"/>
      <c r="M25" s="356"/>
      <c r="N25" s="356"/>
      <c r="O25" s="356"/>
      <c r="P25" s="356"/>
      <c r="Q25" s="356"/>
      <c r="R25" s="356"/>
      <c r="S25" s="371"/>
      <c r="T25" s="371"/>
      <c r="U25" s="371"/>
      <c r="V25" s="371"/>
      <c r="W25" s="371"/>
      <c r="X25" s="371"/>
      <c r="Y25" s="371"/>
      <c r="Z25" s="371"/>
      <c r="AA25" s="371"/>
      <c r="AB25" s="371"/>
      <c r="AC25" s="371"/>
      <c r="AD25" s="371"/>
      <c r="AE25" s="371"/>
    </row>
    <row r="26" spans="1:31" s="17" customFormat="1" ht="18" customHeight="1">
      <c r="A26" s="371"/>
      <c r="B26" s="374"/>
      <c r="C26" s="371"/>
      <c r="D26" s="371"/>
      <c r="E26" s="390" t="s">
        <v>2693</v>
      </c>
      <c r="F26" s="371"/>
      <c r="G26" s="371"/>
      <c r="H26" s="371"/>
      <c r="I26" s="395" t="s">
        <v>22</v>
      </c>
      <c r="J26" s="390" t="s">
        <v>2689</v>
      </c>
      <c r="K26" s="371"/>
      <c r="L26" s="375"/>
      <c r="M26" s="356"/>
      <c r="N26" s="356"/>
      <c r="O26" s="356"/>
      <c r="P26" s="356"/>
      <c r="Q26" s="356"/>
      <c r="R26" s="356"/>
      <c r="S26" s="371"/>
      <c r="T26" s="371"/>
      <c r="U26" s="371"/>
      <c r="V26" s="371"/>
      <c r="W26" s="371"/>
      <c r="X26" s="371"/>
      <c r="Y26" s="371"/>
      <c r="Z26" s="371"/>
      <c r="AA26" s="371"/>
      <c r="AB26" s="371"/>
      <c r="AC26" s="371"/>
      <c r="AD26" s="371"/>
      <c r="AE26" s="371"/>
    </row>
    <row r="27" spans="1:31" s="17" customFormat="1" ht="7" customHeight="1">
      <c r="A27" s="371"/>
      <c r="B27" s="374"/>
      <c r="C27" s="371"/>
      <c r="D27" s="371"/>
      <c r="E27" s="371"/>
      <c r="F27" s="371"/>
      <c r="G27" s="371"/>
      <c r="H27" s="371"/>
      <c r="I27" s="371"/>
      <c r="J27" s="371"/>
      <c r="K27" s="371"/>
      <c r="L27" s="375"/>
      <c r="M27" s="356"/>
      <c r="N27" s="356"/>
      <c r="O27" s="356"/>
      <c r="P27" s="356"/>
      <c r="Q27" s="356"/>
      <c r="R27" s="356"/>
      <c r="S27" s="371"/>
      <c r="T27" s="371"/>
      <c r="U27" s="371"/>
      <c r="V27" s="371"/>
      <c r="W27" s="371"/>
      <c r="X27" s="371"/>
      <c r="Y27" s="371"/>
      <c r="Z27" s="371"/>
      <c r="AA27" s="371"/>
      <c r="AB27" s="371"/>
      <c r="AC27" s="371"/>
      <c r="AD27" s="371"/>
      <c r="AE27" s="371"/>
    </row>
    <row r="28" spans="1:31" s="17" customFormat="1" ht="12" customHeight="1">
      <c r="A28" s="371"/>
      <c r="B28" s="374"/>
      <c r="C28" s="371"/>
      <c r="D28" s="395" t="s">
        <v>28</v>
      </c>
      <c r="E28" s="371"/>
      <c r="F28" s="371"/>
      <c r="G28" s="371"/>
      <c r="H28" s="371"/>
      <c r="I28" s="371"/>
      <c r="J28" s="371"/>
      <c r="K28" s="371"/>
      <c r="L28" s="375"/>
      <c r="M28" s="356"/>
      <c r="N28" s="356"/>
      <c r="O28" s="356"/>
      <c r="P28" s="356"/>
      <c r="Q28" s="356"/>
      <c r="R28" s="356"/>
      <c r="S28" s="371"/>
      <c r="T28" s="371"/>
      <c r="U28" s="371"/>
      <c r="V28" s="371"/>
      <c r="W28" s="371"/>
      <c r="X28" s="371"/>
      <c r="Y28" s="371"/>
      <c r="Z28" s="371"/>
      <c r="AA28" s="371"/>
      <c r="AB28" s="371"/>
      <c r="AC28" s="371"/>
      <c r="AD28" s="371"/>
      <c r="AE28" s="371"/>
    </row>
    <row r="29" spans="1:31" s="87" customFormat="1" ht="16.5" customHeight="1">
      <c r="A29" s="397"/>
      <c r="B29" s="398"/>
      <c r="C29" s="397"/>
      <c r="D29" s="397"/>
      <c r="E29" s="743" t="s">
        <v>2689</v>
      </c>
      <c r="F29" s="743"/>
      <c r="G29" s="743"/>
      <c r="H29" s="743"/>
      <c r="I29" s="397"/>
      <c r="J29" s="397"/>
      <c r="K29" s="397"/>
      <c r="L29" s="502"/>
      <c r="M29" s="357"/>
      <c r="N29" s="357"/>
      <c r="O29" s="357"/>
      <c r="P29" s="357"/>
      <c r="Q29" s="357"/>
      <c r="R29" s="357"/>
      <c r="S29" s="397"/>
      <c r="T29" s="397"/>
      <c r="U29" s="397"/>
      <c r="V29" s="397"/>
      <c r="W29" s="397"/>
      <c r="X29" s="397"/>
      <c r="Y29" s="397"/>
      <c r="Z29" s="397"/>
      <c r="AA29" s="397"/>
      <c r="AB29" s="397"/>
      <c r="AC29" s="397"/>
      <c r="AD29" s="397"/>
      <c r="AE29" s="397"/>
    </row>
    <row r="30" spans="1:31" s="17" customFormat="1" ht="7" customHeight="1">
      <c r="A30" s="371"/>
      <c r="B30" s="374"/>
      <c r="C30" s="371"/>
      <c r="D30" s="371"/>
      <c r="E30" s="371"/>
      <c r="F30" s="371"/>
      <c r="G30" s="371"/>
      <c r="H30" s="371"/>
      <c r="I30" s="371"/>
      <c r="J30" s="371"/>
      <c r="K30" s="371"/>
      <c r="L30" s="375"/>
      <c r="M30" s="356"/>
      <c r="N30" s="356"/>
      <c r="O30" s="356"/>
      <c r="P30" s="356"/>
      <c r="Q30" s="356"/>
      <c r="R30" s="356"/>
      <c r="S30" s="371"/>
      <c r="T30" s="371"/>
      <c r="U30" s="371"/>
      <c r="V30" s="371"/>
      <c r="W30" s="371"/>
      <c r="X30" s="371"/>
      <c r="Y30" s="371"/>
      <c r="Z30" s="371"/>
      <c r="AA30" s="371"/>
      <c r="AB30" s="371"/>
      <c r="AC30" s="371"/>
      <c r="AD30" s="371"/>
      <c r="AE30" s="371"/>
    </row>
    <row r="31" spans="1:31" s="17" customFormat="1" ht="7" customHeight="1">
      <c r="A31" s="371"/>
      <c r="B31" s="374"/>
      <c r="C31" s="371"/>
      <c r="D31" s="400"/>
      <c r="E31" s="400"/>
      <c r="F31" s="400"/>
      <c r="G31" s="400"/>
      <c r="H31" s="400"/>
      <c r="I31" s="400"/>
      <c r="J31" s="400"/>
      <c r="K31" s="400"/>
      <c r="L31" s="375"/>
      <c r="M31" s="356"/>
      <c r="N31" s="356"/>
      <c r="O31" s="356"/>
      <c r="P31" s="356"/>
      <c r="Q31" s="356"/>
      <c r="R31" s="356"/>
      <c r="S31" s="371"/>
      <c r="T31" s="371"/>
      <c r="U31" s="371"/>
      <c r="V31" s="371"/>
      <c r="W31" s="371"/>
      <c r="X31" s="371"/>
      <c r="Y31" s="371"/>
      <c r="Z31" s="371"/>
      <c r="AA31" s="371"/>
      <c r="AB31" s="371"/>
      <c r="AC31" s="371"/>
      <c r="AD31" s="371"/>
      <c r="AE31" s="371"/>
    </row>
    <row r="32" spans="1:31" s="17" customFormat="1" ht="25.5" customHeight="1">
      <c r="A32" s="371"/>
      <c r="B32" s="374"/>
      <c r="C32" s="371"/>
      <c r="D32" s="401" t="s">
        <v>29</v>
      </c>
      <c r="E32" s="371"/>
      <c r="F32" s="371"/>
      <c r="G32" s="371"/>
      <c r="H32" s="371"/>
      <c r="I32" s="371"/>
      <c r="J32" s="402">
        <v>0</v>
      </c>
      <c r="K32" s="371"/>
      <c r="L32" s="375"/>
      <c r="M32" s="356"/>
      <c r="N32" s="356"/>
      <c r="O32" s="356"/>
      <c r="P32" s="356"/>
      <c r="Q32" s="356"/>
      <c r="R32" s="356"/>
      <c r="S32" s="371"/>
      <c r="T32" s="371"/>
      <c r="U32" s="371"/>
      <c r="V32" s="371"/>
      <c r="W32" s="371"/>
      <c r="X32" s="371"/>
      <c r="Y32" s="371"/>
      <c r="Z32" s="371"/>
      <c r="AA32" s="371"/>
      <c r="AB32" s="371"/>
      <c r="AC32" s="371"/>
      <c r="AD32" s="371"/>
      <c r="AE32" s="371"/>
    </row>
    <row r="33" spans="1:31" s="17" customFormat="1" ht="7" customHeight="1">
      <c r="A33" s="371"/>
      <c r="B33" s="374"/>
      <c r="C33" s="371"/>
      <c r="D33" s="400"/>
      <c r="E33" s="400"/>
      <c r="F33" s="400"/>
      <c r="G33" s="400"/>
      <c r="H33" s="400"/>
      <c r="I33" s="400"/>
      <c r="J33" s="400"/>
      <c r="K33" s="400"/>
      <c r="L33" s="375"/>
      <c r="M33" s="356"/>
      <c r="N33" s="356"/>
      <c r="O33" s="356"/>
      <c r="P33" s="356"/>
      <c r="Q33" s="356"/>
      <c r="R33" s="356"/>
      <c r="S33" s="371"/>
      <c r="T33" s="371"/>
      <c r="U33" s="371"/>
      <c r="V33" s="371"/>
      <c r="W33" s="371"/>
      <c r="X33" s="371"/>
      <c r="Y33" s="371"/>
      <c r="Z33" s="371"/>
      <c r="AA33" s="371"/>
      <c r="AB33" s="371"/>
      <c r="AC33" s="371"/>
      <c r="AD33" s="371"/>
      <c r="AE33" s="371"/>
    </row>
    <row r="34" spans="1:31" s="17" customFormat="1" ht="14.5" customHeight="1">
      <c r="A34" s="371"/>
      <c r="B34" s="374"/>
      <c r="C34" s="371"/>
      <c r="D34" s="371"/>
      <c r="E34" s="371"/>
      <c r="F34" s="403" t="s">
        <v>31</v>
      </c>
      <c r="G34" s="371"/>
      <c r="H34" s="371"/>
      <c r="I34" s="403" t="s">
        <v>30</v>
      </c>
      <c r="J34" s="403" t="s">
        <v>32</v>
      </c>
      <c r="K34" s="371"/>
      <c r="L34" s="375"/>
      <c r="M34" s="356"/>
      <c r="N34" s="356"/>
      <c r="O34" s="356"/>
      <c r="P34" s="356"/>
      <c r="Q34" s="356"/>
      <c r="R34" s="356"/>
      <c r="S34" s="371"/>
      <c r="T34" s="371"/>
      <c r="U34" s="371"/>
      <c r="V34" s="371"/>
      <c r="W34" s="371"/>
      <c r="X34" s="371"/>
      <c r="Y34" s="371"/>
      <c r="Z34" s="371"/>
      <c r="AA34" s="371"/>
      <c r="AB34" s="371"/>
      <c r="AC34" s="371"/>
      <c r="AD34" s="371"/>
      <c r="AE34" s="371"/>
    </row>
    <row r="35" spans="1:31" s="17" customFormat="1" ht="14.5" customHeight="1">
      <c r="A35" s="371"/>
      <c r="B35" s="374"/>
      <c r="C35" s="371"/>
      <c r="D35" s="404" t="s">
        <v>33</v>
      </c>
      <c r="E35" s="405" t="s">
        <v>34</v>
      </c>
      <c r="F35" s="406">
        <v>0</v>
      </c>
      <c r="G35" s="399"/>
      <c r="H35" s="399"/>
      <c r="I35" s="407">
        <v>0.2</v>
      </c>
      <c r="J35" s="406">
        <v>0</v>
      </c>
      <c r="K35" s="371"/>
      <c r="L35" s="375"/>
      <c r="M35" s="356"/>
      <c r="N35" s="356"/>
      <c r="O35" s="356"/>
      <c r="P35" s="356"/>
      <c r="Q35" s="356"/>
      <c r="R35" s="356"/>
      <c r="S35" s="371"/>
      <c r="T35" s="371"/>
      <c r="U35" s="371"/>
      <c r="V35" s="371"/>
      <c r="W35" s="371"/>
      <c r="X35" s="371"/>
      <c r="Y35" s="371"/>
      <c r="Z35" s="371"/>
      <c r="AA35" s="371"/>
      <c r="AB35" s="371"/>
      <c r="AC35" s="371"/>
      <c r="AD35" s="371"/>
      <c r="AE35" s="371"/>
    </row>
    <row r="36" spans="1:31" s="17" customFormat="1" ht="14.5" customHeight="1">
      <c r="A36" s="371"/>
      <c r="B36" s="374"/>
      <c r="C36" s="371"/>
      <c r="D36" s="371"/>
      <c r="E36" s="405" t="s">
        <v>35</v>
      </c>
      <c r="F36" s="406">
        <v>0</v>
      </c>
      <c r="G36" s="399"/>
      <c r="H36" s="399"/>
      <c r="I36" s="407">
        <v>0.2</v>
      </c>
      <c r="J36" s="406">
        <v>0</v>
      </c>
      <c r="K36" s="371"/>
      <c r="L36" s="375"/>
      <c r="M36" s="356"/>
      <c r="N36" s="356"/>
      <c r="O36" s="356"/>
      <c r="P36" s="356"/>
      <c r="Q36" s="356"/>
      <c r="R36" s="356"/>
      <c r="S36" s="371"/>
      <c r="T36" s="371"/>
      <c r="U36" s="371"/>
      <c r="V36" s="371"/>
      <c r="W36" s="371"/>
      <c r="X36" s="371"/>
      <c r="Y36" s="371"/>
      <c r="Z36" s="371"/>
      <c r="AA36" s="371"/>
      <c r="AB36" s="371"/>
      <c r="AC36" s="371"/>
      <c r="AD36" s="371"/>
      <c r="AE36" s="371"/>
    </row>
    <row r="37" spans="1:31" s="17" customFormat="1" ht="14.5" hidden="1" customHeight="1">
      <c r="A37" s="371"/>
      <c r="B37" s="374"/>
      <c r="C37" s="371"/>
      <c r="D37" s="371"/>
      <c r="E37" s="395" t="s">
        <v>36</v>
      </c>
      <c r="F37" s="408">
        <v>0</v>
      </c>
      <c r="G37" s="371"/>
      <c r="H37" s="371"/>
      <c r="I37" s="409">
        <v>0.2</v>
      </c>
      <c r="J37" s="408">
        <v>0</v>
      </c>
      <c r="K37" s="371"/>
      <c r="L37" s="375"/>
      <c r="M37" s="356"/>
      <c r="N37" s="356"/>
      <c r="O37" s="356"/>
      <c r="P37" s="356"/>
      <c r="Q37" s="356"/>
      <c r="R37" s="356"/>
      <c r="S37" s="371"/>
      <c r="T37" s="371"/>
      <c r="U37" s="371"/>
      <c r="V37" s="371"/>
      <c r="W37" s="371"/>
      <c r="X37" s="371"/>
      <c r="Y37" s="371"/>
      <c r="Z37" s="371"/>
      <c r="AA37" s="371"/>
      <c r="AB37" s="371"/>
      <c r="AC37" s="371"/>
      <c r="AD37" s="371"/>
      <c r="AE37" s="371"/>
    </row>
    <row r="38" spans="1:31" s="17" customFormat="1" ht="14.5" hidden="1" customHeight="1">
      <c r="A38" s="371"/>
      <c r="B38" s="374"/>
      <c r="C38" s="371"/>
      <c r="D38" s="371"/>
      <c r="E38" s="395" t="s">
        <v>37</v>
      </c>
      <c r="F38" s="408">
        <v>0</v>
      </c>
      <c r="G38" s="371"/>
      <c r="H38" s="371"/>
      <c r="I38" s="409">
        <v>0.2</v>
      </c>
      <c r="J38" s="408">
        <v>0</v>
      </c>
      <c r="K38" s="371"/>
      <c r="L38" s="375"/>
      <c r="M38" s="356"/>
      <c r="N38" s="356"/>
      <c r="O38" s="356"/>
      <c r="P38" s="356"/>
      <c r="Q38" s="356"/>
      <c r="R38" s="356"/>
      <c r="S38" s="371"/>
      <c r="T38" s="371"/>
      <c r="U38" s="371"/>
      <c r="V38" s="371"/>
      <c r="W38" s="371"/>
      <c r="X38" s="371"/>
      <c r="Y38" s="371"/>
      <c r="Z38" s="371"/>
      <c r="AA38" s="371"/>
      <c r="AB38" s="371"/>
      <c r="AC38" s="371"/>
      <c r="AD38" s="371"/>
      <c r="AE38" s="371"/>
    </row>
    <row r="39" spans="1:31" s="17" customFormat="1" ht="14.5" hidden="1" customHeight="1">
      <c r="A39" s="371"/>
      <c r="B39" s="374"/>
      <c r="C39" s="371"/>
      <c r="D39" s="371"/>
      <c r="E39" s="405" t="s">
        <v>38</v>
      </c>
      <c r="F39" s="406">
        <v>0</v>
      </c>
      <c r="G39" s="399"/>
      <c r="H39" s="399"/>
      <c r="I39" s="407">
        <v>0</v>
      </c>
      <c r="J39" s="406">
        <v>0</v>
      </c>
      <c r="K39" s="371"/>
      <c r="L39" s="375"/>
      <c r="M39" s="356"/>
      <c r="N39" s="356"/>
      <c r="O39" s="356"/>
      <c r="P39" s="356"/>
      <c r="Q39" s="356"/>
      <c r="R39" s="356"/>
      <c r="S39" s="371"/>
      <c r="T39" s="371"/>
      <c r="U39" s="371"/>
      <c r="V39" s="371"/>
      <c r="W39" s="371"/>
      <c r="X39" s="371"/>
      <c r="Y39" s="371"/>
      <c r="Z39" s="371"/>
      <c r="AA39" s="371"/>
      <c r="AB39" s="371"/>
      <c r="AC39" s="371"/>
      <c r="AD39" s="371"/>
      <c r="AE39" s="371"/>
    </row>
    <row r="40" spans="1:31" s="17" customFormat="1" ht="7" customHeight="1">
      <c r="A40" s="371"/>
      <c r="B40" s="374"/>
      <c r="C40" s="371"/>
      <c r="D40" s="371"/>
      <c r="E40" s="371"/>
      <c r="F40" s="371"/>
      <c r="G40" s="371"/>
      <c r="H40" s="371"/>
      <c r="I40" s="371"/>
      <c r="J40" s="371"/>
      <c r="K40" s="371"/>
      <c r="L40" s="375"/>
      <c r="M40" s="356"/>
      <c r="N40" s="356"/>
      <c r="O40" s="356"/>
      <c r="P40" s="356"/>
      <c r="Q40" s="356"/>
      <c r="R40" s="356"/>
      <c r="S40" s="371"/>
      <c r="T40" s="371"/>
      <c r="U40" s="371"/>
      <c r="V40" s="371"/>
      <c r="W40" s="371"/>
      <c r="X40" s="371"/>
      <c r="Y40" s="371"/>
      <c r="Z40" s="371"/>
      <c r="AA40" s="371"/>
      <c r="AB40" s="371"/>
      <c r="AC40" s="371"/>
      <c r="AD40" s="371"/>
      <c r="AE40" s="371"/>
    </row>
    <row r="41" spans="1:31" s="17" customFormat="1" ht="25.5" customHeight="1">
      <c r="A41" s="371"/>
      <c r="B41" s="374"/>
      <c r="C41" s="410"/>
      <c r="D41" s="411" t="s">
        <v>39</v>
      </c>
      <c r="E41" s="412"/>
      <c r="F41" s="412"/>
      <c r="G41" s="413" t="s">
        <v>40</v>
      </c>
      <c r="H41" s="414" t="s">
        <v>41</v>
      </c>
      <c r="I41" s="412"/>
      <c r="J41" s="415">
        <v>0</v>
      </c>
      <c r="K41" s="416"/>
      <c r="L41" s="375"/>
      <c r="M41" s="356"/>
      <c r="N41" s="356"/>
      <c r="O41" s="356"/>
      <c r="P41" s="356"/>
      <c r="Q41" s="356"/>
      <c r="R41" s="356"/>
      <c r="S41" s="371"/>
      <c r="T41" s="371"/>
      <c r="U41" s="371"/>
      <c r="V41" s="371"/>
      <c r="W41" s="371"/>
      <c r="X41" s="371"/>
      <c r="Y41" s="371"/>
      <c r="Z41" s="371"/>
      <c r="AA41" s="371"/>
      <c r="AB41" s="371"/>
      <c r="AC41" s="371"/>
      <c r="AD41" s="371"/>
      <c r="AE41" s="371"/>
    </row>
    <row r="42" spans="1:31" ht="14.5" customHeight="1">
      <c r="A42" s="371"/>
      <c r="B42" s="374"/>
      <c r="C42" s="371"/>
      <c r="D42" s="371"/>
      <c r="E42" s="371"/>
      <c r="F42" s="371"/>
      <c r="G42" s="371"/>
      <c r="H42" s="371"/>
      <c r="I42" s="371"/>
      <c r="J42" s="371"/>
      <c r="K42" s="371"/>
      <c r="L42" s="375"/>
      <c r="M42" s="356"/>
      <c r="N42" s="356"/>
      <c r="O42" s="356"/>
      <c r="P42" s="356"/>
      <c r="Q42" s="356"/>
      <c r="R42" s="356"/>
      <c r="S42" s="371"/>
      <c r="T42" s="371"/>
      <c r="U42" s="371"/>
      <c r="V42" s="371"/>
      <c r="W42" s="371"/>
      <c r="X42" s="371"/>
      <c r="Y42" s="371"/>
      <c r="Z42" s="371"/>
      <c r="AA42" s="371"/>
      <c r="AB42" s="371"/>
      <c r="AC42" s="371"/>
      <c r="AD42" s="371"/>
      <c r="AE42" s="371"/>
    </row>
    <row r="43" spans="1:31" ht="14.5" customHeight="1">
      <c r="A43" s="355"/>
      <c r="B43" s="363"/>
      <c r="C43" s="355"/>
      <c r="D43" s="355"/>
      <c r="E43" s="355"/>
      <c r="F43" s="355"/>
      <c r="G43" s="355"/>
      <c r="H43" s="355"/>
      <c r="I43" s="355"/>
      <c r="J43" s="355"/>
      <c r="K43" s="355"/>
      <c r="L43" s="363"/>
      <c r="M43" s="355"/>
      <c r="N43" s="355"/>
      <c r="O43" s="355"/>
      <c r="P43" s="355"/>
      <c r="Q43" s="355"/>
      <c r="R43" s="355"/>
      <c r="S43" s="355"/>
      <c r="T43" s="355"/>
      <c r="U43" s="355"/>
      <c r="V43" s="355"/>
      <c r="W43" s="355"/>
      <c r="X43" s="355"/>
      <c r="Y43" s="355"/>
      <c r="Z43" s="355"/>
      <c r="AA43" s="355"/>
      <c r="AB43" s="355"/>
      <c r="AC43" s="355"/>
      <c r="AD43" s="355"/>
      <c r="AE43" s="355"/>
    </row>
    <row r="44" spans="1:31" ht="14.5" customHeight="1">
      <c r="A44" s="355"/>
      <c r="B44" s="363"/>
      <c r="C44" s="355"/>
      <c r="D44" s="355"/>
      <c r="E44" s="355"/>
      <c r="F44" s="355"/>
      <c r="G44" s="355"/>
      <c r="H44" s="355"/>
      <c r="I44" s="355"/>
      <c r="J44" s="355"/>
      <c r="K44" s="355"/>
      <c r="L44" s="363"/>
      <c r="M44" s="355"/>
      <c r="N44" s="355"/>
      <c r="O44" s="355"/>
      <c r="P44" s="355"/>
      <c r="Q44" s="355"/>
      <c r="R44" s="355"/>
      <c r="S44" s="355"/>
      <c r="T44" s="355"/>
      <c r="U44" s="355"/>
      <c r="V44" s="355"/>
      <c r="W44" s="355"/>
      <c r="X44" s="355"/>
      <c r="Y44" s="355"/>
      <c r="Z44" s="355"/>
      <c r="AA44" s="355"/>
      <c r="AB44" s="355"/>
      <c r="AC44" s="355"/>
      <c r="AD44" s="355"/>
      <c r="AE44" s="355"/>
    </row>
    <row r="45" spans="1:31" ht="14.5" customHeight="1">
      <c r="A45" s="355"/>
      <c r="B45" s="363"/>
      <c r="C45" s="355"/>
      <c r="D45" s="355"/>
      <c r="E45" s="355"/>
      <c r="F45" s="355"/>
      <c r="G45" s="355"/>
      <c r="H45" s="355"/>
      <c r="I45" s="355"/>
      <c r="J45" s="355"/>
      <c r="K45" s="355"/>
      <c r="L45" s="363"/>
      <c r="M45" s="355"/>
      <c r="N45" s="355"/>
      <c r="O45" s="355"/>
      <c r="P45" s="355"/>
      <c r="Q45" s="355"/>
      <c r="R45" s="355"/>
      <c r="S45" s="355"/>
      <c r="T45" s="355"/>
      <c r="U45" s="355"/>
      <c r="V45" s="355"/>
      <c r="W45" s="355"/>
      <c r="X45" s="355"/>
      <c r="Y45" s="355"/>
      <c r="Z45" s="355"/>
      <c r="AA45" s="355"/>
      <c r="AB45" s="355"/>
      <c r="AC45" s="355"/>
      <c r="AD45" s="355"/>
      <c r="AE45" s="355"/>
    </row>
    <row r="46" spans="1:31" ht="14.5" customHeight="1">
      <c r="A46" s="355"/>
      <c r="B46" s="363"/>
      <c r="C46" s="355"/>
      <c r="D46" s="355"/>
      <c r="E46" s="355"/>
      <c r="F46" s="355"/>
      <c r="G46" s="355"/>
      <c r="H46" s="355"/>
      <c r="I46" s="355"/>
      <c r="J46" s="355"/>
      <c r="K46" s="355"/>
      <c r="L46" s="363"/>
      <c r="M46" s="355"/>
      <c r="N46" s="355"/>
      <c r="O46" s="355"/>
      <c r="P46" s="355"/>
      <c r="Q46" s="355"/>
      <c r="R46" s="355"/>
      <c r="S46" s="355"/>
      <c r="T46" s="355"/>
      <c r="U46" s="355"/>
      <c r="V46" s="355"/>
      <c r="W46" s="355"/>
      <c r="X46" s="355"/>
      <c r="Y46" s="355"/>
      <c r="Z46" s="355"/>
      <c r="AA46" s="355"/>
      <c r="AB46" s="355"/>
      <c r="AC46" s="355"/>
      <c r="AD46" s="355"/>
      <c r="AE46" s="355"/>
    </row>
    <row r="47" spans="1:31" s="17" customFormat="1" ht="14.5" customHeight="1">
      <c r="A47" s="355"/>
      <c r="B47" s="363"/>
      <c r="C47" s="355"/>
      <c r="D47" s="355"/>
      <c r="E47" s="355"/>
      <c r="F47" s="355"/>
      <c r="G47" s="355"/>
      <c r="H47" s="355"/>
      <c r="I47" s="355"/>
      <c r="J47" s="355"/>
      <c r="K47" s="355"/>
      <c r="L47" s="363"/>
      <c r="M47" s="355"/>
      <c r="N47" s="355"/>
      <c r="O47" s="355"/>
      <c r="P47" s="355"/>
      <c r="Q47" s="355"/>
      <c r="R47" s="355"/>
      <c r="S47" s="355"/>
      <c r="T47" s="355"/>
      <c r="U47" s="355"/>
      <c r="V47" s="355"/>
      <c r="W47" s="355"/>
      <c r="X47" s="355"/>
      <c r="Y47" s="355"/>
      <c r="Z47" s="355"/>
      <c r="AA47" s="355"/>
      <c r="AB47" s="355"/>
      <c r="AC47" s="355"/>
      <c r="AD47" s="355"/>
      <c r="AE47" s="355"/>
    </row>
    <row r="48" spans="1:31">
      <c r="A48" s="355"/>
      <c r="B48" s="363"/>
      <c r="C48" s="355"/>
      <c r="D48" s="355"/>
      <c r="E48" s="355"/>
      <c r="F48" s="355"/>
      <c r="G48" s="355"/>
      <c r="H48" s="355"/>
      <c r="I48" s="355"/>
      <c r="J48" s="355"/>
      <c r="K48" s="355"/>
      <c r="L48" s="363"/>
      <c r="M48" s="355"/>
      <c r="N48" s="355"/>
      <c r="O48" s="355"/>
      <c r="P48" s="355"/>
      <c r="Q48" s="355"/>
      <c r="R48" s="355"/>
      <c r="S48" s="355"/>
      <c r="T48" s="355"/>
      <c r="U48" s="355"/>
      <c r="V48" s="355"/>
      <c r="W48" s="355"/>
      <c r="X48" s="355"/>
      <c r="Y48" s="355"/>
      <c r="Z48" s="355"/>
      <c r="AA48" s="355"/>
      <c r="AB48" s="355"/>
      <c r="AC48" s="355"/>
      <c r="AD48" s="355"/>
      <c r="AE48" s="355"/>
    </row>
    <row r="49" spans="1:31">
      <c r="A49" s="355"/>
      <c r="B49" s="363"/>
      <c r="C49" s="355"/>
      <c r="D49" s="355"/>
      <c r="E49" s="355"/>
      <c r="F49" s="355"/>
      <c r="G49" s="355"/>
      <c r="H49" s="355"/>
      <c r="I49" s="355"/>
      <c r="J49" s="355"/>
      <c r="K49" s="355"/>
      <c r="L49" s="363"/>
      <c r="M49" s="355"/>
      <c r="N49" s="355"/>
      <c r="O49" s="355"/>
      <c r="P49" s="355"/>
      <c r="Q49" s="355"/>
      <c r="R49" s="355"/>
      <c r="S49" s="355"/>
      <c r="T49" s="355"/>
      <c r="U49" s="355"/>
      <c r="V49" s="355"/>
      <c r="W49" s="355"/>
      <c r="X49" s="355"/>
      <c r="Y49" s="355"/>
      <c r="Z49" s="355"/>
      <c r="AA49" s="355"/>
      <c r="AB49" s="355"/>
      <c r="AC49" s="355"/>
      <c r="AD49" s="355"/>
      <c r="AE49" s="355"/>
    </row>
    <row r="50" spans="1:31" ht="13">
      <c r="A50" s="356"/>
      <c r="B50" s="375"/>
      <c r="C50" s="356"/>
      <c r="D50" s="417" t="s">
        <v>42</v>
      </c>
      <c r="E50" s="418"/>
      <c r="F50" s="418"/>
      <c r="G50" s="417" t="s">
        <v>43</v>
      </c>
      <c r="H50" s="418"/>
      <c r="I50" s="418"/>
      <c r="J50" s="418"/>
      <c r="K50" s="418"/>
      <c r="L50" s="375"/>
      <c r="M50" s="356"/>
      <c r="N50" s="356"/>
      <c r="O50" s="356"/>
      <c r="P50" s="356"/>
      <c r="Q50" s="356"/>
      <c r="R50" s="356"/>
      <c r="S50" s="356"/>
      <c r="T50" s="356"/>
      <c r="U50" s="356"/>
      <c r="V50" s="356"/>
      <c r="W50" s="356"/>
      <c r="X50" s="356"/>
      <c r="Y50" s="356"/>
      <c r="Z50" s="356"/>
      <c r="AA50" s="356"/>
      <c r="AB50" s="356"/>
      <c r="AC50" s="356"/>
      <c r="AD50" s="356"/>
      <c r="AE50" s="356"/>
    </row>
    <row r="51" spans="1:31">
      <c r="A51" s="355"/>
      <c r="B51" s="363"/>
      <c r="C51" s="355"/>
      <c r="D51" s="355"/>
      <c r="E51" s="355"/>
      <c r="F51" s="355"/>
      <c r="G51" s="355"/>
      <c r="H51" s="355"/>
      <c r="I51" s="355"/>
      <c r="J51" s="355"/>
      <c r="K51" s="355"/>
      <c r="L51" s="363"/>
      <c r="M51" s="355"/>
      <c r="N51" s="355"/>
      <c r="O51" s="355"/>
      <c r="P51" s="355"/>
      <c r="Q51" s="355"/>
      <c r="R51" s="355"/>
      <c r="S51" s="355"/>
      <c r="T51" s="355"/>
      <c r="U51" s="355"/>
      <c r="V51" s="355"/>
      <c r="W51" s="355"/>
      <c r="X51" s="355"/>
      <c r="Y51" s="355"/>
      <c r="Z51" s="355"/>
      <c r="AA51" s="355"/>
      <c r="AB51" s="355"/>
      <c r="AC51" s="355"/>
      <c r="AD51" s="355"/>
      <c r="AE51" s="355"/>
    </row>
    <row r="52" spans="1:31">
      <c r="A52" s="355"/>
      <c r="B52" s="363"/>
      <c r="C52" s="355"/>
      <c r="D52" s="355"/>
      <c r="E52" s="355"/>
      <c r="F52" s="355"/>
      <c r="G52" s="355"/>
      <c r="H52" s="355"/>
      <c r="I52" s="355"/>
      <c r="J52" s="355"/>
      <c r="K52" s="355"/>
      <c r="L52" s="363"/>
      <c r="M52" s="355"/>
      <c r="N52" s="355"/>
      <c r="O52" s="355"/>
      <c r="P52" s="355"/>
      <c r="Q52" s="355"/>
      <c r="R52" s="355"/>
      <c r="S52" s="355"/>
      <c r="T52" s="355"/>
      <c r="U52" s="355"/>
      <c r="V52" s="355"/>
      <c r="W52" s="355"/>
      <c r="X52" s="355"/>
      <c r="Y52" s="355"/>
      <c r="Z52" s="355"/>
      <c r="AA52" s="355"/>
      <c r="AB52" s="355"/>
      <c r="AC52" s="355"/>
      <c r="AD52" s="355"/>
      <c r="AE52" s="355"/>
    </row>
    <row r="53" spans="1:31">
      <c r="A53" s="355"/>
      <c r="B53" s="363"/>
      <c r="C53" s="355"/>
      <c r="D53" s="355"/>
      <c r="E53" s="355"/>
      <c r="F53" s="355"/>
      <c r="G53" s="355"/>
      <c r="H53" s="355"/>
      <c r="I53" s="355"/>
      <c r="J53" s="355"/>
      <c r="K53" s="355"/>
      <c r="L53" s="363"/>
      <c r="M53" s="355"/>
      <c r="N53" s="355"/>
      <c r="O53" s="355"/>
      <c r="P53" s="355"/>
      <c r="Q53" s="355"/>
      <c r="R53" s="355"/>
      <c r="S53" s="355"/>
      <c r="T53" s="355"/>
      <c r="U53" s="355"/>
      <c r="V53" s="355"/>
      <c r="W53" s="355"/>
      <c r="X53" s="355"/>
      <c r="Y53" s="355"/>
      <c r="Z53" s="355"/>
      <c r="AA53" s="355"/>
      <c r="AB53" s="355"/>
      <c r="AC53" s="355"/>
      <c r="AD53" s="355"/>
      <c r="AE53" s="355"/>
    </row>
    <row r="54" spans="1:31">
      <c r="A54" s="355"/>
      <c r="B54" s="363"/>
      <c r="C54" s="355"/>
      <c r="D54" s="355"/>
      <c r="E54" s="355"/>
      <c r="F54" s="355"/>
      <c r="G54" s="355"/>
      <c r="H54" s="355"/>
      <c r="I54" s="355"/>
      <c r="J54" s="355"/>
      <c r="K54" s="355"/>
      <c r="L54" s="363"/>
      <c r="M54" s="355"/>
      <c r="N54" s="355"/>
      <c r="O54" s="355"/>
      <c r="P54" s="355"/>
      <c r="Q54" s="355"/>
      <c r="R54" s="355"/>
      <c r="S54" s="355"/>
      <c r="T54" s="355"/>
      <c r="U54" s="355"/>
      <c r="V54" s="355"/>
      <c r="W54" s="355"/>
      <c r="X54" s="355"/>
      <c r="Y54" s="355"/>
      <c r="Z54" s="355"/>
      <c r="AA54" s="355"/>
      <c r="AB54" s="355"/>
      <c r="AC54" s="355"/>
      <c r="AD54" s="355"/>
      <c r="AE54" s="355"/>
    </row>
    <row r="55" spans="1:31">
      <c r="A55" s="355"/>
      <c r="B55" s="363"/>
      <c r="C55" s="355"/>
      <c r="D55" s="355"/>
      <c r="E55" s="355"/>
      <c r="F55" s="355"/>
      <c r="G55" s="355"/>
      <c r="H55" s="355"/>
      <c r="I55" s="355"/>
      <c r="J55" s="355"/>
      <c r="K55" s="355"/>
      <c r="L55" s="363"/>
      <c r="M55" s="355"/>
      <c r="N55" s="355"/>
      <c r="O55" s="355"/>
      <c r="P55" s="355"/>
      <c r="Q55" s="355"/>
      <c r="R55" s="355"/>
      <c r="S55" s="355"/>
      <c r="T55" s="355"/>
      <c r="U55" s="355"/>
      <c r="V55" s="355"/>
      <c r="W55" s="355"/>
      <c r="X55" s="355"/>
      <c r="Y55" s="355"/>
      <c r="Z55" s="355"/>
      <c r="AA55" s="355"/>
      <c r="AB55" s="355"/>
      <c r="AC55" s="355"/>
      <c r="AD55" s="355"/>
      <c r="AE55" s="355"/>
    </row>
    <row r="56" spans="1:31">
      <c r="A56" s="355"/>
      <c r="B56" s="363"/>
      <c r="C56" s="355"/>
      <c r="D56" s="355"/>
      <c r="E56" s="355"/>
      <c r="F56" s="355"/>
      <c r="G56" s="355"/>
      <c r="H56" s="355"/>
      <c r="I56" s="355"/>
      <c r="J56" s="355"/>
      <c r="K56" s="355"/>
      <c r="L56" s="363"/>
      <c r="M56" s="355"/>
      <c r="N56" s="355"/>
      <c r="O56" s="355"/>
      <c r="P56" s="355"/>
      <c r="Q56" s="355"/>
      <c r="R56" s="355"/>
      <c r="S56" s="355"/>
      <c r="T56" s="355"/>
      <c r="U56" s="355"/>
      <c r="V56" s="355"/>
      <c r="W56" s="355"/>
      <c r="X56" s="355"/>
      <c r="Y56" s="355"/>
      <c r="Z56" s="355"/>
      <c r="AA56" s="355"/>
      <c r="AB56" s="355"/>
      <c r="AC56" s="355"/>
      <c r="AD56" s="355"/>
      <c r="AE56" s="355"/>
    </row>
    <row r="57" spans="1:31">
      <c r="A57" s="355"/>
      <c r="B57" s="363"/>
      <c r="C57" s="355"/>
      <c r="D57" s="355"/>
      <c r="E57" s="355"/>
      <c r="F57" s="355"/>
      <c r="G57" s="355"/>
      <c r="H57" s="355"/>
      <c r="I57" s="355"/>
      <c r="J57" s="355"/>
      <c r="K57" s="355"/>
      <c r="L57" s="363"/>
      <c r="M57" s="355"/>
      <c r="N57" s="355"/>
      <c r="O57" s="355"/>
      <c r="P57" s="355"/>
      <c r="Q57" s="355"/>
      <c r="R57" s="355"/>
      <c r="S57" s="355"/>
      <c r="T57" s="355"/>
      <c r="U57" s="355"/>
      <c r="V57" s="355"/>
      <c r="W57" s="355"/>
      <c r="X57" s="355"/>
      <c r="Y57" s="355"/>
      <c r="Z57" s="355"/>
      <c r="AA57" s="355"/>
      <c r="AB57" s="355"/>
      <c r="AC57" s="355"/>
      <c r="AD57" s="355"/>
      <c r="AE57" s="355"/>
    </row>
    <row r="58" spans="1:31" s="17" customFormat="1">
      <c r="A58" s="355"/>
      <c r="B58" s="363"/>
      <c r="C58" s="355"/>
      <c r="D58" s="355"/>
      <c r="E58" s="355"/>
      <c r="F58" s="355"/>
      <c r="G58" s="355"/>
      <c r="H58" s="355"/>
      <c r="I58" s="355"/>
      <c r="J58" s="355"/>
      <c r="K58" s="355"/>
      <c r="L58" s="363"/>
      <c r="M58" s="355"/>
      <c r="N58" s="355"/>
      <c r="O58" s="355"/>
      <c r="P58" s="355"/>
      <c r="Q58" s="355"/>
      <c r="R58" s="355"/>
      <c r="S58" s="355"/>
      <c r="T58" s="355"/>
      <c r="U58" s="355"/>
      <c r="V58" s="355"/>
      <c r="W58" s="355"/>
      <c r="X58" s="355"/>
      <c r="Y58" s="355"/>
      <c r="Z58" s="355"/>
      <c r="AA58" s="355"/>
      <c r="AB58" s="355"/>
      <c r="AC58" s="355"/>
      <c r="AD58" s="355"/>
      <c r="AE58" s="355"/>
    </row>
    <row r="59" spans="1:31">
      <c r="A59" s="355"/>
      <c r="B59" s="363"/>
      <c r="C59" s="355"/>
      <c r="D59" s="355"/>
      <c r="E59" s="355"/>
      <c r="F59" s="355"/>
      <c r="G59" s="355"/>
      <c r="H59" s="355"/>
      <c r="I59" s="355"/>
      <c r="J59" s="355"/>
      <c r="K59" s="355"/>
      <c r="L59" s="363"/>
      <c r="M59" s="355"/>
      <c r="N59" s="355"/>
      <c r="O59" s="355"/>
      <c r="P59" s="355"/>
      <c r="Q59" s="355"/>
      <c r="R59" s="355"/>
      <c r="S59" s="355"/>
      <c r="T59" s="355"/>
      <c r="U59" s="355"/>
      <c r="V59" s="355"/>
      <c r="W59" s="355"/>
      <c r="X59" s="355"/>
      <c r="Y59" s="355"/>
      <c r="Z59" s="355"/>
      <c r="AA59" s="355"/>
      <c r="AB59" s="355"/>
      <c r="AC59" s="355"/>
      <c r="AD59" s="355"/>
      <c r="AE59" s="355"/>
    </row>
    <row r="60" spans="1:31">
      <c r="A60" s="355"/>
      <c r="B60" s="363"/>
      <c r="C60" s="355"/>
      <c r="D60" s="355"/>
      <c r="E60" s="355"/>
      <c r="F60" s="355"/>
      <c r="G60" s="355"/>
      <c r="H60" s="355"/>
      <c r="I60" s="355"/>
      <c r="J60" s="355"/>
      <c r="K60" s="355"/>
      <c r="L60" s="363"/>
      <c r="M60" s="355"/>
      <c r="N60" s="355"/>
      <c r="O60" s="355"/>
      <c r="P60" s="355"/>
      <c r="Q60" s="355"/>
      <c r="R60" s="355"/>
      <c r="S60" s="355"/>
      <c r="T60" s="355"/>
      <c r="U60" s="355"/>
      <c r="V60" s="355"/>
      <c r="W60" s="355"/>
      <c r="X60" s="355"/>
      <c r="Y60" s="355"/>
      <c r="Z60" s="355"/>
      <c r="AA60" s="355"/>
      <c r="AB60" s="355"/>
      <c r="AC60" s="355"/>
      <c r="AD60" s="355"/>
      <c r="AE60" s="355"/>
    </row>
    <row r="61" spans="1:31" ht="12.5">
      <c r="A61" s="371"/>
      <c r="B61" s="374"/>
      <c r="C61" s="371"/>
      <c r="D61" s="419" t="s">
        <v>44</v>
      </c>
      <c r="E61" s="420"/>
      <c r="F61" s="421" t="s">
        <v>45</v>
      </c>
      <c r="G61" s="419" t="s">
        <v>44</v>
      </c>
      <c r="H61" s="420"/>
      <c r="I61" s="420"/>
      <c r="J61" s="422" t="s">
        <v>45</v>
      </c>
      <c r="K61" s="420"/>
      <c r="L61" s="375"/>
      <c r="M61" s="356"/>
      <c r="N61" s="356"/>
      <c r="O61" s="356"/>
      <c r="P61" s="356"/>
      <c r="Q61" s="356"/>
      <c r="R61" s="356"/>
      <c r="S61" s="371"/>
      <c r="T61" s="371"/>
      <c r="U61" s="371"/>
      <c r="V61" s="371"/>
      <c r="W61" s="371"/>
      <c r="X61" s="371"/>
      <c r="Y61" s="371"/>
      <c r="Z61" s="371"/>
      <c r="AA61" s="371"/>
      <c r="AB61" s="371"/>
      <c r="AC61" s="371"/>
      <c r="AD61" s="371"/>
      <c r="AE61" s="371"/>
    </row>
    <row r="62" spans="1:31" s="17" customFormat="1">
      <c r="A62" s="355"/>
      <c r="B62" s="363"/>
      <c r="C62" s="355"/>
      <c r="D62" s="355"/>
      <c r="E62" s="355"/>
      <c r="F62" s="355"/>
      <c r="G62" s="355"/>
      <c r="H62" s="355"/>
      <c r="I62" s="355"/>
      <c r="J62" s="355"/>
      <c r="K62" s="355"/>
      <c r="L62" s="363"/>
      <c r="M62" s="355"/>
      <c r="N62" s="355"/>
      <c r="O62" s="355"/>
      <c r="P62" s="355"/>
      <c r="Q62" s="355"/>
      <c r="R62" s="355"/>
      <c r="S62" s="355"/>
      <c r="T62" s="355"/>
      <c r="U62" s="355"/>
      <c r="V62" s="355"/>
      <c r="W62" s="355"/>
      <c r="X62" s="355"/>
      <c r="Y62" s="355"/>
      <c r="Z62" s="355"/>
      <c r="AA62" s="355"/>
      <c r="AB62" s="355"/>
      <c r="AC62" s="355"/>
      <c r="AD62" s="355"/>
      <c r="AE62" s="355"/>
    </row>
    <row r="63" spans="1:31">
      <c r="A63" s="355"/>
      <c r="B63" s="363"/>
      <c r="C63" s="355"/>
      <c r="D63" s="355"/>
      <c r="E63" s="355"/>
      <c r="F63" s="355"/>
      <c r="G63" s="355"/>
      <c r="H63" s="355"/>
      <c r="I63" s="355"/>
      <c r="J63" s="355"/>
      <c r="K63" s="355"/>
      <c r="L63" s="363"/>
      <c r="M63" s="355"/>
      <c r="N63" s="355"/>
      <c r="O63" s="355"/>
      <c r="P63" s="355"/>
      <c r="Q63" s="355"/>
      <c r="R63" s="355"/>
      <c r="S63" s="355"/>
      <c r="T63" s="355"/>
      <c r="U63" s="355"/>
      <c r="V63" s="355"/>
      <c r="W63" s="355"/>
      <c r="X63" s="355"/>
      <c r="Y63" s="355"/>
      <c r="Z63" s="355"/>
      <c r="AA63" s="355"/>
      <c r="AB63" s="355"/>
      <c r="AC63" s="355"/>
      <c r="AD63" s="355"/>
      <c r="AE63" s="355"/>
    </row>
    <row r="64" spans="1:31">
      <c r="A64" s="355"/>
      <c r="B64" s="363"/>
      <c r="C64" s="355"/>
      <c r="D64" s="355"/>
      <c r="E64" s="355"/>
      <c r="F64" s="355"/>
      <c r="G64" s="355"/>
      <c r="H64" s="355"/>
      <c r="I64" s="355"/>
      <c r="J64" s="355"/>
      <c r="K64" s="355"/>
      <c r="L64" s="363"/>
      <c r="M64" s="355"/>
      <c r="N64" s="355"/>
      <c r="O64" s="355"/>
      <c r="P64" s="355"/>
      <c r="Q64" s="355"/>
      <c r="R64" s="355"/>
      <c r="S64" s="355"/>
      <c r="T64" s="355"/>
      <c r="U64" s="355"/>
      <c r="V64" s="355"/>
      <c r="W64" s="355"/>
      <c r="X64" s="355"/>
      <c r="Y64" s="355"/>
      <c r="Z64" s="355"/>
      <c r="AA64" s="355"/>
      <c r="AB64" s="355"/>
      <c r="AC64" s="355"/>
      <c r="AD64" s="355"/>
      <c r="AE64" s="355"/>
    </row>
    <row r="65" spans="1:31" ht="13">
      <c r="A65" s="371"/>
      <c r="B65" s="374"/>
      <c r="C65" s="371"/>
      <c r="D65" s="417" t="s">
        <v>46</v>
      </c>
      <c r="E65" s="423"/>
      <c r="F65" s="423"/>
      <c r="G65" s="417" t="s">
        <v>47</v>
      </c>
      <c r="H65" s="423"/>
      <c r="I65" s="423"/>
      <c r="J65" s="423"/>
      <c r="K65" s="423"/>
      <c r="L65" s="375"/>
      <c r="M65" s="356"/>
      <c r="N65" s="356"/>
      <c r="O65" s="356"/>
      <c r="P65" s="356"/>
      <c r="Q65" s="356"/>
      <c r="R65" s="356"/>
      <c r="S65" s="371"/>
      <c r="T65" s="371"/>
      <c r="U65" s="371"/>
      <c r="V65" s="371"/>
      <c r="W65" s="371"/>
      <c r="X65" s="371"/>
      <c r="Y65" s="371"/>
      <c r="Z65" s="371"/>
      <c r="AA65" s="371"/>
      <c r="AB65" s="371"/>
      <c r="AC65" s="371"/>
      <c r="AD65" s="371"/>
      <c r="AE65" s="371"/>
    </row>
    <row r="66" spans="1:31">
      <c r="A66" s="355"/>
      <c r="B66" s="363"/>
      <c r="C66" s="355"/>
      <c r="D66" s="355"/>
      <c r="E66" s="355"/>
      <c r="F66" s="355"/>
      <c r="G66" s="355"/>
      <c r="H66" s="355"/>
      <c r="I66" s="355"/>
      <c r="J66" s="355"/>
      <c r="K66" s="355"/>
      <c r="L66" s="363"/>
      <c r="M66" s="355"/>
      <c r="N66" s="355"/>
      <c r="O66" s="355"/>
      <c r="P66" s="355"/>
      <c r="Q66" s="355"/>
      <c r="R66" s="355"/>
      <c r="S66" s="355"/>
      <c r="T66" s="355"/>
      <c r="U66" s="355"/>
      <c r="V66" s="355"/>
      <c r="W66" s="355"/>
      <c r="X66" s="355"/>
      <c r="Y66" s="355"/>
      <c r="Z66" s="355"/>
      <c r="AA66" s="355"/>
      <c r="AB66" s="355"/>
      <c r="AC66" s="355"/>
      <c r="AD66" s="355"/>
      <c r="AE66" s="355"/>
    </row>
    <row r="67" spans="1:31">
      <c r="A67" s="355"/>
      <c r="B67" s="363"/>
      <c r="C67" s="355"/>
      <c r="D67" s="355"/>
      <c r="E67" s="355"/>
      <c r="F67" s="355"/>
      <c r="G67" s="355"/>
      <c r="H67" s="355"/>
      <c r="I67" s="355"/>
      <c r="J67" s="355"/>
      <c r="K67" s="355"/>
      <c r="L67" s="363"/>
      <c r="M67" s="355"/>
      <c r="N67" s="355"/>
      <c r="O67" s="355"/>
      <c r="P67" s="355"/>
      <c r="Q67" s="355"/>
      <c r="R67" s="355"/>
      <c r="S67" s="355"/>
      <c r="T67" s="355"/>
      <c r="U67" s="355"/>
      <c r="V67" s="355"/>
      <c r="W67" s="355"/>
      <c r="X67" s="355"/>
      <c r="Y67" s="355"/>
      <c r="Z67" s="355"/>
      <c r="AA67" s="355"/>
      <c r="AB67" s="355"/>
      <c r="AC67" s="355"/>
      <c r="AD67" s="355"/>
      <c r="AE67" s="355"/>
    </row>
    <row r="68" spans="1:31">
      <c r="A68" s="355"/>
      <c r="B68" s="363"/>
      <c r="C68" s="355"/>
      <c r="D68" s="355"/>
      <c r="E68" s="355"/>
      <c r="F68" s="355"/>
      <c r="G68" s="355"/>
      <c r="H68" s="355"/>
      <c r="I68" s="355"/>
      <c r="J68" s="355"/>
      <c r="K68" s="355"/>
      <c r="L68" s="363"/>
      <c r="M68" s="355"/>
      <c r="N68" s="355"/>
      <c r="O68" s="355"/>
      <c r="P68" s="355"/>
      <c r="Q68" s="355"/>
      <c r="R68" s="355"/>
      <c r="S68" s="355"/>
      <c r="T68" s="355"/>
      <c r="U68" s="355"/>
      <c r="V68" s="355"/>
      <c r="W68" s="355"/>
      <c r="X68" s="355"/>
      <c r="Y68" s="355"/>
      <c r="Z68" s="355"/>
      <c r="AA68" s="355"/>
      <c r="AB68" s="355"/>
      <c r="AC68" s="355"/>
      <c r="AD68" s="355"/>
      <c r="AE68" s="355"/>
    </row>
    <row r="69" spans="1:31">
      <c r="A69" s="355"/>
      <c r="B69" s="363"/>
      <c r="C69" s="355"/>
      <c r="D69" s="355"/>
      <c r="E69" s="355"/>
      <c r="F69" s="355"/>
      <c r="G69" s="355"/>
      <c r="H69" s="355"/>
      <c r="I69" s="355"/>
      <c r="J69" s="355"/>
      <c r="K69" s="355"/>
      <c r="L69" s="363"/>
      <c r="M69" s="355"/>
      <c r="N69" s="355"/>
      <c r="O69" s="355"/>
      <c r="P69" s="355"/>
      <c r="Q69" s="355"/>
      <c r="R69" s="355"/>
      <c r="S69" s="355"/>
      <c r="T69" s="355"/>
      <c r="U69" s="355"/>
      <c r="V69" s="355"/>
      <c r="W69" s="355"/>
      <c r="X69" s="355"/>
      <c r="Y69" s="355"/>
      <c r="Z69" s="355"/>
      <c r="AA69" s="355"/>
      <c r="AB69" s="355"/>
      <c r="AC69" s="355"/>
      <c r="AD69" s="355"/>
      <c r="AE69" s="355"/>
    </row>
    <row r="70" spans="1:31">
      <c r="A70" s="355"/>
      <c r="B70" s="363"/>
      <c r="C70" s="355"/>
      <c r="D70" s="355"/>
      <c r="E70" s="355"/>
      <c r="F70" s="355"/>
      <c r="G70" s="355"/>
      <c r="H70" s="355"/>
      <c r="I70" s="355"/>
      <c r="J70" s="355"/>
      <c r="K70" s="355"/>
      <c r="L70" s="363"/>
      <c r="M70" s="355"/>
      <c r="N70" s="355"/>
      <c r="O70" s="355"/>
      <c r="P70" s="355"/>
      <c r="Q70" s="355"/>
      <c r="R70" s="355"/>
      <c r="S70" s="355"/>
      <c r="T70" s="355"/>
      <c r="U70" s="355"/>
      <c r="V70" s="355"/>
      <c r="W70" s="355"/>
      <c r="X70" s="355"/>
      <c r="Y70" s="355"/>
      <c r="Z70" s="355"/>
      <c r="AA70" s="355"/>
      <c r="AB70" s="355"/>
      <c r="AC70" s="355"/>
      <c r="AD70" s="355"/>
      <c r="AE70" s="355"/>
    </row>
    <row r="71" spans="1:31">
      <c r="A71" s="355"/>
      <c r="B71" s="363"/>
      <c r="C71" s="355"/>
      <c r="D71" s="355"/>
      <c r="E71" s="355"/>
      <c r="F71" s="355"/>
      <c r="G71" s="355"/>
      <c r="H71" s="355"/>
      <c r="I71" s="355"/>
      <c r="J71" s="355"/>
      <c r="K71" s="355"/>
      <c r="L71" s="363"/>
      <c r="M71" s="355"/>
      <c r="N71" s="355"/>
      <c r="O71" s="355"/>
      <c r="P71" s="355"/>
      <c r="Q71" s="355"/>
      <c r="R71" s="355"/>
      <c r="S71" s="355"/>
      <c r="T71" s="355"/>
      <c r="U71" s="355"/>
      <c r="V71" s="355"/>
      <c r="W71" s="355"/>
      <c r="X71" s="355"/>
      <c r="Y71" s="355"/>
      <c r="Z71" s="355"/>
      <c r="AA71" s="355"/>
      <c r="AB71" s="355"/>
      <c r="AC71" s="355"/>
      <c r="AD71" s="355"/>
      <c r="AE71" s="355"/>
    </row>
    <row r="72" spans="1:31">
      <c r="A72" s="355"/>
      <c r="B72" s="363"/>
      <c r="C72" s="355"/>
      <c r="D72" s="355"/>
      <c r="E72" s="355"/>
      <c r="F72" s="355"/>
      <c r="G72" s="355"/>
      <c r="H72" s="355"/>
      <c r="I72" s="355"/>
      <c r="J72" s="355"/>
      <c r="K72" s="355"/>
      <c r="L72" s="363"/>
      <c r="M72" s="355"/>
      <c r="N72" s="355"/>
      <c r="O72" s="355"/>
      <c r="P72" s="355"/>
      <c r="Q72" s="355"/>
      <c r="R72" s="355"/>
      <c r="S72" s="355"/>
      <c r="T72" s="355"/>
      <c r="U72" s="355"/>
      <c r="V72" s="355"/>
      <c r="W72" s="355"/>
      <c r="X72" s="355"/>
      <c r="Y72" s="355"/>
      <c r="Z72" s="355"/>
      <c r="AA72" s="355"/>
      <c r="AB72" s="355"/>
      <c r="AC72" s="355"/>
      <c r="AD72" s="355"/>
      <c r="AE72" s="355"/>
    </row>
    <row r="73" spans="1:31" s="17" customFormat="1">
      <c r="A73" s="355"/>
      <c r="B73" s="363"/>
      <c r="C73" s="355"/>
      <c r="D73" s="355"/>
      <c r="E73" s="355"/>
      <c r="F73" s="355"/>
      <c r="G73" s="355"/>
      <c r="H73" s="355"/>
      <c r="I73" s="355"/>
      <c r="J73" s="355"/>
      <c r="K73" s="355"/>
      <c r="L73" s="363"/>
      <c r="M73" s="355"/>
      <c r="N73" s="355"/>
      <c r="O73" s="355"/>
      <c r="P73" s="355"/>
      <c r="Q73" s="355"/>
      <c r="R73" s="355"/>
      <c r="S73" s="355"/>
      <c r="T73" s="355"/>
      <c r="U73" s="355"/>
      <c r="V73" s="355"/>
      <c r="W73" s="355"/>
      <c r="X73" s="355"/>
      <c r="Y73" s="355"/>
      <c r="Z73" s="355"/>
      <c r="AA73" s="355"/>
      <c r="AB73" s="355"/>
      <c r="AC73" s="355"/>
      <c r="AD73" s="355"/>
      <c r="AE73" s="355"/>
    </row>
    <row r="74" spans="1:31" s="17" customFormat="1" ht="14.5" customHeight="1">
      <c r="A74" s="355"/>
      <c r="B74" s="363"/>
      <c r="C74" s="355"/>
      <c r="D74" s="355"/>
      <c r="E74" s="355"/>
      <c r="F74" s="355"/>
      <c r="G74" s="355"/>
      <c r="H74" s="355"/>
      <c r="I74" s="355"/>
      <c r="J74" s="355"/>
      <c r="K74" s="355"/>
      <c r="L74" s="363"/>
      <c r="M74" s="355"/>
      <c r="N74" s="355"/>
      <c r="O74" s="355"/>
      <c r="P74" s="355"/>
      <c r="Q74" s="355"/>
      <c r="R74" s="355"/>
      <c r="S74" s="355"/>
      <c r="T74" s="355"/>
      <c r="U74" s="355"/>
      <c r="V74" s="355"/>
      <c r="W74" s="355"/>
      <c r="X74" s="355"/>
      <c r="Y74" s="355"/>
      <c r="Z74" s="355"/>
      <c r="AA74" s="355"/>
      <c r="AB74" s="355"/>
      <c r="AC74" s="355"/>
      <c r="AD74" s="355"/>
      <c r="AE74" s="355"/>
    </row>
    <row r="75" spans="1:31">
      <c r="A75" s="355"/>
      <c r="B75" s="363"/>
      <c r="C75" s="355"/>
      <c r="D75" s="355"/>
      <c r="E75" s="355"/>
      <c r="F75" s="355"/>
      <c r="G75" s="355"/>
      <c r="H75" s="355"/>
      <c r="I75" s="355"/>
      <c r="J75" s="355"/>
      <c r="K75" s="355"/>
      <c r="L75" s="363"/>
      <c r="M75" s="355"/>
      <c r="N75" s="355"/>
      <c r="O75" s="355"/>
      <c r="P75" s="355"/>
      <c r="Q75" s="355"/>
      <c r="R75" s="355"/>
      <c r="S75" s="355"/>
      <c r="T75" s="355"/>
      <c r="U75" s="355"/>
      <c r="V75" s="355"/>
      <c r="W75" s="355"/>
      <c r="X75" s="355"/>
      <c r="Y75" s="355"/>
      <c r="Z75" s="355"/>
      <c r="AA75" s="355"/>
      <c r="AB75" s="355"/>
      <c r="AC75" s="355"/>
      <c r="AD75" s="355"/>
      <c r="AE75" s="355"/>
    </row>
    <row r="76" spans="1:31" ht="12.5">
      <c r="A76" s="371"/>
      <c r="B76" s="374"/>
      <c r="C76" s="371"/>
      <c r="D76" s="419" t="s">
        <v>44</v>
      </c>
      <c r="E76" s="420"/>
      <c r="F76" s="421" t="s">
        <v>45</v>
      </c>
      <c r="G76" s="419" t="s">
        <v>44</v>
      </c>
      <c r="H76" s="420"/>
      <c r="I76" s="420"/>
      <c r="J76" s="422" t="s">
        <v>45</v>
      </c>
      <c r="K76" s="420"/>
      <c r="L76" s="375"/>
      <c r="M76" s="356"/>
      <c r="N76" s="356"/>
      <c r="O76" s="356"/>
      <c r="P76" s="356"/>
      <c r="Q76" s="356"/>
      <c r="R76" s="356"/>
      <c r="S76" s="371"/>
      <c r="T76" s="371"/>
      <c r="U76" s="371"/>
      <c r="V76" s="371"/>
      <c r="W76" s="371"/>
      <c r="X76" s="371"/>
      <c r="Y76" s="371"/>
      <c r="Z76" s="371"/>
      <c r="AA76" s="371"/>
      <c r="AB76" s="371"/>
      <c r="AC76" s="371"/>
      <c r="AD76" s="371"/>
      <c r="AE76" s="371"/>
    </row>
    <row r="77" spans="1:31">
      <c r="A77" s="371"/>
      <c r="B77" s="424"/>
      <c r="C77" s="425"/>
      <c r="D77" s="425"/>
      <c r="E77" s="425"/>
      <c r="F77" s="425"/>
      <c r="G77" s="425"/>
      <c r="H77" s="425"/>
      <c r="I77" s="425"/>
      <c r="J77" s="425"/>
      <c r="K77" s="425"/>
      <c r="L77" s="375"/>
      <c r="M77" s="356"/>
      <c r="N77" s="356"/>
      <c r="O77" s="356"/>
      <c r="P77" s="356"/>
      <c r="Q77" s="356"/>
      <c r="R77" s="356"/>
      <c r="S77" s="371"/>
      <c r="T77" s="371"/>
      <c r="U77" s="371"/>
      <c r="V77" s="371"/>
      <c r="W77" s="371"/>
      <c r="X77" s="371"/>
      <c r="Y77" s="371"/>
      <c r="Z77" s="371"/>
      <c r="AA77" s="371"/>
      <c r="AB77" s="371"/>
      <c r="AC77" s="371"/>
      <c r="AD77" s="371"/>
      <c r="AE77" s="371"/>
    </row>
    <row r="78" spans="1:31" s="17" customFormat="1" ht="7" customHeight="1">
      <c r="B78" s="35"/>
      <c r="C78" s="36"/>
      <c r="D78" s="36"/>
      <c r="E78" s="36"/>
      <c r="F78" s="36"/>
      <c r="G78" s="36"/>
      <c r="H78" s="36"/>
      <c r="I78" s="36"/>
      <c r="J78" s="36"/>
      <c r="K78" s="36"/>
      <c r="L78" s="18"/>
    </row>
    <row r="79" spans="1:31" s="17" customFormat="1" ht="25" customHeight="1">
      <c r="B79" s="18"/>
      <c r="C79" s="7"/>
      <c r="L79" s="18"/>
    </row>
    <row r="80" spans="1:31" s="17" customFormat="1" ht="7" customHeight="1">
      <c r="B80" s="18"/>
      <c r="L80" s="18"/>
    </row>
    <row r="81" spans="1:47" s="17" customFormat="1" ht="12" customHeight="1">
      <c r="A81" s="371"/>
      <c r="B81" s="426"/>
      <c r="C81" s="427"/>
      <c r="D81" s="427"/>
      <c r="E81" s="427"/>
      <c r="F81" s="427"/>
      <c r="G81" s="427"/>
      <c r="H81" s="427"/>
      <c r="I81" s="427"/>
      <c r="J81" s="427"/>
      <c r="K81" s="427"/>
      <c r="L81" s="375"/>
      <c r="M81" s="356"/>
      <c r="N81" s="356"/>
      <c r="O81" s="356"/>
      <c r="P81" s="356"/>
      <c r="Q81" s="356"/>
      <c r="R81" s="356"/>
      <c r="S81" s="371"/>
      <c r="T81" s="371"/>
      <c r="U81" s="371"/>
      <c r="V81" s="371"/>
      <c r="W81" s="371"/>
      <c r="X81" s="371"/>
      <c r="Y81" s="371"/>
      <c r="Z81" s="371"/>
      <c r="AA81" s="371"/>
      <c r="AB81" s="371"/>
      <c r="AC81" s="371"/>
      <c r="AD81" s="371"/>
      <c r="AE81" s="371"/>
    </row>
    <row r="82" spans="1:47" s="17" customFormat="1" ht="16.5" customHeight="1">
      <c r="A82" s="371"/>
      <c r="B82" s="372"/>
      <c r="C82" s="366" t="s">
        <v>114</v>
      </c>
      <c r="D82" s="373"/>
      <c r="E82" s="373"/>
      <c r="F82" s="373"/>
      <c r="G82" s="373"/>
      <c r="H82" s="373"/>
      <c r="I82" s="373"/>
      <c r="J82" s="373"/>
      <c r="K82" s="373"/>
      <c r="L82" s="375"/>
      <c r="M82" s="356"/>
      <c r="N82" s="356"/>
      <c r="O82" s="356"/>
      <c r="P82" s="356"/>
      <c r="Q82" s="356"/>
      <c r="R82" s="356"/>
      <c r="S82" s="371"/>
      <c r="T82" s="371"/>
      <c r="U82" s="371"/>
      <c r="V82" s="371"/>
      <c r="W82" s="371"/>
      <c r="X82" s="371"/>
      <c r="Y82" s="371"/>
      <c r="Z82" s="371"/>
      <c r="AA82" s="371"/>
      <c r="AB82" s="371"/>
      <c r="AC82" s="371"/>
      <c r="AD82" s="371"/>
      <c r="AE82" s="371"/>
    </row>
    <row r="83" spans="1:47" ht="12" customHeight="1">
      <c r="A83" s="371"/>
      <c r="B83" s="372"/>
      <c r="C83" s="373"/>
      <c r="D83" s="373"/>
      <c r="E83" s="373"/>
      <c r="F83" s="373"/>
      <c r="G83" s="373"/>
      <c r="H83" s="373"/>
      <c r="I83" s="373"/>
      <c r="J83" s="373"/>
      <c r="K83" s="373"/>
      <c r="L83" s="375"/>
      <c r="M83" s="356"/>
      <c r="N83" s="356"/>
      <c r="O83" s="356"/>
      <c r="P83" s="356"/>
      <c r="Q83" s="356"/>
      <c r="R83" s="356"/>
      <c r="S83" s="371"/>
      <c r="T83" s="371"/>
      <c r="U83" s="371"/>
      <c r="V83" s="371"/>
      <c r="W83" s="371"/>
      <c r="X83" s="371"/>
      <c r="Y83" s="371"/>
      <c r="Z83" s="371"/>
      <c r="AA83" s="371"/>
      <c r="AB83" s="371"/>
      <c r="AC83" s="371"/>
      <c r="AD83" s="371"/>
      <c r="AE83" s="371"/>
    </row>
    <row r="84" spans="1:47" s="17" customFormat="1" ht="16.5" customHeight="1">
      <c r="A84" s="371"/>
      <c r="B84" s="372"/>
      <c r="C84" s="368" t="s">
        <v>14</v>
      </c>
      <c r="D84" s="373"/>
      <c r="E84" s="373"/>
      <c r="F84" s="373"/>
      <c r="G84" s="373"/>
      <c r="H84" s="373"/>
      <c r="I84" s="373"/>
      <c r="J84" s="373"/>
      <c r="K84" s="373"/>
      <c r="L84" s="375"/>
      <c r="M84" s="356"/>
      <c r="N84" s="356"/>
      <c r="O84" s="356"/>
      <c r="P84" s="356"/>
      <c r="Q84" s="356"/>
      <c r="R84" s="356"/>
      <c r="S84" s="371"/>
      <c r="T84" s="371"/>
      <c r="U84" s="371"/>
      <c r="V84" s="371"/>
      <c r="W84" s="371"/>
      <c r="X84" s="371"/>
      <c r="Y84" s="371"/>
      <c r="Z84" s="371"/>
      <c r="AA84" s="371"/>
      <c r="AB84" s="371"/>
      <c r="AC84" s="371"/>
      <c r="AD84" s="371"/>
      <c r="AE84" s="371"/>
    </row>
    <row r="85" spans="1:47" s="17" customFormat="1" ht="12" customHeight="1">
      <c r="A85" s="371"/>
      <c r="B85" s="372"/>
      <c r="C85" s="373"/>
      <c r="D85" s="373"/>
      <c r="E85" s="735" t="s">
        <v>2688</v>
      </c>
      <c r="F85" s="736"/>
      <c r="G85" s="736"/>
      <c r="H85" s="736"/>
      <c r="I85" s="373"/>
      <c r="J85" s="373"/>
      <c r="K85" s="373"/>
      <c r="L85" s="375"/>
      <c r="M85" s="356"/>
      <c r="N85" s="356"/>
      <c r="O85" s="356"/>
      <c r="P85" s="356"/>
      <c r="Q85" s="356"/>
      <c r="R85" s="356"/>
      <c r="S85" s="371"/>
      <c r="T85" s="371"/>
      <c r="U85" s="371"/>
      <c r="V85" s="371"/>
      <c r="W85" s="371"/>
      <c r="X85" s="371"/>
      <c r="Y85" s="371"/>
      <c r="Z85" s="371"/>
      <c r="AA85" s="371"/>
      <c r="AB85" s="371"/>
      <c r="AC85" s="371"/>
      <c r="AD85" s="371"/>
      <c r="AE85" s="371"/>
    </row>
    <row r="86" spans="1:47" s="17" customFormat="1" ht="16.5" customHeight="1">
      <c r="A86" s="355"/>
      <c r="B86" s="364"/>
      <c r="C86" s="368" t="s">
        <v>111</v>
      </c>
      <c r="D86" s="365"/>
      <c r="E86" s="365"/>
      <c r="F86" s="365"/>
      <c r="G86" s="365"/>
      <c r="H86" s="365"/>
      <c r="I86" s="365"/>
      <c r="J86" s="365"/>
      <c r="K86" s="365"/>
      <c r="L86" s="363"/>
      <c r="M86" s="355"/>
      <c r="N86" s="355"/>
      <c r="O86" s="355"/>
      <c r="P86" s="355"/>
      <c r="Q86" s="355"/>
      <c r="R86" s="355"/>
      <c r="S86" s="355"/>
      <c r="T86" s="355"/>
      <c r="U86" s="355"/>
      <c r="V86" s="355"/>
      <c r="W86" s="355"/>
      <c r="X86" s="355"/>
      <c r="Y86" s="355"/>
      <c r="Z86" s="355"/>
      <c r="AA86" s="355"/>
      <c r="AB86" s="355"/>
      <c r="AC86" s="355"/>
      <c r="AD86" s="355"/>
      <c r="AE86" s="355"/>
    </row>
    <row r="87" spans="1:47" s="17" customFormat="1" ht="16.899999999999999" customHeight="1">
      <c r="A87" s="371"/>
      <c r="B87" s="372"/>
      <c r="C87" s="373"/>
      <c r="D87" s="373"/>
      <c r="E87" s="718" t="s">
        <v>2993</v>
      </c>
      <c r="F87" s="718"/>
      <c r="G87" s="718"/>
      <c r="H87" s="718"/>
      <c r="I87" s="373"/>
      <c r="J87" s="373"/>
      <c r="K87" s="373"/>
      <c r="L87" s="375"/>
      <c r="M87" s="356"/>
      <c r="N87" s="356"/>
      <c r="O87" s="356"/>
      <c r="P87" s="356"/>
      <c r="Q87" s="356"/>
      <c r="R87" s="356"/>
      <c r="S87" s="371"/>
      <c r="T87" s="371"/>
      <c r="U87" s="371"/>
      <c r="V87" s="371"/>
      <c r="W87" s="371"/>
      <c r="X87" s="371"/>
      <c r="Y87" s="371"/>
      <c r="Z87" s="371"/>
      <c r="AA87" s="371"/>
      <c r="AB87" s="371"/>
      <c r="AC87" s="371"/>
      <c r="AD87" s="371"/>
      <c r="AE87" s="371"/>
    </row>
    <row r="88" spans="1:47" s="17" customFormat="1" ht="12" customHeight="1">
      <c r="A88" s="371"/>
      <c r="B88" s="372"/>
      <c r="C88" s="368" t="s">
        <v>112</v>
      </c>
      <c r="D88" s="373"/>
      <c r="E88" s="373"/>
      <c r="F88" s="373"/>
      <c r="G88" s="373"/>
      <c r="H88" s="373"/>
      <c r="I88" s="373"/>
      <c r="J88" s="373"/>
      <c r="K88" s="373"/>
      <c r="L88" s="375"/>
      <c r="M88" s="356"/>
      <c r="N88" s="356"/>
      <c r="O88" s="356"/>
      <c r="P88" s="356"/>
      <c r="Q88" s="356"/>
      <c r="R88" s="356"/>
      <c r="S88" s="371"/>
      <c r="T88" s="371"/>
      <c r="U88" s="371"/>
      <c r="V88" s="371"/>
      <c r="W88" s="371"/>
      <c r="X88" s="371"/>
      <c r="Y88" s="371"/>
      <c r="Z88" s="371"/>
      <c r="AA88" s="371"/>
      <c r="AB88" s="371"/>
      <c r="AC88" s="371"/>
      <c r="AD88" s="371"/>
      <c r="AE88" s="371"/>
    </row>
    <row r="89" spans="1:47" s="17" customFormat="1" ht="15.65" customHeight="1">
      <c r="A89" s="371"/>
      <c r="B89" s="372"/>
      <c r="C89" s="373"/>
      <c r="D89" s="373"/>
      <c r="E89" s="732" t="s">
        <v>1922</v>
      </c>
      <c r="F89" s="733"/>
      <c r="G89" s="733"/>
      <c r="H89" s="733"/>
      <c r="I89" s="373"/>
      <c r="J89" s="373"/>
      <c r="K89" s="373"/>
      <c r="L89" s="375"/>
      <c r="M89" s="356"/>
      <c r="N89" s="356"/>
      <c r="O89" s="356"/>
      <c r="P89" s="356"/>
      <c r="Q89" s="356"/>
      <c r="R89" s="356"/>
      <c r="S89" s="371"/>
      <c r="T89" s="371"/>
      <c r="U89" s="371"/>
      <c r="V89" s="371"/>
      <c r="W89" s="371"/>
      <c r="X89" s="371"/>
      <c r="Y89" s="371"/>
      <c r="Z89" s="371"/>
      <c r="AA89" s="371"/>
      <c r="AB89" s="371"/>
      <c r="AC89" s="371"/>
      <c r="AD89" s="371"/>
      <c r="AE89" s="371"/>
    </row>
    <row r="90" spans="1:47" s="17" customFormat="1" ht="15.25" customHeight="1">
      <c r="A90" s="371"/>
      <c r="B90" s="372"/>
      <c r="C90" s="373"/>
      <c r="D90" s="373"/>
      <c r="E90" s="373"/>
      <c r="F90" s="373"/>
      <c r="G90" s="373"/>
      <c r="H90" s="373"/>
      <c r="I90" s="373"/>
      <c r="J90" s="373"/>
      <c r="K90" s="373"/>
      <c r="L90" s="375"/>
      <c r="M90" s="356"/>
      <c r="N90" s="356"/>
      <c r="O90" s="356"/>
      <c r="P90" s="356"/>
      <c r="Q90" s="356"/>
      <c r="R90" s="356"/>
      <c r="S90" s="371"/>
      <c r="T90" s="371"/>
      <c r="U90" s="371"/>
      <c r="V90" s="371"/>
      <c r="W90" s="371"/>
      <c r="X90" s="371"/>
      <c r="Y90" s="371"/>
      <c r="Z90" s="371"/>
      <c r="AA90" s="371"/>
      <c r="AB90" s="371"/>
      <c r="AC90" s="371"/>
      <c r="AD90" s="371"/>
      <c r="AE90" s="371"/>
    </row>
    <row r="91" spans="1:47" s="17" customFormat="1" ht="15.25" customHeight="1">
      <c r="A91" s="371"/>
      <c r="B91" s="372"/>
      <c r="C91" s="368" t="s">
        <v>17</v>
      </c>
      <c r="D91" s="373"/>
      <c r="E91" s="373"/>
      <c r="F91" s="367" t="s">
        <v>2789</v>
      </c>
      <c r="G91" s="373"/>
      <c r="H91" s="373"/>
      <c r="I91" s="368" t="s">
        <v>19</v>
      </c>
      <c r="J91" s="380">
        <f>IF(J14="","",J14)</f>
        <v>45048</v>
      </c>
      <c r="K91" s="373"/>
      <c r="L91" s="375"/>
      <c r="M91" s="356"/>
      <c r="N91" s="356"/>
      <c r="O91" s="356"/>
      <c r="P91" s="356"/>
      <c r="Q91" s="356"/>
      <c r="R91" s="356"/>
      <c r="S91" s="371"/>
      <c r="T91" s="371"/>
      <c r="U91" s="371"/>
      <c r="V91" s="371"/>
      <c r="W91" s="371"/>
      <c r="X91" s="371"/>
      <c r="Y91" s="371"/>
      <c r="Z91" s="371"/>
      <c r="AA91" s="371"/>
      <c r="AB91" s="371"/>
      <c r="AC91" s="371"/>
      <c r="AD91" s="371"/>
      <c r="AE91" s="371"/>
    </row>
    <row r="92" spans="1:47" s="17" customFormat="1" ht="10.4" customHeight="1">
      <c r="A92" s="371"/>
      <c r="B92" s="372"/>
      <c r="C92" s="373"/>
      <c r="D92" s="373"/>
      <c r="E92" s="373"/>
      <c r="F92" s="373"/>
      <c r="G92" s="373"/>
      <c r="H92" s="373"/>
      <c r="I92" s="373"/>
      <c r="J92" s="373"/>
      <c r="K92" s="373"/>
      <c r="L92" s="375"/>
      <c r="M92" s="356"/>
      <c r="N92" s="356"/>
      <c r="O92" s="356"/>
      <c r="P92" s="356"/>
      <c r="Q92" s="356"/>
      <c r="R92" s="356"/>
      <c r="S92" s="371"/>
      <c r="T92" s="371"/>
      <c r="U92" s="371"/>
      <c r="V92" s="371"/>
      <c r="W92" s="371"/>
      <c r="X92" s="371"/>
      <c r="Y92" s="371"/>
      <c r="Z92" s="371"/>
      <c r="AA92" s="371"/>
      <c r="AB92" s="371"/>
      <c r="AC92" s="371"/>
      <c r="AD92" s="371"/>
      <c r="AE92" s="371"/>
    </row>
    <row r="93" spans="1:47" s="17" customFormat="1" ht="29.25" customHeight="1">
      <c r="A93" s="371"/>
      <c r="B93" s="372"/>
      <c r="C93" s="368" t="s">
        <v>20</v>
      </c>
      <c r="D93" s="373"/>
      <c r="E93" s="373"/>
      <c r="F93" s="367" t="s">
        <v>2790</v>
      </c>
      <c r="G93" s="373"/>
      <c r="H93" s="373"/>
      <c r="I93" s="368" t="s">
        <v>25</v>
      </c>
      <c r="J93" s="370" t="s">
        <v>2791</v>
      </c>
      <c r="K93" s="373"/>
      <c r="L93" s="375"/>
      <c r="M93" s="356"/>
      <c r="N93" s="356"/>
      <c r="O93" s="356"/>
      <c r="P93" s="356"/>
      <c r="Q93" s="356"/>
      <c r="R93" s="356"/>
      <c r="S93" s="371"/>
      <c r="T93" s="371"/>
      <c r="U93" s="371"/>
      <c r="V93" s="371"/>
      <c r="W93" s="371"/>
      <c r="X93" s="371"/>
      <c r="Y93" s="371"/>
      <c r="Z93" s="371"/>
      <c r="AA93" s="371"/>
      <c r="AB93" s="371"/>
      <c r="AC93" s="371"/>
      <c r="AD93" s="371"/>
      <c r="AE93" s="371"/>
    </row>
    <row r="94" spans="1:47" s="17" customFormat="1" ht="10.4" customHeight="1">
      <c r="A94" s="371"/>
      <c r="B94" s="372"/>
      <c r="C94" s="368" t="s">
        <v>23</v>
      </c>
      <c r="D94" s="373"/>
      <c r="E94" s="373"/>
      <c r="F94" s="367" t="s">
        <v>24</v>
      </c>
      <c r="G94" s="373"/>
      <c r="H94" s="373"/>
      <c r="I94" s="368" t="s">
        <v>27</v>
      </c>
      <c r="J94" s="370" t="s">
        <v>2693</v>
      </c>
      <c r="K94" s="373"/>
      <c r="L94" s="375"/>
      <c r="M94" s="356"/>
      <c r="N94" s="356"/>
      <c r="O94" s="356"/>
      <c r="P94" s="356"/>
      <c r="Q94" s="356"/>
      <c r="R94" s="356"/>
      <c r="S94" s="371"/>
      <c r="T94" s="371"/>
      <c r="U94" s="371"/>
      <c r="V94" s="371"/>
      <c r="W94" s="371"/>
      <c r="X94" s="371"/>
      <c r="Y94" s="371"/>
      <c r="Z94" s="371"/>
      <c r="AA94" s="371"/>
      <c r="AB94" s="371"/>
      <c r="AC94" s="371"/>
      <c r="AD94" s="371"/>
      <c r="AE94" s="371"/>
    </row>
    <row r="95" spans="1:47" s="17" customFormat="1" ht="22.9" customHeight="1">
      <c r="A95" s="371"/>
      <c r="B95" s="372"/>
      <c r="C95" s="373"/>
      <c r="D95" s="373"/>
      <c r="E95" s="373"/>
      <c r="F95" s="373"/>
      <c r="G95" s="373"/>
      <c r="H95" s="373"/>
      <c r="I95" s="373"/>
      <c r="J95" s="373"/>
      <c r="K95" s="373"/>
      <c r="L95" s="375"/>
      <c r="M95" s="356"/>
      <c r="N95" s="356"/>
      <c r="O95" s="356"/>
      <c r="P95" s="356"/>
      <c r="Q95" s="356"/>
      <c r="R95" s="356"/>
      <c r="S95" s="371"/>
      <c r="T95" s="371"/>
      <c r="U95" s="371"/>
      <c r="V95" s="371"/>
      <c r="W95" s="371"/>
      <c r="X95" s="371"/>
      <c r="Y95" s="371"/>
      <c r="Z95" s="371"/>
      <c r="AA95" s="371"/>
      <c r="AB95" s="371"/>
      <c r="AC95" s="371"/>
      <c r="AD95" s="371"/>
      <c r="AE95" s="371"/>
      <c r="AU95" s="3"/>
    </row>
    <row r="96" spans="1:47" s="110" customFormat="1" ht="25" customHeight="1">
      <c r="A96" s="371"/>
      <c r="B96" s="372"/>
      <c r="C96" s="428" t="s">
        <v>115</v>
      </c>
      <c r="D96" s="429"/>
      <c r="E96" s="429"/>
      <c r="F96" s="429"/>
      <c r="G96" s="429"/>
      <c r="H96" s="429"/>
      <c r="I96" s="429"/>
      <c r="J96" s="430" t="s">
        <v>116</v>
      </c>
      <c r="K96" s="429"/>
      <c r="L96" s="375"/>
      <c r="M96" s="356"/>
      <c r="N96" s="356"/>
      <c r="O96" s="356"/>
      <c r="P96" s="356"/>
      <c r="Q96" s="356"/>
      <c r="R96" s="356"/>
      <c r="S96" s="371"/>
      <c r="T96" s="371"/>
      <c r="U96" s="371"/>
      <c r="V96" s="371"/>
      <c r="W96" s="371"/>
      <c r="X96" s="371"/>
      <c r="Y96" s="371"/>
      <c r="Z96" s="371"/>
      <c r="AA96" s="371"/>
      <c r="AB96" s="371"/>
      <c r="AC96" s="371"/>
      <c r="AD96" s="371"/>
      <c r="AE96" s="371"/>
    </row>
    <row r="97" spans="1:47" s="110" customFormat="1" ht="25" customHeight="1">
      <c r="A97" s="371"/>
      <c r="B97" s="372"/>
      <c r="C97" s="373"/>
      <c r="D97" s="373"/>
      <c r="E97" s="373"/>
      <c r="F97" s="373"/>
      <c r="G97" s="373"/>
      <c r="H97" s="373"/>
      <c r="I97" s="373"/>
      <c r="J97" s="373"/>
      <c r="K97" s="373"/>
      <c r="L97" s="375"/>
      <c r="M97" s="356"/>
      <c r="N97" s="356"/>
      <c r="O97" s="356"/>
      <c r="P97" s="356"/>
      <c r="Q97" s="356"/>
      <c r="R97" s="356"/>
      <c r="S97" s="371"/>
      <c r="T97" s="371"/>
      <c r="U97" s="371"/>
      <c r="V97" s="371"/>
      <c r="W97" s="371"/>
      <c r="X97" s="371"/>
      <c r="Y97" s="371"/>
      <c r="Z97" s="371"/>
      <c r="AA97" s="371"/>
      <c r="AB97" s="371"/>
      <c r="AC97" s="371"/>
      <c r="AD97" s="371"/>
      <c r="AE97" s="371"/>
      <c r="AF97" s="356"/>
      <c r="AG97" s="356"/>
      <c r="AH97" s="356"/>
      <c r="AI97" s="356"/>
      <c r="AJ97" s="356"/>
      <c r="AK97" s="356"/>
      <c r="AL97" s="356"/>
      <c r="AM97" s="356"/>
      <c r="AN97" s="356"/>
      <c r="AO97" s="356"/>
      <c r="AP97" s="356"/>
      <c r="AQ97" s="356"/>
      <c r="AR97" s="356"/>
      <c r="AS97" s="356"/>
      <c r="AT97" s="356"/>
      <c r="AU97" s="356"/>
    </row>
    <row r="98" spans="1:47" s="110" customFormat="1" ht="25" customHeight="1">
      <c r="A98" s="371"/>
      <c r="B98" s="372"/>
      <c r="C98" s="431" t="s">
        <v>117</v>
      </c>
      <c r="D98" s="373"/>
      <c r="E98" s="373"/>
      <c r="F98" s="373"/>
      <c r="G98" s="373"/>
      <c r="H98" s="373"/>
      <c r="I98" s="373"/>
      <c r="J98" s="388"/>
      <c r="K98" s="373"/>
      <c r="L98" s="375"/>
      <c r="M98" s="356"/>
      <c r="N98" s="356"/>
      <c r="O98" s="356"/>
      <c r="P98" s="356"/>
      <c r="Q98" s="356"/>
      <c r="R98" s="356"/>
      <c r="S98" s="371"/>
      <c r="T98" s="371"/>
      <c r="U98" s="371"/>
      <c r="V98" s="371"/>
      <c r="W98" s="371"/>
      <c r="X98" s="371"/>
      <c r="Y98" s="371"/>
      <c r="Z98" s="371"/>
      <c r="AA98" s="371"/>
      <c r="AB98" s="371"/>
      <c r="AC98" s="371"/>
      <c r="AD98" s="371"/>
      <c r="AE98" s="371"/>
      <c r="AF98" s="356"/>
      <c r="AG98" s="356"/>
      <c r="AH98" s="356"/>
      <c r="AI98" s="356"/>
      <c r="AJ98" s="356"/>
      <c r="AK98" s="356"/>
      <c r="AL98" s="356"/>
      <c r="AM98" s="356"/>
      <c r="AN98" s="356"/>
      <c r="AO98" s="356"/>
      <c r="AP98" s="356"/>
      <c r="AQ98" s="356"/>
      <c r="AR98" s="356"/>
      <c r="AS98" s="356"/>
      <c r="AT98" s="356"/>
      <c r="AU98" s="362" t="s">
        <v>118</v>
      </c>
    </row>
    <row r="99" spans="1:47" s="110" customFormat="1" ht="25" customHeight="1">
      <c r="A99" s="358"/>
      <c r="B99" s="432"/>
      <c r="C99" s="433"/>
      <c r="D99" s="434" t="s">
        <v>127</v>
      </c>
      <c r="E99" s="435"/>
      <c r="F99" s="435"/>
      <c r="G99" s="435"/>
      <c r="H99" s="435"/>
      <c r="I99" s="435"/>
      <c r="J99" s="436"/>
      <c r="K99" s="433"/>
      <c r="L99" s="437"/>
      <c r="M99" s="358"/>
      <c r="N99" s="358"/>
      <c r="O99" s="358"/>
      <c r="P99" s="358"/>
      <c r="Q99" s="358"/>
      <c r="R99" s="358"/>
      <c r="S99" s="358"/>
      <c r="T99" s="358"/>
      <c r="U99" s="358"/>
      <c r="V99" s="358"/>
      <c r="W99" s="358"/>
      <c r="X99" s="358"/>
      <c r="Y99" s="358"/>
      <c r="Z99" s="358"/>
      <c r="AA99" s="358"/>
      <c r="AB99" s="358"/>
      <c r="AC99" s="358"/>
      <c r="AD99" s="358"/>
      <c r="AE99" s="358"/>
      <c r="AF99" s="358"/>
      <c r="AG99" s="358"/>
      <c r="AH99" s="358"/>
      <c r="AI99" s="358"/>
      <c r="AJ99" s="358"/>
      <c r="AK99" s="358"/>
      <c r="AL99" s="358"/>
      <c r="AM99" s="358"/>
      <c r="AN99" s="358"/>
      <c r="AO99" s="358"/>
      <c r="AP99" s="358"/>
      <c r="AQ99" s="358"/>
      <c r="AR99" s="358"/>
      <c r="AS99" s="358"/>
      <c r="AT99" s="358"/>
      <c r="AU99" s="358"/>
    </row>
    <row r="100" spans="1:47" s="110" customFormat="1" ht="25" customHeight="1">
      <c r="A100" s="359"/>
      <c r="B100" s="438"/>
      <c r="C100" s="389"/>
      <c r="D100" s="439" t="s">
        <v>2145</v>
      </c>
      <c r="E100" s="440"/>
      <c r="F100" s="440"/>
      <c r="G100" s="440"/>
      <c r="H100" s="440"/>
      <c r="I100" s="440"/>
      <c r="J100" s="441"/>
      <c r="K100" s="389"/>
      <c r="L100" s="442"/>
      <c r="M100" s="359"/>
      <c r="N100" s="359"/>
      <c r="O100" s="359"/>
      <c r="P100" s="359"/>
      <c r="Q100" s="359"/>
      <c r="R100" s="359"/>
      <c r="S100" s="359"/>
      <c r="T100" s="359"/>
      <c r="U100" s="359"/>
      <c r="V100" s="359"/>
      <c r="W100" s="359"/>
      <c r="X100" s="359"/>
      <c r="Y100" s="359"/>
      <c r="Z100" s="359"/>
      <c r="AA100" s="359"/>
      <c r="AB100" s="359"/>
      <c r="AC100" s="359"/>
      <c r="AD100" s="359"/>
      <c r="AE100" s="359"/>
      <c r="AF100" s="359"/>
      <c r="AG100" s="359"/>
      <c r="AH100" s="359"/>
      <c r="AI100" s="359"/>
      <c r="AJ100" s="359"/>
      <c r="AK100" s="359"/>
      <c r="AL100" s="359"/>
      <c r="AM100" s="359"/>
      <c r="AN100" s="359"/>
      <c r="AO100" s="359"/>
      <c r="AP100" s="359"/>
      <c r="AQ100" s="359"/>
      <c r="AR100" s="359"/>
      <c r="AS100" s="359"/>
      <c r="AT100" s="359"/>
      <c r="AU100" s="359"/>
    </row>
    <row r="101" spans="1:47" s="110" customFormat="1" ht="25" customHeight="1">
      <c r="A101" s="359"/>
      <c r="B101" s="438"/>
      <c r="C101" s="389"/>
      <c r="D101" s="439" t="s">
        <v>2792</v>
      </c>
      <c r="E101" s="440"/>
      <c r="F101" s="440"/>
      <c r="G101" s="440"/>
      <c r="H101" s="440"/>
      <c r="I101" s="440"/>
      <c r="J101" s="441"/>
      <c r="K101" s="389"/>
      <c r="L101" s="442"/>
      <c r="M101" s="359"/>
      <c r="N101" s="359"/>
      <c r="O101" s="359"/>
      <c r="P101" s="359"/>
      <c r="Q101" s="359"/>
      <c r="R101" s="359"/>
      <c r="S101" s="359"/>
      <c r="T101" s="359"/>
      <c r="U101" s="359"/>
      <c r="V101" s="359"/>
      <c r="W101" s="359"/>
      <c r="X101" s="359"/>
      <c r="Y101" s="359"/>
      <c r="Z101" s="359"/>
      <c r="AA101" s="359"/>
      <c r="AB101" s="359"/>
      <c r="AC101" s="359"/>
      <c r="AD101" s="359"/>
      <c r="AE101" s="359"/>
      <c r="AF101" s="359"/>
      <c r="AG101" s="359"/>
      <c r="AH101" s="359"/>
      <c r="AI101" s="359"/>
      <c r="AJ101" s="359"/>
      <c r="AK101" s="359"/>
      <c r="AL101" s="359"/>
      <c r="AM101" s="359"/>
      <c r="AN101" s="359"/>
      <c r="AO101" s="359"/>
      <c r="AP101" s="359"/>
      <c r="AQ101" s="359"/>
      <c r="AR101" s="359"/>
      <c r="AS101" s="359"/>
      <c r="AT101" s="359"/>
      <c r="AU101" s="359"/>
    </row>
    <row r="102" spans="1:47" s="110" customFormat="1" ht="25" customHeight="1">
      <c r="A102" s="359"/>
      <c r="B102" s="438"/>
      <c r="C102" s="389"/>
      <c r="D102" s="439" t="s">
        <v>129</v>
      </c>
      <c r="E102" s="440"/>
      <c r="F102" s="440"/>
      <c r="G102" s="440"/>
      <c r="H102" s="440"/>
      <c r="I102" s="440"/>
      <c r="J102" s="441"/>
      <c r="K102" s="389"/>
      <c r="L102" s="442"/>
      <c r="M102" s="359"/>
      <c r="N102" s="359"/>
      <c r="O102" s="359"/>
      <c r="P102" s="359"/>
      <c r="Q102" s="359"/>
      <c r="R102" s="359"/>
      <c r="S102" s="359"/>
      <c r="T102" s="359"/>
      <c r="U102" s="359"/>
      <c r="V102" s="359"/>
      <c r="W102" s="359"/>
      <c r="X102" s="359"/>
      <c r="Y102" s="359"/>
      <c r="Z102" s="359"/>
      <c r="AA102" s="359"/>
      <c r="AB102" s="359"/>
      <c r="AC102" s="359"/>
      <c r="AD102" s="359"/>
      <c r="AE102" s="359"/>
      <c r="AF102" s="359"/>
      <c r="AG102" s="359"/>
      <c r="AH102" s="359"/>
      <c r="AI102" s="359"/>
      <c r="AJ102" s="359"/>
      <c r="AK102" s="359"/>
      <c r="AL102" s="359"/>
      <c r="AM102" s="359"/>
      <c r="AN102" s="359"/>
      <c r="AO102" s="359"/>
      <c r="AP102" s="359"/>
      <c r="AQ102" s="359"/>
      <c r="AR102" s="359"/>
      <c r="AS102" s="359"/>
      <c r="AT102" s="359"/>
      <c r="AU102" s="359"/>
    </row>
    <row r="103" spans="1:47" s="17" customFormat="1" ht="22" customHeight="1">
      <c r="A103" s="359"/>
      <c r="B103" s="438"/>
      <c r="C103" s="389"/>
      <c r="D103" s="439" t="s">
        <v>2793</v>
      </c>
      <c r="E103" s="440"/>
      <c r="F103" s="440"/>
      <c r="G103" s="440"/>
      <c r="H103" s="440"/>
      <c r="I103" s="440"/>
      <c r="J103" s="441"/>
      <c r="K103" s="389"/>
      <c r="L103" s="442"/>
      <c r="M103" s="359"/>
      <c r="N103" s="359"/>
      <c r="O103" s="359"/>
      <c r="P103" s="359"/>
      <c r="Q103" s="359"/>
      <c r="R103" s="359"/>
      <c r="S103" s="359"/>
      <c r="T103" s="359"/>
      <c r="U103" s="359"/>
      <c r="V103" s="359"/>
      <c r="W103" s="359"/>
      <c r="X103" s="359"/>
      <c r="Y103" s="359"/>
      <c r="Z103" s="359"/>
      <c r="AA103" s="359"/>
      <c r="AB103" s="359"/>
      <c r="AC103" s="359"/>
      <c r="AD103" s="359"/>
      <c r="AE103" s="359"/>
      <c r="AF103" s="359"/>
      <c r="AG103" s="359"/>
      <c r="AH103" s="359"/>
      <c r="AI103" s="359"/>
      <c r="AJ103" s="359"/>
      <c r="AK103" s="359"/>
      <c r="AL103" s="359"/>
      <c r="AM103" s="359"/>
      <c r="AN103" s="359"/>
      <c r="AO103" s="359"/>
      <c r="AP103" s="359"/>
      <c r="AQ103" s="359"/>
      <c r="AR103" s="359"/>
      <c r="AS103" s="359"/>
      <c r="AT103" s="359"/>
      <c r="AU103" s="359"/>
    </row>
    <row r="104" spans="1:47" s="17" customFormat="1" ht="15" customHeight="1">
      <c r="A104" s="359"/>
      <c r="B104" s="438"/>
      <c r="C104" s="389"/>
      <c r="D104" s="439" t="s">
        <v>2794</v>
      </c>
      <c r="E104" s="440"/>
      <c r="F104" s="440"/>
      <c r="G104" s="440"/>
      <c r="H104" s="440"/>
      <c r="I104" s="440"/>
      <c r="J104" s="441"/>
      <c r="K104" s="389"/>
      <c r="L104" s="442"/>
      <c r="M104" s="359"/>
      <c r="N104" s="359"/>
      <c r="O104" s="359"/>
      <c r="P104" s="359"/>
      <c r="Q104" s="359"/>
      <c r="R104" s="359"/>
      <c r="S104" s="359"/>
      <c r="T104" s="359"/>
      <c r="U104" s="359"/>
      <c r="V104" s="359"/>
      <c r="W104" s="359"/>
      <c r="X104" s="359"/>
      <c r="Y104" s="359"/>
      <c r="Z104" s="359"/>
      <c r="AA104" s="359"/>
      <c r="AB104" s="359"/>
      <c r="AC104" s="359"/>
      <c r="AD104" s="359"/>
      <c r="AE104" s="359"/>
      <c r="AF104" s="359"/>
      <c r="AG104" s="359"/>
      <c r="AH104" s="359"/>
      <c r="AI104" s="359"/>
      <c r="AJ104" s="359"/>
      <c r="AK104" s="359"/>
      <c r="AL104" s="359"/>
      <c r="AM104" s="359"/>
      <c r="AN104" s="359"/>
      <c r="AO104" s="359"/>
      <c r="AP104" s="359"/>
      <c r="AQ104" s="359"/>
      <c r="AR104" s="359"/>
      <c r="AS104" s="359"/>
      <c r="AT104" s="359"/>
      <c r="AU104" s="359"/>
    </row>
    <row r="105" spans="1:47" ht="15.5">
      <c r="A105" s="358"/>
      <c r="B105" s="432"/>
      <c r="C105" s="433"/>
      <c r="D105" s="434" t="s">
        <v>1518</v>
      </c>
      <c r="E105" s="435"/>
      <c r="F105" s="435"/>
      <c r="G105" s="435"/>
      <c r="H105" s="435"/>
      <c r="I105" s="435"/>
      <c r="J105" s="436"/>
      <c r="K105" s="433"/>
      <c r="L105" s="437"/>
      <c r="M105" s="358"/>
      <c r="N105" s="358"/>
      <c r="O105" s="358"/>
      <c r="P105" s="358"/>
      <c r="Q105" s="358"/>
      <c r="R105" s="358"/>
      <c r="S105" s="358"/>
      <c r="T105" s="358"/>
      <c r="U105" s="358"/>
      <c r="V105" s="358"/>
      <c r="W105" s="358"/>
      <c r="X105" s="358"/>
      <c r="Y105" s="358"/>
      <c r="Z105" s="358"/>
      <c r="AA105" s="358"/>
      <c r="AB105" s="358"/>
      <c r="AC105" s="358"/>
      <c r="AD105" s="358"/>
      <c r="AE105" s="358"/>
      <c r="AF105" s="358"/>
      <c r="AG105" s="358"/>
      <c r="AH105" s="358"/>
      <c r="AI105" s="358"/>
      <c r="AJ105" s="358"/>
      <c r="AK105" s="358"/>
      <c r="AL105" s="358"/>
      <c r="AM105" s="358"/>
      <c r="AN105" s="358"/>
      <c r="AO105" s="358"/>
      <c r="AP105" s="358"/>
      <c r="AQ105" s="358"/>
      <c r="AR105" s="358"/>
      <c r="AS105" s="358"/>
      <c r="AT105" s="358"/>
      <c r="AU105" s="358"/>
    </row>
    <row r="106" spans="1:47">
      <c r="A106" s="371"/>
      <c r="B106" s="372"/>
      <c r="C106" s="373"/>
      <c r="D106" s="373"/>
      <c r="E106" s="373"/>
      <c r="F106" s="373"/>
      <c r="G106" s="373"/>
      <c r="H106" s="373"/>
      <c r="I106" s="373"/>
      <c r="J106" s="373"/>
      <c r="K106" s="373"/>
      <c r="L106" s="375"/>
      <c r="M106" s="356"/>
      <c r="N106" s="356"/>
      <c r="O106" s="356"/>
      <c r="P106" s="356"/>
      <c r="Q106" s="356"/>
      <c r="R106" s="356"/>
      <c r="S106" s="371"/>
      <c r="T106" s="371"/>
      <c r="U106" s="371"/>
      <c r="V106" s="371"/>
      <c r="W106" s="371"/>
      <c r="X106" s="371"/>
      <c r="Y106" s="371"/>
      <c r="Z106" s="371"/>
      <c r="AA106" s="371"/>
      <c r="AB106" s="371"/>
      <c r="AC106" s="371"/>
      <c r="AD106" s="371"/>
      <c r="AE106" s="371"/>
      <c r="AF106" s="356"/>
      <c r="AG106" s="356"/>
      <c r="AH106" s="356"/>
      <c r="AI106" s="356"/>
      <c r="AJ106" s="356"/>
      <c r="AK106" s="356"/>
      <c r="AL106" s="356"/>
      <c r="AM106" s="356"/>
      <c r="AN106" s="356"/>
      <c r="AO106" s="356"/>
      <c r="AP106" s="356"/>
      <c r="AQ106" s="356"/>
      <c r="AR106" s="356"/>
      <c r="AS106" s="356"/>
      <c r="AT106" s="356"/>
      <c r="AU106" s="356"/>
    </row>
    <row r="107" spans="1:47">
      <c r="A107" s="371"/>
      <c r="B107" s="376"/>
      <c r="C107" s="377"/>
      <c r="D107" s="377"/>
      <c r="E107" s="377"/>
      <c r="F107" s="377"/>
      <c r="G107" s="377"/>
      <c r="H107" s="377"/>
      <c r="I107" s="377"/>
      <c r="J107" s="377"/>
      <c r="K107" s="377"/>
      <c r="L107" s="375"/>
      <c r="M107" s="356"/>
      <c r="N107" s="356"/>
      <c r="O107" s="356"/>
      <c r="P107" s="356"/>
      <c r="Q107" s="356"/>
      <c r="R107" s="356"/>
      <c r="S107" s="371"/>
      <c r="T107" s="371"/>
      <c r="U107" s="371"/>
      <c r="V107" s="371"/>
      <c r="W107" s="371"/>
      <c r="X107" s="371"/>
      <c r="Y107" s="371"/>
      <c r="Z107" s="371"/>
      <c r="AA107" s="371"/>
      <c r="AB107" s="371"/>
      <c r="AC107" s="371"/>
      <c r="AD107" s="371"/>
      <c r="AE107" s="371"/>
      <c r="AF107" s="356"/>
      <c r="AG107" s="356"/>
      <c r="AH107" s="356"/>
      <c r="AI107" s="356"/>
      <c r="AJ107" s="356"/>
      <c r="AK107" s="356"/>
      <c r="AL107" s="356"/>
      <c r="AM107" s="356"/>
      <c r="AN107" s="356"/>
      <c r="AO107" s="356"/>
      <c r="AP107" s="356"/>
      <c r="AQ107" s="356"/>
      <c r="AR107" s="356"/>
      <c r="AS107" s="356"/>
      <c r="AT107" s="356"/>
      <c r="AU107" s="356"/>
    </row>
    <row r="108" spans="1:47" s="17" customFormat="1" ht="7" customHeight="1">
      <c r="B108" s="35"/>
      <c r="C108" s="36"/>
      <c r="D108" s="36"/>
      <c r="E108" s="36"/>
      <c r="F108" s="36"/>
      <c r="G108" s="36"/>
      <c r="H108" s="36"/>
      <c r="I108" s="36"/>
      <c r="J108" s="36"/>
      <c r="K108" s="36"/>
      <c r="L108" s="18"/>
    </row>
    <row r="109" spans="1:47" s="17" customFormat="1" ht="25" customHeight="1">
      <c r="B109" s="18"/>
      <c r="C109" s="7"/>
      <c r="L109" s="18"/>
    </row>
    <row r="110" spans="1:47" s="17" customFormat="1" ht="7" customHeight="1">
      <c r="B110" s="18"/>
      <c r="L110" s="18"/>
    </row>
    <row r="111" spans="1:47" s="17" customFormat="1" ht="12" customHeight="1">
      <c r="A111" s="371"/>
      <c r="B111" s="378"/>
      <c r="C111" s="379"/>
      <c r="D111" s="379"/>
      <c r="E111" s="379"/>
      <c r="F111" s="379"/>
      <c r="G111" s="379"/>
      <c r="H111" s="379"/>
      <c r="I111" s="379"/>
      <c r="J111" s="379"/>
      <c r="K111" s="379"/>
      <c r="L111" s="375"/>
      <c r="M111" s="356"/>
      <c r="N111" s="356"/>
      <c r="O111" s="356"/>
      <c r="P111" s="356"/>
      <c r="Q111" s="356"/>
      <c r="R111" s="356"/>
      <c r="S111" s="371"/>
      <c r="T111" s="371"/>
      <c r="U111" s="371"/>
      <c r="V111" s="371"/>
      <c r="W111" s="371"/>
      <c r="X111" s="371"/>
      <c r="Y111" s="371"/>
      <c r="Z111" s="371"/>
      <c r="AA111" s="371"/>
      <c r="AB111" s="371"/>
      <c r="AC111" s="371"/>
      <c r="AD111" s="371"/>
      <c r="AE111" s="371"/>
      <c r="AF111" s="356"/>
      <c r="AG111" s="356"/>
      <c r="AH111" s="356"/>
      <c r="AI111" s="356"/>
      <c r="AJ111" s="356"/>
      <c r="AK111" s="356"/>
      <c r="AL111" s="356"/>
      <c r="AM111" s="356"/>
      <c r="AN111" s="356"/>
      <c r="AO111" s="356"/>
      <c r="AP111" s="356"/>
      <c r="AQ111" s="356"/>
      <c r="AR111" s="356"/>
      <c r="AS111" s="356"/>
      <c r="AT111" s="356"/>
      <c r="AU111" s="356"/>
    </row>
    <row r="112" spans="1:47" s="17" customFormat="1" ht="16.5" customHeight="1">
      <c r="A112" s="371"/>
      <c r="B112" s="372"/>
      <c r="C112" s="366" t="s">
        <v>143</v>
      </c>
      <c r="D112" s="373"/>
      <c r="E112" s="373"/>
      <c r="F112" s="373"/>
      <c r="G112" s="373"/>
      <c r="H112" s="373"/>
      <c r="I112" s="373"/>
      <c r="J112" s="373"/>
      <c r="K112" s="373"/>
      <c r="L112" s="375"/>
      <c r="M112" s="356"/>
      <c r="N112" s="356"/>
      <c r="O112" s="356"/>
      <c r="P112" s="356"/>
      <c r="Q112" s="356"/>
      <c r="R112" s="356"/>
      <c r="S112" s="371"/>
      <c r="T112" s="371"/>
      <c r="U112" s="371"/>
      <c r="V112" s="371"/>
      <c r="W112" s="371"/>
      <c r="X112" s="371"/>
      <c r="Y112" s="371"/>
      <c r="Z112" s="371"/>
      <c r="AA112" s="371"/>
      <c r="AB112" s="371"/>
      <c r="AC112" s="371"/>
      <c r="AD112" s="371"/>
      <c r="AE112" s="371"/>
      <c r="AF112" s="356"/>
      <c r="AG112" s="356"/>
      <c r="AH112" s="356"/>
      <c r="AI112" s="356"/>
      <c r="AJ112" s="356"/>
      <c r="AK112" s="356"/>
      <c r="AL112" s="356"/>
      <c r="AM112" s="356"/>
      <c r="AN112" s="356"/>
      <c r="AO112" s="356"/>
      <c r="AP112" s="356"/>
      <c r="AQ112" s="356"/>
      <c r="AR112" s="356"/>
      <c r="AS112" s="356"/>
      <c r="AT112" s="356"/>
      <c r="AU112" s="356"/>
    </row>
    <row r="113" spans="1:65" ht="12" customHeight="1">
      <c r="A113" s="371"/>
      <c r="B113" s="372"/>
      <c r="C113" s="373"/>
      <c r="D113" s="373"/>
      <c r="E113" s="373"/>
      <c r="F113" s="373"/>
      <c r="G113" s="373"/>
      <c r="H113" s="373"/>
      <c r="I113" s="373"/>
      <c r="J113" s="373"/>
      <c r="K113" s="373"/>
      <c r="L113" s="375"/>
      <c r="M113" s="356"/>
      <c r="N113" s="356"/>
      <c r="O113" s="356"/>
      <c r="P113" s="356"/>
      <c r="Q113" s="356"/>
      <c r="R113" s="356"/>
      <c r="S113" s="371"/>
      <c r="T113" s="371"/>
      <c r="U113" s="371"/>
      <c r="V113" s="371"/>
      <c r="W113" s="371"/>
      <c r="X113" s="371"/>
      <c r="Y113" s="371"/>
      <c r="Z113" s="371"/>
      <c r="AA113" s="371"/>
      <c r="AB113" s="371"/>
      <c r="AC113" s="371"/>
      <c r="AD113" s="371"/>
      <c r="AE113" s="371"/>
      <c r="AF113" s="356"/>
      <c r="AG113" s="356"/>
      <c r="AH113" s="356"/>
      <c r="AI113" s="356"/>
      <c r="AJ113" s="356"/>
      <c r="AK113" s="356"/>
      <c r="AL113" s="356"/>
      <c r="AM113" s="356"/>
      <c r="AN113" s="356"/>
      <c r="AO113" s="356"/>
      <c r="AP113" s="356"/>
      <c r="AQ113" s="356"/>
      <c r="AR113" s="356"/>
      <c r="AS113" s="356"/>
      <c r="AT113" s="356"/>
      <c r="AU113" s="356"/>
      <c r="AV113" s="356"/>
      <c r="AW113" s="356"/>
      <c r="AX113" s="356"/>
      <c r="AY113" s="356"/>
      <c r="AZ113" s="356"/>
      <c r="BA113" s="356"/>
      <c r="BB113" s="356"/>
      <c r="BC113" s="356"/>
      <c r="BD113" s="356"/>
      <c r="BE113" s="356"/>
      <c r="BF113" s="356"/>
      <c r="BG113" s="356"/>
      <c r="BH113" s="356"/>
      <c r="BI113" s="356"/>
      <c r="BJ113" s="356"/>
      <c r="BK113" s="356"/>
    </row>
    <row r="114" spans="1:65" s="17" customFormat="1" ht="16.5" customHeight="1">
      <c r="A114" s="371"/>
      <c r="B114" s="372"/>
      <c r="C114" s="368" t="s">
        <v>14</v>
      </c>
      <c r="D114" s="373"/>
      <c r="E114" s="373"/>
      <c r="F114" s="373"/>
      <c r="G114" s="373"/>
      <c r="H114" s="373"/>
      <c r="I114" s="373"/>
      <c r="J114" s="373"/>
      <c r="K114" s="373"/>
      <c r="L114" s="375"/>
      <c r="M114" s="356"/>
      <c r="N114" s="356"/>
      <c r="O114" s="356"/>
      <c r="P114" s="356"/>
      <c r="Q114" s="356"/>
      <c r="R114" s="356"/>
      <c r="S114" s="371"/>
      <c r="T114" s="371"/>
      <c r="U114" s="371"/>
      <c r="V114" s="371"/>
      <c r="W114" s="371"/>
      <c r="X114" s="371"/>
      <c r="Y114" s="371"/>
      <c r="Z114" s="371"/>
      <c r="AA114" s="371"/>
      <c r="AB114" s="371"/>
      <c r="AC114" s="371"/>
      <c r="AD114" s="371"/>
      <c r="AE114" s="371"/>
      <c r="AF114" s="356"/>
      <c r="AG114" s="356"/>
      <c r="AH114" s="356"/>
      <c r="AI114" s="356"/>
      <c r="AJ114" s="356"/>
      <c r="AK114" s="356"/>
      <c r="AL114" s="356"/>
      <c r="AM114" s="356"/>
      <c r="AN114" s="356"/>
      <c r="AO114" s="356"/>
      <c r="AP114" s="356"/>
      <c r="AQ114" s="356"/>
      <c r="AR114" s="356"/>
      <c r="AS114" s="356"/>
      <c r="AT114" s="356"/>
      <c r="AU114" s="356"/>
      <c r="AV114" s="356"/>
      <c r="AW114" s="356"/>
      <c r="AX114" s="356"/>
      <c r="AY114" s="356"/>
      <c r="AZ114" s="356"/>
      <c r="BA114" s="356"/>
      <c r="BB114" s="356"/>
      <c r="BC114" s="356"/>
      <c r="BD114" s="356"/>
      <c r="BE114" s="356"/>
      <c r="BF114" s="356"/>
      <c r="BG114" s="356"/>
      <c r="BH114" s="356"/>
      <c r="BI114" s="356"/>
      <c r="BJ114" s="356"/>
      <c r="BK114" s="356"/>
    </row>
    <row r="115" spans="1:65" s="17" customFormat="1" ht="12" customHeight="1">
      <c r="A115" s="371"/>
      <c r="B115" s="372"/>
      <c r="C115" s="373"/>
      <c r="D115" s="373"/>
      <c r="E115" s="735" t="s">
        <v>2688</v>
      </c>
      <c r="F115" s="736"/>
      <c r="G115" s="736"/>
      <c r="H115" s="736"/>
      <c r="I115" s="373"/>
      <c r="J115" s="373"/>
      <c r="K115" s="373"/>
      <c r="L115" s="375"/>
      <c r="M115" s="356"/>
      <c r="N115" s="356"/>
      <c r="O115" s="356"/>
      <c r="P115" s="356"/>
      <c r="Q115" s="356"/>
      <c r="R115" s="356"/>
      <c r="S115" s="371"/>
      <c r="T115" s="371"/>
      <c r="U115" s="371"/>
      <c r="V115" s="371"/>
      <c r="W115" s="371"/>
      <c r="X115" s="371"/>
      <c r="Y115" s="371"/>
      <c r="Z115" s="371"/>
      <c r="AA115" s="371"/>
      <c r="AB115" s="371"/>
      <c r="AC115" s="371"/>
      <c r="AD115" s="371"/>
      <c r="AE115" s="371"/>
      <c r="AF115" s="356"/>
      <c r="AG115" s="356"/>
      <c r="AH115" s="356"/>
      <c r="AI115" s="356"/>
      <c r="AJ115" s="356"/>
      <c r="AK115" s="356"/>
      <c r="AL115" s="356"/>
      <c r="AM115" s="356"/>
      <c r="AN115" s="356"/>
      <c r="AO115" s="356"/>
      <c r="AP115" s="356"/>
      <c r="AQ115" s="356"/>
      <c r="AR115" s="356"/>
      <c r="AS115" s="356"/>
      <c r="AT115" s="356"/>
      <c r="AU115" s="356"/>
      <c r="AV115" s="356"/>
      <c r="AW115" s="356"/>
      <c r="AX115" s="356"/>
      <c r="AY115" s="356"/>
      <c r="AZ115" s="356"/>
      <c r="BA115" s="356"/>
      <c r="BB115" s="356"/>
      <c r="BC115" s="356"/>
      <c r="BD115" s="356"/>
      <c r="BE115" s="356"/>
      <c r="BF115" s="356"/>
      <c r="BG115" s="356"/>
      <c r="BH115" s="356"/>
      <c r="BI115" s="356"/>
      <c r="BJ115" s="356"/>
      <c r="BK115" s="356"/>
    </row>
    <row r="116" spans="1:65" s="17" customFormat="1" ht="16.5" customHeight="1">
      <c r="A116" s="355"/>
      <c r="B116" s="364"/>
      <c r="C116" s="368" t="s">
        <v>111</v>
      </c>
      <c r="D116" s="365"/>
      <c r="E116" s="365"/>
      <c r="F116" s="365"/>
      <c r="G116" s="365"/>
      <c r="H116" s="365"/>
      <c r="I116" s="365"/>
      <c r="J116" s="365"/>
      <c r="K116" s="365"/>
      <c r="L116" s="363"/>
      <c r="M116" s="355"/>
      <c r="N116" s="355"/>
      <c r="O116" s="355"/>
      <c r="P116" s="355"/>
      <c r="Q116" s="355"/>
      <c r="R116" s="355"/>
      <c r="S116" s="355"/>
      <c r="T116" s="355"/>
      <c r="U116" s="355"/>
      <c r="V116" s="355"/>
      <c r="W116" s="355"/>
      <c r="X116" s="355"/>
      <c r="Y116" s="355"/>
      <c r="Z116" s="355"/>
      <c r="AA116" s="355"/>
      <c r="AB116" s="355"/>
      <c r="AC116" s="355"/>
      <c r="AD116" s="355"/>
      <c r="AE116" s="355"/>
      <c r="AF116" s="355"/>
      <c r="AG116" s="355"/>
      <c r="AH116" s="355"/>
      <c r="AI116" s="355"/>
      <c r="AJ116" s="355"/>
      <c r="AK116" s="355"/>
      <c r="AL116" s="355"/>
      <c r="AM116" s="355"/>
      <c r="AN116" s="355"/>
      <c r="AO116" s="355"/>
      <c r="AP116" s="355"/>
      <c r="AQ116" s="355"/>
      <c r="AR116" s="355"/>
      <c r="AS116" s="355"/>
      <c r="AT116" s="355"/>
      <c r="AU116" s="355"/>
      <c r="AV116" s="355"/>
      <c r="AW116" s="355"/>
      <c r="AX116" s="355"/>
      <c r="AY116" s="355"/>
      <c r="AZ116" s="355"/>
      <c r="BA116" s="355"/>
      <c r="BB116" s="355"/>
      <c r="BC116" s="355"/>
      <c r="BD116" s="355"/>
      <c r="BE116" s="355"/>
      <c r="BF116" s="355"/>
      <c r="BG116" s="355"/>
      <c r="BH116" s="355"/>
      <c r="BI116" s="355"/>
      <c r="BJ116" s="355"/>
      <c r="BK116" s="355"/>
    </row>
    <row r="117" spans="1:65" s="17" customFormat="1" ht="12.65" customHeight="1">
      <c r="A117" s="371"/>
      <c r="B117" s="372"/>
      <c r="C117" s="373"/>
      <c r="D117" s="373"/>
      <c r="E117" s="718" t="s">
        <v>2993</v>
      </c>
      <c r="F117" s="718"/>
      <c r="G117" s="718"/>
      <c r="H117" s="718"/>
      <c r="I117" s="373"/>
      <c r="J117" s="373"/>
      <c r="K117" s="373"/>
      <c r="L117" s="375"/>
      <c r="M117" s="356"/>
      <c r="N117" s="356"/>
      <c r="O117" s="356"/>
      <c r="P117" s="356"/>
      <c r="Q117" s="356"/>
      <c r="R117" s="356"/>
      <c r="S117" s="371"/>
      <c r="T117" s="371"/>
      <c r="U117" s="371"/>
      <c r="V117" s="371"/>
      <c r="W117" s="371"/>
      <c r="X117" s="371"/>
      <c r="Y117" s="371"/>
      <c r="Z117" s="371"/>
      <c r="AA117" s="371"/>
      <c r="AB117" s="371"/>
      <c r="AC117" s="371"/>
      <c r="AD117" s="371"/>
      <c r="AE117" s="371"/>
      <c r="AF117" s="356"/>
      <c r="AG117" s="356"/>
      <c r="AH117" s="356"/>
      <c r="AI117" s="356"/>
      <c r="AJ117" s="356"/>
      <c r="AK117" s="356"/>
      <c r="AL117" s="356"/>
      <c r="AM117" s="356"/>
      <c r="AN117" s="356"/>
      <c r="AO117" s="356"/>
      <c r="AP117" s="356"/>
      <c r="AQ117" s="356"/>
      <c r="AR117" s="356"/>
      <c r="AS117" s="356"/>
      <c r="AT117" s="356"/>
      <c r="AU117" s="356"/>
      <c r="AV117" s="356"/>
      <c r="AW117" s="356"/>
      <c r="AX117" s="356"/>
      <c r="AY117" s="356"/>
      <c r="AZ117" s="356"/>
      <c r="BA117" s="356"/>
      <c r="BB117" s="356"/>
      <c r="BC117" s="356"/>
      <c r="BD117" s="356"/>
      <c r="BE117" s="356"/>
      <c r="BF117" s="356"/>
      <c r="BG117" s="356"/>
      <c r="BH117" s="356"/>
      <c r="BI117" s="356"/>
      <c r="BJ117" s="356"/>
      <c r="BK117" s="356"/>
    </row>
    <row r="118" spans="1:65" s="17" customFormat="1" ht="12" customHeight="1">
      <c r="A118" s="371"/>
      <c r="B118" s="372"/>
      <c r="C118" s="368" t="s">
        <v>112</v>
      </c>
      <c r="D118" s="373"/>
      <c r="E118" s="373"/>
      <c r="F118" s="373"/>
      <c r="G118" s="373"/>
      <c r="H118" s="373"/>
      <c r="I118" s="373"/>
      <c r="J118" s="373"/>
      <c r="K118" s="373"/>
      <c r="L118" s="375"/>
      <c r="M118" s="356"/>
      <c r="N118" s="356"/>
      <c r="O118" s="356"/>
      <c r="P118" s="356"/>
      <c r="Q118" s="356"/>
      <c r="R118" s="356"/>
      <c r="S118" s="371"/>
      <c r="T118" s="371"/>
      <c r="U118" s="371"/>
      <c r="V118" s="371"/>
      <c r="W118" s="371"/>
      <c r="X118" s="371"/>
      <c r="Y118" s="371"/>
      <c r="Z118" s="371"/>
      <c r="AA118" s="371"/>
      <c r="AB118" s="371"/>
      <c r="AC118" s="371"/>
      <c r="AD118" s="371"/>
      <c r="AE118" s="371"/>
      <c r="AF118" s="356"/>
      <c r="AG118" s="356"/>
      <c r="AH118" s="356"/>
      <c r="AI118" s="356"/>
      <c r="AJ118" s="356"/>
      <c r="AK118" s="356"/>
      <c r="AL118" s="356"/>
      <c r="AM118" s="356"/>
      <c r="AN118" s="356"/>
      <c r="AO118" s="356"/>
      <c r="AP118" s="356"/>
      <c r="AQ118" s="356"/>
      <c r="AR118" s="356"/>
      <c r="AS118" s="356"/>
      <c r="AT118" s="356"/>
      <c r="AU118" s="356"/>
      <c r="AV118" s="356"/>
      <c r="AW118" s="356"/>
      <c r="AX118" s="356"/>
      <c r="AY118" s="356"/>
      <c r="AZ118" s="356"/>
      <c r="BA118" s="356"/>
      <c r="BB118" s="356"/>
      <c r="BC118" s="356"/>
      <c r="BD118" s="356"/>
      <c r="BE118" s="356"/>
      <c r="BF118" s="356"/>
      <c r="BG118" s="356"/>
      <c r="BH118" s="356"/>
      <c r="BI118" s="356"/>
      <c r="BJ118" s="356"/>
      <c r="BK118" s="356"/>
    </row>
    <row r="119" spans="1:65" s="17" customFormat="1" ht="15.65" customHeight="1">
      <c r="A119" s="371"/>
      <c r="B119" s="372"/>
      <c r="C119" s="373"/>
      <c r="D119" s="373"/>
      <c r="E119" s="732" t="s">
        <v>1922</v>
      </c>
      <c r="F119" s="733"/>
      <c r="G119" s="733"/>
      <c r="H119" s="733"/>
      <c r="I119" s="373"/>
      <c r="J119" s="373"/>
      <c r="K119" s="373"/>
      <c r="L119" s="375"/>
      <c r="M119" s="356"/>
      <c r="N119" s="356"/>
      <c r="O119" s="356"/>
      <c r="P119" s="356"/>
      <c r="Q119" s="356"/>
      <c r="R119" s="356"/>
      <c r="S119" s="371"/>
      <c r="T119" s="371"/>
      <c r="U119" s="371"/>
      <c r="V119" s="371"/>
      <c r="W119" s="371"/>
      <c r="X119" s="371"/>
      <c r="Y119" s="371"/>
      <c r="Z119" s="371"/>
      <c r="AA119" s="371"/>
      <c r="AB119" s="371"/>
      <c r="AC119" s="371"/>
      <c r="AD119" s="371"/>
      <c r="AE119" s="371"/>
      <c r="AF119" s="356"/>
      <c r="AG119" s="356"/>
      <c r="AH119" s="356"/>
      <c r="AI119" s="356"/>
      <c r="AJ119" s="356"/>
      <c r="AK119" s="356"/>
      <c r="AL119" s="356"/>
      <c r="AM119" s="356"/>
      <c r="AN119" s="356"/>
      <c r="AO119" s="356"/>
      <c r="AP119" s="356"/>
      <c r="AQ119" s="356"/>
      <c r="AR119" s="356"/>
      <c r="AS119" s="356"/>
      <c r="AT119" s="356"/>
      <c r="AU119" s="356"/>
      <c r="AV119" s="356"/>
      <c r="AW119" s="356"/>
      <c r="AX119" s="356"/>
      <c r="AY119" s="356"/>
      <c r="AZ119" s="356"/>
      <c r="BA119" s="356"/>
      <c r="BB119" s="356"/>
      <c r="BC119" s="356"/>
      <c r="BD119" s="356"/>
      <c r="BE119" s="356"/>
      <c r="BF119" s="356"/>
      <c r="BG119" s="356"/>
      <c r="BH119" s="356"/>
      <c r="BI119" s="356"/>
      <c r="BJ119" s="356"/>
      <c r="BK119" s="356"/>
    </row>
    <row r="120" spans="1:65" s="17" customFormat="1" ht="15.25" customHeight="1">
      <c r="A120" s="371"/>
      <c r="B120" s="372"/>
      <c r="C120" s="373"/>
      <c r="D120" s="373"/>
      <c r="E120" s="373"/>
      <c r="F120" s="373"/>
      <c r="G120" s="373"/>
      <c r="H120" s="373"/>
      <c r="I120" s="373"/>
      <c r="J120" s="373"/>
      <c r="K120" s="373"/>
      <c r="L120" s="375"/>
      <c r="M120" s="356"/>
      <c r="N120" s="356"/>
      <c r="O120" s="356"/>
      <c r="P120" s="356"/>
      <c r="Q120" s="356"/>
      <c r="R120" s="356"/>
      <c r="S120" s="371"/>
      <c r="T120" s="371"/>
      <c r="U120" s="371"/>
      <c r="V120" s="371"/>
      <c r="W120" s="371"/>
      <c r="X120" s="371"/>
      <c r="Y120" s="371"/>
      <c r="Z120" s="371"/>
      <c r="AA120" s="371"/>
      <c r="AB120" s="371"/>
      <c r="AC120" s="371"/>
      <c r="AD120" s="371"/>
      <c r="AE120" s="371"/>
      <c r="AF120" s="356"/>
      <c r="AG120" s="356"/>
      <c r="AH120" s="356"/>
      <c r="AI120" s="356"/>
      <c r="AJ120" s="356"/>
      <c r="AK120" s="356"/>
      <c r="AL120" s="356"/>
      <c r="AM120" s="356"/>
      <c r="AN120" s="356"/>
      <c r="AO120" s="356"/>
      <c r="AP120" s="356"/>
      <c r="AQ120" s="356"/>
      <c r="AR120" s="356"/>
      <c r="AS120" s="356"/>
      <c r="AT120" s="356"/>
      <c r="AU120" s="356"/>
      <c r="AV120" s="356"/>
      <c r="AW120" s="356"/>
      <c r="AX120" s="356"/>
      <c r="AY120" s="356"/>
      <c r="AZ120" s="356"/>
      <c r="BA120" s="356"/>
      <c r="BB120" s="356"/>
      <c r="BC120" s="356"/>
      <c r="BD120" s="356"/>
      <c r="BE120" s="356"/>
      <c r="BF120" s="356"/>
      <c r="BG120" s="356"/>
      <c r="BH120" s="356"/>
      <c r="BI120" s="356"/>
      <c r="BJ120" s="356"/>
      <c r="BK120" s="356"/>
    </row>
    <row r="121" spans="1:65" s="17" customFormat="1" ht="15.25" customHeight="1">
      <c r="A121" s="371"/>
      <c r="B121" s="372"/>
      <c r="C121" s="368" t="s">
        <v>17</v>
      </c>
      <c r="D121" s="373"/>
      <c r="E121" s="373"/>
      <c r="F121" s="367" t="s">
        <v>2789</v>
      </c>
      <c r="G121" s="373"/>
      <c r="H121" s="373"/>
      <c r="I121" s="368" t="s">
        <v>19</v>
      </c>
      <c r="J121" s="380">
        <f>IF(J14="","",J14)</f>
        <v>45048</v>
      </c>
      <c r="K121" s="373"/>
      <c r="L121" s="375"/>
      <c r="M121" s="356"/>
      <c r="N121" s="356"/>
      <c r="O121" s="356"/>
      <c r="P121" s="356"/>
      <c r="Q121" s="356"/>
      <c r="R121" s="356"/>
      <c r="S121" s="371"/>
      <c r="T121" s="371"/>
      <c r="U121" s="371"/>
      <c r="V121" s="371"/>
      <c r="W121" s="371"/>
      <c r="X121" s="371"/>
      <c r="Y121" s="371"/>
      <c r="Z121" s="371"/>
      <c r="AA121" s="371"/>
      <c r="AB121" s="371"/>
      <c r="AC121" s="371"/>
      <c r="AD121" s="371"/>
      <c r="AE121" s="371"/>
      <c r="AF121" s="356"/>
      <c r="AG121" s="356"/>
      <c r="AH121" s="356"/>
      <c r="AI121" s="356"/>
      <c r="AJ121" s="356"/>
      <c r="AK121" s="356"/>
      <c r="AL121" s="356"/>
      <c r="AM121" s="356"/>
      <c r="AN121" s="356"/>
      <c r="AO121" s="356"/>
      <c r="AP121" s="356"/>
      <c r="AQ121" s="356"/>
      <c r="AR121" s="356"/>
      <c r="AS121" s="356"/>
      <c r="AT121" s="356"/>
      <c r="AU121" s="356"/>
      <c r="AV121" s="356"/>
      <c r="AW121" s="356"/>
      <c r="AX121" s="356"/>
      <c r="AY121" s="356"/>
      <c r="AZ121" s="356"/>
      <c r="BA121" s="356"/>
      <c r="BB121" s="356"/>
      <c r="BC121" s="356"/>
      <c r="BD121" s="356"/>
      <c r="BE121" s="356"/>
      <c r="BF121" s="356"/>
      <c r="BG121" s="356"/>
      <c r="BH121" s="356"/>
      <c r="BI121" s="356"/>
      <c r="BJ121" s="356"/>
      <c r="BK121" s="356"/>
    </row>
    <row r="122" spans="1:65" s="17" customFormat="1" ht="10.4" customHeight="1">
      <c r="A122" s="371"/>
      <c r="B122" s="372"/>
      <c r="C122" s="373"/>
      <c r="D122" s="373"/>
      <c r="E122" s="373"/>
      <c r="F122" s="373"/>
      <c r="G122" s="373"/>
      <c r="H122" s="373"/>
      <c r="I122" s="373"/>
      <c r="J122" s="373"/>
      <c r="K122" s="373"/>
      <c r="L122" s="375"/>
      <c r="M122" s="356"/>
      <c r="N122" s="356"/>
      <c r="O122" s="356"/>
      <c r="P122" s="356"/>
      <c r="Q122" s="356"/>
      <c r="R122" s="356"/>
      <c r="S122" s="371"/>
      <c r="T122" s="371"/>
      <c r="U122" s="371"/>
      <c r="V122" s="371"/>
      <c r="W122" s="371"/>
      <c r="X122" s="371"/>
      <c r="Y122" s="371"/>
      <c r="Z122" s="371"/>
      <c r="AA122" s="371"/>
      <c r="AB122" s="371"/>
      <c r="AC122" s="371"/>
      <c r="AD122" s="371"/>
      <c r="AE122" s="371"/>
      <c r="AF122" s="356"/>
      <c r="AG122" s="356"/>
      <c r="AH122" s="356"/>
      <c r="AI122" s="356"/>
      <c r="AJ122" s="356"/>
      <c r="AK122" s="356"/>
      <c r="AL122" s="356"/>
      <c r="AM122" s="356"/>
      <c r="AN122" s="356"/>
      <c r="AO122" s="356"/>
      <c r="AP122" s="356"/>
      <c r="AQ122" s="356"/>
      <c r="AR122" s="356"/>
      <c r="AS122" s="356"/>
      <c r="AT122" s="356"/>
      <c r="AU122" s="356"/>
      <c r="AV122" s="356"/>
      <c r="AW122" s="356"/>
      <c r="AX122" s="356"/>
      <c r="AY122" s="356"/>
      <c r="AZ122" s="356"/>
      <c r="BA122" s="356"/>
      <c r="BB122" s="356"/>
      <c r="BC122" s="356"/>
      <c r="BD122" s="356"/>
      <c r="BE122" s="356"/>
      <c r="BF122" s="356"/>
      <c r="BG122" s="356"/>
      <c r="BH122" s="356"/>
      <c r="BI122" s="356"/>
      <c r="BJ122" s="356"/>
      <c r="BK122" s="356"/>
    </row>
    <row r="123" spans="1:65" s="119" customFormat="1" ht="29.25" customHeight="1">
      <c r="A123" s="371"/>
      <c r="B123" s="372"/>
      <c r="C123" s="368" t="s">
        <v>20</v>
      </c>
      <c r="D123" s="373"/>
      <c r="E123" s="373"/>
      <c r="F123" s="367" t="s">
        <v>2790</v>
      </c>
      <c r="G123" s="373"/>
      <c r="H123" s="373"/>
      <c r="I123" s="368" t="s">
        <v>25</v>
      </c>
      <c r="J123" s="370" t="s">
        <v>2791</v>
      </c>
      <c r="K123" s="373"/>
      <c r="L123" s="375"/>
      <c r="M123" s="356"/>
      <c r="N123" s="356"/>
      <c r="O123" s="356"/>
      <c r="P123" s="356"/>
      <c r="Q123" s="356"/>
      <c r="R123" s="356"/>
      <c r="S123" s="371"/>
      <c r="T123" s="371"/>
      <c r="U123" s="371"/>
      <c r="V123" s="371"/>
      <c r="W123" s="371"/>
      <c r="X123" s="371"/>
      <c r="Y123" s="371"/>
      <c r="Z123" s="371"/>
      <c r="AA123" s="371"/>
      <c r="AB123" s="371"/>
      <c r="AC123" s="371"/>
      <c r="AD123" s="371"/>
      <c r="AE123" s="371"/>
      <c r="AF123" s="356"/>
      <c r="AG123" s="356"/>
      <c r="AH123" s="356"/>
      <c r="AI123" s="356"/>
      <c r="AJ123" s="356"/>
      <c r="AK123" s="356"/>
      <c r="AL123" s="356"/>
      <c r="AM123" s="356"/>
      <c r="AN123" s="356"/>
      <c r="AO123" s="356"/>
      <c r="AP123" s="356"/>
      <c r="AQ123" s="356"/>
      <c r="AR123" s="356"/>
      <c r="AS123" s="356"/>
      <c r="AT123" s="356"/>
      <c r="AU123" s="356"/>
      <c r="AV123" s="356"/>
      <c r="AW123" s="356"/>
      <c r="AX123" s="356"/>
      <c r="AY123" s="356"/>
      <c r="AZ123" s="356"/>
      <c r="BA123" s="356"/>
      <c r="BB123" s="356"/>
      <c r="BC123" s="356"/>
      <c r="BD123" s="356"/>
      <c r="BE123" s="356"/>
      <c r="BF123" s="356"/>
      <c r="BG123" s="356"/>
      <c r="BH123" s="356"/>
      <c r="BI123" s="356"/>
      <c r="BJ123" s="356"/>
      <c r="BK123" s="356"/>
    </row>
    <row r="124" spans="1:65" s="17" customFormat="1" ht="22.9" customHeight="1">
      <c r="A124" s="371"/>
      <c r="B124" s="372"/>
      <c r="C124" s="368" t="s">
        <v>23</v>
      </c>
      <c r="D124" s="373"/>
      <c r="E124" s="373"/>
      <c r="F124" s="367" t="s">
        <v>24</v>
      </c>
      <c r="G124" s="373"/>
      <c r="H124" s="373"/>
      <c r="I124" s="368" t="s">
        <v>27</v>
      </c>
      <c r="J124" s="370" t="s">
        <v>2693</v>
      </c>
      <c r="K124" s="373"/>
      <c r="L124" s="375"/>
      <c r="M124" s="356"/>
      <c r="N124" s="356"/>
      <c r="O124" s="356"/>
      <c r="P124" s="356"/>
      <c r="Q124" s="356"/>
      <c r="R124" s="356"/>
      <c r="S124" s="371"/>
      <c r="T124" s="371"/>
      <c r="U124" s="371"/>
      <c r="V124" s="371"/>
      <c r="W124" s="371"/>
      <c r="X124" s="371"/>
      <c r="Y124" s="371"/>
      <c r="Z124" s="371"/>
      <c r="AA124" s="371"/>
      <c r="AB124" s="371"/>
      <c r="AC124" s="371"/>
      <c r="AD124" s="371"/>
      <c r="AE124" s="371"/>
      <c r="AF124" s="356"/>
      <c r="AG124" s="356"/>
      <c r="AH124" s="356"/>
      <c r="AI124" s="356"/>
      <c r="AJ124" s="356"/>
      <c r="AK124" s="356"/>
      <c r="AL124" s="356"/>
      <c r="AM124" s="356"/>
      <c r="AN124" s="356"/>
      <c r="AO124" s="356"/>
      <c r="AP124" s="356"/>
      <c r="AQ124" s="356"/>
      <c r="AR124" s="356"/>
      <c r="AS124" s="356"/>
      <c r="AT124" s="356"/>
      <c r="AU124" s="356"/>
      <c r="AV124" s="356"/>
      <c r="AW124" s="356"/>
      <c r="AX124" s="356"/>
      <c r="AY124" s="356"/>
      <c r="AZ124" s="356"/>
      <c r="BA124" s="356"/>
      <c r="BB124" s="356"/>
      <c r="BC124" s="356"/>
      <c r="BD124" s="356"/>
      <c r="BE124" s="356"/>
      <c r="BF124" s="356"/>
      <c r="BG124" s="356"/>
      <c r="BH124" s="356"/>
      <c r="BI124" s="356"/>
      <c r="BJ124" s="356"/>
      <c r="BK124" s="356"/>
    </row>
    <row r="125" spans="1:65" s="129" customFormat="1" ht="25.9" customHeight="1">
      <c r="A125" s="371"/>
      <c r="B125" s="372"/>
      <c r="C125" s="373"/>
      <c r="D125" s="373"/>
      <c r="E125" s="373"/>
      <c r="F125" s="373"/>
      <c r="G125" s="373"/>
      <c r="H125" s="373"/>
      <c r="I125" s="373"/>
      <c r="J125" s="373"/>
      <c r="K125" s="373"/>
      <c r="L125" s="375"/>
      <c r="M125" s="356"/>
      <c r="N125" s="356"/>
      <c r="O125" s="356"/>
      <c r="P125" s="356"/>
      <c r="Q125" s="356"/>
      <c r="R125" s="356"/>
      <c r="S125" s="371"/>
      <c r="T125" s="371"/>
      <c r="U125" s="371"/>
      <c r="V125" s="371"/>
      <c r="W125" s="371"/>
      <c r="X125" s="371"/>
      <c r="Y125" s="371"/>
      <c r="Z125" s="371"/>
      <c r="AA125" s="371"/>
      <c r="AB125" s="371"/>
      <c r="AC125" s="371"/>
      <c r="AD125" s="371"/>
      <c r="AE125" s="371"/>
      <c r="AF125" s="356"/>
      <c r="AG125" s="356"/>
      <c r="AH125" s="356"/>
      <c r="AI125" s="356"/>
      <c r="AJ125" s="356"/>
      <c r="AK125" s="356"/>
      <c r="AL125" s="356"/>
      <c r="AM125" s="356"/>
      <c r="AN125" s="356"/>
      <c r="AO125" s="356"/>
      <c r="AP125" s="356"/>
      <c r="AQ125" s="356"/>
      <c r="AR125" s="356"/>
      <c r="AS125" s="356"/>
      <c r="AT125" s="356"/>
      <c r="AU125" s="356"/>
      <c r="AV125" s="356"/>
      <c r="AW125" s="356"/>
      <c r="AX125" s="356"/>
      <c r="AY125" s="356"/>
      <c r="AZ125" s="356"/>
      <c r="BA125" s="356"/>
      <c r="BB125" s="356"/>
      <c r="BC125" s="356"/>
      <c r="BD125" s="356"/>
      <c r="BE125" s="356"/>
      <c r="BF125" s="356"/>
      <c r="BG125" s="356"/>
      <c r="BH125" s="356"/>
      <c r="BI125" s="356"/>
      <c r="BJ125" s="356"/>
      <c r="BK125" s="356"/>
    </row>
    <row r="126" spans="1:65" s="17" customFormat="1" ht="21.75" customHeight="1">
      <c r="A126" s="443"/>
      <c r="B126" s="444"/>
      <c r="C126" s="445" t="s">
        <v>144</v>
      </c>
      <c r="D126" s="446" t="s">
        <v>54</v>
      </c>
      <c r="E126" s="446" t="s">
        <v>50</v>
      </c>
      <c r="F126" s="446" t="s">
        <v>51</v>
      </c>
      <c r="G126" s="446" t="s">
        <v>145</v>
      </c>
      <c r="H126" s="446" t="s">
        <v>146</v>
      </c>
      <c r="I126" s="446" t="s">
        <v>147</v>
      </c>
      <c r="J126" s="447" t="s">
        <v>116</v>
      </c>
      <c r="K126" s="448" t="s">
        <v>148</v>
      </c>
      <c r="L126" s="449"/>
      <c r="M126" s="382" t="s">
        <v>2689</v>
      </c>
      <c r="N126" s="383" t="s">
        <v>33</v>
      </c>
      <c r="O126" s="383" t="s">
        <v>149</v>
      </c>
      <c r="P126" s="383" t="s">
        <v>150</v>
      </c>
      <c r="Q126" s="383" t="s">
        <v>151</v>
      </c>
      <c r="R126" s="383" t="s">
        <v>152</v>
      </c>
      <c r="S126" s="383" t="s">
        <v>153</v>
      </c>
      <c r="T126" s="384" t="s">
        <v>154</v>
      </c>
      <c r="U126" s="443"/>
      <c r="V126" s="443"/>
      <c r="W126" s="443"/>
      <c r="X126" s="443"/>
      <c r="Y126" s="443"/>
      <c r="Z126" s="443"/>
      <c r="AA126" s="443"/>
      <c r="AB126" s="443"/>
      <c r="AC126" s="443"/>
      <c r="AD126" s="443"/>
      <c r="AE126" s="443"/>
      <c r="AF126" s="360"/>
      <c r="AG126" s="360"/>
      <c r="AH126" s="360"/>
      <c r="AI126" s="360"/>
      <c r="AJ126" s="360"/>
      <c r="AK126" s="360"/>
      <c r="AL126" s="360"/>
      <c r="AM126" s="360"/>
      <c r="AN126" s="360"/>
      <c r="AO126" s="360"/>
      <c r="AP126" s="360"/>
      <c r="AQ126" s="360"/>
      <c r="AR126" s="360"/>
      <c r="AS126" s="360"/>
      <c r="AT126" s="360"/>
      <c r="AU126" s="360"/>
      <c r="AV126" s="360"/>
      <c r="AW126" s="360"/>
      <c r="AX126" s="360"/>
      <c r="AY126" s="360"/>
      <c r="AZ126" s="360"/>
      <c r="BA126" s="360"/>
      <c r="BB126" s="360"/>
      <c r="BC126" s="360"/>
      <c r="BD126" s="360"/>
      <c r="BE126" s="360"/>
      <c r="BF126" s="360"/>
      <c r="BG126" s="360"/>
      <c r="BH126" s="360"/>
      <c r="BI126" s="360"/>
      <c r="BJ126" s="360"/>
      <c r="BK126" s="360"/>
      <c r="BL126" s="3"/>
      <c r="BM126" s="156"/>
    </row>
    <row r="127" spans="1:65" s="17" customFormat="1" ht="33" customHeight="1">
      <c r="A127" s="371"/>
      <c r="B127" s="372"/>
      <c r="C127" s="387" t="s">
        <v>117</v>
      </c>
      <c r="D127" s="373"/>
      <c r="E127" s="373"/>
      <c r="F127" s="373"/>
      <c r="G127" s="373"/>
      <c r="H127" s="373"/>
      <c r="I127" s="373"/>
      <c r="J127" s="450"/>
      <c r="K127" s="373"/>
      <c r="L127" s="374"/>
      <c r="M127" s="385"/>
      <c r="N127" s="451"/>
      <c r="O127" s="386"/>
      <c r="P127" s="452">
        <v>0</v>
      </c>
      <c r="Q127" s="386"/>
      <c r="R127" s="452">
        <v>0.52217000000000002</v>
      </c>
      <c r="S127" s="386"/>
      <c r="T127" s="453">
        <v>7.7860000000000013E-2</v>
      </c>
      <c r="U127" s="371"/>
      <c r="V127" s="371"/>
      <c r="W127" s="371"/>
      <c r="X127" s="371"/>
      <c r="Y127" s="371"/>
      <c r="Z127" s="371"/>
      <c r="AA127" s="371"/>
      <c r="AB127" s="371"/>
      <c r="AC127" s="371"/>
      <c r="AD127" s="371"/>
      <c r="AE127" s="371"/>
      <c r="AF127" s="356"/>
      <c r="AG127" s="356"/>
      <c r="AH127" s="356"/>
      <c r="AI127" s="356"/>
      <c r="AJ127" s="356"/>
      <c r="AK127" s="356"/>
      <c r="AL127" s="356"/>
      <c r="AM127" s="356"/>
      <c r="AN127" s="356"/>
      <c r="AO127" s="356"/>
      <c r="AP127" s="356"/>
      <c r="AQ127" s="356"/>
      <c r="AR127" s="356"/>
      <c r="AS127" s="356"/>
      <c r="AT127" s="362" t="s">
        <v>68</v>
      </c>
      <c r="AU127" s="362" t="s">
        <v>118</v>
      </c>
      <c r="AV127" s="356"/>
      <c r="AW127" s="356"/>
      <c r="AX127" s="356"/>
      <c r="AY127" s="356"/>
      <c r="AZ127" s="356"/>
      <c r="BA127" s="356"/>
      <c r="BB127" s="356"/>
      <c r="BC127" s="356"/>
      <c r="BD127" s="356"/>
      <c r="BE127" s="356"/>
      <c r="BF127" s="356"/>
      <c r="BG127" s="356"/>
      <c r="BH127" s="356"/>
      <c r="BI127" s="356"/>
      <c r="BJ127" s="356"/>
      <c r="BK127" s="454">
        <v>0</v>
      </c>
      <c r="BL127" s="3"/>
      <c r="BM127" s="156"/>
    </row>
    <row r="128" spans="1:65" s="17" customFormat="1" ht="33" customHeight="1">
      <c r="A128" s="361"/>
      <c r="B128" s="455"/>
      <c r="C128" s="456"/>
      <c r="D128" s="457" t="s">
        <v>68</v>
      </c>
      <c r="E128" s="458" t="s">
        <v>560</v>
      </c>
      <c r="F128" s="458" t="s">
        <v>561</v>
      </c>
      <c r="G128" s="456"/>
      <c r="H128" s="456"/>
      <c r="I128" s="459"/>
      <c r="J128" s="460"/>
      <c r="K128" s="456"/>
      <c r="L128" s="461"/>
      <c r="M128" s="462"/>
      <c r="N128" s="463"/>
      <c r="O128" s="463"/>
      <c r="P128" s="464">
        <v>0</v>
      </c>
      <c r="Q128" s="463"/>
      <c r="R128" s="464">
        <v>0.52217000000000002</v>
      </c>
      <c r="S128" s="463"/>
      <c r="T128" s="465">
        <v>7.7860000000000013E-2</v>
      </c>
      <c r="U128" s="361"/>
      <c r="V128" s="361"/>
      <c r="W128" s="361"/>
      <c r="X128" s="361"/>
      <c r="Y128" s="361"/>
      <c r="Z128" s="361"/>
      <c r="AA128" s="361"/>
      <c r="AB128" s="361"/>
      <c r="AC128" s="361"/>
      <c r="AD128" s="361"/>
      <c r="AE128" s="361"/>
      <c r="AF128" s="361"/>
      <c r="AG128" s="361"/>
      <c r="AH128" s="361"/>
      <c r="AI128" s="361"/>
      <c r="AJ128" s="361"/>
      <c r="AK128" s="361"/>
      <c r="AL128" s="361"/>
      <c r="AM128" s="361"/>
      <c r="AN128" s="361"/>
      <c r="AO128" s="361"/>
      <c r="AP128" s="361"/>
      <c r="AQ128" s="361"/>
      <c r="AR128" s="466" t="s">
        <v>81</v>
      </c>
      <c r="AS128" s="361"/>
      <c r="AT128" s="467" t="s">
        <v>68</v>
      </c>
      <c r="AU128" s="467" t="s">
        <v>69</v>
      </c>
      <c r="AV128" s="361"/>
      <c r="AW128" s="361"/>
      <c r="AX128" s="361"/>
      <c r="AY128" s="466" t="s">
        <v>157</v>
      </c>
      <c r="AZ128" s="361"/>
      <c r="BA128" s="361"/>
      <c r="BB128" s="361"/>
      <c r="BC128" s="361"/>
      <c r="BD128" s="361"/>
      <c r="BE128" s="361"/>
      <c r="BF128" s="361"/>
      <c r="BG128" s="361"/>
      <c r="BH128" s="361"/>
      <c r="BI128" s="361"/>
      <c r="BJ128" s="361"/>
      <c r="BK128" s="468">
        <v>0</v>
      </c>
      <c r="BL128" s="3"/>
      <c r="BM128" s="156"/>
    </row>
    <row r="129" spans="1:65" s="17" customFormat="1" ht="24.25" customHeight="1">
      <c r="A129" s="361"/>
      <c r="B129" s="455"/>
      <c r="C129" s="456"/>
      <c r="D129" s="457" t="s">
        <v>68</v>
      </c>
      <c r="E129" s="469" t="s">
        <v>1532</v>
      </c>
      <c r="F129" s="469" t="s">
        <v>1533</v>
      </c>
      <c r="G129" s="456"/>
      <c r="H129" s="456"/>
      <c r="I129" s="459"/>
      <c r="J129" s="470"/>
      <c r="K129" s="456"/>
      <c r="L129" s="461"/>
      <c r="M129" s="462"/>
      <c r="N129" s="463"/>
      <c r="O129" s="463"/>
      <c r="P129" s="464">
        <v>0</v>
      </c>
      <c r="Q129" s="463"/>
      <c r="R129" s="464">
        <v>6.45E-3</v>
      </c>
      <c r="S129" s="463"/>
      <c r="T129" s="465">
        <v>0</v>
      </c>
      <c r="U129" s="361"/>
      <c r="V129" s="361"/>
      <c r="W129" s="361"/>
      <c r="X129" s="361"/>
      <c r="Y129" s="361"/>
      <c r="Z129" s="361"/>
      <c r="AA129" s="361"/>
      <c r="AB129" s="361"/>
      <c r="AC129" s="361"/>
      <c r="AD129" s="361"/>
      <c r="AE129" s="361"/>
      <c r="AF129" s="361"/>
      <c r="AG129" s="361"/>
      <c r="AH129" s="361"/>
      <c r="AI129" s="361"/>
      <c r="AJ129" s="361"/>
      <c r="AK129" s="361"/>
      <c r="AL129" s="361"/>
      <c r="AM129" s="361"/>
      <c r="AN129" s="361"/>
      <c r="AO129" s="361"/>
      <c r="AP129" s="361"/>
      <c r="AQ129" s="361"/>
      <c r="AR129" s="466" t="s">
        <v>81</v>
      </c>
      <c r="AS129" s="361"/>
      <c r="AT129" s="467" t="s">
        <v>68</v>
      </c>
      <c r="AU129" s="467" t="s">
        <v>75</v>
      </c>
      <c r="AV129" s="361"/>
      <c r="AW129" s="361"/>
      <c r="AX129" s="361"/>
      <c r="AY129" s="466" t="s">
        <v>157</v>
      </c>
      <c r="AZ129" s="361"/>
      <c r="BA129" s="361"/>
      <c r="BB129" s="361"/>
      <c r="BC129" s="361"/>
      <c r="BD129" s="361"/>
      <c r="BE129" s="361"/>
      <c r="BF129" s="361"/>
      <c r="BG129" s="361"/>
      <c r="BH129" s="361"/>
      <c r="BI129" s="361"/>
      <c r="BJ129" s="361"/>
      <c r="BK129" s="468">
        <v>0</v>
      </c>
      <c r="BL129" s="361"/>
      <c r="BM129" s="361"/>
    </row>
    <row r="130" spans="1:65" s="17" customFormat="1" ht="24.25" customHeight="1">
      <c r="A130" s="371"/>
      <c r="B130" s="372"/>
      <c r="C130" s="471" t="s">
        <v>75</v>
      </c>
      <c r="D130" s="471" t="s">
        <v>159</v>
      </c>
      <c r="E130" s="472" t="s">
        <v>1534</v>
      </c>
      <c r="F130" s="473" t="s">
        <v>1535</v>
      </c>
      <c r="G130" s="474" t="s">
        <v>239</v>
      </c>
      <c r="H130" s="475">
        <v>75</v>
      </c>
      <c r="I130" s="476"/>
      <c r="J130" s="477"/>
      <c r="K130" s="478"/>
      <c r="L130" s="374"/>
      <c r="M130" s="479" t="s">
        <v>2689</v>
      </c>
      <c r="N130" s="480" t="s">
        <v>35</v>
      </c>
      <c r="O130" s="381"/>
      <c r="P130" s="481">
        <v>0</v>
      </c>
      <c r="Q130" s="481">
        <v>4.0000000000000003E-5</v>
      </c>
      <c r="R130" s="481">
        <v>3.0000000000000001E-3</v>
      </c>
      <c r="S130" s="481">
        <v>0</v>
      </c>
      <c r="T130" s="482">
        <v>0</v>
      </c>
      <c r="U130" s="371"/>
      <c r="V130" s="371"/>
      <c r="W130" s="371"/>
      <c r="X130" s="371"/>
      <c r="Y130" s="371"/>
      <c r="Z130" s="371"/>
      <c r="AA130" s="371"/>
      <c r="AB130" s="371"/>
      <c r="AC130" s="371"/>
      <c r="AD130" s="371"/>
      <c r="AE130" s="371"/>
      <c r="AF130" s="356"/>
      <c r="AG130" s="356"/>
      <c r="AH130" s="356"/>
      <c r="AI130" s="356"/>
      <c r="AJ130" s="356"/>
      <c r="AK130" s="356"/>
      <c r="AL130" s="356"/>
      <c r="AM130" s="356"/>
      <c r="AN130" s="356"/>
      <c r="AO130" s="356"/>
      <c r="AP130" s="356"/>
      <c r="AQ130" s="356"/>
      <c r="AR130" s="483" t="s">
        <v>197</v>
      </c>
      <c r="AS130" s="356"/>
      <c r="AT130" s="483" t="s">
        <v>159</v>
      </c>
      <c r="AU130" s="483" t="s">
        <v>81</v>
      </c>
      <c r="AV130" s="356"/>
      <c r="AW130" s="356"/>
      <c r="AX130" s="356"/>
      <c r="AY130" s="362" t="s">
        <v>157</v>
      </c>
      <c r="AZ130" s="356"/>
      <c r="BA130" s="356"/>
      <c r="BB130" s="356"/>
      <c r="BC130" s="356"/>
      <c r="BD130" s="356"/>
      <c r="BE130" s="484">
        <v>0</v>
      </c>
      <c r="BF130" s="484">
        <v>0</v>
      </c>
      <c r="BG130" s="484">
        <v>0</v>
      </c>
      <c r="BH130" s="484">
        <v>0</v>
      </c>
      <c r="BI130" s="484">
        <v>0</v>
      </c>
      <c r="BJ130" s="362" t="s">
        <v>81</v>
      </c>
      <c r="BK130" s="484">
        <v>0</v>
      </c>
      <c r="BL130" s="362" t="s">
        <v>197</v>
      </c>
      <c r="BM130" s="483" t="s">
        <v>2795</v>
      </c>
    </row>
    <row r="131" spans="1:65" s="17" customFormat="1" ht="24.25" customHeight="1">
      <c r="A131" s="371"/>
      <c r="B131" s="372"/>
      <c r="C131" s="485" t="s">
        <v>81</v>
      </c>
      <c r="D131" s="485" t="s">
        <v>236</v>
      </c>
      <c r="E131" s="486" t="s">
        <v>1923</v>
      </c>
      <c r="F131" s="487" t="s">
        <v>1924</v>
      </c>
      <c r="G131" s="488" t="s">
        <v>239</v>
      </c>
      <c r="H131" s="489">
        <v>35</v>
      </c>
      <c r="I131" s="490"/>
      <c r="J131" s="491"/>
      <c r="K131" s="492"/>
      <c r="L131" s="493"/>
      <c r="M131" s="494" t="s">
        <v>2689</v>
      </c>
      <c r="N131" s="495" t="s">
        <v>35</v>
      </c>
      <c r="O131" s="381"/>
      <c r="P131" s="481">
        <v>0</v>
      </c>
      <c r="Q131" s="481">
        <v>3.0000000000000001E-5</v>
      </c>
      <c r="R131" s="481">
        <v>1.0499999999999999E-3</v>
      </c>
      <c r="S131" s="481">
        <v>0</v>
      </c>
      <c r="T131" s="482">
        <v>0</v>
      </c>
      <c r="U131" s="371"/>
      <c r="V131" s="371"/>
      <c r="W131" s="371"/>
      <c r="X131" s="371"/>
      <c r="Y131" s="371"/>
      <c r="Z131" s="371"/>
      <c r="AA131" s="371"/>
      <c r="AB131" s="371"/>
      <c r="AC131" s="371"/>
      <c r="AD131" s="371"/>
      <c r="AE131" s="371"/>
      <c r="AF131" s="356"/>
      <c r="AG131" s="356"/>
      <c r="AH131" s="356"/>
      <c r="AI131" s="356"/>
      <c r="AJ131" s="356"/>
      <c r="AK131" s="356"/>
      <c r="AL131" s="356"/>
      <c r="AM131" s="356"/>
      <c r="AN131" s="356"/>
      <c r="AO131" s="356"/>
      <c r="AP131" s="356"/>
      <c r="AQ131" s="356"/>
      <c r="AR131" s="483" t="s">
        <v>233</v>
      </c>
      <c r="AS131" s="356"/>
      <c r="AT131" s="483" t="s">
        <v>236</v>
      </c>
      <c r="AU131" s="483" t="s">
        <v>81</v>
      </c>
      <c r="AV131" s="356"/>
      <c r="AW131" s="356"/>
      <c r="AX131" s="356"/>
      <c r="AY131" s="362" t="s">
        <v>157</v>
      </c>
      <c r="AZ131" s="356"/>
      <c r="BA131" s="356"/>
      <c r="BB131" s="356"/>
      <c r="BC131" s="356"/>
      <c r="BD131" s="356"/>
      <c r="BE131" s="484">
        <v>0</v>
      </c>
      <c r="BF131" s="484">
        <v>0</v>
      </c>
      <c r="BG131" s="484">
        <v>0</v>
      </c>
      <c r="BH131" s="484">
        <v>0</v>
      </c>
      <c r="BI131" s="484">
        <v>0</v>
      </c>
      <c r="BJ131" s="362" t="s">
        <v>81</v>
      </c>
      <c r="BK131" s="484">
        <v>0</v>
      </c>
      <c r="BL131" s="362" t="s">
        <v>197</v>
      </c>
      <c r="BM131" s="483" t="s">
        <v>2796</v>
      </c>
    </row>
    <row r="132" spans="1:65" s="129" customFormat="1" ht="25.9" customHeight="1">
      <c r="A132" s="371"/>
      <c r="B132" s="372"/>
      <c r="C132" s="485" t="s">
        <v>169</v>
      </c>
      <c r="D132" s="485" t="s">
        <v>236</v>
      </c>
      <c r="E132" s="486" t="s">
        <v>1925</v>
      </c>
      <c r="F132" s="487" t="s">
        <v>1926</v>
      </c>
      <c r="G132" s="488" t="s">
        <v>239</v>
      </c>
      <c r="H132" s="489">
        <v>40</v>
      </c>
      <c r="I132" s="490"/>
      <c r="J132" s="491"/>
      <c r="K132" s="492"/>
      <c r="L132" s="493"/>
      <c r="M132" s="494" t="s">
        <v>2689</v>
      </c>
      <c r="N132" s="495" t="s">
        <v>35</v>
      </c>
      <c r="O132" s="381"/>
      <c r="P132" s="481">
        <v>0</v>
      </c>
      <c r="Q132" s="481">
        <v>6.0000000000000002E-5</v>
      </c>
      <c r="R132" s="481">
        <v>2.4000000000000002E-3</v>
      </c>
      <c r="S132" s="481">
        <v>0</v>
      </c>
      <c r="T132" s="482">
        <v>0</v>
      </c>
      <c r="U132" s="371"/>
      <c r="V132" s="371"/>
      <c r="W132" s="371"/>
      <c r="X132" s="371"/>
      <c r="Y132" s="371"/>
      <c r="Z132" s="371"/>
      <c r="AA132" s="371"/>
      <c r="AB132" s="371"/>
      <c r="AC132" s="371"/>
      <c r="AD132" s="371"/>
      <c r="AE132" s="371"/>
      <c r="AF132" s="356"/>
      <c r="AG132" s="356"/>
      <c r="AH132" s="356"/>
      <c r="AI132" s="356"/>
      <c r="AJ132" s="356"/>
      <c r="AK132" s="356"/>
      <c r="AL132" s="356"/>
      <c r="AM132" s="356"/>
      <c r="AN132" s="356"/>
      <c r="AO132" s="356"/>
      <c r="AP132" s="356"/>
      <c r="AQ132" s="356"/>
      <c r="AR132" s="483" t="s">
        <v>233</v>
      </c>
      <c r="AS132" s="356"/>
      <c r="AT132" s="483" t="s">
        <v>236</v>
      </c>
      <c r="AU132" s="483" t="s">
        <v>81</v>
      </c>
      <c r="AV132" s="356"/>
      <c r="AW132" s="356"/>
      <c r="AX132" s="356"/>
      <c r="AY132" s="362" t="s">
        <v>157</v>
      </c>
      <c r="AZ132" s="356"/>
      <c r="BA132" s="356"/>
      <c r="BB132" s="356"/>
      <c r="BC132" s="356"/>
      <c r="BD132" s="356"/>
      <c r="BE132" s="484">
        <v>0</v>
      </c>
      <c r="BF132" s="484">
        <v>0</v>
      </c>
      <c r="BG132" s="484">
        <v>0</v>
      </c>
      <c r="BH132" s="484">
        <v>0</v>
      </c>
      <c r="BI132" s="484">
        <v>0</v>
      </c>
      <c r="BJ132" s="362" t="s">
        <v>81</v>
      </c>
      <c r="BK132" s="484">
        <v>0</v>
      </c>
      <c r="BL132" s="362" t="s">
        <v>197</v>
      </c>
      <c r="BM132" s="483" t="s">
        <v>2797</v>
      </c>
    </row>
    <row r="133" spans="1:65" s="17" customFormat="1" ht="21.75" customHeight="1">
      <c r="A133" s="371"/>
      <c r="B133" s="372"/>
      <c r="C133" s="471" t="s">
        <v>163</v>
      </c>
      <c r="D133" s="471" t="s">
        <v>159</v>
      </c>
      <c r="E133" s="472" t="s">
        <v>1541</v>
      </c>
      <c r="F133" s="473" t="s">
        <v>1542</v>
      </c>
      <c r="G133" s="474" t="s">
        <v>912</v>
      </c>
      <c r="H133" s="496"/>
      <c r="I133" s="476"/>
      <c r="J133" s="477"/>
      <c r="K133" s="478"/>
      <c r="L133" s="374"/>
      <c r="M133" s="479" t="s">
        <v>2689</v>
      </c>
      <c r="N133" s="480" t="s">
        <v>35</v>
      </c>
      <c r="O133" s="381"/>
      <c r="P133" s="481">
        <v>0</v>
      </c>
      <c r="Q133" s="481">
        <v>0</v>
      </c>
      <c r="R133" s="481">
        <v>0</v>
      </c>
      <c r="S133" s="481">
        <v>0</v>
      </c>
      <c r="T133" s="482">
        <v>0</v>
      </c>
      <c r="U133" s="371"/>
      <c r="V133" s="371"/>
      <c r="W133" s="371"/>
      <c r="X133" s="371"/>
      <c r="Y133" s="371"/>
      <c r="Z133" s="371"/>
      <c r="AA133" s="371"/>
      <c r="AB133" s="371"/>
      <c r="AC133" s="371"/>
      <c r="AD133" s="371"/>
      <c r="AE133" s="371"/>
      <c r="AF133" s="356"/>
      <c r="AG133" s="356"/>
      <c r="AH133" s="356"/>
      <c r="AI133" s="356"/>
      <c r="AJ133" s="356"/>
      <c r="AK133" s="356"/>
      <c r="AL133" s="356"/>
      <c r="AM133" s="356"/>
      <c r="AN133" s="356"/>
      <c r="AO133" s="356"/>
      <c r="AP133" s="356"/>
      <c r="AQ133" s="356"/>
      <c r="AR133" s="483" t="s">
        <v>197</v>
      </c>
      <c r="AS133" s="356"/>
      <c r="AT133" s="483" t="s">
        <v>159</v>
      </c>
      <c r="AU133" s="483" t="s">
        <v>81</v>
      </c>
      <c r="AV133" s="356"/>
      <c r="AW133" s="356"/>
      <c r="AX133" s="356"/>
      <c r="AY133" s="362" t="s">
        <v>157</v>
      </c>
      <c r="AZ133" s="356"/>
      <c r="BA133" s="356"/>
      <c r="BB133" s="356"/>
      <c r="BC133" s="356"/>
      <c r="BD133" s="356"/>
      <c r="BE133" s="484">
        <v>0</v>
      </c>
      <c r="BF133" s="484">
        <v>0</v>
      </c>
      <c r="BG133" s="484">
        <v>0</v>
      </c>
      <c r="BH133" s="484">
        <v>0</v>
      </c>
      <c r="BI133" s="484">
        <v>0</v>
      </c>
      <c r="BJ133" s="362" t="s">
        <v>81</v>
      </c>
      <c r="BK133" s="484">
        <v>0</v>
      </c>
      <c r="BL133" s="362" t="s">
        <v>197</v>
      </c>
      <c r="BM133" s="483" t="s">
        <v>2798</v>
      </c>
    </row>
    <row r="134" spans="1:65" s="17" customFormat="1" ht="21.75" customHeight="1">
      <c r="A134" s="371"/>
      <c r="B134" s="372"/>
      <c r="C134" s="471" t="s">
        <v>180</v>
      </c>
      <c r="D134" s="471" t="s">
        <v>159</v>
      </c>
      <c r="E134" s="472" t="s">
        <v>1544</v>
      </c>
      <c r="F134" s="473" t="s">
        <v>1545</v>
      </c>
      <c r="G134" s="474" t="s">
        <v>912</v>
      </c>
      <c r="H134" s="496"/>
      <c r="I134" s="476"/>
      <c r="J134" s="477"/>
      <c r="K134" s="478"/>
      <c r="L134" s="374"/>
      <c r="M134" s="479" t="s">
        <v>2689</v>
      </c>
      <c r="N134" s="480" t="s">
        <v>35</v>
      </c>
      <c r="O134" s="381"/>
      <c r="P134" s="481">
        <v>0</v>
      </c>
      <c r="Q134" s="481">
        <v>0</v>
      </c>
      <c r="R134" s="481">
        <v>0</v>
      </c>
      <c r="S134" s="481">
        <v>0</v>
      </c>
      <c r="T134" s="482">
        <v>0</v>
      </c>
      <c r="U134" s="371"/>
      <c r="V134" s="371"/>
      <c r="W134" s="371"/>
      <c r="X134" s="371"/>
      <c r="Y134" s="371"/>
      <c r="Z134" s="371"/>
      <c r="AA134" s="371"/>
      <c r="AB134" s="371"/>
      <c r="AC134" s="371"/>
      <c r="AD134" s="371"/>
      <c r="AE134" s="371"/>
      <c r="AF134" s="356"/>
      <c r="AG134" s="356"/>
      <c r="AH134" s="356"/>
      <c r="AI134" s="356"/>
      <c r="AJ134" s="356"/>
      <c r="AK134" s="356"/>
      <c r="AL134" s="356"/>
      <c r="AM134" s="356"/>
      <c r="AN134" s="356"/>
      <c r="AO134" s="356"/>
      <c r="AP134" s="356"/>
      <c r="AQ134" s="356"/>
      <c r="AR134" s="483" t="s">
        <v>197</v>
      </c>
      <c r="AS134" s="356"/>
      <c r="AT134" s="483" t="s">
        <v>159</v>
      </c>
      <c r="AU134" s="483" t="s">
        <v>81</v>
      </c>
      <c r="AV134" s="356"/>
      <c r="AW134" s="356"/>
      <c r="AX134" s="356"/>
      <c r="AY134" s="362" t="s">
        <v>157</v>
      </c>
      <c r="AZ134" s="356"/>
      <c r="BA134" s="356"/>
      <c r="BB134" s="356"/>
      <c r="BC134" s="356"/>
      <c r="BD134" s="356"/>
      <c r="BE134" s="484">
        <v>0</v>
      </c>
      <c r="BF134" s="484">
        <v>0</v>
      </c>
      <c r="BG134" s="484">
        <v>0</v>
      </c>
      <c r="BH134" s="484">
        <v>0</v>
      </c>
      <c r="BI134" s="484">
        <v>0</v>
      </c>
      <c r="BJ134" s="362" t="s">
        <v>81</v>
      </c>
      <c r="BK134" s="484">
        <v>0</v>
      </c>
      <c r="BL134" s="362" t="s">
        <v>197</v>
      </c>
      <c r="BM134" s="483" t="s">
        <v>2799</v>
      </c>
    </row>
    <row r="135" spans="1:65" s="17" customFormat="1" ht="21.75" customHeight="1">
      <c r="A135" s="371"/>
      <c r="B135" s="372"/>
      <c r="C135" s="471" t="s">
        <v>176</v>
      </c>
      <c r="D135" s="471" t="s">
        <v>159</v>
      </c>
      <c r="E135" s="472" t="s">
        <v>1547</v>
      </c>
      <c r="F135" s="473" t="s">
        <v>1548</v>
      </c>
      <c r="G135" s="474" t="s">
        <v>912</v>
      </c>
      <c r="H135" s="496"/>
      <c r="I135" s="476"/>
      <c r="J135" s="477"/>
      <c r="K135" s="478"/>
      <c r="L135" s="374"/>
      <c r="M135" s="479" t="s">
        <v>2689</v>
      </c>
      <c r="N135" s="480" t="s">
        <v>35</v>
      </c>
      <c r="O135" s="381"/>
      <c r="P135" s="481">
        <v>0</v>
      </c>
      <c r="Q135" s="481">
        <v>0</v>
      </c>
      <c r="R135" s="481">
        <v>0</v>
      </c>
      <c r="S135" s="481">
        <v>0</v>
      </c>
      <c r="T135" s="482">
        <v>0</v>
      </c>
      <c r="U135" s="371"/>
      <c r="V135" s="371"/>
      <c r="W135" s="371"/>
      <c r="X135" s="371"/>
      <c r="Y135" s="371"/>
      <c r="Z135" s="371"/>
      <c r="AA135" s="371"/>
      <c r="AB135" s="371"/>
      <c r="AC135" s="371"/>
      <c r="AD135" s="371"/>
      <c r="AE135" s="371"/>
      <c r="AF135" s="356"/>
      <c r="AG135" s="356"/>
      <c r="AH135" s="356"/>
      <c r="AI135" s="356"/>
      <c r="AJ135" s="356"/>
      <c r="AK135" s="356"/>
      <c r="AL135" s="356"/>
      <c r="AM135" s="356"/>
      <c r="AN135" s="356"/>
      <c r="AO135" s="356"/>
      <c r="AP135" s="356"/>
      <c r="AQ135" s="356"/>
      <c r="AR135" s="483" t="s">
        <v>197</v>
      </c>
      <c r="AS135" s="356"/>
      <c r="AT135" s="483" t="s">
        <v>159</v>
      </c>
      <c r="AU135" s="483" t="s">
        <v>81</v>
      </c>
      <c r="AV135" s="356"/>
      <c r="AW135" s="356"/>
      <c r="AX135" s="356"/>
      <c r="AY135" s="362" t="s">
        <v>157</v>
      </c>
      <c r="AZ135" s="356"/>
      <c r="BA135" s="356"/>
      <c r="BB135" s="356"/>
      <c r="BC135" s="356"/>
      <c r="BD135" s="356"/>
      <c r="BE135" s="484">
        <v>0</v>
      </c>
      <c r="BF135" s="484">
        <v>0</v>
      </c>
      <c r="BG135" s="484">
        <v>0</v>
      </c>
      <c r="BH135" s="484">
        <v>0</v>
      </c>
      <c r="BI135" s="484">
        <v>0</v>
      </c>
      <c r="BJ135" s="362" t="s">
        <v>81</v>
      </c>
      <c r="BK135" s="484">
        <v>0</v>
      </c>
      <c r="BL135" s="362" t="s">
        <v>197</v>
      </c>
      <c r="BM135" s="483" t="s">
        <v>2800</v>
      </c>
    </row>
    <row r="136" spans="1:65" s="17" customFormat="1" ht="21.75" customHeight="1">
      <c r="A136" s="361"/>
      <c r="B136" s="455"/>
      <c r="C136" s="456"/>
      <c r="D136" s="457" t="s">
        <v>68</v>
      </c>
      <c r="E136" s="469" t="s">
        <v>1927</v>
      </c>
      <c r="F136" s="469" t="s">
        <v>1928</v>
      </c>
      <c r="G136" s="456"/>
      <c r="H136" s="456"/>
      <c r="I136" s="459"/>
      <c r="J136" s="470"/>
      <c r="K136" s="456"/>
      <c r="L136" s="461"/>
      <c r="M136" s="462"/>
      <c r="N136" s="463"/>
      <c r="O136" s="463"/>
      <c r="P136" s="464">
        <v>0</v>
      </c>
      <c r="Q136" s="463"/>
      <c r="R136" s="464">
        <v>4.1759999999999999E-2</v>
      </c>
      <c r="S136" s="463"/>
      <c r="T136" s="465">
        <v>0</v>
      </c>
      <c r="U136" s="361"/>
      <c r="V136" s="361"/>
      <c r="W136" s="361"/>
      <c r="X136" s="361"/>
      <c r="Y136" s="361"/>
      <c r="Z136" s="361"/>
      <c r="AA136" s="361"/>
      <c r="AB136" s="361"/>
      <c r="AC136" s="361"/>
      <c r="AD136" s="361"/>
      <c r="AE136" s="361"/>
      <c r="AF136" s="361"/>
      <c r="AG136" s="361"/>
      <c r="AH136" s="361"/>
      <c r="AI136" s="361"/>
      <c r="AJ136" s="361"/>
      <c r="AK136" s="361"/>
      <c r="AL136" s="361"/>
      <c r="AM136" s="361"/>
      <c r="AN136" s="361"/>
      <c r="AO136" s="361"/>
      <c r="AP136" s="361"/>
      <c r="AQ136" s="361"/>
      <c r="AR136" s="466" t="s">
        <v>81</v>
      </c>
      <c r="AS136" s="361"/>
      <c r="AT136" s="467" t="s">
        <v>68</v>
      </c>
      <c r="AU136" s="467" t="s">
        <v>75</v>
      </c>
      <c r="AV136" s="361"/>
      <c r="AW136" s="361"/>
      <c r="AX136" s="361"/>
      <c r="AY136" s="466" t="s">
        <v>157</v>
      </c>
      <c r="AZ136" s="361"/>
      <c r="BA136" s="361"/>
      <c r="BB136" s="361"/>
      <c r="BC136" s="361"/>
      <c r="BD136" s="361"/>
      <c r="BE136" s="361"/>
      <c r="BF136" s="361"/>
      <c r="BG136" s="361"/>
      <c r="BH136" s="361"/>
      <c r="BI136" s="361"/>
      <c r="BJ136" s="361"/>
      <c r="BK136" s="468">
        <v>0</v>
      </c>
      <c r="BL136" s="361"/>
      <c r="BM136" s="361"/>
    </row>
    <row r="137" spans="1:65" s="17" customFormat="1" ht="24.25" customHeight="1">
      <c r="A137" s="371"/>
      <c r="B137" s="372"/>
      <c r="C137" s="471" t="s">
        <v>191</v>
      </c>
      <c r="D137" s="471" t="s">
        <v>159</v>
      </c>
      <c r="E137" s="472" t="s">
        <v>1929</v>
      </c>
      <c r="F137" s="473" t="s">
        <v>1930</v>
      </c>
      <c r="G137" s="474" t="s">
        <v>239</v>
      </c>
      <c r="H137" s="475">
        <v>23</v>
      </c>
      <c r="I137" s="476"/>
      <c r="J137" s="477"/>
      <c r="K137" s="478"/>
      <c r="L137" s="374"/>
      <c r="M137" s="479" t="s">
        <v>2689</v>
      </c>
      <c r="N137" s="480" t="s">
        <v>35</v>
      </c>
      <c r="O137" s="381"/>
      <c r="P137" s="481">
        <v>0</v>
      </c>
      <c r="Q137" s="481">
        <v>2.2000000000000001E-4</v>
      </c>
      <c r="R137" s="481">
        <v>5.0600000000000003E-3</v>
      </c>
      <c r="S137" s="481">
        <v>0</v>
      </c>
      <c r="T137" s="482">
        <v>0</v>
      </c>
      <c r="U137" s="371"/>
      <c r="V137" s="371"/>
      <c r="W137" s="371"/>
      <c r="X137" s="371"/>
      <c r="Y137" s="371"/>
      <c r="Z137" s="371"/>
      <c r="AA137" s="371"/>
      <c r="AB137" s="371"/>
      <c r="AC137" s="371"/>
      <c r="AD137" s="371"/>
      <c r="AE137" s="371"/>
      <c r="AF137" s="356"/>
      <c r="AG137" s="356"/>
      <c r="AH137" s="356"/>
      <c r="AI137" s="356"/>
      <c r="AJ137" s="356"/>
      <c r="AK137" s="356"/>
      <c r="AL137" s="356"/>
      <c r="AM137" s="356"/>
      <c r="AN137" s="356"/>
      <c r="AO137" s="356"/>
      <c r="AP137" s="356"/>
      <c r="AQ137" s="356"/>
      <c r="AR137" s="483" t="s">
        <v>197</v>
      </c>
      <c r="AS137" s="356"/>
      <c r="AT137" s="483" t="s">
        <v>159</v>
      </c>
      <c r="AU137" s="483" t="s">
        <v>81</v>
      </c>
      <c r="AV137" s="356"/>
      <c r="AW137" s="356"/>
      <c r="AX137" s="356"/>
      <c r="AY137" s="362" t="s">
        <v>157</v>
      </c>
      <c r="AZ137" s="356"/>
      <c r="BA137" s="356"/>
      <c r="BB137" s="356"/>
      <c r="BC137" s="356"/>
      <c r="BD137" s="356"/>
      <c r="BE137" s="484">
        <v>0</v>
      </c>
      <c r="BF137" s="484">
        <v>0</v>
      </c>
      <c r="BG137" s="484">
        <v>0</v>
      </c>
      <c r="BH137" s="484">
        <v>0</v>
      </c>
      <c r="BI137" s="484">
        <v>0</v>
      </c>
      <c r="BJ137" s="362" t="s">
        <v>81</v>
      </c>
      <c r="BK137" s="484">
        <v>0</v>
      </c>
      <c r="BL137" s="362" t="s">
        <v>197</v>
      </c>
      <c r="BM137" s="483" t="s">
        <v>2801</v>
      </c>
    </row>
    <row r="138" spans="1:65" s="17" customFormat="1" ht="24.25" customHeight="1">
      <c r="A138" s="371"/>
      <c r="B138" s="372"/>
      <c r="C138" s="471" t="s">
        <v>179</v>
      </c>
      <c r="D138" s="471" t="s">
        <v>159</v>
      </c>
      <c r="E138" s="472" t="s">
        <v>1931</v>
      </c>
      <c r="F138" s="473" t="s">
        <v>1932</v>
      </c>
      <c r="G138" s="474" t="s">
        <v>239</v>
      </c>
      <c r="H138" s="475">
        <v>15</v>
      </c>
      <c r="I138" s="476"/>
      <c r="J138" s="477"/>
      <c r="K138" s="478"/>
      <c r="L138" s="374"/>
      <c r="M138" s="479" t="s">
        <v>2689</v>
      </c>
      <c r="N138" s="480" t="s">
        <v>35</v>
      </c>
      <c r="O138" s="381"/>
      <c r="P138" s="481">
        <v>0</v>
      </c>
      <c r="Q138" s="481">
        <v>3.1E-4</v>
      </c>
      <c r="R138" s="481">
        <v>4.6499999999999996E-3</v>
      </c>
      <c r="S138" s="481">
        <v>0</v>
      </c>
      <c r="T138" s="482">
        <v>0</v>
      </c>
      <c r="U138" s="371"/>
      <c r="V138" s="371"/>
      <c r="W138" s="371"/>
      <c r="X138" s="371"/>
      <c r="Y138" s="371"/>
      <c r="Z138" s="371"/>
      <c r="AA138" s="371"/>
      <c r="AB138" s="371"/>
      <c r="AC138" s="371"/>
      <c r="AD138" s="371"/>
      <c r="AE138" s="371"/>
      <c r="AF138" s="356"/>
      <c r="AG138" s="356"/>
      <c r="AH138" s="356"/>
      <c r="AI138" s="356"/>
      <c r="AJ138" s="356"/>
      <c r="AK138" s="356"/>
      <c r="AL138" s="356"/>
      <c r="AM138" s="356"/>
      <c r="AN138" s="356"/>
      <c r="AO138" s="356"/>
      <c r="AP138" s="356"/>
      <c r="AQ138" s="356"/>
      <c r="AR138" s="483" t="s">
        <v>197</v>
      </c>
      <c r="AS138" s="356"/>
      <c r="AT138" s="483" t="s">
        <v>159</v>
      </c>
      <c r="AU138" s="483" t="s">
        <v>81</v>
      </c>
      <c r="AV138" s="356"/>
      <c r="AW138" s="356"/>
      <c r="AX138" s="356"/>
      <c r="AY138" s="362" t="s">
        <v>157</v>
      </c>
      <c r="AZ138" s="356"/>
      <c r="BA138" s="356"/>
      <c r="BB138" s="356"/>
      <c r="BC138" s="356"/>
      <c r="BD138" s="356"/>
      <c r="BE138" s="484">
        <v>0</v>
      </c>
      <c r="BF138" s="484">
        <v>0</v>
      </c>
      <c r="BG138" s="484">
        <v>0</v>
      </c>
      <c r="BH138" s="484">
        <v>0</v>
      </c>
      <c r="BI138" s="484">
        <v>0</v>
      </c>
      <c r="BJ138" s="362" t="s">
        <v>81</v>
      </c>
      <c r="BK138" s="484">
        <v>0</v>
      </c>
      <c r="BL138" s="362" t="s">
        <v>197</v>
      </c>
      <c r="BM138" s="483" t="s">
        <v>2802</v>
      </c>
    </row>
    <row r="139" spans="1:65" s="17" customFormat="1" ht="24.25" customHeight="1">
      <c r="A139" s="371"/>
      <c r="B139" s="372"/>
      <c r="C139" s="471" t="s">
        <v>198</v>
      </c>
      <c r="D139" s="471" t="s">
        <v>159</v>
      </c>
      <c r="E139" s="472" t="s">
        <v>1933</v>
      </c>
      <c r="F139" s="473" t="s">
        <v>1934</v>
      </c>
      <c r="G139" s="474" t="s">
        <v>239</v>
      </c>
      <c r="H139" s="475">
        <v>11</v>
      </c>
      <c r="I139" s="476"/>
      <c r="J139" s="477"/>
      <c r="K139" s="478"/>
      <c r="L139" s="374"/>
      <c r="M139" s="479" t="s">
        <v>2689</v>
      </c>
      <c r="N139" s="480" t="s">
        <v>35</v>
      </c>
      <c r="O139" s="381"/>
      <c r="P139" s="481">
        <v>0</v>
      </c>
      <c r="Q139" s="481">
        <v>4.2999999999999999E-4</v>
      </c>
      <c r="R139" s="481">
        <v>4.7299999999999998E-3</v>
      </c>
      <c r="S139" s="481">
        <v>0</v>
      </c>
      <c r="T139" s="482">
        <v>0</v>
      </c>
      <c r="U139" s="371"/>
      <c r="V139" s="371"/>
      <c r="W139" s="371"/>
      <c r="X139" s="371"/>
      <c r="Y139" s="371"/>
      <c r="Z139" s="371"/>
      <c r="AA139" s="371"/>
      <c r="AB139" s="371"/>
      <c r="AC139" s="371"/>
      <c r="AD139" s="371"/>
      <c r="AE139" s="371"/>
      <c r="AF139" s="356"/>
      <c r="AG139" s="356"/>
      <c r="AH139" s="356"/>
      <c r="AI139" s="356"/>
      <c r="AJ139" s="356"/>
      <c r="AK139" s="356"/>
      <c r="AL139" s="356"/>
      <c r="AM139" s="356"/>
      <c r="AN139" s="356"/>
      <c r="AO139" s="356"/>
      <c r="AP139" s="356"/>
      <c r="AQ139" s="356"/>
      <c r="AR139" s="483" t="s">
        <v>197</v>
      </c>
      <c r="AS139" s="356"/>
      <c r="AT139" s="483" t="s">
        <v>159</v>
      </c>
      <c r="AU139" s="483" t="s">
        <v>81</v>
      </c>
      <c r="AV139" s="356"/>
      <c r="AW139" s="356"/>
      <c r="AX139" s="356"/>
      <c r="AY139" s="362" t="s">
        <v>157</v>
      </c>
      <c r="AZ139" s="356"/>
      <c r="BA139" s="356"/>
      <c r="BB139" s="356"/>
      <c r="BC139" s="356"/>
      <c r="BD139" s="356"/>
      <c r="BE139" s="484">
        <v>0</v>
      </c>
      <c r="BF139" s="484">
        <v>0</v>
      </c>
      <c r="BG139" s="484">
        <v>0</v>
      </c>
      <c r="BH139" s="484">
        <v>0</v>
      </c>
      <c r="BI139" s="484">
        <v>0</v>
      </c>
      <c r="BJ139" s="362" t="s">
        <v>81</v>
      </c>
      <c r="BK139" s="484">
        <v>0</v>
      </c>
      <c r="BL139" s="362" t="s">
        <v>197</v>
      </c>
      <c r="BM139" s="483" t="s">
        <v>2803</v>
      </c>
    </row>
    <row r="140" spans="1:65" s="17" customFormat="1" ht="24.25" customHeight="1">
      <c r="A140" s="371"/>
      <c r="B140" s="372"/>
      <c r="C140" s="471" t="s">
        <v>183</v>
      </c>
      <c r="D140" s="471" t="s">
        <v>159</v>
      </c>
      <c r="E140" s="472" t="s">
        <v>1935</v>
      </c>
      <c r="F140" s="473" t="s">
        <v>1936</v>
      </c>
      <c r="G140" s="474" t="s">
        <v>239</v>
      </c>
      <c r="H140" s="475">
        <v>8</v>
      </c>
      <c r="I140" s="476"/>
      <c r="J140" s="477"/>
      <c r="K140" s="478"/>
      <c r="L140" s="374"/>
      <c r="M140" s="479" t="s">
        <v>2689</v>
      </c>
      <c r="N140" s="480" t="s">
        <v>35</v>
      </c>
      <c r="O140" s="381"/>
      <c r="P140" s="481">
        <v>0</v>
      </c>
      <c r="Q140" s="481">
        <v>9.6000000000000002E-4</v>
      </c>
      <c r="R140" s="481">
        <v>7.6800000000000002E-3</v>
      </c>
      <c r="S140" s="481">
        <v>0</v>
      </c>
      <c r="T140" s="482">
        <v>0</v>
      </c>
      <c r="U140" s="371"/>
      <c r="V140" s="371"/>
      <c r="W140" s="371"/>
      <c r="X140" s="371"/>
      <c r="Y140" s="371"/>
      <c r="Z140" s="371"/>
      <c r="AA140" s="371"/>
      <c r="AB140" s="371"/>
      <c r="AC140" s="371"/>
      <c r="AD140" s="371"/>
      <c r="AE140" s="371"/>
      <c r="AF140" s="356"/>
      <c r="AG140" s="356"/>
      <c r="AH140" s="356"/>
      <c r="AI140" s="356"/>
      <c r="AJ140" s="356"/>
      <c r="AK140" s="356"/>
      <c r="AL140" s="356"/>
      <c r="AM140" s="356"/>
      <c r="AN140" s="356"/>
      <c r="AO140" s="356"/>
      <c r="AP140" s="356"/>
      <c r="AQ140" s="356"/>
      <c r="AR140" s="483" t="s">
        <v>197</v>
      </c>
      <c r="AS140" s="356"/>
      <c r="AT140" s="483" t="s">
        <v>159</v>
      </c>
      <c r="AU140" s="483" t="s">
        <v>81</v>
      </c>
      <c r="AV140" s="356"/>
      <c r="AW140" s="356"/>
      <c r="AX140" s="356"/>
      <c r="AY140" s="362" t="s">
        <v>157</v>
      </c>
      <c r="AZ140" s="356"/>
      <c r="BA140" s="356"/>
      <c r="BB140" s="356"/>
      <c r="BC140" s="356"/>
      <c r="BD140" s="356"/>
      <c r="BE140" s="484">
        <v>0</v>
      </c>
      <c r="BF140" s="484">
        <v>0</v>
      </c>
      <c r="BG140" s="484">
        <v>0</v>
      </c>
      <c r="BH140" s="484">
        <v>0</v>
      </c>
      <c r="BI140" s="484">
        <v>0</v>
      </c>
      <c r="BJ140" s="362" t="s">
        <v>81</v>
      </c>
      <c r="BK140" s="484">
        <v>0</v>
      </c>
      <c r="BL140" s="362" t="s">
        <v>197</v>
      </c>
      <c r="BM140" s="483" t="s">
        <v>2804</v>
      </c>
    </row>
    <row r="141" spans="1:65" s="17" customFormat="1" ht="24.25" customHeight="1">
      <c r="A141" s="371"/>
      <c r="B141" s="372"/>
      <c r="C141" s="471" t="s">
        <v>205</v>
      </c>
      <c r="D141" s="471" t="s">
        <v>159</v>
      </c>
      <c r="E141" s="472" t="s">
        <v>1937</v>
      </c>
      <c r="F141" s="473" t="s">
        <v>1938</v>
      </c>
      <c r="G141" s="474" t="s">
        <v>239</v>
      </c>
      <c r="H141" s="475">
        <v>20</v>
      </c>
      <c r="I141" s="476"/>
      <c r="J141" s="477"/>
      <c r="K141" s="478"/>
      <c r="L141" s="374"/>
      <c r="M141" s="479" t="s">
        <v>2689</v>
      </c>
      <c r="N141" s="480" t="s">
        <v>35</v>
      </c>
      <c r="O141" s="381"/>
      <c r="P141" s="481">
        <v>0</v>
      </c>
      <c r="Q141" s="481">
        <v>9.7000000000000005E-4</v>
      </c>
      <c r="R141" s="481">
        <v>1.9400000000000001E-2</v>
      </c>
      <c r="S141" s="481">
        <v>0</v>
      </c>
      <c r="T141" s="482">
        <v>0</v>
      </c>
      <c r="U141" s="371"/>
      <c r="V141" s="371"/>
      <c r="W141" s="371"/>
      <c r="X141" s="371"/>
      <c r="Y141" s="371"/>
      <c r="Z141" s="371"/>
      <c r="AA141" s="371"/>
      <c r="AB141" s="371"/>
      <c r="AC141" s="371"/>
      <c r="AD141" s="371"/>
      <c r="AE141" s="371"/>
      <c r="AF141" s="356"/>
      <c r="AG141" s="356"/>
      <c r="AH141" s="356"/>
      <c r="AI141" s="356"/>
      <c r="AJ141" s="356"/>
      <c r="AK141" s="356"/>
      <c r="AL141" s="356"/>
      <c r="AM141" s="356"/>
      <c r="AN141" s="356"/>
      <c r="AO141" s="356"/>
      <c r="AP141" s="356"/>
      <c r="AQ141" s="356"/>
      <c r="AR141" s="483" t="s">
        <v>197</v>
      </c>
      <c r="AS141" s="356"/>
      <c r="AT141" s="483" t="s">
        <v>159</v>
      </c>
      <c r="AU141" s="483" t="s">
        <v>81</v>
      </c>
      <c r="AV141" s="356"/>
      <c r="AW141" s="356"/>
      <c r="AX141" s="356"/>
      <c r="AY141" s="362" t="s">
        <v>157</v>
      </c>
      <c r="AZ141" s="356"/>
      <c r="BA141" s="356"/>
      <c r="BB141" s="356"/>
      <c r="BC141" s="356"/>
      <c r="BD141" s="356"/>
      <c r="BE141" s="484">
        <v>0</v>
      </c>
      <c r="BF141" s="484">
        <v>0</v>
      </c>
      <c r="BG141" s="484">
        <v>0</v>
      </c>
      <c r="BH141" s="484">
        <v>0</v>
      </c>
      <c r="BI141" s="484">
        <v>0</v>
      </c>
      <c r="BJ141" s="362" t="s">
        <v>81</v>
      </c>
      <c r="BK141" s="484">
        <v>0</v>
      </c>
      <c r="BL141" s="362" t="s">
        <v>197</v>
      </c>
      <c r="BM141" s="483" t="s">
        <v>2805</v>
      </c>
    </row>
    <row r="142" spans="1:65" s="17" customFormat="1" ht="24.25" customHeight="1">
      <c r="A142" s="371"/>
      <c r="B142" s="372"/>
      <c r="C142" s="471" t="s">
        <v>188</v>
      </c>
      <c r="D142" s="471" t="s">
        <v>159</v>
      </c>
      <c r="E142" s="472" t="s">
        <v>1939</v>
      </c>
      <c r="F142" s="473" t="s">
        <v>1940</v>
      </c>
      <c r="G142" s="474" t="s">
        <v>222</v>
      </c>
      <c r="H142" s="475">
        <v>3</v>
      </c>
      <c r="I142" s="476"/>
      <c r="J142" s="477"/>
      <c r="K142" s="478"/>
      <c r="L142" s="374"/>
      <c r="M142" s="479" t="s">
        <v>2689</v>
      </c>
      <c r="N142" s="480" t="s">
        <v>35</v>
      </c>
      <c r="O142" s="381"/>
      <c r="P142" s="481">
        <v>0</v>
      </c>
      <c r="Q142" s="481">
        <v>0</v>
      </c>
      <c r="R142" s="481">
        <v>0</v>
      </c>
      <c r="S142" s="481">
        <v>0</v>
      </c>
      <c r="T142" s="482">
        <v>0</v>
      </c>
      <c r="U142" s="371"/>
      <c r="V142" s="371"/>
      <c r="W142" s="371"/>
      <c r="X142" s="371"/>
      <c r="Y142" s="371"/>
      <c r="Z142" s="371"/>
      <c r="AA142" s="371"/>
      <c r="AB142" s="371"/>
      <c r="AC142" s="371"/>
      <c r="AD142" s="371"/>
      <c r="AE142" s="371"/>
      <c r="AF142" s="356"/>
      <c r="AG142" s="356"/>
      <c r="AH142" s="356"/>
      <c r="AI142" s="356"/>
      <c r="AJ142" s="356"/>
      <c r="AK142" s="356"/>
      <c r="AL142" s="356"/>
      <c r="AM142" s="356"/>
      <c r="AN142" s="356"/>
      <c r="AO142" s="356"/>
      <c r="AP142" s="356"/>
      <c r="AQ142" s="356"/>
      <c r="AR142" s="483" t="s">
        <v>197</v>
      </c>
      <c r="AS142" s="356"/>
      <c r="AT142" s="483" t="s">
        <v>159</v>
      </c>
      <c r="AU142" s="483" t="s">
        <v>81</v>
      </c>
      <c r="AV142" s="356"/>
      <c r="AW142" s="356"/>
      <c r="AX142" s="356"/>
      <c r="AY142" s="362" t="s">
        <v>157</v>
      </c>
      <c r="AZ142" s="356"/>
      <c r="BA142" s="356"/>
      <c r="BB142" s="356"/>
      <c r="BC142" s="356"/>
      <c r="BD142" s="356"/>
      <c r="BE142" s="484">
        <v>0</v>
      </c>
      <c r="BF142" s="484">
        <v>0</v>
      </c>
      <c r="BG142" s="484">
        <v>0</v>
      </c>
      <c r="BH142" s="484">
        <v>0</v>
      </c>
      <c r="BI142" s="484">
        <v>0</v>
      </c>
      <c r="BJ142" s="362" t="s">
        <v>81</v>
      </c>
      <c r="BK142" s="484">
        <v>0</v>
      </c>
      <c r="BL142" s="362" t="s">
        <v>197</v>
      </c>
      <c r="BM142" s="483" t="s">
        <v>2806</v>
      </c>
    </row>
    <row r="143" spans="1:65" s="17" customFormat="1" ht="24.25" customHeight="1">
      <c r="A143" s="371"/>
      <c r="B143" s="372"/>
      <c r="C143" s="485" t="s">
        <v>219</v>
      </c>
      <c r="D143" s="485" t="s">
        <v>236</v>
      </c>
      <c r="E143" s="486" t="s">
        <v>1941</v>
      </c>
      <c r="F143" s="487" t="s">
        <v>1942</v>
      </c>
      <c r="G143" s="488" t="s">
        <v>222</v>
      </c>
      <c r="H143" s="489">
        <v>3</v>
      </c>
      <c r="I143" s="490"/>
      <c r="J143" s="491"/>
      <c r="K143" s="492"/>
      <c r="L143" s="493"/>
      <c r="M143" s="494" t="s">
        <v>2689</v>
      </c>
      <c r="N143" s="495" t="s">
        <v>35</v>
      </c>
      <c r="O143" s="381"/>
      <c r="P143" s="481">
        <v>0</v>
      </c>
      <c r="Q143" s="481">
        <v>8.0000000000000007E-5</v>
      </c>
      <c r="R143" s="481">
        <v>2.4000000000000003E-4</v>
      </c>
      <c r="S143" s="481">
        <v>0</v>
      </c>
      <c r="T143" s="482">
        <v>0</v>
      </c>
      <c r="U143" s="371"/>
      <c r="V143" s="371"/>
      <c r="W143" s="371"/>
      <c r="X143" s="371"/>
      <c r="Y143" s="371"/>
      <c r="Z143" s="371"/>
      <c r="AA143" s="371"/>
      <c r="AB143" s="371"/>
      <c r="AC143" s="371"/>
      <c r="AD143" s="371"/>
      <c r="AE143" s="371"/>
      <c r="AF143" s="356"/>
      <c r="AG143" s="356"/>
      <c r="AH143" s="356"/>
      <c r="AI143" s="356"/>
      <c r="AJ143" s="356"/>
      <c r="AK143" s="356"/>
      <c r="AL143" s="356"/>
      <c r="AM143" s="356"/>
      <c r="AN143" s="356"/>
      <c r="AO143" s="356"/>
      <c r="AP143" s="356"/>
      <c r="AQ143" s="356"/>
      <c r="AR143" s="483" t="s">
        <v>233</v>
      </c>
      <c r="AS143" s="356"/>
      <c r="AT143" s="483" t="s">
        <v>236</v>
      </c>
      <c r="AU143" s="483" t="s">
        <v>81</v>
      </c>
      <c r="AV143" s="356"/>
      <c r="AW143" s="356"/>
      <c r="AX143" s="356"/>
      <c r="AY143" s="362" t="s">
        <v>157</v>
      </c>
      <c r="AZ143" s="356"/>
      <c r="BA143" s="356"/>
      <c r="BB143" s="356"/>
      <c r="BC143" s="356"/>
      <c r="BD143" s="356"/>
      <c r="BE143" s="484">
        <v>0</v>
      </c>
      <c r="BF143" s="484">
        <v>0</v>
      </c>
      <c r="BG143" s="484">
        <v>0</v>
      </c>
      <c r="BH143" s="484">
        <v>0</v>
      </c>
      <c r="BI143" s="484">
        <v>0</v>
      </c>
      <c r="BJ143" s="362" t="s">
        <v>81</v>
      </c>
      <c r="BK143" s="484">
        <v>0</v>
      </c>
      <c r="BL143" s="362" t="s">
        <v>197</v>
      </c>
      <c r="BM143" s="483" t="s">
        <v>2807</v>
      </c>
    </row>
    <row r="144" spans="1:65" s="17" customFormat="1" ht="24.25" customHeight="1">
      <c r="A144" s="371"/>
      <c r="B144" s="372"/>
      <c r="C144" s="471" t="s">
        <v>194</v>
      </c>
      <c r="D144" s="471" t="s">
        <v>159</v>
      </c>
      <c r="E144" s="472" t="s">
        <v>1945</v>
      </c>
      <c r="F144" s="473" t="s">
        <v>1946</v>
      </c>
      <c r="G144" s="474" t="s">
        <v>222</v>
      </c>
      <c r="H144" s="475">
        <v>4</v>
      </c>
      <c r="I144" s="476"/>
      <c r="J144" s="477"/>
      <c r="K144" s="478"/>
      <c r="L144" s="374"/>
      <c r="M144" s="479" t="s">
        <v>2689</v>
      </c>
      <c r="N144" s="480" t="s">
        <v>35</v>
      </c>
      <c r="O144" s="381"/>
      <c r="P144" s="481">
        <v>0</v>
      </c>
      <c r="Q144" s="481">
        <v>0</v>
      </c>
      <c r="R144" s="481">
        <v>0</v>
      </c>
      <c r="S144" s="481">
        <v>0</v>
      </c>
      <c r="T144" s="482">
        <v>0</v>
      </c>
      <c r="U144" s="371"/>
      <c r="V144" s="371"/>
      <c r="W144" s="371"/>
      <c r="X144" s="371"/>
      <c r="Y144" s="371"/>
      <c r="Z144" s="371"/>
      <c r="AA144" s="371"/>
      <c r="AB144" s="371"/>
      <c r="AC144" s="371"/>
      <c r="AD144" s="371"/>
      <c r="AE144" s="371"/>
      <c r="AF144" s="356"/>
      <c r="AG144" s="356"/>
      <c r="AH144" s="356"/>
      <c r="AI144" s="356"/>
      <c r="AJ144" s="356"/>
      <c r="AK144" s="356"/>
      <c r="AL144" s="356"/>
      <c r="AM144" s="356"/>
      <c r="AN144" s="356"/>
      <c r="AO144" s="356"/>
      <c r="AP144" s="356"/>
      <c r="AQ144" s="356"/>
      <c r="AR144" s="483" t="s">
        <v>197</v>
      </c>
      <c r="AS144" s="356"/>
      <c r="AT144" s="483" t="s">
        <v>159</v>
      </c>
      <c r="AU144" s="483" t="s">
        <v>81</v>
      </c>
      <c r="AV144" s="356"/>
      <c r="AW144" s="356"/>
      <c r="AX144" s="356"/>
      <c r="AY144" s="362" t="s">
        <v>157</v>
      </c>
      <c r="AZ144" s="356"/>
      <c r="BA144" s="356"/>
      <c r="BB144" s="356"/>
      <c r="BC144" s="356"/>
      <c r="BD144" s="356"/>
      <c r="BE144" s="484">
        <v>0</v>
      </c>
      <c r="BF144" s="484">
        <v>0</v>
      </c>
      <c r="BG144" s="484">
        <v>0</v>
      </c>
      <c r="BH144" s="484">
        <v>0</v>
      </c>
      <c r="BI144" s="484">
        <v>0</v>
      </c>
      <c r="BJ144" s="362" t="s">
        <v>81</v>
      </c>
      <c r="BK144" s="484">
        <v>0</v>
      </c>
      <c r="BL144" s="362" t="s">
        <v>197</v>
      </c>
      <c r="BM144" s="483" t="s">
        <v>2808</v>
      </c>
    </row>
    <row r="145" spans="1:65" s="17" customFormat="1" ht="24.25" customHeight="1">
      <c r="A145" s="371"/>
      <c r="B145" s="372"/>
      <c r="C145" s="471" t="s">
        <v>227</v>
      </c>
      <c r="D145" s="471" t="s">
        <v>159</v>
      </c>
      <c r="E145" s="472" t="s">
        <v>1947</v>
      </c>
      <c r="F145" s="473" t="s">
        <v>1948</v>
      </c>
      <c r="G145" s="474" t="s">
        <v>222</v>
      </c>
      <c r="H145" s="475">
        <v>2</v>
      </c>
      <c r="I145" s="476"/>
      <c r="J145" s="477"/>
      <c r="K145" s="478"/>
      <c r="L145" s="374"/>
      <c r="M145" s="479" t="s">
        <v>2689</v>
      </c>
      <c r="N145" s="480" t="s">
        <v>35</v>
      </c>
      <c r="O145" s="381"/>
      <c r="P145" s="481">
        <v>0</v>
      </c>
      <c r="Q145" s="481">
        <v>0</v>
      </c>
      <c r="R145" s="481">
        <v>0</v>
      </c>
      <c r="S145" s="481">
        <v>0</v>
      </c>
      <c r="T145" s="482">
        <v>0</v>
      </c>
      <c r="U145" s="371"/>
      <c r="V145" s="371"/>
      <c r="W145" s="371"/>
      <c r="X145" s="371"/>
      <c r="Y145" s="371"/>
      <c r="Z145" s="371"/>
      <c r="AA145" s="371"/>
      <c r="AB145" s="371"/>
      <c r="AC145" s="371"/>
      <c r="AD145" s="371"/>
      <c r="AE145" s="371"/>
      <c r="AF145" s="356"/>
      <c r="AG145" s="356"/>
      <c r="AH145" s="356"/>
      <c r="AI145" s="356"/>
      <c r="AJ145" s="356"/>
      <c r="AK145" s="356"/>
      <c r="AL145" s="356"/>
      <c r="AM145" s="356"/>
      <c r="AN145" s="356"/>
      <c r="AO145" s="356"/>
      <c r="AP145" s="356"/>
      <c r="AQ145" s="356"/>
      <c r="AR145" s="483" t="s">
        <v>197</v>
      </c>
      <c r="AS145" s="356"/>
      <c r="AT145" s="483" t="s">
        <v>159</v>
      </c>
      <c r="AU145" s="483" t="s">
        <v>81</v>
      </c>
      <c r="AV145" s="356"/>
      <c r="AW145" s="356"/>
      <c r="AX145" s="356"/>
      <c r="AY145" s="362" t="s">
        <v>157</v>
      </c>
      <c r="AZ145" s="356"/>
      <c r="BA145" s="356"/>
      <c r="BB145" s="356"/>
      <c r="BC145" s="356"/>
      <c r="BD145" s="356"/>
      <c r="BE145" s="484">
        <v>0</v>
      </c>
      <c r="BF145" s="484">
        <v>0</v>
      </c>
      <c r="BG145" s="484">
        <v>0</v>
      </c>
      <c r="BH145" s="484">
        <v>0</v>
      </c>
      <c r="BI145" s="484">
        <v>0</v>
      </c>
      <c r="BJ145" s="362" t="s">
        <v>81</v>
      </c>
      <c r="BK145" s="484">
        <v>0</v>
      </c>
      <c r="BL145" s="362" t="s">
        <v>197</v>
      </c>
      <c r="BM145" s="483" t="s">
        <v>2809</v>
      </c>
    </row>
    <row r="146" spans="1:65" s="17" customFormat="1" ht="24.25" customHeight="1">
      <c r="A146" s="371"/>
      <c r="B146" s="372"/>
      <c r="C146" s="471" t="s">
        <v>197</v>
      </c>
      <c r="D146" s="471" t="s">
        <v>159</v>
      </c>
      <c r="E146" s="472" t="s">
        <v>1949</v>
      </c>
      <c r="F146" s="473" t="s">
        <v>1950</v>
      </c>
      <c r="G146" s="474" t="s">
        <v>222</v>
      </c>
      <c r="H146" s="475">
        <v>8</v>
      </c>
      <c r="I146" s="476"/>
      <c r="J146" s="477"/>
      <c r="K146" s="478"/>
      <c r="L146" s="374"/>
      <c r="M146" s="479" t="s">
        <v>2689</v>
      </c>
      <c r="N146" s="480" t="s">
        <v>35</v>
      </c>
      <c r="O146" s="381"/>
      <c r="P146" s="481">
        <v>0</v>
      </c>
      <c r="Q146" s="481">
        <v>0</v>
      </c>
      <c r="R146" s="481">
        <v>0</v>
      </c>
      <c r="S146" s="481">
        <v>0</v>
      </c>
      <c r="T146" s="482">
        <v>0</v>
      </c>
      <c r="U146" s="371"/>
      <c r="V146" s="371"/>
      <c r="W146" s="371"/>
      <c r="X146" s="371"/>
      <c r="Y146" s="371"/>
      <c r="Z146" s="371"/>
      <c r="AA146" s="371"/>
      <c r="AB146" s="371"/>
      <c r="AC146" s="371"/>
      <c r="AD146" s="371"/>
      <c r="AE146" s="371"/>
      <c r="AF146" s="356"/>
      <c r="AG146" s="356"/>
      <c r="AH146" s="356"/>
      <c r="AI146" s="356"/>
      <c r="AJ146" s="356"/>
      <c r="AK146" s="356"/>
      <c r="AL146" s="356"/>
      <c r="AM146" s="356"/>
      <c r="AN146" s="356"/>
      <c r="AO146" s="356"/>
      <c r="AP146" s="356"/>
      <c r="AQ146" s="356"/>
      <c r="AR146" s="483" t="s">
        <v>197</v>
      </c>
      <c r="AS146" s="356"/>
      <c r="AT146" s="483" t="s">
        <v>159</v>
      </c>
      <c r="AU146" s="483" t="s">
        <v>81</v>
      </c>
      <c r="AV146" s="356"/>
      <c r="AW146" s="356"/>
      <c r="AX146" s="356"/>
      <c r="AY146" s="362" t="s">
        <v>157</v>
      </c>
      <c r="AZ146" s="356"/>
      <c r="BA146" s="356"/>
      <c r="BB146" s="356"/>
      <c r="BC146" s="356"/>
      <c r="BD146" s="356"/>
      <c r="BE146" s="484">
        <v>0</v>
      </c>
      <c r="BF146" s="484">
        <v>0</v>
      </c>
      <c r="BG146" s="484">
        <v>0</v>
      </c>
      <c r="BH146" s="484">
        <v>0</v>
      </c>
      <c r="BI146" s="484">
        <v>0</v>
      </c>
      <c r="BJ146" s="362" t="s">
        <v>81</v>
      </c>
      <c r="BK146" s="484">
        <v>0</v>
      </c>
      <c r="BL146" s="362" t="s">
        <v>197</v>
      </c>
      <c r="BM146" s="483" t="s">
        <v>2810</v>
      </c>
    </row>
    <row r="147" spans="1:65" s="17" customFormat="1" ht="24.25" customHeight="1">
      <c r="A147" s="371"/>
      <c r="B147" s="372"/>
      <c r="C147" s="471" t="s">
        <v>235</v>
      </c>
      <c r="D147" s="471" t="s">
        <v>159</v>
      </c>
      <c r="E147" s="472" t="s">
        <v>1951</v>
      </c>
      <c r="F147" s="473" t="s">
        <v>1952</v>
      </c>
      <c r="G147" s="474" t="s">
        <v>222</v>
      </c>
      <c r="H147" s="475">
        <v>2</v>
      </c>
      <c r="I147" s="476"/>
      <c r="J147" s="477"/>
      <c r="K147" s="478"/>
      <c r="L147" s="374"/>
      <c r="M147" s="479" t="s">
        <v>2689</v>
      </c>
      <c r="N147" s="480" t="s">
        <v>35</v>
      </c>
      <c r="O147" s="381"/>
      <c r="P147" s="481">
        <v>0</v>
      </c>
      <c r="Q147" s="481">
        <v>0</v>
      </c>
      <c r="R147" s="481">
        <v>0</v>
      </c>
      <c r="S147" s="481">
        <v>0</v>
      </c>
      <c r="T147" s="482">
        <v>0</v>
      </c>
      <c r="U147" s="371"/>
      <c r="V147" s="371"/>
      <c r="W147" s="371"/>
      <c r="X147" s="371"/>
      <c r="Y147" s="371"/>
      <c r="Z147" s="371"/>
      <c r="AA147" s="371"/>
      <c r="AB147" s="371"/>
      <c r="AC147" s="371"/>
      <c r="AD147" s="371"/>
      <c r="AE147" s="371"/>
      <c r="AF147" s="356"/>
      <c r="AG147" s="356"/>
      <c r="AH147" s="356"/>
      <c r="AI147" s="356"/>
      <c r="AJ147" s="356"/>
      <c r="AK147" s="356"/>
      <c r="AL147" s="356"/>
      <c r="AM147" s="356"/>
      <c r="AN147" s="356"/>
      <c r="AO147" s="356"/>
      <c r="AP147" s="356"/>
      <c r="AQ147" s="356"/>
      <c r="AR147" s="483" t="s">
        <v>197</v>
      </c>
      <c r="AS147" s="356"/>
      <c r="AT147" s="483" t="s">
        <v>159</v>
      </c>
      <c r="AU147" s="483" t="s">
        <v>81</v>
      </c>
      <c r="AV147" s="356"/>
      <c r="AW147" s="356"/>
      <c r="AX147" s="356"/>
      <c r="AY147" s="362" t="s">
        <v>157</v>
      </c>
      <c r="AZ147" s="356"/>
      <c r="BA147" s="356"/>
      <c r="BB147" s="356"/>
      <c r="BC147" s="356"/>
      <c r="BD147" s="356"/>
      <c r="BE147" s="484">
        <v>0</v>
      </c>
      <c r="BF147" s="484">
        <v>0</v>
      </c>
      <c r="BG147" s="484">
        <v>0</v>
      </c>
      <c r="BH147" s="484">
        <v>0</v>
      </c>
      <c r="BI147" s="484">
        <v>0</v>
      </c>
      <c r="BJ147" s="362" t="s">
        <v>81</v>
      </c>
      <c r="BK147" s="484">
        <v>0</v>
      </c>
      <c r="BL147" s="362" t="s">
        <v>197</v>
      </c>
      <c r="BM147" s="483" t="s">
        <v>2811</v>
      </c>
    </row>
    <row r="148" spans="1:65" s="17" customFormat="1" ht="24.25" customHeight="1">
      <c r="A148" s="371"/>
      <c r="B148" s="372"/>
      <c r="C148" s="471" t="s">
        <v>201</v>
      </c>
      <c r="D148" s="471" t="s">
        <v>159</v>
      </c>
      <c r="E148" s="472" t="s">
        <v>1943</v>
      </c>
      <c r="F148" s="473" t="s">
        <v>1944</v>
      </c>
      <c r="G148" s="474" t="s">
        <v>912</v>
      </c>
      <c r="H148" s="496"/>
      <c r="I148" s="476"/>
      <c r="J148" s="477"/>
      <c r="K148" s="478"/>
      <c r="L148" s="374"/>
      <c r="M148" s="479" t="s">
        <v>2689</v>
      </c>
      <c r="N148" s="480" t="s">
        <v>35</v>
      </c>
      <c r="O148" s="381"/>
      <c r="P148" s="481">
        <v>0</v>
      </c>
      <c r="Q148" s="481">
        <v>0</v>
      </c>
      <c r="R148" s="481">
        <v>0</v>
      </c>
      <c r="S148" s="481">
        <v>0</v>
      </c>
      <c r="T148" s="482">
        <v>0</v>
      </c>
      <c r="U148" s="371"/>
      <c r="V148" s="371"/>
      <c r="W148" s="371"/>
      <c r="X148" s="371"/>
      <c r="Y148" s="371"/>
      <c r="Z148" s="371"/>
      <c r="AA148" s="371"/>
      <c r="AB148" s="371"/>
      <c r="AC148" s="371"/>
      <c r="AD148" s="371"/>
      <c r="AE148" s="371"/>
      <c r="AF148" s="356"/>
      <c r="AG148" s="356"/>
      <c r="AH148" s="356"/>
      <c r="AI148" s="356"/>
      <c r="AJ148" s="356"/>
      <c r="AK148" s="356"/>
      <c r="AL148" s="356"/>
      <c r="AM148" s="356"/>
      <c r="AN148" s="356"/>
      <c r="AO148" s="356"/>
      <c r="AP148" s="356"/>
      <c r="AQ148" s="356"/>
      <c r="AR148" s="483" t="s">
        <v>197</v>
      </c>
      <c r="AS148" s="356"/>
      <c r="AT148" s="483" t="s">
        <v>159</v>
      </c>
      <c r="AU148" s="483" t="s">
        <v>81</v>
      </c>
      <c r="AV148" s="356"/>
      <c r="AW148" s="356"/>
      <c r="AX148" s="356"/>
      <c r="AY148" s="362" t="s">
        <v>157</v>
      </c>
      <c r="AZ148" s="356"/>
      <c r="BA148" s="356"/>
      <c r="BB148" s="356"/>
      <c r="BC148" s="356"/>
      <c r="BD148" s="356"/>
      <c r="BE148" s="484">
        <v>0</v>
      </c>
      <c r="BF148" s="484">
        <v>0</v>
      </c>
      <c r="BG148" s="484">
        <v>0</v>
      </c>
      <c r="BH148" s="484">
        <v>0</v>
      </c>
      <c r="BI148" s="484">
        <v>0</v>
      </c>
      <c r="BJ148" s="362" t="s">
        <v>81</v>
      </c>
      <c r="BK148" s="484">
        <v>0</v>
      </c>
      <c r="BL148" s="362" t="s">
        <v>197</v>
      </c>
      <c r="BM148" s="483" t="s">
        <v>2812</v>
      </c>
    </row>
    <row r="149" spans="1:65" s="129" customFormat="1" ht="25.9" customHeight="1">
      <c r="A149" s="371"/>
      <c r="B149" s="372"/>
      <c r="C149" s="471" t="s">
        <v>245</v>
      </c>
      <c r="D149" s="471" t="s">
        <v>159</v>
      </c>
      <c r="E149" s="472" t="s">
        <v>1953</v>
      </c>
      <c r="F149" s="473" t="s">
        <v>1954</v>
      </c>
      <c r="G149" s="474" t="s">
        <v>239</v>
      </c>
      <c r="H149" s="475">
        <v>77</v>
      </c>
      <c r="I149" s="476"/>
      <c r="J149" s="477"/>
      <c r="K149" s="478"/>
      <c r="L149" s="374"/>
      <c r="M149" s="479" t="s">
        <v>2689</v>
      </c>
      <c r="N149" s="480" t="s">
        <v>35</v>
      </c>
      <c r="O149" s="381"/>
      <c r="P149" s="481">
        <v>0</v>
      </c>
      <c r="Q149" s="481">
        <v>0</v>
      </c>
      <c r="R149" s="481">
        <v>0</v>
      </c>
      <c r="S149" s="481">
        <v>0</v>
      </c>
      <c r="T149" s="482">
        <v>0</v>
      </c>
      <c r="U149" s="371"/>
      <c r="V149" s="371"/>
      <c r="W149" s="371"/>
      <c r="X149" s="371"/>
      <c r="Y149" s="371"/>
      <c r="Z149" s="371"/>
      <c r="AA149" s="371"/>
      <c r="AB149" s="371"/>
      <c r="AC149" s="371"/>
      <c r="AD149" s="371"/>
      <c r="AE149" s="371"/>
      <c r="AF149" s="356"/>
      <c r="AG149" s="356"/>
      <c r="AH149" s="356"/>
      <c r="AI149" s="356"/>
      <c r="AJ149" s="356"/>
      <c r="AK149" s="356"/>
      <c r="AL149" s="356"/>
      <c r="AM149" s="356"/>
      <c r="AN149" s="356"/>
      <c r="AO149" s="356"/>
      <c r="AP149" s="356"/>
      <c r="AQ149" s="356"/>
      <c r="AR149" s="483" t="s">
        <v>197</v>
      </c>
      <c r="AS149" s="356"/>
      <c r="AT149" s="483" t="s">
        <v>159</v>
      </c>
      <c r="AU149" s="483" t="s">
        <v>81</v>
      </c>
      <c r="AV149" s="356"/>
      <c r="AW149" s="356"/>
      <c r="AX149" s="356"/>
      <c r="AY149" s="362" t="s">
        <v>157</v>
      </c>
      <c r="AZ149" s="356"/>
      <c r="BA149" s="356"/>
      <c r="BB149" s="356"/>
      <c r="BC149" s="356"/>
      <c r="BD149" s="356"/>
      <c r="BE149" s="484">
        <v>0</v>
      </c>
      <c r="BF149" s="484">
        <v>0</v>
      </c>
      <c r="BG149" s="484">
        <v>0</v>
      </c>
      <c r="BH149" s="484">
        <v>0</v>
      </c>
      <c r="BI149" s="484">
        <v>0</v>
      </c>
      <c r="BJ149" s="362" t="s">
        <v>81</v>
      </c>
      <c r="BK149" s="484">
        <v>0</v>
      </c>
      <c r="BL149" s="362" t="s">
        <v>197</v>
      </c>
      <c r="BM149" s="483" t="s">
        <v>2813</v>
      </c>
    </row>
    <row r="150" spans="1:65" s="17" customFormat="1" ht="37.9" customHeight="1">
      <c r="A150" s="371"/>
      <c r="B150" s="372"/>
      <c r="C150" s="471" t="s">
        <v>6</v>
      </c>
      <c r="D150" s="471" t="s">
        <v>159</v>
      </c>
      <c r="E150" s="472" t="s">
        <v>1955</v>
      </c>
      <c r="F150" s="473" t="s">
        <v>1956</v>
      </c>
      <c r="G150" s="474" t="s">
        <v>912</v>
      </c>
      <c r="H150" s="496"/>
      <c r="I150" s="476"/>
      <c r="J150" s="477"/>
      <c r="K150" s="478"/>
      <c r="L150" s="374"/>
      <c r="M150" s="479" t="s">
        <v>2689</v>
      </c>
      <c r="N150" s="480" t="s">
        <v>35</v>
      </c>
      <c r="O150" s="381"/>
      <c r="P150" s="481">
        <v>0</v>
      </c>
      <c r="Q150" s="481">
        <v>0</v>
      </c>
      <c r="R150" s="481">
        <v>0</v>
      </c>
      <c r="S150" s="481">
        <v>0</v>
      </c>
      <c r="T150" s="482">
        <v>0</v>
      </c>
      <c r="U150" s="371"/>
      <c r="V150" s="371"/>
      <c r="W150" s="371"/>
      <c r="X150" s="371"/>
      <c r="Y150" s="371"/>
      <c r="Z150" s="371"/>
      <c r="AA150" s="371"/>
      <c r="AB150" s="371"/>
      <c r="AC150" s="371"/>
      <c r="AD150" s="371"/>
      <c r="AE150" s="371"/>
      <c r="AF150" s="356"/>
      <c r="AG150" s="356"/>
      <c r="AH150" s="356"/>
      <c r="AI150" s="356"/>
      <c r="AJ150" s="356"/>
      <c r="AK150" s="356"/>
      <c r="AL150" s="356"/>
      <c r="AM150" s="356"/>
      <c r="AN150" s="356"/>
      <c r="AO150" s="356"/>
      <c r="AP150" s="356"/>
      <c r="AQ150" s="356"/>
      <c r="AR150" s="483" t="s">
        <v>197</v>
      </c>
      <c r="AS150" s="356"/>
      <c r="AT150" s="483" t="s">
        <v>159</v>
      </c>
      <c r="AU150" s="483" t="s">
        <v>81</v>
      </c>
      <c r="AV150" s="356"/>
      <c r="AW150" s="356"/>
      <c r="AX150" s="356"/>
      <c r="AY150" s="362" t="s">
        <v>157</v>
      </c>
      <c r="AZ150" s="356"/>
      <c r="BA150" s="356"/>
      <c r="BB150" s="356"/>
      <c r="BC150" s="356"/>
      <c r="BD150" s="356"/>
      <c r="BE150" s="484">
        <v>0</v>
      </c>
      <c r="BF150" s="484">
        <v>0</v>
      </c>
      <c r="BG150" s="484">
        <v>0</v>
      </c>
      <c r="BH150" s="484">
        <v>0</v>
      </c>
      <c r="BI150" s="484">
        <v>0</v>
      </c>
      <c r="BJ150" s="362" t="s">
        <v>81</v>
      </c>
      <c r="BK150" s="484">
        <v>0</v>
      </c>
      <c r="BL150" s="362" t="s">
        <v>197</v>
      </c>
      <c r="BM150" s="483" t="s">
        <v>2814</v>
      </c>
    </row>
    <row r="151" spans="1:65" s="17" customFormat="1" ht="37.9" customHeight="1">
      <c r="A151" s="371"/>
      <c r="B151" s="372"/>
      <c r="C151" s="471" t="s">
        <v>252</v>
      </c>
      <c r="D151" s="471" t="s">
        <v>159</v>
      </c>
      <c r="E151" s="472" t="s">
        <v>1957</v>
      </c>
      <c r="F151" s="473" t="s">
        <v>1958</v>
      </c>
      <c r="G151" s="474" t="s">
        <v>912</v>
      </c>
      <c r="H151" s="496"/>
      <c r="I151" s="476"/>
      <c r="J151" s="477"/>
      <c r="K151" s="478"/>
      <c r="L151" s="374"/>
      <c r="M151" s="479" t="s">
        <v>2689</v>
      </c>
      <c r="N151" s="480" t="s">
        <v>35</v>
      </c>
      <c r="O151" s="381"/>
      <c r="P151" s="481">
        <v>0</v>
      </c>
      <c r="Q151" s="481">
        <v>0</v>
      </c>
      <c r="R151" s="481">
        <v>0</v>
      </c>
      <c r="S151" s="481">
        <v>0</v>
      </c>
      <c r="T151" s="482">
        <v>0</v>
      </c>
      <c r="U151" s="371"/>
      <c r="V151" s="371"/>
      <c r="W151" s="371"/>
      <c r="X151" s="371"/>
      <c r="Y151" s="371"/>
      <c r="Z151" s="371"/>
      <c r="AA151" s="371"/>
      <c r="AB151" s="371"/>
      <c r="AC151" s="371"/>
      <c r="AD151" s="371"/>
      <c r="AE151" s="371"/>
      <c r="AF151" s="356"/>
      <c r="AG151" s="356"/>
      <c r="AH151" s="356"/>
      <c r="AI151" s="356"/>
      <c r="AJ151" s="356"/>
      <c r="AK151" s="356"/>
      <c r="AL151" s="356"/>
      <c r="AM151" s="356"/>
      <c r="AN151" s="356"/>
      <c r="AO151" s="356"/>
      <c r="AP151" s="356"/>
      <c r="AQ151" s="356"/>
      <c r="AR151" s="483" t="s">
        <v>197</v>
      </c>
      <c r="AS151" s="356"/>
      <c r="AT151" s="483" t="s">
        <v>159</v>
      </c>
      <c r="AU151" s="483" t="s">
        <v>81</v>
      </c>
      <c r="AV151" s="356"/>
      <c r="AW151" s="356"/>
      <c r="AX151" s="356"/>
      <c r="AY151" s="362" t="s">
        <v>157</v>
      </c>
      <c r="AZ151" s="356"/>
      <c r="BA151" s="356"/>
      <c r="BB151" s="356"/>
      <c r="BC151" s="356"/>
      <c r="BD151" s="356"/>
      <c r="BE151" s="484">
        <v>0</v>
      </c>
      <c r="BF151" s="484">
        <v>0</v>
      </c>
      <c r="BG151" s="484">
        <v>0</v>
      </c>
      <c r="BH151" s="484">
        <v>0</v>
      </c>
      <c r="BI151" s="484">
        <v>0</v>
      </c>
      <c r="BJ151" s="362" t="s">
        <v>81</v>
      </c>
      <c r="BK151" s="484">
        <v>0</v>
      </c>
      <c r="BL151" s="362" t="s">
        <v>197</v>
      </c>
      <c r="BM151" s="483" t="s">
        <v>2815</v>
      </c>
    </row>
    <row r="152" spans="1:65" s="17" customFormat="1" ht="37.9" customHeight="1">
      <c r="A152" s="371"/>
      <c r="B152" s="372"/>
      <c r="C152" s="471" t="s">
        <v>209</v>
      </c>
      <c r="D152" s="471" t="s">
        <v>159</v>
      </c>
      <c r="E152" s="472" t="s">
        <v>1959</v>
      </c>
      <c r="F152" s="473" t="s">
        <v>1960</v>
      </c>
      <c r="G152" s="474" t="s">
        <v>912</v>
      </c>
      <c r="H152" s="496"/>
      <c r="I152" s="476"/>
      <c r="J152" s="477"/>
      <c r="K152" s="478"/>
      <c r="L152" s="374"/>
      <c r="M152" s="479" t="s">
        <v>2689</v>
      </c>
      <c r="N152" s="480" t="s">
        <v>35</v>
      </c>
      <c r="O152" s="381"/>
      <c r="P152" s="481">
        <v>0</v>
      </c>
      <c r="Q152" s="481">
        <v>0</v>
      </c>
      <c r="R152" s="481">
        <v>0</v>
      </c>
      <c r="S152" s="481">
        <v>0</v>
      </c>
      <c r="T152" s="482">
        <v>0</v>
      </c>
      <c r="U152" s="371"/>
      <c r="V152" s="371"/>
      <c r="W152" s="371"/>
      <c r="X152" s="371"/>
      <c r="Y152" s="371"/>
      <c r="Z152" s="371"/>
      <c r="AA152" s="371"/>
      <c r="AB152" s="371"/>
      <c r="AC152" s="371"/>
      <c r="AD152" s="371"/>
      <c r="AE152" s="371"/>
      <c r="AF152" s="356"/>
      <c r="AG152" s="356"/>
      <c r="AH152" s="356"/>
      <c r="AI152" s="356"/>
      <c r="AJ152" s="356"/>
      <c r="AK152" s="356"/>
      <c r="AL152" s="356"/>
      <c r="AM152" s="356"/>
      <c r="AN152" s="356"/>
      <c r="AO152" s="356"/>
      <c r="AP152" s="356"/>
      <c r="AQ152" s="356"/>
      <c r="AR152" s="483" t="s">
        <v>197</v>
      </c>
      <c r="AS152" s="356"/>
      <c r="AT152" s="483" t="s">
        <v>159</v>
      </c>
      <c r="AU152" s="483" t="s">
        <v>81</v>
      </c>
      <c r="AV152" s="356"/>
      <c r="AW152" s="356"/>
      <c r="AX152" s="356"/>
      <c r="AY152" s="362" t="s">
        <v>157</v>
      </c>
      <c r="AZ152" s="356"/>
      <c r="BA152" s="356"/>
      <c r="BB152" s="356"/>
      <c r="BC152" s="356"/>
      <c r="BD152" s="356"/>
      <c r="BE152" s="484">
        <v>0</v>
      </c>
      <c r="BF152" s="484">
        <v>0</v>
      </c>
      <c r="BG152" s="484">
        <v>0</v>
      </c>
      <c r="BH152" s="484">
        <v>0</v>
      </c>
      <c r="BI152" s="484">
        <v>0</v>
      </c>
      <c r="BJ152" s="362" t="s">
        <v>81</v>
      </c>
      <c r="BK152" s="484">
        <v>0</v>
      </c>
      <c r="BL152" s="362" t="s">
        <v>197</v>
      </c>
      <c r="BM152" s="483" t="s">
        <v>2816</v>
      </c>
    </row>
    <row r="153" spans="1:65" s="17" customFormat="1" ht="24.25" customHeight="1">
      <c r="A153" s="361"/>
      <c r="B153" s="455"/>
      <c r="C153" s="456"/>
      <c r="D153" s="457" t="s">
        <v>68</v>
      </c>
      <c r="E153" s="469" t="s">
        <v>609</v>
      </c>
      <c r="F153" s="469" t="s">
        <v>610</v>
      </c>
      <c r="G153" s="456"/>
      <c r="H153" s="456"/>
      <c r="I153" s="459"/>
      <c r="J153" s="470"/>
      <c r="K153" s="456"/>
      <c r="L153" s="461"/>
      <c r="M153" s="462"/>
      <c r="N153" s="463"/>
      <c r="O153" s="463"/>
      <c r="P153" s="464">
        <v>0</v>
      </c>
      <c r="Q153" s="463"/>
      <c r="R153" s="464">
        <v>9.9379999999999982E-2</v>
      </c>
      <c r="S153" s="463"/>
      <c r="T153" s="465">
        <v>0</v>
      </c>
      <c r="U153" s="361"/>
      <c r="V153" s="361"/>
      <c r="W153" s="361"/>
      <c r="X153" s="361"/>
      <c r="Y153" s="361"/>
      <c r="Z153" s="361"/>
      <c r="AA153" s="361"/>
      <c r="AB153" s="361"/>
      <c r="AC153" s="361"/>
      <c r="AD153" s="361"/>
      <c r="AE153" s="361"/>
      <c r="AF153" s="361"/>
      <c r="AG153" s="361"/>
      <c r="AH153" s="361"/>
      <c r="AI153" s="361"/>
      <c r="AJ153" s="361"/>
      <c r="AK153" s="361"/>
      <c r="AL153" s="361"/>
      <c r="AM153" s="361"/>
      <c r="AN153" s="361"/>
      <c r="AO153" s="361"/>
      <c r="AP153" s="361"/>
      <c r="AQ153" s="361"/>
      <c r="AR153" s="466" t="s">
        <v>81</v>
      </c>
      <c r="AS153" s="361"/>
      <c r="AT153" s="467" t="s">
        <v>68</v>
      </c>
      <c r="AU153" s="467" t="s">
        <v>75</v>
      </c>
      <c r="AV153" s="361"/>
      <c r="AW153" s="361"/>
      <c r="AX153" s="361"/>
      <c r="AY153" s="466" t="s">
        <v>157</v>
      </c>
      <c r="AZ153" s="361"/>
      <c r="BA153" s="361"/>
      <c r="BB153" s="361"/>
      <c r="BC153" s="361"/>
      <c r="BD153" s="361"/>
      <c r="BE153" s="361"/>
      <c r="BF153" s="361"/>
      <c r="BG153" s="361"/>
      <c r="BH153" s="361"/>
      <c r="BI153" s="361"/>
      <c r="BJ153" s="361"/>
      <c r="BK153" s="468">
        <v>0</v>
      </c>
      <c r="BL153" s="361"/>
      <c r="BM153" s="361"/>
    </row>
    <row r="154" spans="1:65" s="17" customFormat="1" ht="36" customHeight="1">
      <c r="A154" s="371"/>
      <c r="B154" s="372"/>
      <c r="C154" s="471" t="s">
        <v>260</v>
      </c>
      <c r="D154" s="471" t="s">
        <v>159</v>
      </c>
      <c r="E154" s="472" t="s">
        <v>1961</v>
      </c>
      <c r="F154" s="473" t="s">
        <v>1962</v>
      </c>
      <c r="G154" s="474" t="s">
        <v>239</v>
      </c>
      <c r="H154" s="475">
        <v>10</v>
      </c>
      <c r="I154" s="476"/>
      <c r="J154" s="477"/>
      <c r="K154" s="478"/>
      <c r="L154" s="374"/>
      <c r="M154" s="479" t="s">
        <v>2689</v>
      </c>
      <c r="N154" s="480" t="s">
        <v>35</v>
      </c>
      <c r="O154" s="381"/>
      <c r="P154" s="481">
        <v>0</v>
      </c>
      <c r="Q154" s="481">
        <v>4.7499999999999999E-3</v>
      </c>
      <c r="R154" s="481">
        <v>4.7500000000000001E-2</v>
      </c>
      <c r="S154" s="481">
        <v>0</v>
      </c>
      <c r="T154" s="482">
        <v>0</v>
      </c>
      <c r="U154" s="371"/>
      <c r="V154" s="371"/>
      <c r="W154" s="371"/>
      <c r="X154" s="371"/>
      <c r="Y154" s="371"/>
      <c r="Z154" s="371"/>
      <c r="AA154" s="371"/>
      <c r="AB154" s="371"/>
      <c r="AC154" s="371"/>
      <c r="AD154" s="371"/>
      <c r="AE154" s="371"/>
      <c r="AF154" s="356"/>
      <c r="AG154" s="356"/>
      <c r="AH154" s="356"/>
      <c r="AI154" s="356"/>
      <c r="AJ154" s="356"/>
      <c r="AK154" s="356"/>
      <c r="AL154" s="356"/>
      <c r="AM154" s="356"/>
      <c r="AN154" s="356"/>
      <c r="AO154" s="356"/>
      <c r="AP154" s="356"/>
      <c r="AQ154" s="356"/>
      <c r="AR154" s="483" t="s">
        <v>197</v>
      </c>
      <c r="AS154" s="356"/>
      <c r="AT154" s="483" t="s">
        <v>159</v>
      </c>
      <c r="AU154" s="483" t="s">
        <v>81</v>
      </c>
      <c r="AV154" s="356"/>
      <c r="AW154" s="356"/>
      <c r="AX154" s="356"/>
      <c r="AY154" s="362" t="s">
        <v>157</v>
      </c>
      <c r="AZ154" s="356"/>
      <c r="BA154" s="356"/>
      <c r="BB154" s="356"/>
      <c r="BC154" s="356"/>
      <c r="BD154" s="356"/>
      <c r="BE154" s="484">
        <v>0</v>
      </c>
      <c r="BF154" s="484">
        <v>0</v>
      </c>
      <c r="BG154" s="484">
        <v>0</v>
      </c>
      <c r="BH154" s="484">
        <v>0</v>
      </c>
      <c r="BI154" s="484">
        <v>0</v>
      </c>
      <c r="BJ154" s="362" t="s">
        <v>81</v>
      </c>
      <c r="BK154" s="484">
        <v>0</v>
      </c>
      <c r="BL154" s="362" t="s">
        <v>197</v>
      </c>
      <c r="BM154" s="483" t="s">
        <v>2817</v>
      </c>
    </row>
    <row r="155" spans="1:65" s="17" customFormat="1" ht="42.75" customHeight="1">
      <c r="A155" s="371"/>
      <c r="B155" s="372"/>
      <c r="C155" s="471" t="s">
        <v>217</v>
      </c>
      <c r="D155" s="471" t="s">
        <v>159</v>
      </c>
      <c r="E155" s="472" t="s">
        <v>1963</v>
      </c>
      <c r="F155" s="660" t="s">
        <v>2946</v>
      </c>
      <c r="G155" s="474" t="s">
        <v>239</v>
      </c>
      <c r="H155" s="475">
        <v>35</v>
      </c>
      <c r="I155" s="476"/>
      <c r="J155" s="477"/>
      <c r="K155" s="478"/>
      <c r="L155" s="374"/>
      <c r="M155" s="479" t="s">
        <v>2689</v>
      </c>
      <c r="N155" s="480" t="s">
        <v>35</v>
      </c>
      <c r="O155" s="381"/>
      <c r="P155" s="481">
        <v>0</v>
      </c>
      <c r="Q155" s="481">
        <v>4.0999999999999999E-4</v>
      </c>
      <c r="R155" s="481">
        <v>1.435E-2</v>
      </c>
      <c r="S155" s="481">
        <v>0</v>
      </c>
      <c r="T155" s="482">
        <v>0</v>
      </c>
      <c r="U155" s="371"/>
      <c r="V155" s="371"/>
      <c r="W155" s="371"/>
      <c r="X155" s="371"/>
      <c r="Y155" s="371"/>
      <c r="Z155" s="371"/>
      <c r="AA155" s="371"/>
      <c r="AB155" s="371"/>
      <c r="AC155" s="371"/>
      <c r="AD155" s="371"/>
      <c r="AE155" s="371"/>
      <c r="AF155" s="356"/>
      <c r="AG155" s="356"/>
      <c r="AH155" s="356"/>
      <c r="AI155" s="356"/>
      <c r="AJ155" s="356"/>
      <c r="AK155" s="356"/>
      <c r="AL155" s="356"/>
      <c r="AM155" s="356"/>
      <c r="AN155" s="356"/>
      <c r="AO155" s="356"/>
      <c r="AP155" s="356"/>
      <c r="AQ155" s="356"/>
      <c r="AR155" s="483" t="s">
        <v>197</v>
      </c>
      <c r="AS155" s="356"/>
      <c r="AT155" s="483" t="s">
        <v>159</v>
      </c>
      <c r="AU155" s="483" t="s">
        <v>81</v>
      </c>
      <c r="AV155" s="356"/>
      <c r="AW155" s="356"/>
      <c r="AX155" s="356"/>
      <c r="AY155" s="362" t="s">
        <v>157</v>
      </c>
      <c r="AZ155" s="356"/>
      <c r="BA155" s="356"/>
      <c r="BB155" s="356"/>
      <c r="BC155" s="356"/>
      <c r="BD155" s="356"/>
      <c r="BE155" s="484">
        <v>0</v>
      </c>
      <c r="BF155" s="484">
        <v>0</v>
      </c>
      <c r="BG155" s="484">
        <v>0</v>
      </c>
      <c r="BH155" s="484">
        <v>0</v>
      </c>
      <c r="BI155" s="484">
        <v>0</v>
      </c>
      <c r="BJ155" s="362" t="s">
        <v>81</v>
      </c>
      <c r="BK155" s="484">
        <v>0</v>
      </c>
      <c r="BL155" s="362" t="s">
        <v>197</v>
      </c>
      <c r="BM155" s="483" t="s">
        <v>2818</v>
      </c>
    </row>
    <row r="156" spans="1:65" s="17" customFormat="1" ht="42" customHeight="1">
      <c r="A156" s="371"/>
      <c r="B156" s="372"/>
      <c r="C156" s="471" t="s">
        <v>267</v>
      </c>
      <c r="D156" s="471" t="s">
        <v>159</v>
      </c>
      <c r="E156" s="472" t="s">
        <v>1964</v>
      </c>
      <c r="F156" s="660" t="s">
        <v>2949</v>
      </c>
      <c r="G156" s="474" t="s">
        <v>239</v>
      </c>
      <c r="H156" s="475">
        <v>40</v>
      </c>
      <c r="I156" s="476"/>
      <c r="J156" s="477"/>
      <c r="K156" s="478"/>
      <c r="L156" s="374"/>
      <c r="M156" s="479" t="s">
        <v>2689</v>
      </c>
      <c r="N156" s="480" t="s">
        <v>35</v>
      </c>
      <c r="O156" s="381"/>
      <c r="P156" s="481">
        <v>0</v>
      </c>
      <c r="Q156" s="481">
        <v>4.6000000000000001E-4</v>
      </c>
      <c r="R156" s="481">
        <v>1.84E-2</v>
      </c>
      <c r="S156" s="481">
        <v>0</v>
      </c>
      <c r="T156" s="482">
        <v>0</v>
      </c>
      <c r="U156" s="371"/>
      <c r="V156" s="371"/>
      <c r="W156" s="371"/>
      <c r="X156" s="371"/>
      <c r="Y156" s="371"/>
      <c r="Z156" s="371"/>
      <c r="AA156" s="371"/>
      <c r="AB156" s="371"/>
      <c r="AC156" s="371"/>
      <c r="AD156" s="371"/>
      <c r="AE156" s="371"/>
      <c r="AF156" s="356"/>
      <c r="AG156" s="356"/>
      <c r="AH156" s="356"/>
      <c r="AI156" s="356"/>
      <c r="AJ156" s="356"/>
      <c r="AK156" s="356"/>
      <c r="AL156" s="356"/>
      <c r="AM156" s="356"/>
      <c r="AN156" s="356"/>
      <c r="AO156" s="356"/>
      <c r="AP156" s="356"/>
      <c r="AQ156" s="356"/>
      <c r="AR156" s="483" t="s">
        <v>197</v>
      </c>
      <c r="AS156" s="356"/>
      <c r="AT156" s="483" t="s">
        <v>159</v>
      </c>
      <c r="AU156" s="483" t="s">
        <v>81</v>
      </c>
      <c r="AV156" s="356"/>
      <c r="AW156" s="356"/>
      <c r="AX156" s="356"/>
      <c r="AY156" s="362" t="s">
        <v>157</v>
      </c>
      <c r="AZ156" s="356"/>
      <c r="BA156" s="356"/>
      <c r="BB156" s="356"/>
      <c r="BC156" s="356"/>
      <c r="BD156" s="356"/>
      <c r="BE156" s="484">
        <v>0</v>
      </c>
      <c r="BF156" s="484">
        <v>0</v>
      </c>
      <c r="BG156" s="484">
        <v>0</v>
      </c>
      <c r="BH156" s="484">
        <v>0</v>
      </c>
      <c r="BI156" s="484">
        <v>0</v>
      </c>
      <c r="BJ156" s="362" t="s">
        <v>81</v>
      </c>
      <c r="BK156" s="484">
        <v>0</v>
      </c>
      <c r="BL156" s="362" t="s">
        <v>197</v>
      </c>
      <c r="BM156" s="483" t="s">
        <v>2819</v>
      </c>
    </row>
    <row r="157" spans="1:65" s="17" customFormat="1" ht="21.75" customHeight="1">
      <c r="A157" s="371"/>
      <c r="B157" s="372"/>
      <c r="C157" s="471" t="s">
        <v>223</v>
      </c>
      <c r="D157" s="471" t="s">
        <v>159</v>
      </c>
      <c r="E157" s="472" t="s">
        <v>1965</v>
      </c>
      <c r="F157" s="660" t="s">
        <v>1966</v>
      </c>
      <c r="G157" s="474" t="s">
        <v>222</v>
      </c>
      <c r="H157" s="475">
        <v>21</v>
      </c>
      <c r="I157" s="476"/>
      <c r="J157" s="477"/>
      <c r="K157" s="478"/>
      <c r="L157" s="374"/>
      <c r="M157" s="479" t="s">
        <v>2689</v>
      </c>
      <c r="N157" s="480" t="s">
        <v>35</v>
      </c>
      <c r="O157" s="381"/>
      <c r="P157" s="481">
        <v>0</v>
      </c>
      <c r="Q157" s="481">
        <v>4.0000000000000003E-5</v>
      </c>
      <c r="R157" s="481">
        <v>8.4000000000000003E-4</v>
      </c>
      <c r="S157" s="481">
        <v>0</v>
      </c>
      <c r="T157" s="482">
        <v>0</v>
      </c>
      <c r="U157" s="371"/>
      <c r="V157" s="371"/>
      <c r="W157" s="371"/>
      <c r="X157" s="371"/>
      <c r="Y157" s="371"/>
      <c r="Z157" s="371"/>
      <c r="AA157" s="371"/>
      <c r="AB157" s="371"/>
      <c r="AC157" s="371"/>
      <c r="AD157" s="371"/>
      <c r="AE157" s="371"/>
      <c r="AF157" s="356"/>
      <c r="AG157" s="356"/>
      <c r="AH157" s="356"/>
      <c r="AI157" s="356"/>
      <c r="AJ157" s="356"/>
      <c r="AK157" s="356"/>
      <c r="AL157" s="356"/>
      <c r="AM157" s="356"/>
      <c r="AN157" s="356"/>
      <c r="AO157" s="356"/>
      <c r="AP157" s="356"/>
      <c r="AQ157" s="356"/>
      <c r="AR157" s="483" t="s">
        <v>197</v>
      </c>
      <c r="AS157" s="356"/>
      <c r="AT157" s="483" t="s">
        <v>159</v>
      </c>
      <c r="AU157" s="483" t="s">
        <v>81</v>
      </c>
      <c r="AV157" s="356"/>
      <c r="AW157" s="356"/>
      <c r="AX157" s="356"/>
      <c r="AY157" s="362" t="s">
        <v>157</v>
      </c>
      <c r="AZ157" s="356"/>
      <c r="BA157" s="356"/>
      <c r="BB157" s="356"/>
      <c r="BC157" s="356"/>
      <c r="BD157" s="356"/>
      <c r="BE157" s="484">
        <v>0</v>
      </c>
      <c r="BF157" s="484">
        <v>0</v>
      </c>
      <c r="BG157" s="484">
        <v>0</v>
      </c>
      <c r="BH157" s="484">
        <v>0</v>
      </c>
      <c r="BI157" s="484">
        <v>0</v>
      </c>
      <c r="BJ157" s="362" t="s">
        <v>81</v>
      </c>
      <c r="BK157" s="484">
        <v>0</v>
      </c>
      <c r="BL157" s="362" t="s">
        <v>197</v>
      </c>
      <c r="BM157" s="483" t="s">
        <v>2820</v>
      </c>
    </row>
    <row r="158" spans="1:65" s="17" customFormat="1" ht="24.25" customHeight="1">
      <c r="A158" s="371"/>
      <c r="B158" s="372"/>
      <c r="C158" s="485" t="s">
        <v>276</v>
      </c>
      <c r="D158" s="485" t="s">
        <v>236</v>
      </c>
      <c r="E158" s="486" t="s">
        <v>1967</v>
      </c>
      <c r="F158" s="487" t="s">
        <v>1968</v>
      </c>
      <c r="G158" s="488" t="s">
        <v>222</v>
      </c>
      <c r="H158" s="489">
        <v>19</v>
      </c>
      <c r="I158" s="490"/>
      <c r="J158" s="491"/>
      <c r="K158" s="492"/>
      <c r="L158" s="493"/>
      <c r="M158" s="494" t="s">
        <v>2689</v>
      </c>
      <c r="N158" s="495" t="s">
        <v>35</v>
      </c>
      <c r="O158" s="381"/>
      <c r="P158" s="481">
        <v>0</v>
      </c>
      <c r="Q158" s="481">
        <v>1.8000000000000001E-4</v>
      </c>
      <c r="R158" s="481">
        <v>3.4200000000000003E-3</v>
      </c>
      <c r="S158" s="481">
        <v>0</v>
      </c>
      <c r="T158" s="482">
        <v>0</v>
      </c>
      <c r="U158" s="371"/>
      <c r="V158" s="371"/>
      <c r="W158" s="371"/>
      <c r="X158" s="371"/>
      <c r="Y158" s="371"/>
      <c r="Z158" s="371"/>
      <c r="AA158" s="371"/>
      <c r="AB158" s="371"/>
      <c r="AC158" s="371"/>
      <c r="AD158" s="371"/>
      <c r="AE158" s="371"/>
      <c r="AF158" s="356"/>
      <c r="AG158" s="356"/>
      <c r="AH158" s="356"/>
      <c r="AI158" s="356"/>
      <c r="AJ158" s="356"/>
      <c r="AK158" s="356"/>
      <c r="AL158" s="356"/>
      <c r="AM158" s="356"/>
      <c r="AN158" s="356"/>
      <c r="AO158" s="356"/>
      <c r="AP158" s="356"/>
      <c r="AQ158" s="356"/>
      <c r="AR158" s="483" t="s">
        <v>233</v>
      </c>
      <c r="AS158" s="356"/>
      <c r="AT158" s="483" t="s">
        <v>236</v>
      </c>
      <c r="AU158" s="483" t="s">
        <v>81</v>
      </c>
      <c r="AV158" s="356"/>
      <c r="AW158" s="356"/>
      <c r="AX158" s="356"/>
      <c r="AY158" s="362" t="s">
        <v>157</v>
      </c>
      <c r="AZ158" s="356"/>
      <c r="BA158" s="356"/>
      <c r="BB158" s="356"/>
      <c r="BC158" s="356"/>
      <c r="BD158" s="356"/>
      <c r="BE158" s="484">
        <v>0</v>
      </c>
      <c r="BF158" s="484">
        <v>0</v>
      </c>
      <c r="BG158" s="484">
        <v>0</v>
      </c>
      <c r="BH158" s="484">
        <v>0</v>
      </c>
      <c r="BI158" s="484">
        <v>0</v>
      </c>
      <c r="BJ158" s="362" t="s">
        <v>81</v>
      </c>
      <c r="BK158" s="484">
        <v>0</v>
      </c>
      <c r="BL158" s="362" t="s">
        <v>197</v>
      </c>
      <c r="BM158" s="483" t="s">
        <v>2821</v>
      </c>
    </row>
    <row r="159" spans="1:65" s="17" customFormat="1" ht="21.75" customHeight="1">
      <c r="A159" s="371"/>
      <c r="B159" s="372"/>
      <c r="C159" s="485" t="s">
        <v>226</v>
      </c>
      <c r="D159" s="485" t="s">
        <v>236</v>
      </c>
      <c r="E159" s="486" t="s">
        <v>1969</v>
      </c>
      <c r="F159" s="487" t="s">
        <v>1970</v>
      </c>
      <c r="G159" s="488" t="s">
        <v>222</v>
      </c>
      <c r="H159" s="489">
        <v>2</v>
      </c>
      <c r="I159" s="490"/>
      <c r="J159" s="491"/>
      <c r="K159" s="492"/>
      <c r="L159" s="493"/>
      <c r="M159" s="494" t="s">
        <v>2689</v>
      </c>
      <c r="N159" s="495" t="s">
        <v>35</v>
      </c>
      <c r="O159" s="381"/>
      <c r="P159" s="481">
        <v>0</v>
      </c>
      <c r="Q159" s="481">
        <v>2.4000000000000001E-4</v>
      </c>
      <c r="R159" s="481">
        <v>4.8000000000000001E-4</v>
      </c>
      <c r="S159" s="481">
        <v>0</v>
      </c>
      <c r="T159" s="482">
        <v>0</v>
      </c>
      <c r="U159" s="371"/>
      <c r="V159" s="371"/>
      <c r="W159" s="371"/>
      <c r="X159" s="371"/>
      <c r="Y159" s="371"/>
      <c r="Z159" s="371"/>
      <c r="AA159" s="371"/>
      <c r="AB159" s="371"/>
      <c r="AC159" s="371"/>
      <c r="AD159" s="371"/>
      <c r="AE159" s="371"/>
      <c r="AF159" s="356"/>
      <c r="AG159" s="356"/>
      <c r="AH159" s="356"/>
      <c r="AI159" s="356"/>
      <c r="AJ159" s="356"/>
      <c r="AK159" s="356"/>
      <c r="AL159" s="356"/>
      <c r="AM159" s="356"/>
      <c r="AN159" s="356"/>
      <c r="AO159" s="356"/>
      <c r="AP159" s="356"/>
      <c r="AQ159" s="356"/>
      <c r="AR159" s="483" t="s">
        <v>233</v>
      </c>
      <c r="AS159" s="356"/>
      <c r="AT159" s="483" t="s">
        <v>236</v>
      </c>
      <c r="AU159" s="483" t="s">
        <v>81</v>
      </c>
      <c r="AV159" s="356"/>
      <c r="AW159" s="356"/>
      <c r="AX159" s="356"/>
      <c r="AY159" s="362" t="s">
        <v>157</v>
      </c>
      <c r="AZ159" s="356"/>
      <c r="BA159" s="356"/>
      <c r="BB159" s="356"/>
      <c r="BC159" s="356"/>
      <c r="BD159" s="356"/>
      <c r="BE159" s="484">
        <v>0</v>
      </c>
      <c r="BF159" s="484">
        <v>0</v>
      </c>
      <c r="BG159" s="484">
        <v>0</v>
      </c>
      <c r="BH159" s="484">
        <v>0</v>
      </c>
      <c r="BI159" s="484">
        <v>0</v>
      </c>
      <c r="BJ159" s="362" t="s">
        <v>81</v>
      </c>
      <c r="BK159" s="484">
        <v>0</v>
      </c>
      <c r="BL159" s="362" t="s">
        <v>197</v>
      </c>
      <c r="BM159" s="483" t="s">
        <v>2822</v>
      </c>
    </row>
    <row r="160" spans="1:65" s="17" customFormat="1" ht="24.25" customHeight="1">
      <c r="A160" s="371"/>
      <c r="B160" s="372"/>
      <c r="C160" s="471" t="s">
        <v>295</v>
      </c>
      <c r="D160" s="471" t="s">
        <v>159</v>
      </c>
      <c r="E160" s="472" t="s">
        <v>1971</v>
      </c>
      <c r="F160" s="473" t="s">
        <v>1972</v>
      </c>
      <c r="G160" s="474" t="s">
        <v>222</v>
      </c>
      <c r="H160" s="475">
        <v>19</v>
      </c>
      <c r="I160" s="476"/>
      <c r="J160" s="477"/>
      <c r="K160" s="478"/>
      <c r="L160" s="374"/>
      <c r="M160" s="479" t="s">
        <v>2689</v>
      </c>
      <c r="N160" s="480" t="s">
        <v>35</v>
      </c>
      <c r="O160" s="381"/>
      <c r="P160" s="481">
        <v>0</v>
      </c>
      <c r="Q160" s="481">
        <v>4.0000000000000003E-5</v>
      </c>
      <c r="R160" s="481">
        <v>7.6000000000000004E-4</v>
      </c>
      <c r="S160" s="481">
        <v>0</v>
      </c>
      <c r="T160" s="482">
        <v>0</v>
      </c>
      <c r="U160" s="371"/>
      <c r="V160" s="371"/>
      <c r="W160" s="371"/>
      <c r="X160" s="371"/>
      <c r="Y160" s="371"/>
      <c r="Z160" s="371"/>
      <c r="AA160" s="371"/>
      <c r="AB160" s="371"/>
      <c r="AC160" s="371"/>
      <c r="AD160" s="371"/>
      <c r="AE160" s="371"/>
      <c r="AF160" s="356"/>
      <c r="AG160" s="356"/>
      <c r="AH160" s="356"/>
      <c r="AI160" s="356"/>
      <c r="AJ160" s="356"/>
      <c r="AK160" s="356"/>
      <c r="AL160" s="356"/>
      <c r="AM160" s="356"/>
      <c r="AN160" s="356"/>
      <c r="AO160" s="356"/>
      <c r="AP160" s="356"/>
      <c r="AQ160" s="356"/>
      <c r="AR160" s="483" t="s">
        <v>197</v>
      </c>
      <c r="AS160" s="356"/>
      <c r="AT160" s="483" t="s">
        <v>159</v>
      </c>
      <c r="AU160" s="483" t="s">
        <v>81</v>
      </c>
      <c r="AV160" s="356"/>
      <c r="AW160" s="356"/>
      <c r="AX160" s="356"/>
      <c r="AY160" s="362" t="s">
        <v>157</v>
      </c>
      <c r="AZ160" s="356"/>
      <c r="BA160" s="356"/>
      <c r="BB160" s="356"/>
      <c r="BC160" s="356"/>
      <c r="BD160" s="356"/>
      <c r="BE160" s="484">
        <v>0</v>
      </c>
      <c r="BF160" s="484">
        <v>0</v>
      </c>
      <c r="BG160" s="484">
        <v>0</v>
      </c>
      <c r="BH160" s="484">
        <v>0</v>
      </c>
      <c r="BI160" s="484">
        <v>0</v>
      </c>
      <c r="BJ160" s="362" t="s">
        <v>81</v>
      </c>
      <c r="BK160" s="484">
        <v>0</v>
      </c>
      <c r="BL160" s="362" t="s">
        <v>197</v>
      </c>
      <c r="BM160" s="483" t="s">
        <v>2823</v>
      </c>
    </row>
    <row r="161" spans="1:65" s="17" customFormat="1" ht="30" customHeight="1">
      <c r="A161" s="371"/>
      <c r="B161" s="372"/>
      <c r="C161" s="485" t="s">
        <v>230</v>
      </c>
      <c r="D161" s="485" t="s">
        <v>236</v>
      </c>
      <c r="E161" s="486" t="s">
        <v>1973</v>
      </c>
      <c r="F161" s="487" t="s">
        <v>1974</v>
      </c>
      <c r="G161" s="488" t="s">
        <v>222</v>
      </c>
      <c r="H161" s="489">
        <v>19</v>
      </c>
      <c r="I161" s="490"/>
      <c r="J161" s="491"/>
      <c r="K161" s="492"/>
      <c r="L161" s="493"/>
      <c r="M161" s="494" t="s">
        <v>2689</v>
      </c>
      <c r="N161" s="495" t="s">
        <v>35</v>
      </c>
      <c r="O161" s="381"/>
      <c r="P161" s="481">
        <v>0</v>
      </c>
      <c r="Q161" s="481">
        <v>4.6000000000000001E-4</v>
      </c>
      <c r="R161" s="481">
        <v>8.7399999999999995E-3</v>
      </c>
      <c r="S161" s="481">
        <v>0</v>
      </c>
      <c r="T161" s="482">
        <v>0</v>
      </c>
      <c r="U161" s="371"/>
      <c r="V161" s="371"/>
      <c r="W161" s="371"/>
      <c r="X161" s="371"/>
      <c r="Y161" s="371"/>
      <c r="Z161" s="371"/>
      <c r="AA161" s="371"/>
      <c r="AB161" s="371"/>
      <c r="AC161" s="371"/>
      <c r="AD161" s="371"/>
      <c r="AE161" s="371"/>
      <c r="AF161" s="356"/>
      <c r="AG161" s="356"/>
      <c r="AH161" s="356"/>
      <c r="AI161" s="356"/>
      <c r="AJ161" s="356"/>
      <c r="AK161" s="356"/>
      <c r="AL161" s="356"/>
      <c r="AM161" s="356"/>
      <c r="AN161" s="356"/>
      <c r="AO161" s="356"/>
      <c r="AP161" s="356"/>
      <c r="AQ161" s="356"/>
      <c r="AR161" s="483" t="s">
        <v>233</v>
      </c>
      <c r="AS161" s="356"/>
      <c r="AT161" s="483" t="s">
        <v>236</v>
      </c>
      <c r="AU161" s="483" t="s">
        <v>81</v>
      </c>
      <c r="AV161" s="356"/>
      <c r="AW161" s="356"/>
      <c r="AX161" s="356"/>
      <c r="AY161" s="362" t="s">
        <v>157</v>
      </c>
      <c r="AZ161" s="356"/>
      <c r="BA161" s="356"/>
      <c r="BB161" s="356"/>
      <c r="BC161" s="356"/>
      <c r="BD161" s="356"/>
      <c r="BE161" s="484">
        <v>0</v>
      </c>
      <c r="BF161" s="484">
        <v>0</v>
      </c>
      <c r="BG161" s="484">
        <v>0</v>
      </c>
      <c r="BH161" s="484">
        <v>0</v>
      </c>
      <c r="BI161" s="484">
        <v>0</v>
      </c>
      <c r="BJ161" s="362" t="s">
        <v>81</v>
      </c>
      <c r="BK161" s="484">
        <v>0</v>
      </c>
      <c r="BL161" s="362" t="s">
        <v>197</v>
      </c>
      <c r="BM161" s="483" t="s">
        <v>2824</v>
      </c>
    </row>
    <row r="162" spans="1:65" s="17" customFormat="1" ht="24.25" customHeight="1">
      <c r="A162" s="371"/>
      <c r="B162" s="372"/>
      <c r="C162" s="471" t="s">
        <v>323</v>
      </c>
      <c r="D162" s="471" t="s">
        <v>159</v>
      </c>
      <c r="E162" s="472" t="s">
        <v>1975</v>
      </c>
      <c r="F162" s="473" t="s">
        <v>1976</v>
      </c>
      <c r="G162" s="474" t="s">
        <v>222</v>
      </c>
      <c r="H162" s="475">
        <v>2</v>
      </c>
      <c r="I162" s="476"/>
      <c r="J162" s="477"/>
      <c r="K162" s="478"/>
      <c r="L162" s="374"/>
      <c r="M162" s="479" t="s">
        <v>2689</v>
      </c>
      <c r="N162" s="480" t="s">
        <v>35</v>
      </c>
      <c r="O162" s="381"/>
      <c r="P162" s="481">
        <v>0</v>
      </c>
      <c r="Q162" s="481">
        <v>5.0000000000000002E-5</v>
      </c>
      <c r="R162" s="481">
        <v>1E-4</v>
      </c>
      <c r="S162" s="481">
        <v>0</v>
      </c>
      <c r="T162" s="482">
        <v>0</v>
      </c>
      <c r="U162" s="371"/>
      <c r="V162" s="371"/>
      <c r="W162" s="371"/>
      <c r="X162" s="371"/>
      <c r="Y162" s="371"/>
      <c r="Z162" s="371"/>
      <c r="AA162" s="371"/>
      <c r="AB162" s="371"/>
      <c r="AC162" s="371"/>
      <c r="AD162" s="371"/>
      <c r="AE162" s="371"/>
      <c r="AF162" s="356"/>
      <c r="AG162" s="356"/>
      <c r="AH162" s="356"/>
      <c r="AI162" s="356"/>
      <c r="AJ162" s="356"/>
      <c r="AK162" s="356"/>
      <c r="AL162" s="356"/>
      <c r="AM162" s="356"/>
      <c r="AN162" s="356"/>
      <c r="AO162" s="356"/>
      <c r="AP162" s="356"/>
      <c r="AQ162" s="356"/>
      <c r="AR162" s="483" t="s">
        <v>197</v>
      </c>
      <c r="AS162" s="356"/>
      <c r="AT162" s="483" t="s">
        <v>159</v>
      </c>
      <c r="AU162" s="483" t="s">
        <v>81</v>
      </c>
      <c r="AV162" s="356"/>
      <c r="AW162" s="356"/>
      <c r="AX162" s="356"/>
      <c r="AY162" s="362" t="s">
        <v>157</v>
      </c>
      <c r="AZ162" s="356"/>
      <c r="BA162" s="356"/>
      <c r="BB162" s="356"/>
      <c r="BC162" s="356"/>
      <c r="BD162" s="356"/>
      <c r="BE162" s="484">
        <v>0</v>
      </c>
      <c r="BF162" s="484">
        <v>0</v>
      </c>
      <c r="BG162" s="484">
        <v>0</v>
      </c>
      <c r="BH162" s="484">
        <v>0</v>
      </c>
      <c r="BI162" s="484">
        <v>0</v>
      </c>
      <c r="BJ162" s="362" t="s">
        <v>81</v>
      </c>
      <c r="BK162" s="484">
        <v>0</v>
      </c>
      <c r="BL162" s="362" t="s">
        <v>197</v>
      </c>
      <c r="BM162" s="483" t="s">
        <v>2825</v>
      </c>
    </row>
    <row r="163" spans="1:65" s="17" customFormat="1" ht="26.25" customHeight="1">
      <c r="A163" s="371"/>
      <c r="B163" s="372"/>
      <c r="C163" s="485" t="s">
        <v>233</v>
      </c>
      <c r="D163" s="485" t="s">
        <v>236</v>
      </c>
      <c r="E163" s="486" t="s">
        <v>1977</v>
      </c>
      <c r="F163" s="487" t="s">
        <v>1978</v>
      </c>
      <c r="G163" s="488" t="s">
        <v>222</v>
      </c>
      <c r="H163" s="489">
        <v>2</v>
      </c>
      <c r="I163" s="490"/>
      <c r="J163" s="491"/>
      <c r="K163" s="492"/>
      <c r="L163" s="493"/>
      <c r="M163" s="494" t="s">
        <v>2689</v>
      </c>
      <c r="N163" s="495" t="s">
        <v>35</v>
      </c>
      <c r="O163" s="381"/>
      <c r="P163" s="481">
        <v>0</v>
      </c>
      <c r="Q163" s="481">
        <v>8.4999999999999995E-4</v>
      </c>
      <c r="R163" s="481">
        <v>1.6999999999999999E-3</v>
      </c>
      <c r="S163" s="481">
        <v>0</v>
      </c>
      <c r="T163" s="482">
        <v>0</v>
      </c>
      <c r="U163" s="371"/>
      <c r="V163" s="371"/>
      <c r="W163" s="371"/>
      <c r="X163" s="371"/>
      <c r="Y163" s="371"/>
      <c r="Z163" s="371"/>
      <c r="AA163" s="371"/>
      <c r="AB163" s="371"/>
      <c r="AC163" s="371"/>
      <c r="AD163" s="371"/>
      <c r="AE163" s="371"/>
      <c r="AF163" s="356"/>
      <c r="AG163" s="356"/>
      <c r="AH163" s="356"/>
      <c r="AI163" s="356"/>
      <c r="AJ163" s="356"/>
      <c r="AK163" s="356"/>
      <c r="AL163" s="356"/>
      <c r="AM163" s="356"/>
      <c r="AN163" s="356"/>
      <c r="AO163" s="356"/>
      <c r="AP163" s="356"/>
      <c r="AQ163" s="356"/>
      <c r="AR163" s="483" t="s">
        <v>233</v>
      </c>
      <c r="AS163" s="356"/>
      <c r="AT163" s="483" t="s">
        <v>236</v>
      </c>
      <c r="AU163" s="483" t="s">
        <v>81</v>
      </c>
      <c r="AV163" s="356"/>
      <c r="AW163" s="356"/>
      <c r="AX163" s="356"/>
      <c r="AY163" s="362" t="s">
        <v>157</v>
      </c>
      <c r="AZ163" s="356"/>
      <c r="BA163" s="356"/>
      <c r="BB163" s="356"/>
      <c r="BC163" s="356"/>
      <c r="BD163" s="356"/>
      <c r="BE163" s="484">
        <v>0</v>
      </c>
      <c r="BF163" s="484">
        <v>0</v>
      </c>
      <c r="BG163" s="484">
        <v>0</v>
      </c>
      <c r="BH163" s="484">
        <v>0</v>
      </c>
      <c r="BI163" s="484">
        <v>0</v>
      </c>
      <c r="BJ163" s="362" t="s">
        <v>81</v>
      </c>
      <c r="BK163" s="484">
        <v>0</v>
      </c>
      <c r="BL163" s="362" t="s">
        <v>197</v>
      </c>
      <c r="BM163" s="483" t="s">
        <v>2826</v>
      </c>
    </row>
    <row r="164" spans="1:65" s="17" customFormat="1" ht="24.25" customHeight="1">
      <c r="A164" s="371"/>
      <c r="B164" s="372"/>
      <c r="C164" s="471" t="s">
        <v>330</v>
      </c>
      <c r="D164" s="471" t="s">
        <v>159</v>
      </c>
      <c r="E164" s="472" t="s">
        <v>1981</v>
      </c>
      <c r="F164" s="473" t="s">
        <v>1982</v>
      </c>
      <c r="G164" s="474" t="s">
        <v>222</v>
      </c>
      <c r="H164" s="475">
        <v>1</v>
      </c>
      <c r="I164" s="476"/>
      <c r="J164" s="477"/>
      <c r="K164" s="478"/>
      <c r="L164" s="374"/>
      <c r="M164" s="479" t="s">
        <v>2689</v>
      </c>
      <c r="N164" s="480" t="s">
        <v>35</v>
      </c>
      <c r="O164" s="381"/>
      <c r="P164" s="481">
        <v>0</v>
      </c>
      <c r="Q164" s="481">
        <v>4.0000000000000003E-5</v>
      </c>
      <c r="R164" s="481">
        <v>4.0000000000000003E-5</v>
      </c>
      <c r="S164" s="481">
        <v>0</v>
      </c>
      <c r="T164" s="482">
        <v>0</v>
      </c>
      <c r="U164" s="371"/>
      <c r="V164" s="371"/>
      <c r="W164" s="371"/>
      <c r="X164" s="371"/>
      <c r="Y164" s="371"/>
      <c r="Z164" s="371"/>
      <c r="AA164" s="371"/>
      <c r="AB164" s="371"/>
      <c r="AC164" s="371"/>
      <c r="AD164" s="371"/>
      <c r="AE164" s="371"/>
      <c r="AF164" s="356"/>
      <c r="AG164" s="356"/>
      <c r="AH164" s="356"/>
      <c r="AI164" s="356"/>
      <c r="AJ164" s="356"/>
      <c r="AK164" s="356"/>
      <c r="AL164" s="356"/>
      <c r="AM164" s="356"/>
      <c r="AN164" s="356"/>
      <c r="AO164" s="356"/>
      <c r="AP164" s="356"/>
      <c r="AQ164" s="356"/>
      <c r="AR164" s="483" t="s">
        <v>197</v>
      </c>
      <c r="AS164" s="356"/>
      <c r="AT164" s="483" t="s">
        <v>159</v>
      </c>
      <c r="AU164" s="483" t="s">
        <v>81</v>
      </c>
      <c r="AV164" s="356"/>
      <c r="AW164" s="356"/>
      <c r="AX164" s="356"/>
      <c r="AY164" s="362" t="s">
        <v>157</v>
      </c>
      <c r="AZ164" s="356"/>
      <c r="BA164" s="356"/>
      <c r="BB164" s="356"/>
      <c r="BC164" s="356"/>
      <c r="BD164" s="356"/>
      <c r="BE164" s="484">
        <v>0</v>
      </c>
      <c r="BF164" s="484">
        <v>0</v>
      </c>
      <c r="BG164" s="484">
        <v>0</v>
      </c>
      <c r="BH164" s="484">
        <v>0</v>
      </c>
      <c r="BI164" s="484">
        <v>0</v>
      </c>
      <c r="BJ164" s="362" t="s">
        <v>81</v>
      </c>
      <c r="BK164" s="484">
        <v>0</v>
      </c>
      <c r="BL164" s="362" t="s">
        <v>197</v>
      </c>
      <c r="BM164" s="483" t="s">
        <v>2827</v>
      </c>
    </row>
    <row r="165" spans="1:65" s="17" customFormat="1" ht="30.75" customHeight="1">
      <c r="A165" s="371"/>
      <c r="B165" s="372"/>
      <c r="C165" s="485" t="s">
        <v>240</v>
      </c>
      <c r="D165" s="485" t="s">
        <v>236</v>
      </c>
      <c r="E165" s="486" t="s">
        <v>1983</v>
      </c>
      <c r="F165" s="487" t="s">
        <v>1984</v>
      </c>
      <c r="G165" s="488" t="s">
        <v>222</v>
      </c>
      <c r="H165" s="489">
        <v>1</v>
      </c>
      <c r="I165" s="490"/>
      <c r="J165" s="491"/>
      <c r="K165" s="492"/>
      <c r="L165" s="493"/>
      <c r="M165" s="494" t="s">
        <v>2689</v>
      </c>
      <c r="N165" s="495" t="s">
        <v>35</v>
      </c>
      <c r="O165" s="381"/>
      <c r="P165" s="481">
        <v>0</v>
      </c>
      <c r="Q165" s="481">
        <v>4.0000000000000002E-4</v>
      </c>
      <c r="R165" s="481">
        <v>4.0000000000000002E-4</v>
      </c>
      <c r="S165" s="481">
        <v>0</v>
      </c>
      <c r="T165" s="482">
        <v>0</v>
      </c>
      <c r="U165" s="371"/>
      <c r="V165" s="371"/>
      <c r="W165" s="371"/>
      <c r="X165" s="371"/>
      <c r="Y165" s="371"/>
      <c r="Z165" s="371"/>
      <c r="AA165" s="371"/>
      <c r="AB165" s="371"/>
      <c r="AC165" s="371"/>
      <c r="AD165" s="371"/>
      <c r="AE165" s="371"/>
      <c r="AF165" s="356"/>
      <c r="AG165" s="356"/>
      <c r="AH165" s="356"/>
      <c r="AI165" s="356"/>
      <c r="AJ165" s="356"/>
      <c r="AK165" s="356"/>
      <c r="AL165" s="356"/>
      <c r="AM165" s="356"/>
      <c r="AN165" s="356"/>
      <c r="AO165" s="356"/>
      <c r="AP165" s="356"/>
      <c r="AQ165" s="356"/>
      <c r="AR165" s="483" t="s">
        <v>233</v>
      </c>
      <c r="AS165" s="356"/>
      <c r="AT165" s="483" t="s">
        <v>236</v>
      </c>
      <c r="AU165" s="483" t="s">
        <v>81</v>
      </c>
      <c r="AV165" s="356"/>
      <c r="AW165" s="356"/>
      <c r="AX165" s="356"/>
      <c r="AY165" s="362" t="s">
        <v>157</v>
      </c>
      <c r="AZ165" s="356"/>
      <c r="BA165" s="356"/>
      <c r="BB165" s="356"/>
      <c r="BC165" s="356"/>
      <c r="BD165" s="356"/>
      <c r="BE165" s="484">
        <v>0</v>
      </c>
      <c r="BF165" s="484">
        <v>0</v>
      </c>
      <c r="BG165" s="484">
        <v>0</v>
      </c>
      <c r="BH165" s="484">
        <v>0</v>
      </c>
      <c r="BI165" s="484">
        <v>0</v>
      </c>
      <c r="BJ165" s="362" t="s">
        <v>81</v>
      </c>
      <c r="BK165" s="484">
        <v>0</v>
      </c>
      <c r="BL165" s="362" t="s">
        <v>197</v>
      </c>
      <c r="BM165" s="483" t="s">
        <v>2828</v>
      </c>
    </row>
    <row r="166" spans="1:65" s="17" customFormat="1" ht="24.25" customHeight="1">
      <c r="A166" s="371"/>
      <c r="B166" s="372"/>
      <c r="C166" s="471" t="s">
        <v>340</v>
      </c>
      <c r="D166" s="471" t="s">
        <v>159</v>
      </c>
      <c r="E166" s="472" t="s">
        <v>1584</v>
      </c>
      <c r="F166" s="473" t="s">
        <v>1585</v>
      </c>
      <c r="G166" s="474" t="s">
        <v>239</v>
      </c>
      <c r="H166" s="475">
        <v>75</v>
      </c>
      <c r="I166" s="476"/>
      <c r="J166" s="477"/>
      <c r="K166" s="478"/>
      <c r="L166" s="374"/>
      <c r="M166" s="479" t="s">
        <v>2689</v>
      </c>
      <c r="N166" s="480" t="s">
        <v>35</v>
      </c>
      <c r="O166" s="381"/>
      <c r="P166" s="481">
        <v>0</v>
      </c>
      <c r="Q166" s="481">
        <v>0</v>
      </c>
      <c r="R166" s="481">
        <v>0</v>
      </c>
      <c r="S166" s="481">
        <v>0</v>
      </c>
      <c r="T166" s="482">
        <v>0</v>
      </c>
      <c r="U166" s="371"/>
      <c r="V166" s="371"/>
      <c r="W166" s="371"/>
      <c r="X166" s="371"/>
      <c r="Y166" s="371"/>
      <c r="Z166" s="371"/>
      <c r="AA166" s="371"/>
      <c r="AB166" s="371"/>
      <c r="AC166" s="371"/>
      <c r="AD166" s="371"/>
      <c r="AE166" s="371"/>
      <c r="AF166" s="356"/>
      <c r="AG166" s="356"/>
      <c r="AH166" s="356"/>
      <c r="AI166" s="356"/>
      <c r="AJ166" s="356"/>
      <c r="AK166" s="356"/>
      <c r="AL166" s="356"/>
      <c r="AM166" s="356"/>
      <c r="AN166" s="356"/>
      <c r="AO166" s="356"/>
      <c r="AP166" s="356"/>
      <c r="AQ166" s="356"/>
      <c r="AR166" s="483" t="s">
        <v>197</v>
      </c>
      <c r="AS166" s="356"/>
      <c r="AT166" s="483" t="s">
        <v>159</v>
      </c>
      <c r="AU166" s="483" t="s">
        <v>81</v>
      </c>
      <c r="AV166" s="356"/>
      <c r="AW166" s="356"/>
      <c r="AX166" s="356"/>
      <c r="AY166" s="362" t="s">
        <v>157</v>
      </c>
      <c r="AZ166" s="356"/>
      <c r="BA166" s="356"/>
      <c r="BB166" s="356"/>
      <c r="BC166" s="356"/>
      <c r="BD166" s="356"/>
      <c r="BE166" s="484">
        <v>0</v>
      </c>
      <c r="BF166" s="484">
        <v>0</v>
      </c>
      <c r="BG166" s="484">
        <v>0</v>
      </c>
      <c r="BH166" s="484">
        <v>0</v>
      </c>
      <c r="BI166" s="484">
        <v>0</v>
      </c>
      <c r="BJ166" s="362" t="s">
        <v>81</v>
      </c>
      <c r="BK166" s="484">
        <v>0</v>
      </c>
      <c r="BL166" s="362" t="s">
        <v>197</v>
      </c>
      <c r="BM166" s="483" t="s">
        <v>2829</v>
      </c>
    </row>
    <row r="167" spans="1:65" s="17" customFormat="1" ht="24.25" customHeight="1">
      <c r="A167" s="371"/>
      <c r="B167" s="372"/>
      <c r="C167" s="471" t="s">
        <v>244</v>
      </c>
      <c r="D167" s="471" t="s">
        <v>159</v>
      </c>
      <c r="E167" s="472" t="s">
        <v>1985</v>
      </c>
      <c r="F167" s="473" t="s">
        <v>1986</v>
      </c>
      <c r="G167" s="474" t="s">
        <v>239</v>
      </c>
      <c r="H167" s="475">
        <v>10</v>
      </c>
      <c r="I167" s="476"/>
      <c r="J167" s="477"/>
      <c r="K167" s="478"/>
      <c r="L167" s="374"/>
      <c r="M167" s="479" t="s">
        <v>2689</v>
      </c>
      <c r="N167" s="480" t="s">
        <v>35</v>
      </c>
      <c r="O167" s="381"/>
      <c r="P167" s="481">
        <v>0</v>
      </c>
      <c r="Q167" s="481">
        <v>1.8000000000000001E-4</v>
      </c>
      <c r="R167" s="481">
        <v>1.8000000000000002E-3</v>
      </c>
      <c r="S167" s="481">
        <v>0</v>
      </c>
      <c r="T167" s="482">
        <v>0</v>
      </c>
      <c r="U167" s="371"/>
      <c r="V167" s="371"/>
      <c r="W167" s="371"/>
      <c r="X167" s="371"/>
      <c r="Y167" s="371"/>
      <c r="Z167" s="371"/>
      <c r="AA167" s="371"/>
      <c r="AB167" s="371"/>
      <c r="AC167" s="371"/>
      <c r="AD167" s="371"/>
      <c r="AE167" s="371"/>
      <c r="AF167" s="356"/>
      <c r="AG167" s="356"/>
      <c r="AH167" s="356"/>
      <c r="AI167" s="356"/>
      <c r="AJ167" s="356"/>
      <c r="AK167" s="356"/>
      <c r="AL167" s="356"/>
      <c r="AM167" s="356"/>
      <c r="AN167" s="356"/>
      <c r="AO167" s="356"/>
      <c r="AP167" s="356"/>
      <c r="AQ167" s="356"/>
      <c r="AR167" s="483" t="s">
        <v>197</v>
      </c>
      <c r="AS167" s="356"/>
      <c r="AT167" s="483" t="s">
        <v>159</v>
      </c>
      <c r="AU167" s="483" t="s">
        <v>81</v>
      </c>
      <c r="AV167" s="356"/>
      <c r="AW167" s="356"/>
      <c r="AX167" s="356"/>
      <c r="AY167" s="362" t="s">
        <v>157</v>
      </c>
      <c r="AZ167" s="356"/>
      <c r="BA167" s="356"/>
      <c r="BB167" s="356"/>
      <c r="BC167" s="356"/>
      <c r="BD167" s="356"/>
      <c r="BE167" s="484">
        <v>0</v>
      </c>
      <c r="BF167" s="484">
        <v>0</v>
      </c>
      <c r="BG167" s="484">
        <v>0</v>
      </c>
      <c r="BH167" s="484">
        <v>0</v>
      </c>
      <c r="BI167" s="484">
        <v>0</v>
      </c>
      <c r="BJ167" s="362" t="s">
        <v>81</v>
      </c>
      <c r="BK167" s="484">
        <v>0</v>
      </c>
      <c r="BL167" s="362" t="s">
        <v>197</v>
      </c>
      <c r="BM167" s="483" t="s">
        <v>2830</v>
      </c>
    </row>
    <row r="168" spans="1:65" s="17" customFormat="1" ht="24.25" customHeight="1">
      <c r="A168" s="371"/>
      <c r="B168" s="372"/>
      <c r="C168" s="471" t="s">
        <v>354</v>
      </c>
      <c r="D168" s="471" t="s">
        <v>159</v>
      </c>
      <c r="E168" s="472" t="s">
        <v>1987</v>
      </c>
      <c r="F168" s="473" t="s">
        <v>1988</v>
      </c>
      <c r="G168" s="474" t="s">
        <v>239</v>
      </c>
      <c r="H168" s="475">
        <v>85</v>
      </c>
      <c r="I168" s="476"/>
      <c r="J168" s="477"/>
      <c r="K168" s="478"/>
      <c r="L168" s="374"/>
      <c r="M168" s="479" t="s">
        <v>2689</v>
      </c>
      <c r="N168" s="480" t="s">
        <v>35</v>
      </c>
      <c r="O168" s="381"/>
      <c r="P168" s="481">
        <v>0</v>
      </c>
      <c r="Q168" s="481">
        <v>1.0000000000000001E-5</v>
      </c>
      <c r="R168" s="481">
        <v>8.5000000000000006E-4</v>
      </c>
      <c r="S168" s="481">
        <v>0</v>
      </c>
      <c r="T168" s="482">
        <v>0</v>
      </c>
      <c r="U168" s="371"/>
      <c r="V168" s="371"/>
      <c r="W168" s="371"/>
      <c r="X168" s="371"/>
      <c r="Y168" s="371"/>
      <c r="Z168" s="371"/>
      <c r="AA168" s="371"/>
      <c r="AB168" s="371"/>
      <c r="AC168" s="371"/>
      <c r="AD168" s="371"/>
      <c r="AE168" s="371"/>
      <c r="AF168" s="356"/>
      <c r="AG168" s="356"/>
      <c r="AH168" s="356"/>
      <c r="AI168" s="356"/>
      <c r="AJ168" s="356"/>
      <c r="AK168" s="356"/>
      <c r="AL168" s="356"/>
      <c r="AM168" s="356"/>
      <c r="AN168" s="356"/>
      <c r="AO168" s="356"/>
      <c r="AP168" s="356"/>
      <c r="AQ168" s="356"/>
      <c r="AR168" s="483" t="s">
        <v>197</v>
      </c>
      <c r="AS168" s="356"/>
      <c r="AT168" s="483" t="s">
        <v>159</v>
      </c>
      <c r="AU168" s="483" t="s">
        <v>81</v>
      </c>
      <c r="AV168" s="356"/>
      <c r="AW168" s="356"/>
      <c r="AX168" s="356"/>
      <c r="AY168" s="362" t="s">
        <v>157</v>
      </c>
      <c r="AZ168" s="356"/>
      <c r="BA168" s="356"/>
      <c r="BB168" s="356"/>
      <c r="BC168" s="356"/>
      <c r="BD168" s="356"/>
      <c r="BE168" s="484">
        <v>0</v>
      </c>
      <c r="BF168" s="484">
        <v>0</v>
      </c>
      <c r="BG168" s="484">
        <v>0</v>
      </c>
      <c r="BH168" s="484">
        <v>0</v>
      </c>
      <c r="BI168" s="484">
        <v>0</v>
      </c>
      <c r="BJ168" s="362" t="s">
        <v>81</v>
      </c>
      <c r="BK168" s="484">
        <v>0</v>
      </c>
      <c r="BL168" s="362" t="s">
        <v>197</v>
      </c>
      <c r="BM168" s="483" t="s">
        <v>2831</v>
      </c>
    </row>
    <row r="169" spans="1:65" s="129" customFormat="1" ht="25.9" customHeight="1">
      <c r="A169" s="371"/>
      <c r="B169" s="372"/>
      <c r="C169" s="471" t="s">
        <v>248</v>
      </c>
      <c r="D169" s="471" t="s">
        <v>159</v>
      </c>
      <c r="E169" s="472" t="s">
        <v>1979</v>
      </c>
      <c r="F169" s="473" t="s">
        <v>1980</v>
      </c>
      <c r="G169" s="474" t="s">
        <v>912</v>
      </c>
      <c r="H169" s="496"/>
      <c r="I169" s="476"/>
      <c r="J169" s="477"/>
      <c r="K169" s="478"/>
      <c r="L169" s="374"/>
      <c r="M169" s="479" t="s">
        <v>2689</v>
      </c>
      <c r="N169" s="480" t="s">
        <v>35</v>
      </c>
      <c r="O169" s="381"/>
      <c r="P169" s="481">
        <v>0</v>
      </c>
      <c r="Q169" s="481">
        <v>0</v>
      </c>
      <c r="R169" s="481">
        <v>0</v>
      </c>
      <c r="S169" s="481">
        <v>0</v>
      </c>
      <c r="T169" s="482">
        <v>0</v>
      </c>
      <c r="U169" s="371"/>
      <c r="V169" s="371"/>
      <c r="W169" s="371"/>
      <c r="X169" s="371"/>
      <c r="Y169" s="371"/>
      <c r="Z169" s="371"/>
      <c r="AA169" s="371"/>
      <c r="AB169" s="371"/>
      <c r="AC169" s="371"/>
      <c r="AD169" s="371"/>
      <c r="AE169" s="371"/>
      <c r="AF169" s="356"/>
      <c r="AG169" s="356"/>
      <c r="AH169" s="356"/>
      <c r="AI169" s="356"/>
      <c r="AJ169" s="356"/>
      <c r="AK169" s="356"/>
      <c r="AL169" s="356"/>
      <c r="AM169" s="356"/>
      <c r="AN169" s="356"/>
      <c r="AO169" s="356"/>
      <c r="AP169" s="356"/>
      <c r="AQ169" s="356"/>
      <c r="AR169" s="483" t="s">
        <v>197</v>
      </c>
      <c r="AS169" s="356"/>
      <c r="AT169" s="483" t="s">
        <v>159</v>
      </c>
      <c r="AU169" s="483" t="s">
        <v>81</v>
      </c>
      <c r="AV169" s="356"/>
      <c r="AW169" s="356"/>
      <c r="AX169" s="356"/>
      <c r="AY169" s="362" t="s">
        <v>157</v>
      </c>
      <c r="AZ169" s="356"/>
      <c r="BA169" s="356"/>
      <c r="BB169" s="356"/>
      <c r="BC169" s="356"/>
      <c r="BD169" s="356"/>
      <c r="BE169" s="484">
        <v>0</v>
      </c>
      <c r="BF169" s="484">
        <v>0</v>
      </c>
      <c r="BG169" s="484">
        <v>0</v>
      </c>
      <c r="BH169" s="484">
        <v>0</v>
      </c>
      <c r="BI169" s="484">
        <v>0</v>
      </c>
      <c r="BJ169" s="362" t="s">
        <v>81</v>
      </c>
      <c r="BK169" s="484">
        <v>0</v>
      </c>
      <c r="BL169" s="362" t="s">
        <v>197</v>
      </c>
      <c r="BM169" s="483" t="s">
        <v>2832</v>
      </c>
    </row>
    <row r="170" spans="1:65" s="17" customFormat="1" ht="28.5" customHeight="1">
      <c r="A170" s="371"/>
      <c r="B170" s="372"/>
      <c r="C170" s="471" t="s">
        <v>365</v>
      </c>
      <c r="D170" s="471" t="s">
        <v>159</v>
      </c>
      <c r="E170" s="472" t="s">
        <v>1989</v>
      </c>
      <c r="F170" s="473" t="s">
        <v>620</v>
      </c>
      <c r="G170" s="474" t="s">
        <v>912</v>
      </c>
      <c r="H170" s="496"/>
      <c r="I170" s="476"/>
      <c r="J170" s="477"/>
      <c r="K170" s="478"/>
      <c r="L170" s="374"/>
      <c r="M170" s="479" t="s">
        <v>2689</v>
      </c>
      <c r="N170" s="480" t="s">
        <v>35</v>
      </c>
      <c r="O170" s="381"/>
      <c r="P170" s="481">
        <v>0</v>
      </c>
      <c r="Q170" s="481">
        <v>0</v>
      </c>
      <c r="R170" s="481">
        <v>0</v>
      </c>
      <c r="S170" s="481">
        <v>0</v>
      </c>
      <c r="T170" s="482">
        <v>0</v>
      </c>
      <c r="U170" s="371"/>
      <c r="V170" s="371"/>
      <c r="W170" s="371"/>
      <c r="X170" s="371"/>
      <c r="Y170" s="371"/>
      <c r="Z170" s="371"/>
      <c r="AA170" s="371"/>
      <c r="AB170" s="371"/>
      <c r="AC170" s="371"/>
      <c r="AD170" s="371"/>
      <c r="AE170" s="371"/>
      <c r="AF170" s="356"/>
      <c r="AG170" s="356"/>
      <c r="AH170" s="356"/>
      <c r="AI170" s="356"/>
      <c r="AJ170" s="356"/>
      <c r="AK170" s="356"/>
      <c r="AL170" s="356"/>
      <c r="AM170" s="356"/>
      <c r="AN170" s="356"/>
      <c r="AO170" s="356"/>
      <c r="AP170" s="356"/>
      <c r="AQ170" s="356"/>
      <c r="AR170" s="483" t="s">
        <v>197</v>
      </c>
      <c r="AS170" s="356"/>
      <c r="AT170" s="483" t="s">
        <v>159</v>
      </c>
      <c r="AU170" s="483" t="s">
        <v>81</v>
      </c>
      <c r="AV170" s="356"/>
      <c r="AW170" s="356"/>
      <c r="AX170" s="356"/>
      <c r="AY170" s="362" t="s">
        <v>157</v>
      </c>
      <c r="AZ170" s="356"/>
      <c r="BA170" s="356"/>
      <c r="BB170" s="356"/>
      <c r="BC170" s="356"/>
      <c r="BD170" s="356"/>
      <c r="BE170" s="484">
        <v>0</v>
      </c>
      <c r="BF170" s="484">
        <v>0</v>
      </c>
      <c r="BG170" s="484">
        <v>0</v>
      </c>
      <c r="BH170" s="484">
        <v>0</v>
      </c>
      <c r="BI170" s="484">
        <v>0</v>
      </c>
      <c r="BJ170" s="362" t="s">
        <v>81</v>
      </c>
      <c r="BK170" s="484">
        <v>0</v>
      </c>
      <c r="BL170" s="362" t="s">
        <v>197</v>
      </c>
      <c r="BM170" s="483" t="s">
        <v>2833</v>
      </c>
    </row>
    <row r="171" spans="1:65" s="17" customFormat="1" ht="21.75" customHeight="1">
      <c r="A171" s="371"/>
      <c r="B171" s="372"/>
      <c r="C171" s="471" t="s">
        <v>251</v>
      </c>
      <c r="D171" s="471" t="s">
        <v>159</v>
      </c>
      <c r="E171" s="472" t="s">
        <v>1990</v>
      </c>
      <c r="F171" s="473" t="s">
        <v>1991</v>
      </c>
      <c r="G171" s="474" t="s">
        <v>912</v>
      </c>
      <c r="H171" s="496"/>
      <c r="I171" s="476"/>
      <c r="J171" s="477"/>
      <c r="K171" s="478"/>
      <c r="L171" s="374"/>
      <c r="M171" s="479" t="s">
        <v>2689</v>
      </c>
      <c r="N171" s="480" t="s">
        <v>35</v>
      </c>
      <c r="O171" s="381"/>
      <c r="P171" s="481">
        <v>0</v>
      </c>
      <c r="Q171" s="481">
        <v>0</v>
      </c>
      <c r="R171" s="481">
        <v>0</v>
      </c>
      <c r="S171" s="481">
        <v>0</v>
      </c>
      <c r="T171" s="482">
        <v>0</v>
      </c>
      <c r="U171" s="371"/>
      <c r="V171" s="371"/>
      <c r="W171" s="371"/>
      <c r="X171" s="371"/>
      <c r="Y171" s="371"/>
      <c r="Z171" s="371"/>
      <c r="AA171" s="371"/>
      <c r="AB171" s="371"/>
      <c r="AC171" s="371"/>
      <c r="AD171" s="371"/>
      <c r="AE171" s="371"/>
      <c r="AF171" s="356"/>
      <c r="AG171" s="356"/>
      <c r="AH171" s="356"/>
      <c r="AI171" s="356"/>
      <c r="AJ171" s="356"/>
      <c r="AK171" s="356"/>
      <c r="AL171" s="356"/>
      <c r="AM171" s="356"/>
      <c r="AN171" s="356"/>
      <c r="AO171" s="356"/>
      <c r="AP171" s="356"/>
      <c r="AQ171" s="356"/>
      <c r="AR171" s="483" t="s">
        <v>197</v>
      </c>
      <c r="AS171" s="356"/>
      <c r="AT171" s="483" t="s">
        <v>159</v>
      </c>
      <c r="AU171" s="483" t="s">
        <v>81</v>
      </c>
      <c r="AV171" s="356"/>
      <c r="AW171" s="356"/>
      <c r="AX171" s="356"/>
      <c r="AY171" s="362" t="s">
        <v>157</v>
      </c>
      <c r="AZ171" s="356"/>
      <c r="BA171" s="356"/>
      <c r="BB171" s="356"/>
      <c r="BC171" s="356"/>
      <c r="BD171" s="356"/>
      <c r="BE171" s="484">
        <v>0</v>
      </c>
      <c r="BF171" s="484">
        <v>0</v>
      </c>
      <c r="BG171" s="484">
        <v>0</v>
      </c>
      <c r="BH171" s="484">
        <v>0</v>
      </c>
      <c r="BI171" s="484">
        <v>0</v>
      </c>
      <c r="BJ171" s="362" t="s">
        <v>81</v>
      </c>
      <c r="BK171" s="484">
        <v>0</v>
      </c>
      <c r="BL171" s="362" t="s">
        <v>197</v>
      </c>
      <c r="BM171" s="483" t="s">
        <v>2834</v>
      </c>
    </row>
    <row r="172" spans="1:65" s="17" customFormat="1" ht="24.25" customHeight="1">
      <c r="A172" s="371"/>
      <c r="B172" s="372"/>
      <c r="C172" s="471" t="s">
        <v>387</v>
      </c>
      <c r="D172" s="471" t="s">
        <v>159</v>
      </c>
      <c r="E172" s="472" t="s">
        <v>1992</v>
      </c>
      <c r="F172" s="473" t="s">
        <v>1993</v>
      </c>
      <c r="G172" s="474" t="s">
        <v>912</v>
      </c>
      <c r="H172" s="496"/>
      <c r="I172" s="476"/>
      <c r="J172" s="477"/>
      <c r="K172" s="478"/>
      <c r="L172" s="374"/>
      <c r="M172" s="479" t="s">
        <v>2689</v>
      </c>
      <c r="N172" s="480" t="s">
        <v>35</v>
      </c>
      <c r="O172" s="381"/>
      <c r="P172" s="481">
        <v>0</v>
      </c>
      <c r="Q172" s="481">
        <v>0</v>
      </c>
      <c r="R172" s="481">
        <v>0</v>
      </c>
      <c r="S172" s="481">
        <v>0</v>
      </c>
      <c r="T172" s="482">
        <v>0</v>
      </c>
      <c r="U172" s="371"/>
      <c r="V172" s="371"/>
      <c r="W172" s="371"/>
      <c r="X172" s="371"/>
      <c r="Y172" s="371"/>
      <c r="Z172" s="371"/>
      <c r="AA172" s="371"/>
      <c r="AB172" s="371"/>
      <c r="AC172" s="371"/>
      <c r="AD172" s="371"/>
      <c r="AE172" s="371"/>
      <c r="AF172" s="356"/>
      <c r="AG172" s="356"/>
      <c r="AH172" s="356"/>
      <c r="AI172" s="356"/>
      <c r="AJ172" s="356"/>
      <c r="AK172" s="356"/>
      <c r="AL172" s="356"/>
      <c r="AM172" s="356"/>
      <c r="AN172" s="356"/>
      <c r="AO172" s="356"/>
      <c r="AP172" s="356"/>
      <c r="AQ172" s="356"/>
      <c r="AR172" s="483" t="s">
        <v>197</v>
      </c>
      <c r="AS172" s="356"/>
      <c r="AT172" s="483" t="s">
        <v>159</v>
      </c>
      <c r="AU172" s="483" t="s">
        <v>81</v>
      </c>
      <c r="AV172" s="356"/>
      <c r="AW172" s="356"/>
      <c r="AX172" s="356"/>
      <c r="AY172" s="362" t="s">
        <v>157</v>
      </c>
      <c r="AZ172" s="356"/>
      <c r="BA172" s="356"/>
      <c r="BB172" s="356"/>
      <c r="BC172" s="356"/>
      <c r="BD172" s="356"/>
      <c r="BE172" s="484">
        <v>0</v>
      </c>
      <c r="BF172" s="484">
        <v>0</v>
      </c>
      <c r="BG172" s="484">
        <v>0</v>
      </c>
      <c r="BH172" s="484">
        <v>0</v>
      </c>
      <c r="BI172" s="484">
        <v>0</v>
      </c>
      <c r="BJ172" s="362" t="s">
        <v>81</v>
      </c>
      <c r="BK172" s="484">
        <v>0</v>
      </c>
      <c r="BL172" s="362" t="s">
        <v>197</v>
      </c>
      <c r="BM172" s="483" t="s">
        <v>2835</v>
      </c>
    </row>
    <row r="173" spans="1:65" s="17" customFormat="1" ht="24.25" customHeight="1">
      <c r="A173" s="361"/>
      <c r="B173" s="455"/>
      <c r="C173" s="456"/>
      <c r="D173" s="457" t="s">
        <v>68</v>
      </c>
      <c r="E173" s="469" t="s">
        <v>1994</v>
      </c>
      <c r="F173" s="469" t="s">
        <v>1995</v>
      </c>
      <c r="G173" s="456"/>
      <c r="H173" s="456"/>
      <c r="I173" s="459"/>
      <c r="J173" s="470"/>
      <c r="K173" s="456"/>
      <c r="L173" s="461"/>
      <c r="M173" s="462"/>
      <c r="N173" s="463"/>
      <c r="O173" s="463"/>
      <c r="P173" s="464">
        <v>0</v>
      </c>
      <c r="Q173" s="463"/>
      <c r="R173" s="464">
        <v>0.17958000000000002</v>
      </c>
      <c r="S173" s="463"/>
      <c r="T173" s="465">
        <v>7.7860000000000013E-2</v>
      </c>
      <c r="U173" s="361"/>
      <c r="V173" s="361"/>
      <c r="W173" s="361"/>
      <c r="X173" s="361"/>
      <c r="Y173" s="361"/>
      <c r="Z173" s="361"/>
      <c r="AA173" s="361"/>
      <c r="AB173" s="361"/>
      <c r="AC173" s="361"/>
      <c r="AD173" s="361"/>
      <c r="AE173" s="361"/>
      <c r="AF173" s="361"/>
      <c r="AG173" s="361"/>
      <c r="AH173" s="361"/>
      <c r="AI173" s="361"/>
      <c r="AJ173" s="361"/>
      <c r="AK173" s="361"/>
      <c r="AL173" s="361"/>
      <c r="AM173" s="361"/>
      <c r="AN173" s="361"/>
      <c r="AO173" s="361"/>
      <c r="AP173" s="361"/>
      <c r="AQ173" s="361"/>
      <c r="AR173" s="466" t="s">
        <v>81</v>
      </c>
      <c r="AS173" s="361"/>
      <c r="AT173" s="467" t="s">
        <v>68</v>
      </c>
      <c r="AU173" s="467" t="s">
        <v>75</v>
      </c>
      <c r="AV173" s="361"/>
      <c r="AW173" s="361"/>
      <c r="AX173" s="361"/>
      <c r="AY173" s="466" t="s">
        <v>157</v>
      </c>
      <c r="AZ173" s="361"/>
      <c r="BA173" s="361"/>
      <c r="BB173" s="361"/>
      <c r="BC173" s="361"/>
      <c r="BD173" s="361"/>
      <c r="BE173" s="361"/>
      <c r="BF173" s="361"/>
      <c r="BG173" s="361"/>
      <c r="BH173" s="361"/>
      <c r="BI173" s="361"/>
      <c r="BJ173" s="361"/>
      <c r="BK173" s="468">
        <v>0</v>
      </c>
      <c r="BL173" s="361"/>
      <c r="BM173" s="361"/>
    </row>
    <row r="174" spans="1:65" s="17" customFormat="1" ht="24.25" customHeight="1">
      <c r="A174" s="371"/>
      <c r="B174" s="372"/>
      <c r="C174" s="471" t="s">
        <v>255</v>
      </c>
      <c r="D174" s="471" t="s">
        <v>159</v>
      </c>
      <c r="E174" s="472" t="s">
        <v>1996</v>
      </c>
      <c r="F174" s="473" t="s">
        <v>2836</v>
      </c>
      <c r="G174" s="474" t="s">
        <v>222</v>
      </c>
      <c r="H174" s="475">
        <v>1</v>
      </c>
      <c r="I174" s="476"/>
      <c r="J174" s="477"/>
      <c r="K174" s="478"/>
      <c r="L174" s="374"/>
      <c r="M174" s="479" t="s">
        <v>2689</v>
      </c>
      <c r="N174" s="480" t="s">
        <v>35</v>
      </c>
      <c r="O174" s="381"/>
      <c r="P174" s="481">
        <v>0</v>
      </c>
      <c r="Q174" s="481">
        <v>0</v>
      </c>
      <c r="R174" s="481">
        <v>0</v>
      </c>
      <c r="S174" s="481">
        <v>2.7560000000000001E-2</v>
      </c>
      <c r="T174" s="482">
        <v>2.7560000000000001E-2</v>
      </c>
      <c r="U174" s="371"/>
      <c r="V174" s="371"/>
      <c r="W174" s="371"/>
      <c r="X174" s="371"/>
      <c r="Y174" s="371"/>
      <c r="Z174" s="371"/>
      <c r="AA174" s="371"/>
      <c r="AB174" s="371"/>
      <c r="AC174" s="371"/>
      <c r="AD174" s="371"/>
      <c r="AE174" s="371"/>
      <c r="AF174" s="356"/>
      <c r="AG174" s="356"/>
      <c r="AH174" s="356"/>
      <c r="AI174" s="356"/>
      <c r="AJ174" s="356"/>
      <c r="AK174" s="356"/>
      <c r="AL174" s="356"/>
      <c r="AM174" s="356"/>
      <c r="AN174" s="356"/>
      <c r="AO174" s="356"/>
      <c r="AP174" s="356"/>
      <c r="AQ174" s="356"/>
      <c r="AR174" s="483" t="s">
        <v>197</v>
      </c>
      <c r="AS174" s="356"/>
      <c r="AT174" s="483" t="s">
        <v>159</v>
      </c>
      <c r="AU174" s="483" t="s">
        <v>81</v>
      </c>
      <c r="AV174" s="356"/>
      <c r="AW174" s="356"/>
      <c r="AX174" s="356"/>
      <c r="AY174" s="362" t="s">
        <v>157</v>
      </c>
      <c r="AZ174" s="356"/>
      <c r="BA174" s="356"/>
      <c r="BB174" s="356"/>
      <c r="BC174" s="356"/>
      <c r="BD174" s="356"/>
      <c r="BE174" s="484">
        <v>0</v>
      </c>
      <c r="BF174" s="484">
        <v>0</v>
      </c>
      <c r="BG174" s="484">
        <v>0</v>
      </c>
      <c r="BH174" s="484">
        <v>0</v>
      </c>
      <c r="BI174" s="484">
        <v>0</v>
      </c>
      <c r="BJ174" s="362" t="s">
        <v>81</v>
      </c>
      <c r="BK174" s="484">
        <v>0</v>
      </c>
      <c r="BL174" s="362" t="s">
        <v>197</v>
      </c>
      <c r="BM174" s="483" t="s">
        <v>2837</v>
      </c>
    </row>
    <row r="175" spans="1:65" s="17" customFormat="1" ht="24.25" customHeight="1">
      <c r="A175" s="371"/>
      <c r="B175" s="372"/>
      <c r="C175" s="471" t="s">
        <v>400</v>
      </c>
      <c r="D175" s="471" t="s">
        <v>159</v>
      </c>
      <c r="E175" s="472" t="s">
        <v>2035</v>
      </c>
      <c r="F175" s="473" t="s">
        <v>2838</v>
      </c>
      <c r="G175" s="474" t="s">
        <v>222</v>
      </c>
      <c r="H175" s="475">
        <v>6</v>
      </c>
      <c r="I175" s="476"/>
      <c r="J175" s="477"/>
      <c r="K175" s="478"/>
      <c r="L175" s="374"/>
      <c r="M175" s="479" t="s">
        <v>2689</v>
      </c>
      <c r="N175" s="480" t="s">
        <v>35</v>
      </c>
      <c r="O175" s="381"/>
      <c r="P175" s="481">
        <v>0</v>
      </c>
      <c r="Q175" s="481">
        <v>0</v>
      </c>
      <c r="R175" s="481">
        <v>0</v>
      </c>
      <c r="S175" s="481">
        <v>2.5999999999999999E-3</v>
      </c>
      <c r="T175" s="482">
        <v>1.5599999999999999E-2</v>
      </c>
      <c r="U175" s="371"/>
      <c r="V175" s="371"/>
      <c r="W175" s="371"/>
      <c r="X175" s="371"/>
      <c r="Y175" s="371"/>
      <c r="Z175" s="371"/>
      <c r="AA175" s="371"/>
      <c r="AB175" s="371"/>
      <c r="AC175" s="371"/>
      <c r="AD175" s="371"/>
      <c r="AE175" s="371"/>
      <c r="AF175" s="356"/>
      <c r="AG175" s="356"/>
      <c r="AH175" s="356"/>
      <c r="AI175" s="356"/>
      <c r="AJ175" s="356"/>
      <c r="AK175" s="356"/>
      <c r="AL175" s="356"/>
      <c r="AM175" s="356"/>
      <c r="AN175" s="356"/>
      <c r="AO175" s="356"/>
      <c r="AP175" s="356"/>
      <c r="AQ175" s="356"/>
      <c r="AR175" s="483" t="s">
        <v>197</v>
      </c>
      <c r="AS175" s="356"/>
      <c r="AT175" s="483" t="s">
        <v>159</v>
      </c>
      <c r="AU175" s="483" t="s">
        <v>81</v>
      </c>
      <c r="AV175" s="356"/>
      <c r="AW175" s="356"/>
      <c r="AX175" s="356"/>
      <c r="AY175" s="362" t="s">
        <v>157</v>
      </c>
      <c r="AZ175" s="356"/>
      <c r="BA175" s="356"/>
      <c r="BB175" s="356"/>
      <c r="BC175" s="356"/>
      <c r="BD175" s="356"/>
      <c r="BE175" s="484">
        <v>0</v>
      </c>
      <c r="BF175" s="484">
        <v>0</v>
      </c>
      <c r="BG175" s="484">
        <v>0</v>
      </c>
      <c r="BH175" s="484">
        <v>0</v>
      </c>
      <c r="BI175" s="484">
        <v>0</v>
      </c>
      <c r="BJ175" s="362" t="s">
        <v>81</v>
      </c>
      <c r="BK175" s="484">
        <v>0</v>
      </c>
      <c r="BL175" s="362" t="s">
        <v>197</v>
      </c>
      <c r="BM175" s="483" t="s">
        <v>2839</v>
      </c>
    </row>
    <row r="176" spans="1:65" s="17" customFormat="1" ht="24.25" customHeight="1">
      <c r="A176" s="371"/>
      <c r="B176" s="372"/>
      <c r="C176" s="471" t="s">
        <v>258</v>
      </c>
      <c r="D176" s="471" t="s">
        <v>159</v>
      </c>
      <c r="E176" s="472" t="s">
        <v>2033</v>
      </c>
      <c r="F176" s="473" t="s">
        <v>2034</v>
      </c>
      <c r="G176" s="474" t="s">
        <v>1619</v>
      </c>
      <c r="H176" s="475">
        <v>1</v>
      </c>
      <c r="I176" s="476"/>
      <c r="J176" s="477"/>
      <c r="K176" s="478"/>
      <c r="L176" s="374"/>
      <c r="M176" s="479" t="s">
        <v>2689</v>
      </c>
      <c r="N176" s="480" t="s">
        <v>35</v>
      </c>
      <c r="O176" s="381"/>
      <c r="P176" s="481">
        <v>0</v>
      </c>
      <c r="Q176" s="481">
        <v>0</v>
      </c>
      <c r="R176" s="481">
        <v>0</v>
      </c>
      <c r="S176" s="481">
        <v>3.4700000000000002E-2</v>
      </c>
      <c r="T176" s="482">
        <v>3.4700000000000002E-2</v>
      </c>
      <c r="U176" s="371"/>
      <c r="V176" s="371"/>
      <c r="W176" s="371"/>
      <c r="X176" s="371"/>
      <c r="Y176" s="371"/>
      <c r="Z176" s="371"/>
      <c r="AA176" s="371"/>
      <c r="AB176" s="371"/>
      <c r="AC176" s="371"/>
      <c r="AD176" s="371"/>
      <c r="AE176" s="371"/>
      <c r="AF176" s="356"/>
      <c r="AG176" s="356"/>
      <c r="AH176" s="356"/>
      <c r="AI176" s="356"/>
      <c r="AJ176" s="356"/>
      <c r="AK176" s="356"/>
      <c r="AL176" s="356"/>
      <c r="AM176" s="356"/>
      <c r="AN176" s="356"/>
      <c r="AO176" s="356"/>
      <c r="AP176" s="356"/>
      <c r="AQ176" s="356"/>
      <c r="AR176" s="483" t="s">
        <v>197</v>
      </c>
      <c r="AS176" s="356"/>
      <c r="AT176" s="483" t="s">
        <v>159</v>
      </c>
      <c r="AU176" s="483" t="s">
        <v>81</v>
      </c>
      <c r="AV176" s="356"/>
      <c r="AW176" s="356"/>
      <c r="AX176" s="356"/>
      <c r="AY176" s="362" t="s">
        <v>157</v>
      </c>
      <c r="AZ176" s="356"/>
      <c r="BA176" s="356"/>
      <c r="BB176" s="356"/>
      <c r="BC176" s="356"/>
      <c r="BD176" s="356"/>
      <c r="BE176" s="484">
        <v>0</v>
      </c>
      <c r="BF176" s="484">
        <v>0</v>
      </c>
      <c r="BG176" s="484">
        <v>0</v>
      </c>
      <c r="BH176" s="484">
        <v>0</v>
      </c>
      <c r="BI176" s="484">
        <v>0</v>
      </c>
      <c r="BJ176" s="362" t="s">
        <v>81</v>
      </c>
      <c r="BK176" s="484">
        <v>0</v>
      </c>
      <c r="BL176" s="362" t="s">
        <v>197</v>
      </c>
      <c r="BM176" s="483" t="s">
        <v>2840</v>
      </c>
    </row>
    <row r="177" spans="1:65" s="17" customFormat="1" ht="21.75" customHeight="1">
      <c r="A177" s="371"/>
      <c r="B177" s="372"/>
      <c r="C177" s="471" t="s">
        <v>415</v>
      </c>
      <c r="D177" s="471" t="s">
        <v>159</v>
      </c>
      <c r="E177" s="472" t="s">
        <v>2001</v>
      </c>
      <c r="F177" s="473" t="s">
        <v>2002</v>
      </c>
      <c r="G177" s="474" t="s">
        <v>1619</v>
      </c>
      <c r="H177" s="475">
        <v>1</v>
      </c>
      <c r="I177" s="476"/>
      <c r="J177" s="477"/>
      <c r="K177" s="478"/>
      <c r="L177" s="374"/>
      <c r="M177" s="479" t="s">
        <v>2689</v>
      </c>
      <c r="N177" s="480" t="s">
        <v>35</v>
      </c>
      <c r="O177" s="381"/>
      <c r="P177" s="481">
        <v>0</v>
      </c>
      <c r="Q177" s="481">
        <v>0</v>
      </c>
      <c r="R177" s="481">
        <v>0</v>
      </c>
      <c r="S177" s="481">
        <v>0</v>
      </c>
      <c r="T177" s="482">
        <v>0</v>
      </c>
      <c r="U177" s="371"/>
      <c r="V177" s="371"/>
      <c r="W177" s="371"/>
      <c r="X177" s="371"/>
      <c r="Y177" s="371"/>
      <c r="Z177" s="371"/>
      <c r="AA177" s="371"/>
      <c r="AB177" s="371"/>
      <c r="AC177" s="371"/>
      <c r="AD177" s="371"/>
      <c r="AE177" s="371"/>
      <c r="AF177" s="356"/>
      <c r="AG177" s="356"/>
      <c r="AH177" s="356"/>
      <c r="AI177" s="356"/>
      <c r="AJ177" s="356"/>
      <c r="AK177" s="356"/>
      <c r="AL177" s="356"/>
      <c r="AM177" s="356"/>
      <c r="AN177" s="356"/>
      <c r="AO177" s="356"/>
      <c r="AP177" s="356"/>
      <c r="AQ177" s="356"/>
      <c r="AR177" s="483" t="s">
        <v>197</v>
      </c>
      <c r="AS177" s="356"/>
      <c r="AT177" s="483" t="s">
        <v>159</v>
      </c>
      <c r="AU177" s="483" t="s">
        <v>81</v>
      </c>
      <c r="AV177" s="356"/>
      <c r="AW177" s="356"/>
      <c r="AX177" s="356"/>
      <c r="AY177" s="362" t="s">
        <v>157</v>
      </c>
      <c r="AZ177" s="356"/>
      <c r="BA177" s="356"/>
      <c r="BB177" s="356"/>
      <c r="BC177" s="356"/>
      <c r="BD177" s="356"/>
      <c r="BE177" s="484">
        <v>0</v>
      </c>
      <c r="BF177" s="484">
        <v>0</v>
      </c>
      <c r="BG177" s="484">
        <v>0</v>
      </c>
      <c r="BH177" s="484">
        <v>0</v>
      </c>
      <c r="BI177" s="484">
        <v>0</v>
      </c>
      <c r="BJ177" s="362" t="s">
        <v>81</v>
      </c>
      <c r="BK177" s="484">
        <v>0</v>
      </c>
      <c r="BL177" s="362" t="s">
        <v>197</v>
      </c>
      <c r="BM177" s="483" t="s">
        <v>2841</v>
      </c>
    </row>
    <row r="178" spans="1:65" s="17" customFormat="1" ht="24.25" customHeight="1">
      <c r="A178" s="371"/>
      <c r="B178" s="372"/>
      <c r="C178" s="471" t="s">
        <v>263</v>
      </c>
      <c r="D178" s="471" t="s">
        <v>159</v>
      </c>
      <c r="E178" s="472" t="s">
        <v>2013</v>
      </c>
      <c r="F178" s="473" t="s">
        <v>2014</v>
      </c>
      <c r="G178" s="474" t="s">
        <v>222</v>
      </c>
      <c r="H178" s="475">
        <v>2</v>
      </c>
      <c r="I178" s="476"/>
      <c r="J178" s="477"/>
      <c r="K178" s="478"/>
      <c r="L178" s="374"/>
      <c r="M178" s="479" t="s">
        <v>2689</v>
      </c>
      <c r="N178" s="480" t="s">
        <v>35</v>
      </c>
      <c r="O178" s="381"/>
      <c r="P178" s="481">
        <v>0</v>
      </c>
      <c r="Q178" s="481">
        <v>0</v>
      </c>
      <c r="R178" s="481">
        <v>0</v>
      </c>
      <c r="S178" s="481">
        <v>0</v>
      </c>
      <c r="T178" s="482">
        <v>0</v>
      </c>
      <c r="U178" s="371"/>
      <c r="V178" s="371"/>
      <c r="W178" s="371"/>
      <c r="X178" s="371"/>
      <c r="Y178" s="371"/>
      <c r="Z178" s="371"/>
      <c r="AA178" s="371"/>
      <c r="AB178" s="371"/>
      <c r="AC178" s="371"/>
      <c r="AD178" s="371"/>
      <c r="AE178" s="371"/>
      <c r="AF178" s="356"/>
      <c r="AG178" s="356"/>
      <c r="AH178" s="356"/>
      <c r="AI178" s="356"/>
      <c r="AJ178" s="356"/>
      <c r="AK178" s="356"/>
      <c r="AL178" s="356"/>
      <c r="AM178" s="356"/>
      <c r="AN178" s="356"/>
      <c r="AO178" s="356"/>
      <c r="AP178" s="356"/>
      <c r="AQ178" s="356"/>
      <c r="AR178" s="483" t="s">
        <v>197</v>
      </c>
      <c r="AS178" s="356"/>
      <c r="AT178" s="483" t="s">
        <v>159</v>
      </c>
      <c r="AU178" s="483" t="s">
        <v>81</v>
      </c>
      <c r="AV178" s="356"/>
      <c r="AW178" s="356"/>
      <c r="AX178" s="356"/>
      <c r="AY178" s="362" t="s">
        <v>157</v>
      </c>
      <c r="AZ178" s="356"/>
      <c r="BA178" s="356"/>
      <c r="BB178" s="356"/>
      <c r="BC178" s="356"/>
      <c r="BD178" s="356"/>
      <c r="BE178" s="484">
        <v>0</v>
      </c>
      <c r="BF178" s="484">
        <v>0</v>
      </c>
      <c r="BG178" s="484">
        <v>0</v>
      </c>
      <c r="BH178" s="484">
        <v>0</v>
      </c>
      <c r="BI178" s="484">
        <v>0</v>
      </c>
      <c r="BJ178" s="362" t="s">
        <v>81</v>
      </c>
      <c r="BK178" s="484">
        <v>0</v>
      </c>
      <c r="BL178" s="362" t="s">
        <v>197</v>
      </c>
      <c r="BM178" s="483" t="s">
        <v>2842</v>
      </c>
    </row>
    <row r="179" spans="1:65" s="17" customFormat="1" ht="40.5" customHeight="1">
      <c r="A179" s="371"/>
      <c r="B179" s="372"/>
      <c r="C179" s="485" t="s">
        <v>427</v>
      </c>
      <c r="D179" s="485" t="s">
        <v>236</v>
      </c>
      <c r="E179" s="486" t="s">
        <v>2015</v>
      </c>
      <c r="F179" s="487" t="s">
        <v>2016</v>
      </c>
      <c r="G179" s="488" t="s">
        <v>222</v>
      </c>
      <c r="H179" s="489">
        <v>2</v>
      </c>
      <c r="I179" s="490"/>
      <c r="J179" s="491"/>
      <c r="K179" s="492"/>
      <c r="L179" s="493"/>
      <c r="M179" s="494" t="s">
        <v>2689</v>
      </c>
      <c r="N179" s="495" t="s">
        <v>35</v>
      </c>
      <c r="O179" s="381"/>
      <c r="P179" s="481">
        <v>0</v>
      </c>
      <c r="Q179" s="481">
        <v>1.6049999999999998E-2</v>
      </c>
      <c r="R179" s="481">
        <v>3.2099999999999997E-2</v>
      </c>
      <c r="S179" s="481">
        <v>0</v>
      </c>
      <c r="T179" s="482">
        <v>0</v>
      </c>
      <c r="U179" s="371"/>
      <c r="V179" s="371"/>
      <c r="W179" s="371"/>
      <c r="X179" s="371"/>
      <c r="Y179" s="371"/>
      <c r="Z179" s="371"/>
      <c r="AA179" s="371"/>
      <c r="AB179" s="371"/>
      <c r="AC179" s="371"/>
      <c r="AD179" s="371"/>
      <c r="AE179" s="371"/>
      <c r="AF179" s="356"/>
      <c r="AG179" s="356"/>
      <c r="AH179" s="356"/>
      <c r="AI179" s="356"/>
      <c r="AJ179" s="356"/>
      <c r="AK179" s="356"/>
      <c r="AL179" s="356"/>
      <c r="AM179" s="356"/>
      <c r="AN179" s="356"/>
      <c r="AO179" s="356"/>
      <c r="AP179" s="356"/>
      <c r="AQ179" s="356"/>
      <c r="AR179" s="483" t="s">
        <v>233</v>
      </c>
      <c r="AS179" s="356"/>
      <c r="AT179" s="483" t="s">
        <v>236</v>
      </c>
      <c r="AU179" s="483" t="s">
        <v>81</v>
      </c>
      <c r="AV179" s="356"/>
      <c r="AW179" s="356"/>
      <c r="AX179" s="356"/>
      <c r="AY179" s="362" t="s">
        <v>157</v>
      </c>
      <c r="AZ179" s="356"/>
      <c r="BA179" s="356"/>
      <c r="BB179" s="356"/>
      <c r="BC179" s="356"/>
      <c r="BD179" s="356"/>
      <c r="BE179" s="484">
        <v>0</v>
      </c>
      <c r="BF179" s="484">
        <v>0</v>
      </c>
      <c r="BG179" s="484">
        <v>0</v>
      </c>
      <c r="BH179" s="484">
        <v>0</v>
      </c>
      <c r="BI179" s="484">
        <v>0</v>
      </c>
      <c r="BJ179" s="362" t="s">
        <v>81</v>
      </c>
      <c r="BK179" s="484">
        <v>0</v>
      </c>
      <c r="BL179" s="362" t="s">
        <v>197</v>
      </c>
      <c r="BM179" s="483" t="s">
        <v>2843</v>
      </c>
    </row>
    <row r="180" spans="1:65" s="17" customFormat="1" ht="37.9" customHeight="1">
      <c r="A180" s="371"/>
      <c r="B180" s="372"/>
      <c r="C180" s="471" t="s">
        <v>266</v>
      </c>
      <c r="D180" s="471" t="s">
        <v>159</v>
      </c>
      <c r="E180" s="472" t="s">
        <v>2009</v>
      </c>
      <c r="F180" s="473" t="s">
        <v>2010</v>
      </c>
      <c r="G180" s="474" t="s">
        <v>222</v>
      </c>
      <c r="H180" s="475">
        <v>2</v>
      </c>
      <c r="I180" s="476"/>
      <c r="J180" s="477"/>
      <c r="K180" s="478"/>
      <c r="L180" s="374"/>
      <c r="M180" s="479" t="s">
        <v>2689</v>
      </c>
      <c r="N180" s="480" t="s">
        <v>35</v>
      </c>
      <c r="O180" s="381"/>
      <c r="P180" s="481">
        <v>0</v>
      </c>
      <c r="Q180" s="481">
        <v>1.7000000000000001E-4</v>
      </c>
      <c r="R180" s="481">
        <v>3.4000000000000002E-4</v>
      </c>
      <c r="S180" s="481">
        <v>0</v>
      </c>
      <c r="T180" s="482">
        <v>0</v>
      </c>
      <c r="U180" s="371"/>
      <c r="V180" s="371"/>
      <c r="W180" s="371"/>
      <c r="X180" s="371"/>
      <c r="Y180" s="371"/>
      <c r="Z180" s="371"/>
      <c r="AA180" s="371"/>
      <c r="AB180" s="371"/>
      <c r="AC180" s="371"/>
      <c r="AD180" s="371"/>
      <c r="AE180" s="371"/>
      <c r="AF180" s="356"/>
      <c r="AG180" s="356"/>
      <c r="AH180" s="356"/>
      <c r="AI180" s="356"/>
      <c r="AJ180" s="356"/>
      <c r="AK180" s="356"/>
      <c r="AL180" s="356"/>
      <c r="AM180" s="356"/>
      <c r="AN180" s="356"/>
      <c r="AO180" s="356"/>
      <c r="AP180" s="356"/>
      <c r="AQ180" s="356"/>
      <c r="AR180" s="483" t="s">
        <v>197</v>
      </c>
      <c r="AS180" s="356"/>
      <c r="AT180" s="483" t="s">
        <v>159</v>
      </c>
      <c r="AU180" s="483" t="s">
        <v>81</v>
      </c>
      <c r="AV180" s="356"/>
      <c r="AW180" s="356"/>
      <c r="AX180" s="356"/>
      <c r="AY180" s="362" t="s">
        <v>157</v>
      </c>
      <c r="AZ180" s="356"/>
      <c r="BA180" s="356"/>
      <c r="BB180" s="356"/>
      <c r="BC180" s="356"/>
      <c r="BD180" s="356"/>
      <c r="BE180" s="484">
        <v>0</v>
      </c>
      <c r="BF180" s="484">
        <v>0</v>
      </c>
      <c r="BG180" s="484">
        <v>0</v>
      </c>
      <c r="BH180" s="484">
        <v>0</v>
      </c>
      <c r="BI180" s="484">
        <v>0</v>
      </c>
      <c r="BJ180" s="362" t="s">
        <v>81</v>
      </c>
      <c r="BK180" s="484">
        <v>0</v>
      </c>
      <c r="BL180" s="362" t="s">
        <v>197</v>
      </c>
      <c r="BM180" s="483" t="s">
        <v>2844</v>
      </c>
    </row>
    <row r="181" spans="1:65" s="17" customFormat="1" ht="25.5" customHeight="1">
      <c r="A181" s="371"/>
      <c r="B181" s="372"/>
      <c r="C181" s="485" t="s">
        <v>451</v>
      </c>
      <c r="D181" s="485" t="s">
        <v>236</v>
      </c>
      <c r="E181" s="486" t="s">
        <v>2011</v>
      </c>
      <c r="F181" s="487" t="s">
        <v>2012</v>
      </c>
      <c r="G181" s="488" t="s">
        <v>222</v>
      </c>
      <c r="H181" s="489">
        <v>2</v>
      </c>
      <c r="I181" s="490"/>
      <c r="J181" s="491"/>
      <c r="K181" s="492"/>
      <c r="L181" s="493"/>
      <c r="M181" s="494" t="s">
        <v>2689</v>
      </c>
      <c r="N181" s="495" t="s">
        <v>35</v>
      </c>
      <c r="O181" s="381"/>
      <c r="P181" s="481">
        <v>0</v>
      </c>
      <c r="Q181" s="481">
        <v>1.35E-2</v>
      </c>
      <c r="R181" s="481">
        <v>2.7E-2</v>
      </c>
      <c r="S181" s="481">
        <v>0</v>
      </c>
      <c r="T181" s="482">
        <v>0</v>
      </c>
      <c r="U181" s="371"/>
      <c r="V181" s="371"/>
      <c r="W181" s="371"/>
      <c r="X181" s="371"/>
      <c r="Y181" s="371"/>
      <c r="Z181" s="371"/>
      <c r="AA181" s="371"/>
      <c r="AB181" s="371"/>
      <c r="AC181" s="371"/>
      <c r="AD181" s="371"/>
      <c r="AE181" s="371"/>
      <c r="AF181" s="356"/>
      <c r="AG181" s="356"/>
      <c r="AH181" s="356"/>
      <c r="AI181" s="356"/>
      <c r="AJ181" s="356"/>
      <c r="AK181" s="356"/>
      <c r="AL181" s="356"/>
      <c r="AM181" s="356"/>
      <c r="AN181" s="356"/>
      <c r="AO181" s="356"/>
      <c r="AP181" s="356"/>
      <c r="AQ181" s="356"/>
      <c r="AR181" s="483" t="s">
        <v>233</v>
      </c>
      <c r="AS181" s="356"/>
      <c r="AT181" s="483" t="s">
        <v>236</v>
      </c>
      <c r="AU181" s="483" t="s">
        <v>81</v>
      </c>
      <c r="AV181" s="356"/>
      <c r="AW181" s="356"/>
      <c r="AX181" s="356"/>
      <c r="AY181" s="362" t="s">
        <v>157</v>
      </c>
      <c r="AZ181" s="356"/>
      <c r="BA181" s="356"/>
      <c r="BB181" s="356"/>
      <c r="BC181" s="356"/>
      <c r="BD181" s="356"/>
      <c r="BE181" s="484">
        <v>0</v>
      </c>
      <c r="BF181" s="484">
        <v>0</v>
      </c>
      <c r="BG181" s="484">
        <v>0</v>
      </c>
      <c r="BH181" s="484">
        <v>0</v>
      </c>
      <c r="BI181" s="484">
        <v>0</v>
      </c>
      <c r="BJ181" s="362" t="s">
        <v>81</v>
      </c>
      <c r="BK181" s="484">
        <v>0</v>
      </c>
      <c r="BL181" s="362" t="s">
        <v>197</v>
      </c>
      <c r="BM181" s="483" t="s">
        <v>2845</v>
      </c>
    </row>
    <row r="182" spans="1:65" s="17" customFormat="1" ht="27" customHeight="1">
      <c r="A182" s="371"/>
      <c r="B182" s="372"/>
      <c r="C182" s="471" t="s">
        <v>270</v>
      </c>
      <c r="D182" s="471" t="s">
        <v>159</v>
      </c>
      <c r="E182" s="472" t="s">
        <v>2003</v>
      </c>
      <c r="F182" s="473" t="s">
        <v>2004</v>
      </c>
      <c r="G182" s="474" t="s">
        <v>222</v>
      </c>
      <c r="H182" s="475">
        <v>1</v>
      </c>
      <c r="I182" s="476"/>
      <c r="J182" s="477"/>
      <c r="K182" s="478"/>
      <c r="L182" s="374"/>
      <c r="M182" s="479" t="s">
        <v>2689</v>
      </c>
      <c r="N182" s="480" t="s">
        <v>35</v>
      </c>
      <c r="O182" s="381"/>
      <c r="P182" s="481">
        <v>0</v>
      </c>
      <c r="Q182" s="481">
        <v>2.7999999999999998E-4</v>
      </c>
      <c r="R182" s="481">
        <v>2.7999999999999998E-4</v>
      </c>
      <c r="S182" s="481">
        <v>0</v>
      </c>
      <c r="T182" s="482">
        <v>0</v>
      </c>
      <c r="U182" s="371"/>
      <c r="V182" s="371"/>
      <c r="W182" s="371"/>
      <c r="X182" s="371"/>
      <c r="Y182" s="371"/>
      <c r="Z182" s="371"/>
      <c r="AA182" s="371"/>
      <c r="AB182" s="371"/>
      <c r="AC182" s="371"/>
      <c r="AD182" s="371"/>
      <c r="AE182" s="371"/>
      <c r="AF182" s="356"/>
      <c r="AG182" s="356"/>
      <c r="AH182" s="356"/>
      <c r="AI182" s="356"/>
      <c r="AJ182" s="356"/>
      <c r="AK182" s="356"/>
      <c r="AL182" s="356"/>
      <c r="AM182" s="356"/>
      <c r="AN182" s="356"/>
      <c r="AO182" s="356"/>
      <c r="AP182" s="356"/>
      <c r="AQ182" s="356"/>
      <c r="AR182" s="483" t="s">
        <v>197</v>
      </c>
      <c r="AS182" s="356"/>
      <c r="AT182" s="483" t="s">
        <v>159</v>
      </c>
      <c r="AU182" s="483" t="s">
        <v>81</v>
      </c>
      <c r="AV182" s="356"/>
      <c r="AW182" s="356"/>
      <c r="AX182" s="356"/>
      <c r="AY182" s="362" t="s">
        <v>157</v>
      </c>
      <c r="AZ182" s="356"/>
      <c r="BA182" s="356"/>
      <c r="BB182" s="356"/>
      <c r="BC182" s="356"/>
      <c r="BD182" s="356"/>
      <c r="BE182" s="484">
        <v>0</v>
      </c>
      <c r="BF182" s="484">
        <v>0</v>
      </c>
      <c r="BG182" s="484">
        <v>0</v>
      </c>
      <c r="BH182" s="484">
        <v>0</v>
      </c>
      <c r="BI182" s="484">
        <v>0</v>
      </c>
      <c r="BJ182" s="362" t="s">
        <v>81</v>
      </c>
      <c r="BK182" s="484">
        <v>0</v>
      </c>
      <c r="BL182" s="362" t="s">
        <v>197</v>
      </c>
      <c r="BM182" s="483" t="s">
        <v>2846</v>
      </c>
    </row>
    <row r="183" spans="1:65" s="17" customFormat="1" ht="24.25" customHeight="1">
      <c r="A183" s="371"/>
      <c r="B183" s="372"/>
      <c r="C183" s="485" t="s">
        <v>469</v>
      </c>
      <c r="D183" s="485" t="s">
        <v>236</v>
      </c>
      <c r="E183" s="486" t="s">
        <v>2005</v>
      </c>
      <c r="F183" s="487" t="s">
        <v>2006</v>
      </c>
      <c r="G183" s="488" t="s">
        <v>222</v>
      </c>
      <c r="H183" s="489">
        <v>1</v>
      </c>
      <c r="I183" s="490"/>
      <c r="J183" s="491"/>
      <c r="K183" s="492"/>
      <c r="L183" s="493"/>
      <c r="M183" s="494" t="s">
        <v>2689</v>
      </c>
      <c r="N183" s="495" t="s">
        <v>35</v>
      </c>
      <c r="O183" s="381"/>
      <c r="P183" s="481">
        <v>0</v>
      </c>
      <c r="Q183" s="481">
        <v>2.5499999999999998E-2</v>
      </c>
      <c r="R183" s="481">
        <v>2.5499999999999998E-2</v>
      </c>
      <c r="S183" s="481">
        <v>0</v>
      </c>
      <c r="T183" s="482">
        <v>0</v>
      </c>
      <c r="U183" s="371"/>
      <c r="V183" s="371"/>
      <c r="W183" s="371"/>
      <c r="X183" s="371"/>
      <c r="Y183" s="371"/>
      <c r="Z183" s="371"/>
      <c r="AA183" s="371"/>
      <c r="AB183" s="371"/>
      <c r="AC183" s="371"/>
      <c r="AD183" s="371"/>
      <c r="AE183" s="371"/>
      <c r="AF183" s="356"/>
      <c r="AG183" s="356"/>
      <c r="AH183" s="356"/>
      <c r="AI183" s="356"/>
      <c r="AJ183" s="356"/>
      <c r="AK183" s="356"/>
      <c r="AL183" s="356"/>
      <c r="AM183" s="356"/>
      <c r="AN183" s="356"/>
      <c r="AO183" s="356"/>
      <c r="AP183" s="356"/>
      <c r="AQ183" s="356"/>
      <c r="AR183" s="483" t="s">
        <v>233</v>
      </c>
      <c r="AS183" s="356"/>
      <c r="AT183" s="483" t="s">
        <v>236</v>
      </c>
      <c r="AU183" s="483" t="s">
        <v>81</v>
      </c>
      <c r="AV183" s="356"/>
      <c r="AW183" s="356"/>
      <c r="AX183" s="356"/>
      <c r="AY183" s="362" t="s">
        <v>157</v>
      </c>
      <c r="AZ183" s="356"/>
      <c r="BA183" s="356"/>
      <c r="BB183" s="356"/>
      <c r="BC183" s="356"/>
      <c r="BD183" s="356"/>
      <c r="BE183" s="484">
        <v>0</v>
      </c>
      <c r="BF183" s="484">
        <v>0</v>
      </c>
      <c r="BG183" s="484">
        <v>0</v>
      </c>
      <c r="BH183" s="484">
        <v>0</v>
      </c>
      <c r="BI183" s="484">
        <v>0</v>
      </c>
      <c r="BJ183" s="362" t="s">
        <v>81</v>
      </c>
      <c r="BK183" s="484">
        <v>0</v>
      </c>
      <c r="BL183" s="362" t="s">
        <v>197</v>
      </c>
      <c r="BM183" s="483" t="s">
        <v>2847</v>
      </c>
    </row>
    <row r="184" spans="1:65" s="17" customFormat="1" ht="28.5" customHeight="1">
      <c r="A184" s="371"/>
      <c r="B184" s="372"/>
      <c r="C184" s="485" t="s">
        <v>273</v>
      </c>
      <c r="D184" s="485" t="s">
        <v>236</v>
      </c>
      <c r="E184" s="486" t="s">
        <v>2007</v>
      </c>
      <c r="F184" s="487" t="s">
        <v>2008</v>
      </c>
      <c r="G184" s="488" t="s">
        <v>222</v>
      </c>
      <c r="H184" s="489">
        <v>3</v>
      </c>
      <c r="I184" s="490"/>
      <c r="J184" s="491"/>
      <c r="K184" s="492"/>
      <c r="L184" s="493"/>
      <c r="M184" s="494" t="s">
        <v>2689</v>
      </c>
      <c r="N184" s="495" t="s">
        <v>35</v>
      </c>
      <c r="O184" s="381"/>
      <c r="P184" s="481">
        <v>0</v>
      </c>
      <c r="Q184" s="481">
        <v>2.5000000000000001E-3</v>
      </c>
      <c r="R184" s="481">
        <v>7.4999999999999997E-3</v>
      </c>
      <c r="S184" s="481">
        <v>0</v>
      </c>
      <c r="T184" s="482">
        <v>0</v>
      </c>
      <c r="U184" s="371"/>
      <c r="V184" s="371"/>
      <c r="W184" s="371"/>
      <c r="X184" s="371"/>
      <c r="Y184" s="371"/>
      <c r="Z184" s="371"/>
      <c r="AA184" s="371"/>
      <c r="AB184" s="371"/>
      <c r="AC184" s="371"/>
      <c r="AD184" s="371"/>
      <c r="AE184" s="371"/>
      <c r="AF184" s="356"/>
      <c r="AG184" s="356"/>
      <c r="AH184" s="356"/>
      <c r="AI184" s="356"/>
      <c r="AJ184" s="356"/>
      <c r="AK184" s="356"/>
      <c r="AL184" s="356"/>
      <c r="AM184" s="356"/>
      <c r="AN184" s="356"/>
      <c r="AO184" s="356"/>
      <c r="AP184" s="356"/>
      <c r="AQ184" s="356"/>
      <c r="AR184" s="483" t="s">
        <v>233</v>
      </c>
      <c r="AS184" s="356"/>
      <c r="AT184" s="483" t="s">
        <v>236</v>
      </c>
      <c r="AU184" s="483" t="s">
        <v>81</v>
      </c>
      <c r="AV184" s="356"/>
      <c r="AW184" s="356"/>
      <c r="AX184" s="356"/>
      <c r="AY184" s="362" t="s">
        <v>157</v>
      </c>
      <c r="AZ184" s="356"/>
      <c r="BA184" s="356"/>
      <c r="BB184" s="356"/>
      <c r="BC184" s="356"/>
      <c r="BD184" s="356"/>
      <c r="BE184" s="484">
        <v>0</v>
      </c>
      <c r="BF184" s="484">
        <v>0</v>
      </c>
      <c r="BG184" s="484">
        <v>0</v>
      </c>
      <c r="BH184" s="484">
        <v>0</v>
      </c>
      <c r="BI184" s="484">
        <v>0</v>
      </c>
      <c r="BJ184" s="362" t="s">
        <v>81</v>
      </c>
      <c r="BK184" s="484">
        <v>0</v>
      </c>
      <c r="BL184" s="362" t="s">
        <v>197</v>
      </c>
      <c r="BM184" s="483" t="s">
        <v>2848</v>
      </c>
    </row>
    <row r="185" spans="1:65" s="17" customFormat="1" ht="24.25" customHeight="1">
      <c r="A185" s="371"/>
      <c r="B185" s="372"/>
      <c r="C185" s="471" t="s">
        <v>476</v>
      </c>
      <c r="D185" s="471" t="s">
        <v>159</v>
      </c>
      <c r="E185" s="472" t="s">
        <v>1997</v>
      </c>
      <c r="F185" s="473" t="s">
        <v>1998</v>
      </c>
      <c r="G185" s="474" t="s">
        <v>222</v>
      </c>
      <c r="H185" s="475">
        <v>1</v>
      </c>
      <c r="I185" s="476"/>
      <c r="J185" s="477"/>
      <c r="K185" s="478"/>
      <c r="L185" s="374"/>
      <c r="M185" s="479" t="s">
        <v>2689</v>
      </c>
      <c r="N185" s="480" t="s">
        <v>35</v>
      </c>
      <c r="O185" s="381"/>
      <c r="P185" s="481">
        <v>0</v>
      </c>
      <c r="Q185" s="481">
        <v>4.6000000000000001E-4</v>
      </c>
      <c r="R185" s="481">
        <v>4.6000000000000001E-4</v>
      </c>
      <c r="S185" s="481">
        <v>0</v>
      </c>
      <c r="T185" s="482">
        <v>0</v>
      </c>
      <c r="U185" s="371"/>
      <c r="V185" s="371"/>
      <c r="W185" s="371"/>
      <c r="X185" s="371"/>
      <c r="Y185" s="371"/>
      <c r="Z185" s="371"/>
      <c r="AA185" s="371"/>
      <c r="AB185" s="371"/>
      <c r="AC185" s="371"/>
      <c r="AD185" s="371"/>
      <c r="AE185" s="371"/>
      <c r="AF185" s="356"/>
      <c r="AG185" s="356"/>
      <c r="AH185" s="356"/>
      <c r="AI185" s="356"/>
      <c r="AJ185" s="356"/>
      <c r="AK185" s="356"/>
      <c r="AL185" s="356"/>
      <c r="AM185" s="356"/>
      <c r="AN185" s="356"/>
      <c r="AO185" s="356"/>
      <c r="AP185" s="356"/>
      <c r="AQ185" s="356"/>
      <c r="AR185" s="483" t="s">
        <v>197</v>
      </c>
      <c r="AS185" s="356"/>
      <c r="AT185" s="483" t="s">
        <v>159</v>
      </c>
      <c r="AU185" s="483" t="s">
        <v>81</v>
      </c>
      <c r="AV185" s="356"/>
      <c r="AW185" s="356"/>
      <c r="AX185" s="356"/>
      <c r="AY185" s="362" t="s">
        <v>157</v>
      </c>
      <c r="AZ185" s="356"/>
      <c r="BA185" s="356"/>
      <c r="BB185" s="356"/>
      <c r="BC185" s="356"/>
      <c r="BD185" s="356"/>
      <c r="BE185" s="484">
        <v>0</v>
      </c>
      <c r="BF185" s="484">
        <v>0</v>
      </c>
      <c r="BG185" s="484">
        <v>0</v>
      </c>
      <c r="BH185" s="484">
        <v>0</v>
      </c>
      <c r="BI185" s="484">
        <v>0</v>
      </c>
      <c r="BJ185" s="362" t="s">
        <v>81</v>
      </c>
      <c r="BK185" s="484">
        <v>0</v>
      </c>
      <c r="BL185" s="362" t="s">
        <v>197</v>
      </c>
      <c r="BM185" s="483" t="s">
        <v>2849</v>
      </c>
    </row>
    <row r="186" spans="1:65" s="17" customFormat="1" ht="37.5" customHeight="1">
      <c r="A186" s="371"/>
      <c r="B186" s="372"/>
      <c r="C186" s="485" t="s">
        <v>279</v>
      </c>
      <c r="D186" s="485" t="s">
        <v>236</v>
      </c>
      <c r="E186" s="486" t="s">
        <v>1999</v>
      </c>
      <c r="F186" s="487" t="s">
        <v>2000</v>
      </c>
      <c r="G186" s="488" t="s">
        <v>222</v>
      </c>
      <c r="H186" s="489">
        <v>1</v>
      </c>
      <c r="I186" s="490"/>
      <c r="J186" s="491"/>
      <c r="K186" s="492"/>
      <c r="L186" s="493"/>
      <c r="M186" s="494" t="s">
        <v>2689</v>
      </c>
      <c r="N186" s="495" t="s">
        <v>35</v>
      </c>
      <c r="O186" s="381"/>
      <c r="P186" s="481">
        <v>0</v>
      </c>
      <c r="Q186" s="481">
        <v>1.08E-3</v>
      </c>
      <c r="R186" s="481">
        <v>1.08E-3</v>
      </c>
      <c r="S186" s="481">
        <v>0</v>
      </c>
      <c r="T186" s="482">
        <v>0</v>
      </c>
      <c r="U186" s="371"/>
      <c r="V186" s="371"/>
      <c r="W186" s="371"/>
      <c r="X186" s="371"/>
      <c r="Y186" s="371"/>
      <c r="Z186" s="371"/>
      <c r="AA186" s="371"/>
      <c r="AB186" s="371"/>
      <c r="AC186" s="371"/>
      <c r="AD186" s="371"/>
      <c r="AE186" s="371"/>
      <c r="AF186" s="356"/>
      <c r="AG186" s="356"/>
      <c r="AH186" s="356"/>
      <c r="AI186" s="356"/>
      <c r="AJ186" s="356"/>
      <c r="AK186" s="356"/>
      <c r="AL186" s="356"/>
      <c r="AM186" s="356"/>
      <c r="AN186" s="356"/>
      <c r="AO186" s="356"/>
      <c r="AP186" s="356"/>
      <c r="AQ186" s="356"/>
      <c r="AR186" s="483" t="s">
        <v>233</v>
      </c>
      <c r="AS186" s="356"/>
      <c r="AT186" s="483" t="s">
        <v>236</v>
      </c>
      <c r="AU186" s="483" t="s">
        <v>81</v>
      </c>
      <c r="AV186" s="356"/>
      <c r="AW186" s="356"/>
      <c r="AX186" s="356"/>
      <c r="AY186" s="362" t="s">
        <v>157</v>
      </c>
      <c r="AZ186" s="356"/>
      <c r="BA186" s="356"/>
      <c r="BB186" s="356"/>
      <c r="BC186" s="356"/>
      <c r="BD186" s="356"/>
      <c r="BE186" s="484">
        <v>0</v>
      </c>
      <c r="BF186" s="484">
        <v>0</v>
      </c>
      <c r="BG186" s="484">
        <v>0</v>
      </c>
      <c r="BH186" s="484">
        <v>0</v>
      </c>
      <c r="BI186" s="484">
        <v>0</v>
      </c>
      <c r="BJ186" s="362" t="s">
        <v>81</v>
      </c>
      <c r="BK186" s="484">
        <v>0</v>
      </c>
      <c r="BL186" s="362" t="s">
        <v>197</v>
      </c>
      <c r="BM186" s="483" t="s">
        <v>2850</v>
      </c>
    </row>
    <row r="187" spans="1:65" s="17" customFormat="1" ht="33" customHeight="1">
      <c r="A187" s="371"/>
      <c r="B187" s="372"/>
      <c r="C187" s="471" t="s">
        <v>481</v>
      </c>
      <c r="D187" s="471" t="s">
        <v>159</v>
      </c>
      <c r="E187" s="472" t="s">
        <v>2017</v>
      </c>
      <c r="F187" s="473" t="s">
        <v>2018</v>
      </c>
      <c r="G187" s="474" t="s">
        <v>222</v>
      </c>
      <c r="H187" s="475">
        <v>1</v>
      </c>
      <c r="I187" s="476"/>
      <c r="J187" s="477"/>
      <c r="K187" s="478"/>
      <c r="L187" s="374"/>
      <c r="M187" s="479" t="s">
        <v>2689</v>
      </c>
      <c r="N187" s="480" t="s">
        <v>35</v>
      </c>
      <c r="O187" s="381"/>
      <c r="P187" s="481">
        <v>0</v>
      </c>
      <c r="Q187" s="481">
        <v>2.7999999999999998E-4</v>
      </c>
      <c r="R187" s="481">
        <v>2.7999999999999998E-4</v>
      </c>
      <c r="S187" s="481">
        <v>0</v>
      </c>
      <c r="T187" s="482">
        <v>0</v>
      </c>
      <c r="U187" s="371"/>
      <c r="V187" s="371"/>
      <c r="W187" s="371"/>
      <c r="X187" s="371"/>
      <c r="Y187" s="371"/>
      <c r="Z187" s="371"/>
      <c r="AA187" s="371"/>
      <c r="AB187" s="371"/>
      <c r="AC187" s="371"/>
      <c r="AD187" s="371"/>
      <c r="AE187" s="371"/>
      <c r="AF187" s="356"/>
      <c r="AG187" s="356"/>
      <c r="AH187" s="356"/>
      <c r="AI187" s="356"/>
      <c r="AJ187" s="356"/>
      <c r="AK187" s="356"/>
      <c r="AL187" s="356"/>
      <c r="AM187" s="356"/>
      <c r="AN187" s="356"/>
      <c r="AO187" s="356"/>
      <c r="AP187" s="356"/>
      <c r="AQ187" s="356"/>
      <c r="AR187" s="483" t="s">
        <v>197</v>
      </c>
      <c r="AS187" s="356"/>
      <c r="AT187" s="483" t="s">
        <v>159</v>
      </c>
      <c r="AU187" s="483" t="s">
        <v>81</v>
      </c>
      <c r="AV187" s="356"/>
      <c r="AW187" s="356"/>
      <c r="AX187" s="356"/>
      <c r="AY187" s="362" t="s">
        <v>157</v>
      </c>
      <c r="AZ187" s="356"/>
      <c r="BA187" s="356"/>
      <c r="BB187" s="356"/>
      <c r="BC187" s="356"/>
      <c r="BD187" s="356"/>
      <c r="BE187" s="484">
        <v>0</v>
      </c>
      <c r="BF187" s="484">
        <v>0</v>
      </c>
      <c r="BG187" s="484">
        <v>0</v>
      </c>
      <c r="BH187" s="484">
        <v>0</v>
      </c>
      <c r="BI187" s="484">
        <v>0</v>
      </c>
      <c r="BJ187" s="362" t="s">
        <v>81</v>
      </c>
      <c r="BK187" s="484">
        <v>0</v>
      </c>
      <c r="BL187" s="362" t="s">
        <v>197</v>
      </c>
      <c r="BM187" s="483" t="s">
        <v>2851</v>
      </c>
    </row>
    <row r="188" spans="1:65" s="17" customFormat="1" ht="24.25" customHeight="1">
      <c r="A188" s="371"/>
      <c r="B188" s="372"/>
      <c r="C188" s="485" t="s">
        <v>285</v>
      </c>
      <c r="D188" s="485" t="s">
        <v>236</v>
      </c>
      <c r="E188" s="486" t="s">
        <v>2019</v>
      </c>
      <c r="F188" s="487" t="s">
        <v>2020</v>
      </c>
      <c r="G188" s="488" t="s">
        <v>222</v>
      </c>
      <c r="H188" s="489">
        <v>1</v>
      </c>
      <c r="I188" s="490"/>
      <c r="J188" s="491"/>
      <c r="K188" s="492"/>
      <c r="L188" s="493"/>
      <c r="M188" s="494" t="s">
        <v>2689</v>
      </c>
      <c r="N188" s="495" t="s">
        <v>35</v>
      </c>
      <c r="O188" s="381"/>
      <c r="P188" s="481">
        <v>0</v>
      </c>
      <c r="Q188" s="481">
        <v>1.8499999999999999E-2</v>
      </c>
      <c r="R188" s="481">
        <v>1.8499999999999999E-2</v>
      </c>
      <c r="S188" s="481">
        <v>0</v>
      </c>
      <c r="T188" s="482">
        <v>0</v>
      </c>
      <c r="U188" s="371"/>
      <c r="V188" s="371"/>
      <c r="W188" s="371"/>
      <c r="X188" s="371"/>
      <c r="Y188" s="371"/>
      <c r="Z188" s="371"/>
      <c r="AA188" s="371"/>
      <c r="AB188" s="371"/>
      <c r="AC188" s="371"/>
      <c r="AD188" s="371"/>
      <c r="AE188" s="371"/>
      <c r="AF188" s="356"/>
      <c r="AG188" s="356"/>
      <c r="AH188" s="356"/>
      <c r="AI188" s="356"/>
      <c r="AJ188" s="356"/>
      <c r="AK188" s="356"/>
      <c r="AL188" s="356"/>
      <c r="AM188" s="356"/>
      <c r="AN188" s="356"/>
      <c r="AO188" s="356"/>
      <c r="AP188" s="356"/>
      <c r="AQ188" s="356"/>
      <c r="AR188" s="483" t="s">
        <v>233</v>
      </c>
      <c r="AS188" s="356"/>
      <c r="AT188" s="483" t="s">
        <v>236</v>
      </c>
      <c r="AU188" s="483" t="s">
        <v>81</v>
      </c>
      <c r="AV188" s="356"/>
      <c r="AW188" s="356"/>
      <c r="AX188" s="356"/>
      <c r="AY188" s="362" t="s">
        <v>157</v>
      </c>
      <c r="AZ188" s="356"/>
      <c r="BA188" s="356"/>
      <c r="BB188" s="356"/>
      <c r="BC188" s="356"/>
      <c r="BD188" s="356"/>
      <c r="BE188" s="484">
        <v>0</v>
      </c>
      <c r="BF188" s="484">
        <v>0</v>
      </c>
      <c r="BG188" s="484">
        <v>0</v>
      </c>
      <c r="BH188" s="484">
        <v>0</v>
      </c>
      <c r="BI188" s="484">
        <v>0</v>
      </c>
      <c r="BJ188" s="362" t="s">
        <v>81</v>
      </c>
      <c r="BK188" s="484">
        <v>0</v>
      </c>
      <c r="BL188" s="362" t="s">
        <v>197</v>
      </c>
      <c r="BM188" s="483" t="s">
        <v>2852</v>
      </c>
    </row>
    <row r="189" spans="1:65" s="17" customFormat="1" ht="24.25" customHeight="1">
      <c r="A189" s="371"/>
      <c r="B189" s="372"/>
      <c r="C189" s="471" t="s">
        <v>488</v>
      </c>
      <c r="D189" s="471" t="s">
        <v>159</v>
      </c>
      <c r="E189" s="472" t="s">
        <v>2021</v>
      </c>
      <c r="F189" s="473" t="s">
        <v>2022</v>
      </c>
      <c r="G189" s="474" t="s">
        <v>222</v>
      </c>
      <c r="H189" s="475">
        <v>2</v>
      </c>
      <c r="I189" s="476"/>
      <c r="J189" s="477"/>
      <c r="K189" s="478"/>
      <c r="L189" s="374"/>
      <c r="M189" s="479" t="s">
        <v>2689</v>
      </c>
      <c r="N189" s="480" t="s">
        <v>35</v>
      </c>
      <c r="O189" s="381"/>
      <c r="P189" s="481">
        <v>0</v>
      </c>
      <c r="Q189" s="481">
        <v>2.7999999999999998E-4</v>
      </c>
      <c r="R189" s="481">
        <v>5.5999999999999995E-4</v>
      </c>
      <c r="S189" s="481">
        <v>0</v>
      </c>
      <c r="T189" s="482">
        <v>0</v>
      </c>
      <c r="U189" s="371"/>
      <c r="V189" s="371"/>
      <c r="W189" s="371"/>
      <c r="X189" s="371"/>
      <c r="Y189" s="371"/>
      <c r="Z189" s="371"/>
      <c r="AA189" s="371"/>
      <c r="AB189" s="371"/>
      <c r="AC189" s="371"/>
      <c r="AD189" s="371"/>
      <c r="AE189" s="371"/>
      <c r="AF189" s="356"/>
      <c r="AG189" s="356"/>
      <c r="AH189" s="356"/>
      <c r="AI189" s="356"/>
      <c r="AJ189" s="356"/>
      <c r="AK189" s="356"/>
      <c r="AL189" s="356"/>
      <c r="AM189" s="356"/>
      <c r="AN189" s="356"/>
      <c r="AO189" s="356"/>
      <c r="AP189" s="356"/>
      <c r="AQ189" s="356"/>
      <c r="AR189" s="483" t="s">
        <v>197</v>
      </c>
      <c r="AS189" s="356"/>
      <c r="AT189" s="483" t="s">
        <v>159</v>
      </c>
      <c r="AU189" s="483" t="s">
        <v>81</v>
      </c>
      <c r="AV189" s="356"/>
      <c r="AW189" s="356"/>
      <c r="AX189" s="356"/>
      <c r="AY189" s="362" t="s">
        <v>157</v>
      </c>
      <c r="AZ189" s="356"/>
      <c r="BA189" s="356"/>
      <c r="BB189" s="356"/>
      <c r="BC189" s="356"/>
      <c r="BD189" s="356"/>
      <c r="BE189" s="484">
        <v>0</v>
      </c>
      <c r="BF189" s="484">
        <v>0</v>
      </c>
      <c r="BG189" s="484">
        <v>0</v>
      </c>
      <c r="BH189" s="484">
        <v>0</v>
      </c>
      <c r="BI189" s="484">
        <v>0</v>
      </c>
      <c r="BJ189" s="362" t="s">
        <v>81</v>
      </c>
      <c r="BK189" s="484">
        <v>0</v>
      </c>
      <c r="BL189" s="362" t="s">
        <v>197</v>
      </c>
      <c r="BM189" s="483" t="s">
        <v>2853</v>
      </c>
    </row>
    <row r="190" spans="1:65" s="17" customFormat="1" ht="16.5" customHeight="1">
      <c r="A190" s="371"/>
      <c r="B190" s="372"/>
      <c r="C190" s="485" t="s">
        <v>298</v>
      </c>
      <c r="D190" s="485" t="s">
        <v>236</v>
      </c>
      <c r="E190" s="486" t="s">
        <v>2023</v>
      </c>
      <c r="F190" s="487" t="s">
        <v>2024</v>
      </c>
      <c r="G190" s="488" t="s">
        <v>222</v>
      </c>
      <c r="H190" s="489">
        <v>2</v>
      </c>
      <c r="I190" s="490"/>
      <c r="J190" s="491"/>
      <c r="K190" s="492"/>
      <c r="L190" s="493"/>
      <c r="M190" s="494" t="s">
        <v>2689</v>
      </c>
      <c r="N190" s="495" t="s">
        <v>35</v>
      </c>
      <c r="O190" s="381"/>
      <c r="P190" s="481">
        <v>0</v>
      </c>
      <c r="Q190" s="481">
        <v>6.1999999999999998E-3</v>
      </c>
      <c r="R190" s="481">
        <v>1.24E-2</v>
      </c>
      <c r="S190" s="481">
        <v>0</v>
      </c>
      <c r="T190" s="482">
        <v>0</v>
      </c>
      <c r="U190" s="371"/>
      <c r="V190" s="371"/>
      <c r="W190" s="371"/>
      <c r="X190" s="371"/>
      <c r="Y190" s="371"/>
      <c r="Z190" s="371"/>
      <c r="AA190" s="371"/>
      <c r="AB190" s="371"/>
      <c r="AC190" s="371"/>
      <c r="AD190" s="371"/>
      <c r="AE190" s="371"/>
      <c r="AF190" s="356"/>
      <c r="AG190" s="356"/>
      <c r="AH190" s="356"/>
      <c r="AI190" s="356"/>
      <c r="AJ190" s="356"/>
      <c r="AK190" s="356"/>
      <c r="AL190" s="356"/>
      <c r="AM190" s="356"/>
      <c r="AN190" s="356"/>
      <c r="AO190" s="356"/>
      <c r="AP190" s="356"/>
      <c r="AQ190" s="356"/>
      <c r="AR190" s="483" t="s">
        <v>233</v>
      </c>
      <c r="AS190" s="356"/>
      <c r="AT190" s="483" t="s">
        <v>236</v>
      </c>
      <c r="AU190" s="483" t="s">
        <v>81</v>
      </c>
      <c r="AV190" s="356"/>
      <c r="AW190" s="356"/>
      <c r="AX190" s="356"/>
      <c r="AY190" s="362" t="s">
        <v>157</v>
      </c>
      <c r="AZ190" s="356"/>
      <c r="BA190" s="356"/>
      <c r="BB190" s="356"/>
      <c r="BC190" s="356"/>
      <c r="BD190" s="356"/>
      <c r="BE190" s="484">
        <v>0</v>
      </c>
      <c r="BF190" s="484">
        <v>0</v>
      </c>
      <c r="BG190" s="484">
        <v>0</v>
      </c>
      <c r="BH190" s="484">
        <v>0</v>
      </c>
      <c r="BI190" s="484">
        <v>0</v>
      </c>
      <c r="BJ190" s="362" t="s">
        <v>81</v>
      </c>
      <c r="BK190" s="484">
        <v>0</v>
      </c>
      <c r="BL190" s="362" t="s">
        <v>197</v>
      </c>
      <c r="BM190" s="483" t="s">
        <v>2854</v>
      </c>
    </row>
    <row r="191" spans="1:65" s="17" customFormat="1" ht="24.25" customHeight="1">
      <c r="A191" s="371"/>
      <c r="B191" s="372"/>
      <c r="C191" s="471" t="s">
        <v>496</v>
      </c>
      <c r="D191" s="471" t="s">
        <v>159</v>
      </c>
      <c r="E191" s="472" t="s">
        <v>2025</v>
      </c>
      <c r="F191" s="473" t="s">
        <v>2026</v>
      </c>
      <c r="G191" s="474" t="s">
        <v>222</v>
      </c>
      <c r="H191" s="475">
        <v>2</v>
      </c>
      <c r="I191" s="476"/>
      <c r="J191" s="477"/>
      <c r="K191" s="478"/>
      <c r="L191" s="374"/>
      <c r="M191" s="479" t="s">
        <v>2689</v>
      </c>
      <c r="N191" s="480" t="s">
        <v>35</v>
      </c>
      <c r="O191" s="381"/>
      <c r="P191" s="481">
        <v>0</v>
      </c>
      <c r="Q191" s="481">
        <v>4.8000000000000001E-4</v>
      </c>
      <c r="R191" s="481">
        <v>9.6000000000000002E-4</v>
      </c>
      <c r="S191" s="481">
        <v>0</v>
      </c>
      <c r="T191" s="482">
        <v>0</v>
      </c>
      <c r="U191" s="371"/>
      <c r="V191" s="371"/>
      <c r="W191" s="371"/>
      <c r="X191" s="371"/>
      <c r="Y191" s="371"/>
      <c r="Z191" s="371"/>
      <c r="AA191" s="371"/>
      <c r="AB191" s="371"/>
      <c r="AC191" s="371"/>
      <c r="AD191" s="371"/>
      <c r="AE191" s="371"/>
      <c r="AF191" s="356"/>
      <c r="AG191" s="356"/>
      <c r="AH191" s="356"/>
      <c r="AI191" s="356"/>
      <c r="AJ191" s="356"/>
      <c r="AK191" s="356"/>
      <c r="AL191" s="356"/>
      <c r="AM191" s="356"/>
      <c r="AN191" s="356"/>
      <c r="AO191" s="356"/>
      <c r="AP191" s="356"/>
      <c r="AQ191" s="356"/>
      <c r="AR191" s="483" t="s">
        <v>197</v>
      </c>
      <c r="AS191" s="356"/>
      <c r="AT191" s="483" t="s">
        <v>159</v>
      </c>
      <c r="AU191" s="483" t="s">
        <v>81</v>
      </c>
      <c r="AV191" s="356"/>
      <c r="AW191" s="356"/>
      <c r="AX191" s="356"/>
      <c r="AY191" s="362" t="s">
        <v>157</v>
      </c>
      <c r="AZ191" s="356"/>
      <c r="BA191" s="356"/>
      <c r="BB191" s="356"/>
      <c r="BC191" s="356"/>
      <c r="BD191" s="356"/>
      <c r="BE191" s="484">
        <v>0</v>
      </c>
      <c r="BF191" s="484">
        <v>0</v>
      </c>
      <c r="BG191" s="484">
        <v>0</v>
      </c>
      <c r="BH191" s="484">
        <v>0</v>
      </c>
      <c r="BI191" s="484">
        <v>0</v>
      </c>
      <c r="BJ191" s="362" t="s">
        <v>81</v>
      </c>
      <c r="BK191" s="484">
        <v>0</v>
      </c>
      <c r="BL191" s="362" t="s">
        <v>197</v>
      </c>
      <c r="BM191" s="483" t="s">
        <v>2855</v>
      </c>
    </row>
    <row r="192" spans="1:65" s="17" customFormat="1" ht="30.75" customHeight="1">
      <c r="A192" s="371"/>
      <c r="B192" s="372"/>
      <c r="C192" s="485" t="s">
        <v>304</v>
      </c>
      <c r="D192" s="485" t="s">
        <v>236</v>
      </c>
      <c r="E192" s="486" t="s">
        <v>2027</v>
      </c>
      <c r="F192" s="487" t="s">
        <v>2028</v>
      </c>
      <c r="G192" s="488" t="s">
        <v>222</v>
      </c>
      <c r="H192" s="489">
        <v>2</v>
      </c>
      <c r="I192" s="490"/>
      <c r="J192" s="491"/>
      <c r="K192" s="492"/>
      <c r="L192" s="493"/>
      <c r="M192" s="494" t="s">
        <v>2689</v>
      </c>
      <c r="N192" s="495" t="s">
        <v>35</v>
      </c>
      <c r="O192" s="381"/>
      <c r="P192" s="481">
        <v>0</v>
      </c>
      <c r="Q192" s="481">
        <v>1.2E-2</v>
      </c>
      <c r="R192" s="481">
        <v>2.4E-2</v>
      </c>
      <c r="S192" s="481">
        <v>0</v>
      </c>
      <c r="T192" s="482">
        <v>0</v>
      </c>
      <c r="U192" s="371"/>
      <c r="V192" s="371"/>
      <c r="W192" s="371"/>
      <c r="X192" s="371"/>
      <c r="Y192" s="371"/>
      <c r="Z192" s="371"/>
      <c r="AA192" s="371"/>
      <c r="AB192" s="371"/>
      <c r="AC192" s="371"/>
      <c r="AD192" s="371"/>
      <c r="AE192" s="371"/>
      <c r="AF192" s="356"/>
      <c r="AG192" s="356"/>
      <c r="AH192" s="356"/>
      <c r="AI192" s="356"/>
      <c r="AJ192" s="356"/>
      <c r="AK192" s="356"/>
      <c r="AL192" s="356"/>
      <c r="AM192" s="356"/>
      <c r="AN192" s="356"/>
      <c r="AO192" s="356"/>
      <c r="AP192" s="356"/>
      <c r="AQ192" s="356"/>
      <c r="AR192" s="483" t="s">
        <v>233</v>
      </c>
      <c r="AS192" s="356"/>
      <c r="AT192" s="483" t="s">
        <v>236</v>
      </c>
      <c r="AU192" s="483" t="s">
        <v>81</v>
      </c>
      <c r="AV192" s="356"/>
      <c r="AW192" s="356"/>
      <c r="AX192" s="356"/>
      <c r="AY192" s="362" t="s">
        <v>157</v>
      </c>
      <c r="AZ192" s="356"/>
      <c r="BA192" s="356"/>
      <c r="BB192" s="356"/>
      <c r="BC192" s="356"/>
      <c r="BD192" s="356"/>
      <c r="BE192" s="484">
        <v>0</v>
      </c>
      <c r="BF192" s="484">
        <v>0</v>
      </c>
      <c r="BG192" s="484">
        <v>0</v>
      </c>
      <c r="BH192" s="484">
        <v>0</v>
      </c>
      <c r="BI192" s="484">
        <v>0</v>
      </c>
      <c r="BJ192" s="362" t="s">
        <v>81</v>
      </c>
      <c r="BK192" s="484">
        <v>0</v>
      </c>
      <c r="BL192" s="362" t="s">
        <v>197</v>
      </c>
      <c r="BM192" s="483" t="s">
        <v>2856</v>
      </c>
    </row>
    <row r="193" spans="1:65" s="17" customFormat="1" ht="33" customHeight="1">
      <c r="A193" s="371"/>
      <c r="B193" s="372"/>
      <c r="C193" s="471" t="s">
        <v>531</v>
      </c>
      <c r="D193" s="471" t="s">
        <v>159</v>
      </c>
      <c r="E193" s="472" t="s">
        <v>2029</v>
      </c>
      <c r="F193" s="473" t="s">
        <v>2030</v>
      </c>
      <c r="G193" s="474" t="s">
        <v>222</v>
      </c>
      <c r="H193" s="475">
        <v>2</v>
      </c>
      <c r="I193" s="476"/>
      <c r="J193" s="477"/>
      <c r="K193" s="478"/>
      <c r="L193" s="374"/>
      <c r="M193" s="479" t="s">
        <v>2689</v>
      </c>
      <c r="N193" s="480" t="s">
        <v>35</v>
      </c>
      <c r="O193" s="381"/>
      <c r="P193" s="481">
        <v>0</v>
      </c>
      <c r="Q193" s="481">
        <v>6.3000000000000003E-4</v>
      </c>
      <c r="R193" s="481">
        <v>1.2600000000000001E-3</v>
      </c>
      <c r="S193" s="481">
        <v>0</v>
      </c>
      <c r="T193" s="482">
        <v>0</v>
      </c>
      <c r="U193" s="371"/>
      <c r="V193" s="371"/>
      <c r="W193" s="371"/>
      <c r="X193" s="371"/>
      <c r="Y193" s="371"/>
      <c r="Z193" s="371"/>
      <c r="AA193" s="371"/>
      <c r="AB193" s="371"/>
      <c r="AC193" s="371"/>
      <c r="AD193" s="371"/>
      <c r="AE193" s="371"/>
      <c r="AF193" s="356"/>
      <c r="AG193" s="356"/>
      <c r="AH193" s="356"/>
      <c r="AI193" s="356"/>
      <c r="AJ193" s="356"/>
      <c r="AK193" s="356"/>
      <c r="AL193" s="356"/>
      <c r="AM193" s="356"/>
      <c r="AN193" s="356"/>
      <c r="AO193" s="356"/>
      <c r="AP193" s="356"/>
      <c r="AQ193" s="356"/>
      <c r="AR193" s="483" t="s">
        <v>197</v>
      </c>
      <c r="AS193" s="356"/>
      <c r="AT193" s="483" t="s">
        <v>159</v>
      </c>
      <c r="AU193" s="483" t="s">
        <v>81</v>
      </c>
      <c r="AV193" s="356"/>
      <c r="AW193" s="356"/>
      <c r="AX193" s="356"/>
      <c r="AY193" s="362" t="s">
        <v>157</v>
      </c>
      <c r="AZ193" s="356"/>
      <c r="BA193" s="356"/>
      <c r="BB193" s="356"/>
      <c r="BC193" s="356"/>
      <c r="BD193" s="356"/>
      <c r="BE193" s="484">
        <v>0</v>
      </c>
      <c r="BF193" s="484">
        <v>0</v>
      </c>
      <c r="BG193" s="484">
        <v>0</v>
      </c>
      <c r="BH193" s="484">
        <v>0</v>
      </c>
      <c r="BI193" s="484">
        <v>0</v>
      </c>
      <c r="BJ193" s="362" t="s">
        <v>81</v>
      </c>
      <c r="BK193" s="484">
        <v>0</v>
      </c>
      <c r="BL193" s="362" t="s">
        <v>197</v>
      </c>
      <c r="BM193" s="483" t="s">
        <v>2857</v>
      </c>
    </row>
    <row r="194" spans="1:65" s="17" customFormat="1" ht="33" customHeight="1">
      <c r="A194" s="371"/>
      <c r="B194" s="372"/>
      <c r="C194" s="485" t="s">
        <v>326</v>
      </c>
      <c r="D194" s="485" t="s">
        <v>236</v>
      </c>
      <c r="E194" s="486" t="s">
        <v>2031</v>
      </c>
      <c r="F194" s="487" t="s">
        <v>2032</v>
      </c>
      <c r="G194" s="488" t="s">
        <v>222</v>
      </c>
      <c r="H194" s="489">
        <v>2</v>
      </c>
      <c r="I194" s="490"/>
      <c r="J194" s="491"/>
      <c r="K194" s="492"/>
      <c r="L194" s="493"/>
      <c r="M194" s="494" t="s">
        <v>2689</v>
      </c>
      <c r="N194" s="495" t="s">
        <v>35</v>
      </c>
      <c r="O194" s="381"/>
      <c r="P194" s="481">
        <v>0</v>
      </c>
      <c r="Q194" s="481">
        <v>8.6499999999999997E-3</v>
      </c>
      <c r="R194" s="481">
        <v>1.7299999999999999E-2</v>
      </c>
      <c r="S194" s="481">
        <v>0</v>
      </c>
      <c r="T194" s="482">
        <v>0</v>
      </c>
      <c r="U194" s="371"/>
      <c r="V194" s="371"/>
      <c r="W194" s="371"/>
      <c r="X194" s="371"/>
      <c r="Y194" s="371"/>
      <c r="Z194" s="371"/>
      <c r="AA194" s="371"/>
      <c r="AB194" s="371"/>
      <c r="AC194" s="371"/>
      <c r="AD194" s="371"/>
      <c r="AE194" s="371"/>
      <c r="AF194" s="356"/>
      <c r="AG194" s="356"/>
      <c r="AH194" s="356"/>
      <c r="AI194" s="356"/>
      <c r="AJ194" s="356"/>
      <c r="AK194" s="356"/>
      <c r="AL194" s="356"/>
      <c r="AM194" s="356"/>
      <c r="AN194" s="356"/>
      <c r="AO194" s="356"/>
      <c r="AP194" s="356"/>
      <c r="AQ194" s="356"/>
      <c r="AR194" s="483" t="s">
        <v>233</v>
      </c>
      <c r="AS194" s="356"/>
      <c r="AT194" s="483" t="s">
        <v>236</v>
      </c>
      <c r="AU194" s="483" t="s">
        <v>81</v>
      </c>
      <c r="AV194" s="356"/>
      <c r="AW194" s="356"/>
      <c r="AX194" s="356"/>
      <c r="AY194" s="362" t="s">
        <v>157</v>
      </c>
      <c r="AZ194" s="356"/>
      <c r="BA194" s="356"/>
      <c r="BB194" s="356"/>
      <c r="BC194" s="356"/>
      <c r="BD194" s="356"/>
      <c r="BE194" s="484">
        <v>0</v>
      </c>
      <c r="BF194" s="484">
        <v>0</v>
      </c>
      <c r="BG194" s="484">
        <v>0</v>
      </c>
      <c r="BH194" s="484">
        <v>0</v>
      </c>
      <c r="BI194" s="484">
        <v>0</v>
      </c>
      <c r="BJ194" s="362" t="s">
        <v>81</v>
      </c>
      <c r="BK194" s="484">
        <v>0</v>
      </c>
      <c r="BL194" s="362" t="s">
        <v>197</v>
      </c>
      <c r="BM194" s="483" t="s">
        <v>2858</v>
      </c>
    </row>
    <row r="195" spans="1:65" s="17" customFormat="1" ht="33" customHeight="1">
      <c r="A195" s="371"/>
      <c r="B195" s="372"/>
      <c r="C195" s="471" t="s">
        <v>538</v>
      </c>
      <c r="D195" s="471" t="s">
        <v>159</v>
      </c>
      <c r="E195" s="472" t="s">
        <v>2036</v>
      </c>
      <c r="F195" s="473" t="s">
        <v>2037</v>
      </c>
      <c r="G195" s="474" t="s">
        <v>222</v>
      </c>
      <c r="H195" s="475">
        <v>3</v>
      </c>
      <c r="I195" s="476"/>
      <c r="J195" s="477"/>
      <c r="K195" s="478"/>
      <c r="L195" s="374"/>
      <c r="M195" s="479" t="s">
        <v>2689</v>
      </c>
      <c r="N195" s="480" t="s">
        <v>35</v>
      </c>
      <c r="O195" s="381"/>
      <c r="P195" s="481">
        <v>0</v>
      </c>
      <c r="Q195" s="481">
        <v>0</v>
      </c>
      <c r="R195" s="481">
        <v>0</v>
      </c>
      <c r="S195" s="481">
        <v>0</v>
      </c>
      <c r="T195" s="482">
        <v>0</v>
      </c>
      <c r="U195" s="371"/>
      <c r="V195" s="371"/>
      <c r="W195" s="371"/>
      <c r="X195" s="371"/>
      <c r="Y195" s="371"/>
      <c r="Z195" s="371"/>
      <c r="AA195" s="371"/>
      <c r="AB195" s="371"/>
      <c r="AC195" s="371"/>
      <c r="AD195" s="371"/>
      <c r="AE195" s="371"/>
      <c r="AF195" s="356"/>
      <c r="AG195" s="356"/>
      <c r="AH195" s="356"/>
      <c r="AI195" s="356"/>
      <c r="AJ195" s="356"/>
      <c r="AK195" s="356"/>
      <c r="AL195" s="356"/>
      <c r="AM195" s="356"/>
      <c r="AN195" s="356"/>
      <c r="AO195" s="356"/>
      <c r="AP195" s="356"/>
      <c r="AQ195" s="356"/>
      <c r="AR195" s="483" t="s">
        <v>197</v>
      </c>
      <c r="AS195" s="356"/>
      <c r="AT195" s="483" t="s">
        <v>159</v>
      </c>
      <c r="AU195" s="483" t="s">
        <v>81</v>
      </c>
      <c r="AV195" s="356"/>
      <c r="AW195" s="356"/>
      <c r="AX195" s="356"/>
      <c r="AY195" s="362" t="s">
        <v>157</v>
      </c>
      <c r="AZ195" s="356"/>
      <c r="BA195" s="356"/>
      <c r="BB195" s="356"/>
      <c r="BC195" s="356"/>
      <c r="BD195" s="356"/>
      <c r="BE195" s="484">
        <v>0</v>
      </c>
      <c r="BF195" s="484">
        <v>0</v>
      </c>
      <c r="BG195" s="484">
        <v>0</v>
      </c>
      <c r="BH195" s="484">
        <v>0</v>
      </c>
      <c r="BI195" s="484">
        <v>0</v>
      </c>
      <c r="BJ195" s="362" t="s">
        <v>81</v>
      </c>
      <c r="BK195" s="484">
        <v>0</v>
      </c>
      <c r="BL195" s="362" t="s">
        <v>197</v>
      </c>
      <c r="BM195" s="483" t="s">
        <v>2859</v>
      </c>
    </row>
    <row r="196" spans="1:65" s="17" customFormat="1" ht="24.25" customHeight="1">
      <c r="A196" s="371"/>
      <c r="B196" s="372"/>
      <c r="C196" s="485" t="s">
        <v>329</v>
      </c>
      <c r="D196" s="485" t="s">
        <v>236</v>
      </c>
      <c r="E196" s="486" t="s">
        <v>2038</v>
      </c>
      <c r="F196" s="487" t="s">
        <v>2039</v>
      </c>
      <c r="G196" s="488" t="s">
        <v>222</v>
      </c>
      <c r="H196" s="489">
        <v>3</v>
      </c>
      <c r="I196" s="490"/>
      <c r="J196" s="491"/>
      <c r="K196" s="492"/>
      <c r="L196" s="493"/>
      <c r="M196" s="494" t="s">
        <v>2689</v>
      </c>
      <c r="N196" s="495" t="s">
        <v>35</v>
      </c>
      <c r="O196" s="381"/>
      <c r="P196" s="481">
        <v>0</v>
      </c>
      <c r="Q196" s="481">
        <v>2E-3</v>
      </c>
      <c r="R196" s="481">
        <v>6.0000000000000001E-3</v>
      </c>
      <c r="S196" s="481">
        <v>0</v>
      </c>
      <c r="T196" s="482">
        <v>0</v>
      </c>
      <c r="U196" s="371"/>
      <c r="V196" s="371"/>
      <c r="W196" s="371"/>
      <c r="X196" s="371"/>
      <c r="Y196" s="371"/>
      <c r="Z196" s="371"/>
      <c r="AA196" s="371"/>
      <c r="AB196" s="371"/>
      <c r="AC196" s="371"/>
      <c r="AD196" s="371"/>
      <c r="AE196" s="371"/>
      <c r="AF196" s="356"/>
      <c r="AG196" s="356"/>
      <c r="AH196" s="356"/>
      <c r="AI196" s="356"/>
      <c r="AJ196" s="356"/>
      <c r="AK196" s="356"/>
      <c r="AL196" s="356"/>
      <c r="AM196" s="356"/>
      <c r="AN196" s="356"/>
      <c r="AO196" s="356"/>
      <c r="AP196" s="356"/>
      <c r="AQ196" s="356"/>
      <c r="AR196" s="483" t="s">
        <v>233</v>
      </c>
      <c r="AS196" s="356"/>
      <c r="AT196" s="483" t="s">
        <v>236</v>
      </c>
      <c r="AU196" s="483" t="s">
        <v>81</v>
      </c>
      <c r="AV196" s="356"/>
      <c r="AW196" s="356"/>
      <c r="AX196" s="356"/>
      <c r="AY196" s="362" t="s">
        <v>157</v>
      </c>
      <c r="AZ196" s="356"/>
      <c r="BA196" s="356"/>
      <c r="BB196" s="356"/>
      <c r="BC196" s="356"/>
      <c r="BD196" s="356"/>
      <c r="BE196" s="484">
        <v>0</v>
      </c>
      <c r="BF196" s="484">
        <v>0</v>
      </c>
      <c r="BG196" s="484">
        <v>0</v>
      </c>
      <c r="BH196" s="484">
        <v>0</v>
      </c>
      <c r="BI196" s="484">
        <v>0</v>
      </c>
      <c r="BJ196" s="362" t="s">
        <v>81</v>
      </c>
      <c r="BK196" s="484">
        <v>0</v>
      </c>
      <c r="BL196" s="362" t="s">
        <v>197</v>
      </c>
      <c r="BM196" s="483" t="s">
        <v>2860</v>
      </c>
    </row>
    <row r="197" spans="1:65" s="17" customFormat="1" ht="33" customHeight="1">
      <c r="A197" s="371"/>
      <c r="B197" s="372"/>
      <c r="C197" s="471" t="s">
        <v>546</v>
      </c>
      <c r="D197" s="471" t="s">
        <v>159</v>
      </c>
      <c r="E197" s="472" t="s">
        <v>2040</v>
      </c>
      <c r="F197" s="473" t="s">
        <v>2041</v>
      </c>
      <c r="G197" s="474" t="s">
        <v>222</v>
      </c>
      <c r="H197" s="475">
        <v>2</v>
      </c>
      <c r="I197" s="476"/>
      <c r="J197" s="477"/>
      <c r="K197" s="478"/>
      <c r="L197" s="374"/>
      <c r="M197" s="479" t="s">
        <v>2689</v>
      </c>
      <c r="N197" s="480" t="s">
        <v>35</v>
      </c>
      <c r="O197" s="381"/>
      <c r="P197" s="481">
        <v>0</v>
      </c>
      <c r="Q197" s="481">
        <v>0</v>
      </c>
      <c r="R197" s="481">
        <v>0</v>
      </c>
      <c r="S197" s="481">
        <v>0</v>
      </c>
      <c r="T197" s="482">
        <v>0</v>
      </c>
      <c r="U197" s="371"/>
      <c r="V197" s="371"/>
      <c r="W197" s="371"/>
      <c r="X197" s="371"/>
      <c r="Y197" s="371"/>
      <c r="Z197" s="371"/>
      <c r="AA197" s="371"/>
      <c r="AB197" s="371"/>
      <c r="AC197" s="371"/>
      <c r="AD197" s="371"/>
      <c r="AE197" s="371"/>
      <c r="AF197" s="356"/>
      <c r="AG197" s="356"/>
      <c r="AH197" s="356"/>
      <c r="AI197" s="356"/>
      <c r="AJ197" s="356"/>
      <c r="AK197" s="356"/>
      <c r="AL197" s="356"/>
      <c r="AM197" s="356"/>
      <c r="AN197" s="356"/>
      <c r="AO197" s="356"/>
      <c r="AP197" s="356"/>
      <c r="AQ197" s="356"/>
      <c r="AR197" s="483" t="s">
        <v>197</v>
      </c>
      <c r="AS197" s="356"/>
      <c r="AT197" s="483" t="s">
        <v>159</v>
      </c>
      <c r="AU197" s="483" t="s">
        <v>81</v>
      </c>
      <c r="AV197" s="356"/>
      <c r="AW197" s="356"/>
      <c r="AX197" s="356"/>
      <c r="AY197" s="362" t="s">
        <v>157</v>
      </c>
      <c r="AZ197" s="356"/>
      <c r="BA197" s="356"/>
      <c r="BB197" s="356"/>
      <c r="BC197" s="356"/>
      <c r="BD197" s="356"/>
      <c r="BE197" s="484">
        <v>0</v>
      </c>
      <c r="BF197" s="484">
        <v>0</v>
      </c>
      <c r="BG197" s="484">
        <v>0</v>
      </c>
      <c r="BH197" s="484">
        <v>0</v>
      </c>
      <c r="BI197" s="484">
        <v>0</v>
      </c>
      <c r="BJ197" s="362" t="s">
        <v>81</v>
      </c>
      <c r="BK197" s="484">
        <v>0</v>
      </c>
      <c r="BL197" s="362" t="s">
        <v>197</v>
      </c>
      <c r="BM197" s="483" t="s">
        <v>2861</v>
      </c>
    </row>
    <row r="198" spans="1:65" s="17" customFormat="1" ht="24.25" customHeight="1">
      <c r="A198" s="371"/>
      <c r="B198" s="372"/>
      <c r="C198" s="485" t="s">
        <v>333</v>
      </c>
      <c r="D198" s="485" t="s">
        <v>236</v>
      </c>
      <c r="E198" s="486" t="s">
        <v>2042</v>
      </c>
      <c r="F198" s="487" t="s">
        <v>2043</v>
      </c>
      <c r="G198" s="488" t="s">
        <v>222</v>
      </c>
      <c r="H198" s="489">
        <v>2</v>
      </c>
      <c r="I198" s="490"/>
      <c r="J198" s="491"/>
      <c r="K198" s="492"/>
      <c r="L198" s="493"/>
      <c r="M198" s="494" t="s">
        <v>2689</v>
      </c>
      <c r="N198" s="495" t="s">
        <v>35</v>
      </c>
      <c r="O198" s="381"/>
      <c r="P198" s="481">
        <v>0</v>
      </c>
      <c r="Q198" s="481">
        <v>7.3999999999999999E-4</v>
      </c>
      <c r="R198" s="481">
        <v>1.48E-3</v>
      </c>
      <c r="S198" s="481">
        <v>0</v>
      </c>
      <c r="T198" s="482">
        <v>0</v>
      </c>
      <c r="U198" s="371"/>
      <c r="V198" s="371"/>
      <c r="W198" s="371"/>
      <c r="X198" s="371"/>
      <c r="Y198" s="371"/>
      <c r="Z198" s="371"/>
      <c r="AA198" s="371"/>
      <c r="AB198" s="371"/>
      <c r="AC198" s="371"/>
      <c r="AD198" s="371"/>
      <c r="AE198" s="371"/>
      <c r="AF198" s="356"/>
      <c r="AG198" s="356"/>
      <c r="AH198" s="356"/>
      <c r="AI198" s="356"/>
      <c r="AJ198" s="356"/>
      <c r="AK198" s="356"/>
      <c r="AL198" s="356"/>
      <c r="AM198" s="356"/>
      <c r="AN198" s="356"/>
      <c r="AO198" s="356"/>
      <c r="AP198" s="356"/>
      <c r="AQ198" s="356"/>
      <c r="AR198" s="483" t="s">
        <v>233</v>
      </c>
      <c r="AS198" s="356"/>
      <c r="AT198" s="483" t="s">
        <v>236</v>
      </c>
      <c r="AU198" s="483" t="s">
        <v>81</v>
      </c>
      <c r="AV198" s="356"/>
      <c r="AW198" s="356"/>
      <c r="AX198" s="356"/>
      <c r="AY198" s="362" t="s">
        <v>157</v>
      </c>
      <c r="AZ198" s="356"/>
      <c r="BA198" s="356"/>
      <c r="BB198" s="356"/>
      <c r="BC198" s="356"/>
      <c r="BD198" s="356"/>
      <c r="BE198" s="484">
        <v>0</v>
      </c>
      <c r="BF198" s="484">
        <v>0</v>
      </c>
      <c r="BG198" s="484">
        <v>0</v>
      </c>
      <c r="BH198" s="484">
        <v>0</v>
      </c>
      <c r="BI198" s="484">
        <v>0</v>
      </c>
      <c r="BJ198" s="362" t="s">
        <v>81</v>
      </c>
      <c r="BK198" s="484">
        <v>0</v>
      </c>
      <c r="BL198" s="362" t="s">
        <v>197</v>
      </c>
      <c r="BM198" s="483" t="s">
        <v>2862</v>
      </c>
    </row>
    <row r="199" spans="1:65" s="17" customFormat="1" ht="24.25" customHeight="1">
      <c r="A199" s="371"/>
      <c r="B199" s="372"/>
      <c r="C199" s="471" t="s">
        <v>556</v>
      </c>
      <c r="D199" s="471" t="s">
        <v>159</v>
      </c>
      <c r="E199" s="472" t="s">
        <v>2044</v>
      </c>
      <c r="F199" s="473" t="s">
        <v>2045</v>
      </c>
      <c r="G199" s="474" t="s">
        <v>222</v>
      </c>
      <c r="H199" s="475">
        <v>2</v>
      </c>
      <c r="I199" s="476"/>
      <c r="J199" s="477"/>
      <c r="K199" s="478"/>
      <c r="L199" s="374"/>
      <c r="M199" s="479" t="s">
        <v>2689</v>
      </c>
      <c r="N199" s="480" t="s">
        <v>35</v>
      </c>
      <c r="O199" s="381"/>
      <c r="P199" s="481">
        <v>0</v>
      </c>
      <c r="Q199" s="481">
        <v>1.0000000000000001E-5</v>
      </c>
      <c r="R199" s="481">
        <v>2.0000000000000002E-5</v>
      </c>
      <c r="S199" s="481">
        <v>0</v>
      </c>
      <c r="T199" s="482">
        <v>0</v>
      </c>
      <c r="U199" s="371"/>
      <c r="V199" s="371"/>
      <c r="W199" s="371"/>
      <c r="X199" s="371"/>
      <c r="Y199" s="371"/>
      <c r="Z199" s="371"/>
      <c r="AA199" s="371"/>
      <c r="AB199" s="371"/>
      <c r="AC199" s="371"/>
      <c r="AD199" s="371"/>
      <c r="AE199" s="371"/>
      <c r="AF199" s="356"/>
      <c r="AG199" s="356"/>
      <c r="AH199" s="356"/>
      <c r="AI199" s="356"/>
      <c r="AJ199" s="356"/>
      <c r="AK199" s="356"/>
      <c r="AL199" s="356"/>
      <c r="AM199" s="356"/>
      <c r="AN199" s="356"/>
      <c r="AO199" s="356"/>
      <c r="AP199" s="356"/>
      <c r="AQ199" s="356"/>
      <c r="AR199" s="483" t="s">
        <v>197</v>
      </c>
      <c r="AS199" s="356"/>
      <c r="AT199" s="483" t="s">
        <v>159</v>
      </c>
      <c r="AU199" s="483" t="s">
        <v>81</v>
      </c>
      <c r="AV199" s="356"/>
      <c r="AW199" s="356"/>
      <c r="AX199" s="356"/>
      <c r="AY199" s="362" t="s">
        <v>157</v>
      </c>
      <c r="AZ199" s="356"/>
      <c r="BA199" s="356"/>
      <c r="BB199" s="356"/>
      <c r="BC199" s="356"/>
      <c r="BD199" s="356"/>
      <c r="BE199" s="484">
        <v>0</v>
      </c>
      <c r="BF199" s="484">
        <v>0</v>
      </c>
      <c r="BG199" s="484">
        <v>0</v>
      </c>
      <c r="BH199" s="484">
        <v>0</v>
      </c>
      <c r="BI199" s="484">
        <v>0</v>
      </c>
      <c r="BJ199" s="362" t="s">
        <v>81</v>
      </c>
      <c r="BK199" s="484">
        <v>0</v>
      </c>
      <c r="BL199" s="362" t="s">
        <v>197</v>
      </c>
      <c r="BM199" s="483" t="s">
        <v>2863</v>
      </c>
    </row>
    <row r="200" spans="1:65" s="17" customFormat="1" ht="21.75" customHeight="1">
      <c r="A200" s="371"/>
      <c r="B200" s="372"/>
      <c r="C200" s="485" t="s">
        <v>339</v>
      </c>
      <c r="D200" s="485" t="s">
        <v>236</v>
      </c>
      <c r="E200" s="486" t="s">
        <v>2046</v>
      </c>
      <c r="F200" s="487" t="s">
        <v>2047</v>
      </c>
      <c r="G200" s="488" t="s">
        <v>222</v>
      </c>
      <c r="H200" s="489">
        <v>2</v>
      </c>
      <c r="I200" s="490"/>
      <c r="J200" s="491"/>
      <c r="K200" s="492"/>
      <c r="L200" s="493"/>
      <c r="M200" s="494" t="s">
        <v>2689</v>
      </c>
      <c r="N200" s="495" t="s">
        <v>35</v>
      </c>
      <c r="O200" s="381"/>
      <c r="P200" s="481">
        <v>0</v>
      </c>
      <c r="Q200" s="481">
        <v>3.6000000000000002E-4</v>
      </c>
      <c r="R200" s="481">
        <v>7.2000000000000005E-4</v>
      </c>
      <c r="S200" s="481">
        <v>0</v>
      </c>
      <c r="T200" s="482">
        <v>0</v>
      </c>
      <c r="U200" s="371"/>
      <c r="V200" s="371"/>
      <c r="W200" s="371"/>
      <c r="X200" s="371"/>
      <c r="Y200" s="371"/>
      <c r="Z200" s="371"/>
      <c r="AA200" s="371"/>
      <c r="AB200" s="371"/>
      <c r="AC200" s="371"/>
      <c r="AD200" s="371"/>
      <c r="AE200" s="371"/>
      <c r="AF200" s="356"/>
      <c r="AG200" s="356"/>
      <c r="AH200" s="356"/>
      <c r="AI200" s="356"/>
      <c r="AJ200" s="356"/>
      <c r="AK200" s="356"/>
      <c r="AL200" s="356"/>
      <c r="AM200" s="356"/>
      <c r="AN200" s="356"/>
      <c r="AO200" s="356"/>
      <c r="AP200" s="356"/>
      <c r="AQ200" s="356"/>
      <c r="AR200" s="483" t="s">
        <v>233</v>
      </c>
      <c r="AS200" s="356"/>
      <c r="AT200" s="483" t="s">
        <v>236</v>
      </c>
      <c r="AU200" s="483" t="s">
        <v>81</v>
      </c>
      <c r="AV200" s="356"/>
      <c r="AW200" s="356"/>
      <c r="AX200" s="356"/>
      <c r="AY200" s="362" t="s">
        <v>157</v>
      </c>
      <c r="AZ200" s="356"/>
      <c r="BA200" s="356"/>
      <c r="BB200" s="356"/>
      <c r="BC200" s="356"/>
      <c r="BD200" s="356"/>
      <c r="BE200" s="484">
        <v>0</v>
      </c>
      <c r="BF200" s="484">
        <v>0</v>
      </c>
      <c r="BG200" s="484">
        <v>0</v>
      </c>
      <c r="BH200" s="484">
        <v>0</v>
      </c>
      <c r="BI200" s="484">
        <v>0</v>
      </c>
      <c r="BJ200" s="362" t="s">
        <v>81</v>
      </c>
      <c r="BK200" s="484">
        <v>0</v>
      </c>
      <c r="BL200" s="362" t="s">
        <v>197</v>
      </c>
      <c r="BM200" s="483" t="s">
        <v>2864</v>
      </c>
    </row>
    <row r="201" spans="1:65" s="17" customFormat="1" ht="27.75" customHeight="1">
      <c r="A201" s="371"/>
      <c r="B201" s="372"/>
      <c r="C201" s="471" t="s">
        <v>574</v>
      </c>
      <c r="D201" s="471" t="s">
        <v>159</v>
      </c>
      <c r="E201" s="472" t="s">
        <v>2048</v>
      </c>
      <c r="F201" s="473" t="s">
        <v>2049</v>
      </c>
      <c r="G201" s="474" t="s">
        <v>222</v>
      </c>
      <c r="H201" s="475">
        <v>2</v>
      </c>
      <c r="I201" s="476"/>
      <c r="J201" s="477"/>
      <c r="K201" s="478"/>
      <c r="L201" s="374"/>
      <c r="M201" s="479" t="s">
        <v>2689</v>
      </c>
      <c r="N201" s="480" t="s">
        <v>35</v>
      </c>
      <c r="O201" s="381"/>
      <c r="P201" s="481">
        <v>0</v>
      </c>
      <c r="Q201" s="481">
        <v>0</v>
      </c>
      <c r="R201" s="481">
        <v>0</v>
      </c>
      <c r="S201" s="481">
        <v>0</v>
      </c>
      <c r="T201" s="482">
        <v>0</v>
      </c>
      <c r="U201" s="371"/>
      <c r="V201" s="371"/>
      <c r="W201" s="371"/>
      <c r="X201" s="371"/>
      <c r="Y201" s="371"/>
      <c r="Z201" s="371"/>
      <c r="AA201" s="371"/>
      <c r="AB201" s="371"/>
      <c r="AC201" s="371"/>
      <c r="AD201" s="371"/>
      <c r="AE201" s="371"/>
      <c r="AF201" s="356"/>
      <c r="AG201" s="356"/>
      <c r="AH201" s="356"/>
      <c r="AI201" s="356"/>
      <c r="AJ201" s="356"/>
      <c r="AK201" s="356"/>
      <c r="AL201" s="356"/>
      <c r="AM201" s="356"/>
      <c r="AN201" s="356"/>
      <c r="AO201" s="356"/>
      <c r="AP201" s="356"/>
      <c r="AQ201" s="356"/>
      <c r="AR201" s="483" t="s">
        <v>197</v>
      </c>
      <c r="AS201" s="356"/>
      <c r="AT201" s="483" t="s">
        <v>159</v>
      </c>
      <c r="AU201" s="483" t="s">
        <v>81</v>
      </c>
      <c r="AV201" s="356"/>
      <c r="AW201" s="356"/>
      <c r="AX201" s="356"/>
      <c r="AY201" s="362" t="s">
        <v>157</v>
      </c>
      <c r="AZ201" s="356"/>
      <c r="BA201" s="356"/>
      <c r="BB201" s="356"/>
      <c r="BC201" s="356"/>
      <c r="BD201" s="356"/>
      <c r="BE201" s="484">
        <v>0</v>
      </c>
      <c r="BF201" s="484">
        <v>0</v>
      </c>
      <c r="BG201" s="484">
        <v>0</v>
      </c>
      <c r="BH201" s="484">
        <v>0</v>
      </c>
      <c r="BI201" s="484">
        <v>0</v>
      </c>
      <c r="BJ201" s="362" t="s">
        <v>81</v>
      </c>
      <c r="BK201" s="484">
        <v>0</v>
      </c>
      <c r="BL201" s="362" t="s">
        <v>197</v>
      </c>
      <c r="BM201" s="483" t="s">
        <v>2865</v>
      </c>
    </row>
    <row r="202" spans="1:65" s="17" customFormat="1" ht="24.25" customHeight="1">
      <c r="A202" s="371"/>
      <c r="B202" s="372"/>
      <c r="C202" s="485" t="s">
        <v>343</v>
      </c>
      <c r="D202" s="485" t="s">
        <v>236</v>
      </c>
      <c r="E202" s="486" t="s">
        <v>2050</v>
      </c>
      <c r="F202" s="487" t="s">
        <v>2051</v>
      </c>
      <c r="G202" s="488" t="s">
        <v>222</v>
      </c>
      <c r="H202" s="489">
        <v>2</v>
      </c>
      <c r="I202" s="490"/>
      <c r="J202" s="491"/>
      <c r="K202" s="492"/>
      <c r="L202" s="493"/>
      <c r="M202" s="494" t="s">
        <v>2689</v>
      </c>
      <c r="N202" s="495" t="s">
        <v>35</v>
      </c>
      <c r="O202" s="381"/>
      <c r="P202" s="481">
        <v>0</v>
      </c>
      <c r="Q202" s="481">
        <v>2.7999999999999998E-4</v>
      </c>
      <c r="R202" s="481">
        <v>5.5999999999999995E-4</v>
      </c>
      <c r="S202" s="481">
        <v>0</v>
      </c>
      <c r="T202" s="482">
        <v>0</v>
      </c>
      <c r="U202" s="371"/>
      <c r="V202" s="371"/>
      <c r="W202" s="371"/>
      <c r="X202" s="371"/>
      <c r="Y202" s="371"/>
      <c r="Z202" s="371"/>
      <c r="AA202" s="371"/>
      <c r="AB202" s="371"/>
      <c r="AC202" s="371"/>
      <c r="AD202" s="371"/>
      <c r="AE202" s="371"/>
      <c r="AF202" s="356"/>
      <c r="AG202" s="356"/>
      <c r="AH202" s="356"/>
      <c r="AI202" s="356"/>
      <c r="AJ202" s="356"/>
      <c r="AK202" s="356"/>
      <c r="AL202" s="356"/>
      <c r="AM202" s="356"/>
      <c r="AN202" s="356"/>
      <c r="AO202" s="356"/>
      <c r="AP202" s="356"/>
      <c r="AQ202" s="356"/>
      <c r="AR202" s="483" t="s">
        <v>233</v>
      </c>
      <c r="AS202" s="356"/>
      <c r="AT202" s="483" t="s">
        <v>236</v>
      </c>
      <c r="AU202" s="483" t="s">
        <v>81</v>
      </c>
      <c r="AV202" s="356"/>
      <c r="AW202" s="356"/>
      <c r="AX202" s="356"/>
      <c r="AY202" s="362" t="s">
        <v>157</v>
      </c>
      <c r="AZ202" s="356"/>
      <c r="BA202" s="356"/>
      <c r="BB202" s="356"/>
      <c r="BC202" s="356"/>
      <c r="BD202" s="356"/>
      <c r="BE202" s="484">
        <v>0</v>
      </c>
      <c r="BF202" s="484">
        <v>0</v>
      </c>
      <c r="BG202" s="484">
        <v>0</v>
      </c>
      <c r="BH202" s="484">
        <v>0</v>
      </c>
      <c r="BI202" s="484">
        <v>0</v>
      </c>
      <c r="BJ202" s="362" t="s">
        <v>81</v>
      </c>
      <c r="BK202" s="484">
        <v>0</v>
      </c>
      <c r="BL202" s="362" t="s">
        <v>197</v>
      </c>
      <c r="BM202" s="483" t="s">
        <v>2866</v>
      </c>
    </row>
    <row r="203" spans="1:65" s="17" customFormat="1" ht="24.25" customHeight="1">
      <c r="A203" s="371"/>
      <c r="B203" s="372"/>
      <c r="C203" s="471" t="s">
        <v>582</v>
      </c>
      <c r="D203" s="471" t="s">
        <v>159</v>
      </c>
      <c r="E203" s="472" t="s">
        <v>2052</v>
      </c>
      <c r="F203" s="473" t="s">
        <v>2053</v>
      </c>
      <c r="G203" s="474" t="s">
        <v>222</v>
      </c>
      <c r="H203" s="475">
        <v>2</v>
      </c>
      <c r="I203" s="476"/>
      <c r="J203" s="477"/>
      <c r="K203" s="478"/>
      <c r="L203" s="374"/>
      <c r="M203" s="479" t="s">
        <v>2689</v>
      </c>
      <c r="N203" s="480" t="s">
        <v>35</v>
      </c>
      <c r="O203" s="381"/>
      <c r="P203" s="481">
        <v>0</v>
      </c>
      <c r="Q203" s="481">
        <v>0</v>
      </c>
      <c r="R203" s="481">
        <v>0</v>
      </c>
      <c r="S203" s="481">
        <v>0</v>
      </c>
      <c r="T203" s="482">
        <v>0</v>
      </c>
      <c r="U203" s="371"/>
      <c r="V203" s="371"/>
      <c r="W203" s="371"/>
      <c r="X203" s="371"/>
      <c r="Y203" s="371"/>
      <c r="Z203" s="371"/>
      <c r="AA203" s="371"/>
      <c r="AB203" s="371"/>
      <c r="AC203" s="371"/>
      <c r="AD203" s="371"/>
      <c r="AE203" s="371"/>
      <c r="AF203" s="356"/>
      <c r="AG203" s="356"/>
      <c r="AH203" s="356"/>
      <c r="AI203" s="356"/>
      <c r="AJ203" s="356"/>
      <c r="AK203" s="356"/>
      <c r="AL203" s="356"/>
      <c r="AM203" s="356"/>
      <c r="AN203" s="356"/>
      <c r="AO203" s="356"/>
      <c r="AP203" s="356"/>
      <c r="AQ203" s="356"/>
      <c r="AR203" s="483" t="s">
        <v>197</v>
      </c>
      <c r="AS203" s="356"/>
      <c r="AT203" s="483" t="s">
        <v>159</v>
      </c>
      <c r="AU203" s="483" t="s">
        <v>81</v>
      </c>
      <c r="AV203" s="356"/>
      <c r="AW203" s="356"/>
      <c r="AX203" s="356"/>
      <c r="AY203" s="362" t="s">
        <v>157</v>
      </c>
      <c r="AZ203" s="356"/>
      <c r="BA203" s="356"/>
      <c r="BB203" s="356"/>
      <c r="BC203" s="356"/>
      <c r="BD203" s="356"/>
      <c r="BE203" s="484">
        <v>0</v>
      </c>
      <c r="BF203" s="484">
        <v>0</v>
      </c>
      <c r="BG203" s="484">
        <v>0</v>
      </c>
      <c r="BH203" s="484">
        <v>0</v>
      </c>
      <c r="BI203" s="484">
        <v>0</v>
      </c>
      <c r="BJ203" s="362" t="s">
        <v>81</v>
      </c>
      <c r="BK203" s="484">
        <v>0</v>
      </c>
      <c r="BL203" s="362" t="s">
        <v>197</v>
      </c>
      <c r="BM203" s="483" t="s">
        <v>2867</v>
      </c>
    </row>
    <row r="204" spans="1:65" s="17" customFormat="1" ht="33" customHeight="1">
      <c r="A204" s="371"/>
      <c r="B204" s="372"/>
      <c r="C204" s="485" t="s">
        <v>352</v>
      </c>
      <c r="D204" s="485" t="s">
        <v>236</v>
      </c>
      <c r="E204" s="486" t="s">
        <v>2054</v>
      </c>
      <c r="F204" s="487" t="s">
        <v>2055</v>
      </c>
      <c r="G204" s="488" t="s">
        <v>222</v>
      </c>
      <c r="H204" s="489">
        <v>2</v>
      </c>
      <c r="I204" s="490"/>
      <c r="J204" s="491"/>
      <c r="K204" s="492"/>
      <c r="L204" s="493"/>
      <c r="M204" s="494" t="s">
        <v>2689</v>
      </c>
      <c r="N204" s="495" t="s">
        <v>35</v>
      </c>
      <c r="O204" s="381"/>
      <c r="P204" s="481">
        <v>0</v>
      </c>
      <c r="Q204" s="481">
        <v>2.4000000000000001E-4</v>
      </c>
      <c r="R204" s="481">
        <v>4.8000000000000001E-4</v>
      </c>
      <c r="S204" s="481">
        <v>0</v>
      </c>
      <c r="T204" s="482">
        <v>0</v>
      </c>
      <c r="U204" s="371"/>
      <c r="V204" s="371"/>
      <c r="W204" s="371"/>
      <c r="X204" s="371"/>
      <c r="Y204" s="371"/>
      <c r="Z204" s="371"/>
      <c r="AA204" s="371"/>
      <c r="AB204" s="371"/>
      <c r="AC204" s="371"/>
      <c r="AD204" s="371"/>
      <c r="AE204" s="371"/>
      <c r="AF204" s="356"/>
      <c r="AG204" s="356"/>
      <c r="AH204" s="356"/>
      <c r="AI204" s="356"/>
      <c r="AJ204" s="356"/>
      <c r="AK204" s="356"/>
      <c r="AL204" s="356"/>
      <c r="AM204" s="356"/>
      <c r="AN204" s="356"/>
      <c r="AO204" s="356"/>
      <c r="AP204" s="356"/>
      <c r="AQ204" s="356"/>
      <c r="AR204" s="483" t="s">
        <v>233</v>
      </c>
      <c r="AS204" s="356"/>
      <c r="AT204" s="483" t="s">
        <v>236</v>
      </c>
      <c r="AU204" s="483" t="s">
        <v>81</v>
      </c>
      <c r="AV204" s="356"/>
      <c r="AW204" s="356"/>
      <c r="AX204" s="356"/>
      <c r="AY204" s="362" t="s">
        <v>157</v>
      </c>
      <c r="AZ204" s="356"/>
      <c r="BA204" s="356"/>
      <c r="BB204" s="356"/>
      <c r="BC204" s="356"/>
      <c r="BD204" s="356"/>
      <c r="BE204" s="484">
        <v>0</v>
      </c>
      <c r="BF204" s="484">
        <v>0</v>
      </c>
      <c r="BG204" s="484">
        <v>0</v>
      </c>
      <c r="BH204" s="484">
        <v>0</v>
      </c>
      <c r="BI204" s="484">
        <v>0</v>
      </c>
      <c r="BJ204" s="362" t="s">
        <v>81</v>
      </c>
      <c r="BK204" s="484">
        <v>0</v>
      </c>
      <c r="BL204" s="362" t="s">
        <v>197</v>
      </c>
      <c r="BM204" s="483" t="s">
        <v>2868</v>
      </c>
    </row>
    <row r="205" spans="1:65" s="17" customFormat="1" ht="24.25" customHeight="1">
      <c r="A205" s="371"/>
      <c r="B205" s="372"/>
      <c r="C205" s="471" t="s">
        <v>591</v>
      </c>
      <c r="D205" s="471" t="s">
        <v>159</v>
      </c>
      <c r="E205" s="472" t="s">
        <v>2056</v>
      </c>
      <c r="F205" s="473" t="s">
        <v>2057</v>
      </c>
      <c r="G205" s="474" t="s">
        <v>222</v>
      </c>
      <c r="H205" s="475">
        <v>4</v>
      </c>
      <c r="I205" s="476"/>
      <c r="J205" s="477"/>
      <c r="K205" s="478"/>
      <c r="L205" s="374"/>
      <c r="M205" s="479" t="s">
        <v>2689</v>
      </c>
      <c r="N205" s="480" t="s">
        <v>35</v>
      </c>
      <c r="O205" s="381"/>
      <c r="P205" s="481">
        <v>0</v>
      </c>
      <c r="Q205" s="481">
        <v>0</v>
      </c>
      <c r="R205" s="481">
        <v>0</v>
      </c>
      <c r="S205" s="481">
        <v>0</v>
      </c>
      <c r="T205" s="482">
        <v>0</v>
      </c>
      <c r="U205" s="371"/>
      <c r="V205" s="371"/>
      <c r="W205" s="371"/>
      <c r="X205" s="371"/>
      <c r="Y205" s="371"/>
      <c r="Z205" s="371"/>
      <c r="AA205" s="371"/>
      <c r="AB205" s="371"/>
      <c r="AC205" s="371"/>
      <c r="AD205" s="371"/>
      <c r="AE205" s="371"/>
      <c r="AF205" s="356"/>
      <c r="AG205" s="356"/>
      <c r="AH205" s="356"/>
      <c r="AI205" s="356"/>
      <c r="AJ205" s="356"/>
      <c r="AK205" s="356"/>
      <c r="AL205" s="356"/>
      <c r="AM205" s="356"/>
      <c r="AN205" s="356"/>
      <c r="AO205" s="356"/>
      <c r="AP205" s="356"/>
      <c r="AQ205" s="356"/>
      <c r="AR205" s="483" t="s">
        <v>197</v>
      </c>
      <c r="AS205" s="356"/>
      <c r="AT205" s="483" t="s">
        <v>159</v>
      </c>
      <c r="AU205" s="483" t="s">
        <v>81</v>
      </c>
      <c r="AV205" s="356"/>
      <c r="AW205" s="356"/>
      <c r="AX205" s="356"/>
      <c r="AY205" s="362" t="s">
        <v>157</v>
      </c>
      <c r="AZ205" s="356"/>
      <c r="BA205" s="356"/>
      <c r="BB205" s="356"/>
      <c r="BC205" s="356"/>
      <c r="BD205" s="356"/>
      <c r="BE205" s="484">
        <v>0</v>
      </c>
      <c r="BF205" s="484">
        <v>0</v>
      </c>
      <c r="BG205" s="484">
        <v>0</v>
      </c>
      <c r="BH205" s="484">
        <v>0</v>
      </c>
      <c r="BI205" s="484">
        <v>0</v>
      </c>
      <c r="BJ205" s="362" t="s">
        <v>81</v>
      </c>
      <c r="BK205" s="484">
        <v>0</v>
      </c>
      <c r="BL205" s="362" t="s">
        <v>197</v>
      </c>
      <c r="BM205" s="483" t="s">
        <v>2869</v>
      </c>
    </row>
    <row r="206" spans="1:65" s="129" customFormat="1" ht="25.9" customHeight="1">
      <c r="A206" s="371"/>
      <c r="B206" s="372"/>
      <c r="C206" s="485" t="s">
        <v>357</v>
      </c>
      <c r="D206" s="485" t="s">
        <v>236</v>
      </c>
      <c r="E206" s="486" t="s">
        <v>2058</v>
      </c>
      <c r="F206" s="487" t="s">
        <v>2059</v>
      </c>
      <c r="G206" s="488" t="s">
        <v>222</v>
      </c>
      <c r="H206" s="489">
        <v>4</v>
      </c>
      <c r="I206" s="490"/>
      <c r="J206" s="491"/>
      <c r="K206" s="492"/>
      <c r="L206" s="493"/>
      <c r="M206" s="494" t="s">
        <v>2689</v>
      </c>
      <c r="N206" s="495" t="s">
        <v>35</v>
      </c>
      <c r="O206" s="381"/>
      <c r="P206" s="481">
        <v>0</v>
      </c>
      <c r="Q206" s="481">
        <v>2.0000000000000001E-4</v>
      </c>
      <c r="R206" s="481">
        <v>8.0000000000000004E-4</v>
      </c>
      <c r="S206" s="481">
        <v>0</v>
      </c>
      <c r="T206" s="482">
        <v>0</v>
      </c>
      <c r="U206" s="371"/>
      <c r="V206" s="371"/>
      <c r="W206" s="371"/>
      <c r="X206" s="371"/>
      <c r="Y206" s="371"/>
      <c r="Z206" s="371"/>
      <c r="AA206" s="371"/>
      <c r="AB206" s="371"/>
      <c r="AC206" s="371"/>
      <c r="AD206" s="371"/>
      <c r="AE206" s="371"/>
      <c r="AF206" s="356"/>
      <c r="AG206" s="356"/>
      <c r="AH206" s="356"/>
      <c r="AI206" s="356"/>
      <c r="AJ206" s="356"/>
      <c r="AK206" s="356"/>
      <c r="AL206" s="356"/>
      <c r="AM206" s="356"/>
      <c r="AN206" s="356"/>
      <c r="AO206" s="356"/>
      <c r="AP206" s="356"/>
      <c r="AQ206" s="356"/>
      <c r="AR206" s="483" t="s">
        <v>233</v>
      </c>
      <c r="AS206" s="356"/>
      <c r="AT206" s="483" t="s">
        <v>236</v>
      </c>
      <c r="AU206" s="483" t="s">
        <v>81</v>
      </c>
      <c r="AV206" s="356"/>
      <c r="AW206" s="356"/>
      <c r="AX206" s="356"/>
      <c r="AY206" s="362" t="s">
        <v>157</v>
      </c>
      <c r="AZ206" s="356"/>
      <c r="BA206" s="356"/>
      <c r="BB206" s="356"/>
      <c r="BC206" s="356"/>
      <c r="BD206" s="356"/>
      <c r="BE206" s="484">
        <v>0</v>
      </c>
      <c r="BF206" s="484">
        <v>0</v>
      </c>
      <c r="BG206" s="484">
        <v>0</v>
      </c>
      <c r="BH206" s="484">
        <v>0</v>
      </c>
      <c r="BI206" s="484">
        <v>0</v>
      </c>
      <c r="BJ206" s="362" t="s">
        <v>81</v>
      </c>
      <c r="BK206" s="484">
        <v>0</v>
      </c>
      <c r="BL206" s="362" t="s">
        <v>197</v>
      </c>
      <c r="BM206" s="483" t="s">
        <v>2870</v>
      </c>
    </row>
    <row r="207" spans="1:65" s="17" customFormat="1" ht="24.75" customHeight="1">
      <c r="A207" s="371"/>
      <c r="B207" s="372"/>
      <c r="C207" s="471" t="s">
        <v>603</v>
      </c>
      <c r="D207" s="471" t="s">
        <v>159</v>
      </c>
      <c r="E207" s="472" t="s">
        <v>2060</v>
      </c>
      <c r="F207" s="473" t="s">
        <v>2061</v>
      </c>
      <c r="G207" s="474" t="s">
        <v>912</v>
      </c>
      <c r="H207" s="496"/>
      <c r="I207" s="476"/>
      <c r="J207" s="477"/>
      <c r="K207" s="478"/>
      <c r="L207" s="374"/>
      <c r="M207" s="479" t="s">
        <v>2689</v>
      </c>
      <c r="N207" s="480" t="s">
        <v>35</v>
      </c>
      <c r="O207" s="381"/>
      <c r="P207" s="481">
        <v>0</v>
      </c>
      <c r="Q207" s="481">
        <v>0</v>
      </c>
      <c r="R207" s="481">
        <v>0</v>
      </c>
      <c r="S207" s="481">
        <v>0</v>
      </c>
      <c r="T207" s="482">
        <v>0</v>
      </c>
      <c r="U207" s="371"/>
      <c r="V207" s="371"/>
      <c r="W207" s="371"/>
      <c r="X207" s="371"/>
      <c r="Y207" s="371"/>
      <c r="Z207" s="371"/>
      <c r="AA207" s="371"/>
      <c r="AB207" s="371"/>
      <c r="AC207" s="371"/>
      <c r="AD207" s="371"/>
      <c r="AE207" s="371"/>
      <c r="AF207" s="356"/>
      <c r="AG207" s="356"/>
      <c r="AH207" s="356"/>
      <c r="AI207" s="356"/>
      <c r="AJ207" s="356"/>
      <c r="AK207" s="356"/>
      <c r="AL207" s="356"/>
      <c r="AM207" s="356"/>
      <c r="AN207" s="356"/>
      <c r="AO207" s="356"/>
      <c r="AP207" s="356"/>
      <c r="AQ207" s="356"/>
      <c r="AR207" s="483" t="s">
        <v>197</v>
      </c>
      <c r="AS207" s="356"/>
      <c r="AT207" s="483" t="s">
        <v>159</v>
      </c>
      <c r="AU207" s="483" t="s">
        <v>81</v>
      </c>
      <c r="AV207" s="356"/>
      <c r="AW207" s="356"/>
      <c r="AX207" s="356"/>
      <c r="AY207" s="362" t="s">
        <v>157</v>
      </c>
      <c r="AZ207" s="356"/>
      <c r="BA207" s="356"/>
      <c r="BB207" s="356"/>
      <c r="BC207" s="356"/>
      <c r="BD207" s="356"/>
      <c r="BE207" s="484">
        <v>0</v>
      </c>
      <c r="BF207" s="484">
        <v>0</v>
      </c>
      <c r="BG207" s="484">
        <v>0</v>
      </c>
      <c r="BH207" s="484">
        <v>0</v>
      </c>
      <c r="BI207" s="484">
        <v>0</v>
      </c>
      <c r="BJ207" s="362" t="s">
        <v>81</v>
      </c>
      <c r="BK207" s="484">
        <v>0</v>
      </c>
      <c r="BL207" s="362" t="s">
        <v>197</v>
      </c>
      <c r="BM207" s="483" t="s">
        <v>2871</v>
      </c>
    </row>
    <row r="208" spans="1:65" s="17" customFormat="1" ht="27.75" customHeight="1">
      <c r="A208" s="371"/>
      <c r="B208" s="372"/>
      <c r="C208" s="471" t="s">
        <v>364</v>
      </c>
      <c r="D208" s="471" t="s">
        <v>159</v>
      </c>
      <c r="E208" s="472" t="s">
        <v>2062</v>
      </c>
      <c r="F208" s="473" t="s">
        <v>2063</v>
      </c>
      <c r="G208" s="474" t="s">
        <v>912</v>
      </c>
      <c r="H208" s="496"/>
      <c r="I208" s="476"/>
      <c r="J208" s="477"/>
      <c r="K208" s="478"/>
      <c r="L208" s="374"/>
      <c r="M208" s="479" t="s">
        <v>2689</v>
      </c>
      <c r="N208" s="480" t="s">
        <v>35</v>
      </c>
      <c r="O208" s="381"/>
      <c r="P208" s="481">
        <v>0</v>
      </c>
      <c r="Q208" s="481">
        <v>0</v>
      </c>
      <c r="R208" s="481">
        <v>0</v>
      </c>
      <c r="S208" s="481">
        <v>0</v>
      </c>
      <c r="T208" s="482">
        <v>0</v>
      </c>
      <c r="U208" s="371"/>
      <c r="V208" s="371"/>
      <c r="W208" s="371"/>
      <c r="X208" s="371"/>
      <c r="Y208" s="371"/>
      <c r="Z208" s="371"/>
      <c r="AA208" s="371"/>
      <c r="AB208" s="371"/>
      <c r="AC208" s="371"/>
      <c r="AD208" s="371"/>
      <c r="AE208" s="371"/>
      <c r="AF208" s="356"/>
      <c r="AG208" s="356"/>
      <c r="AH208" s="356"/>
      <c r="AI208" s="356"/>
      <c r="AJ208" s="356"/>
      <c r="AK208" s="356"/>
      <c r="AL208" s="356"/>
      <c r="AM208" s="356"/>
      <c r="AN208" s="356"/>
      <c r="AO208" s="356"/>
      <c r="AP208" s="356"/>
      <c r="AQ208" s="356"/>
      <c r="AR208" s="483" t="s">
        <v>197</v>
      </c>
      <c r="AS208" s="356"/>
      <c r="AT208" s="483" t="s">
        <v>159</v>
      </c>
      <c r="AU208" s="483" t="s">
        <v>81</v>
      </c>
      <c r="AV208" s="356"/>
      <c r="AW208" s="356"/>
      <c r="AX208" s="356"/>
      <c r="AY208" s="362" t="s">
        <v>157</v>
      </c>
      <c r="AZ208" s="356"/>
      <c r="BA208" s="356"/>
      <c r="BB208" s="356"/>
      <c r="BC208" s="356"/>
      <c r="BD208" s="356"/>
      <c r="BE208" s="484">
        <v>0</v>
      </c>
      <c r="BF208" s="484">
        <v>0</v>
      </c>
      <c r="BG208" s="484">
        <v>0</v>
      </c>
      <c r="BH208" s="484">
        <v>0</v>
      </c>
      <c r="BI208" s="484">
        <v>0</v>
      </c>
      <c r="BJ208" s="362" t="s">
        <v>81</v>
      </c>
      <c r="BK208" s="484">
        <v>0</v>
      </c>
      <c r="BL208" s="362" t="s">
        <v>197</v>
      </c>
      <c r="BM208" s="483" t="s">
        <v>2872</v>
      </c>
    </row>
    <row r="209" spans="1:65" s="17" customFormat="1" ht="24.25" customHeight="1">
      <c r="A209" s="371"/>
      <c r="B209" s="372"/>
      <c r="C209" s="471" t="s">
        <v>611</v>
      </c>
      <c r="D209" s="471" t="s">
        <v>159</v>
      </c>
      <c r="E209" s="472" t="s">
        <v>2064</v>
      </c>
      <c r="F209" s="473" t="s">
        <v>2065</v>
      </c>
      <c r="G209" s="474" t="s">
        <v>912</v>
      </c>
      <c r="H209" s="496"/>
      <c r="I209" s="476"/>
      <c r="J209" s="477"/>
      <c r="K209" s="478"/>
      <c r="L209" s="374"/>
      <c r="M209" s="479" t="s">
        <v>2689</v>
      </c>
      <c r="N209" s="480" t="s">
        <v>35</v>
      </c>
      <c r="O209" s="381"/>
      <c r="P209" s="481">
        <v>0</v>
      </c>
      <c r="Q209" s="481">
        <v>0</v>
      </c>
      <c r="R209" s="481">
        <v>0</v>
      </c>
      <c r="S209" s="481">
        <v>0</v>
      </c>
      <c r="T209" s="482">
        <v>0</v>
      </c>
      <c r="U209" s="371"/>
      <c r="V209" s="371"/>
      <c r="W209" s="371"/>
      <c r="X209" s="371"/>
      <c r="Y209" s="371"/>
      <c r="Z209" s="371"/>
      <c r="AA209" s="371"/>
      <c r="AB209" s="371"/>
      <c r="AC209" s="371"/>
      <c r="AD209" s="371"/>
      <c r="AE209" s="371"/>
      <c r="AF209" s="356"/>
      <c r="AG209" s="356"/>
      <c r="AH209" s="356"/>
      <c r="AI209" s="356"/>
      <c r="AJ209" s="356"/>
      <c r="AK209" s="356"/>
      <c r="AL209" s="356"/>
      <c r="AM209" s="356"/>
      <c r="AN209" s="356"/>
      <c r="AO209" s="356"/>
      <c r="AP209" s="356"/>
      <c r="AQ209" s="356"/>
      <c r="AR209" s="483" t="s">
        <v>197</v>
      </c>
      <c r="AS209" s="356"/>
      <c r="AT209" s="483" t="s">
        <v>159</v>
      </c>
      <c r="AU209" s="483" t="s">
        <v>81</v>
      </c>
      <c r="AV209" s="356"/>
      <c r="AW209" s="356"/>
      <c r="AX209" s="356"/>
      <c r="AY209" s="362" t="s">
        <v>157</v>
      </c>
      <c r="AZ209" s="356"/>
      <c r="BA209" s="356"/>
      <c r="BB209" s="356"/>
      <c r="BC209" s="356"/>
      <c r="BD209" s="356"/>
      <c r="BE209" s="484">
        <v>0</v>
      </c>
      <c r="BF209" s="484">
        <v>0</v>
      </c>
      <c r="BG209" s="484">
        <v>0</v>
      </c>
      <c r="BH209" s="484">
        <v>0</v>
      </c>
      <c r="BI209" s="484">
        <v>0</v>
      </c>
      <c r="BJ209" s="362" t="s">
        <v>81</v>
      </c>
      <c r="BK209" s="484">
        <v>0</v>
      </c>
      <c r="BL209" s="362" t="s">
        <v>197</v>
      </c>
      <c r="BM209" s="483" t="s">
        <v>2873</v>
      </c>
    </row>
    <row r="210" spans="1:65" s="17" customFormat="1" ht="24.25" customHeight="1">
      <c r="A210" s="361"/>
      <c r="B210" s="455"/>
      <c r="C210" s="456"/>
      <c r="D210" s="457" t="s">
        <v>68</v>
      </c>
      <c r="E210" s="469" t="s">
        <v>1550</v>
      </c>
      <c r="F210" s="469" t="s">
        <v>2066</v>
      </c>
      <c r="G210" s="456"/>
      <c r="H210" s="456"/>
      <c r="I210" s="459"/>
      <c r="J210" s="470"/>
      <c r="K210" s="456"/>
      <c r="L210" s="461"/>
      <c r="M210" s="462"/>
      <c r="N210" s="463"/>
      <c r="O210" s="463"/>
      <c r="P210" s="464">
        <v>0</v>
      </c>
      <c r="Q210" s="463"/>
      <c r="R210" s="464">
        <v>0.19500000000000001</v>
      </c>
      <c r="S210" s="463"/>
      <c r="T210" s="465">
        <v>0</v>
      </c>
      <c r="U210" s="361"/>
      <c r="V210" s="361"/>
      <c r="W210" s="361"/>
      <c r="X210" s="361"/>
      <c r="Y210" s="361"/>
      <c r="Z210" s="361"/>
      <c r="AA210" s="361"/>
      <c r="AB210" s="361"/>
      <c r="AC210" s="361"/>
      <c r="AD210" s="361"/>
      <c r="AE210" s="361"/>
      <c r="AF210" s="361"/>
      <c r="AG210" s="361"/>
      <c r="AH210" s="361"/>
      <c r="AI210" s="361"/>
      <c r="AJ210" s="361"/>
      <c r="AK210" s="361"/>
      <c r="AL210" s="361"/>
      <c r="AM210" s="361"/>
      <c r="AN210" s="361"/>
      <c r="AO210" s="361"/>
      <c r="AP210" s="361"/>
      <c r="AQ210" s="361"/>
      <c r="AR210" s="466" t="s">
        <v>81</v>
      </c>
      <c r="AS210" s="361"/>
      <c r="AT210" s="467" t="s">
        <v>68</v>
      </c>
      <c r="AU210" s="467" t="s">
        <v>75</v>
      </c>
      <c r="AV210" s="361"/>
      <c r="AW210" s="361"/>
      <c r="AX210" s="361"/>
      <c r="AY210" s="466" t="s">
        <v>157</v>
      </c>
      <c r="AZ210" s="361"/>
      <c r="BA210" s="361"/>
      <c r="BB210" s="361"/>
      <c r="BC210" s="361"/>
      <c r="BD210" s="361"/>
      <c r="BE210" s="361"/>
      <c r="BF210" s="361"/>
      <c r="BG210" s="361"/>
      <c r="BH210" s="361"/>
      <c r="BI210" s="361"/>
      <c r="BJ210" s="361"/>
      <c r="BK210" s="468">
        <v>0</v>
      </c>
      <c r="BL210" s="361"/>
      <c r="BM210" s="361"/>
    </row>
    <row r="211" spans="1:65" s="17" customFormat="1" ht="24.25" customHeight="1">
      <c r="A211" s="371"/>
      <c r="B211" s="372"/>
      <c r="C211" s="471" t="s">
        <v>368</v>
      </c>
      <c r="D211" s="471" t="s">
        <v>159</v>
      </c>
      <c r="E211" s="472" t="s">
        <v>2067</v>
      </c>
      <c r="F211" s="473" t="s">
        <v>2068</v>
      </c>
      <c r="G211" s="474" t="s">
        <v>222</v>
      </c>
      <c r="H211" s="475">
        <v>3</v>
      </c>
      <c r="I211" s="476"/>
      <c r="J211" s="477"/>
      <c r="K211" s="478"/>
      <c r="L211" s="374"/>
      <c r="M211" s="479" t="s">
        <v>2689</v>
      </c>
      <c r="N211" s="480" t="s">
        <v>35</v>
      </c>
      <c r="O211" s="381"/>
      <c r="P211" s="481">
        <v>0</v>
      </c>
      <c r="Q211" s="481">
        <v>0</v>
      </c>
      <c r="R211" s="481">
        <v>0</v>
      </c>
      <c r="S211" s="481">
        <v>0</v>
      </c>
      <c r="T211" s="482">
        <v>0</v>
      </c>
      <c r="U211" s="371"/>
      <c r="V211" s="371"/>
      <c r="W211" s="371"/>
      <c r="X211" s="371"/>
      <c r="Y211" s="371"/>
      <c r="Z211" s="371"/>
      <c r="AA211" s="371"/>
      <c r="AB211" s="371"/>
      <c r="AC211" s="371"/>
      <c r="AD211" s="371"/>
      <c r="AE211" s="371"/>
      <c r="AF211" s="356"/>
      <c r="AG211" s="356"/>
      <c r="AH211" s="356"/>
      <c r="AI211" s="356"/>
      <c r="AJ211" s="356"/>
      <c r="AK211" s="356"/>
      <c r="AL211" s="356"/>
      <c r="AM211" s="356"/>
      <c r="AN211" s="356"/>
      <c r="AO211" s="356"/>
      <c r="AP211" s="356"/>
      <c r="AQ211" s="356"/>
      <c r="AR211" s="483" t="s">
        <v>197</v>
      </c>
      <c r="AS211" s="356"/>
      <c r="AT211" s="483" t="s">
        <v>159</v>
      </c>
      <c r="AU211" s="483" t="s">
        <v>81</v>
      </c>
      <c r="AV211" s="356"/>
      <c r="AW211" s="356"/>
      <c r="AX211" s="356"/>
      <c r="AY211" s="362" t="s">
        <v>157</v>
      </c>
      <c r="AZ211" s="356"/>
      <c r="BA211" s="356"/>
      <c r="BB211" s="356"/>
      <c r="BC211" s="356"/>
      <c r="BD211" s="356"/>
      <c r="BE211" s="484">
        <v>0</v>
      </c>
      <c r="BF211" s="484">
        <v>0</v>
      </c>
      <c r="BG211" s="484">
        <v>0</v>
      </c>
      <c r="BH211" s="484">
        <v>0</v>
      </c>
      <c r="BI211" s="484">
        <v>0</v>
      </c>
      <c r="BJ211" s="362" t="s">
        <v>81</v>
      </c>
      <c r="BK211" s="484">
        <v>0</v>
      </c>
      <c r="BL211" s="362" t="s">
        <v>197</v>
      </c>
      <c r="BM211" s="483" t="s">
        <v>2874</v>
      </c>
    </row>
    <row r="212" spans="1:65" s="129" customFormat="1" ht="25.9" customHeight="1">
      <c r="A212" s="371"/>
      <c r="B212" s="372"/>
      <c r="C212" s="485" t="s">
        <v>618</v>
      </c>
      <c r="D212" s="485" t="s">
        <v>236</v>
      </c>
      <c r="E212" s="486" t="s">
        <v>2069</v>
      </c>
      <c r="F212" s="661" t="s">
        <v>2948</v>
      </c>
      <c r="G212" s="488" t="s">
        <v>222</v>
      </c>
      <c r="H212" s="489">
        <v>3</v>
      </c>
      <c r="I212" s="490"/>
      <c r="J212" s="491"/>
      <c r="K212" s="492"/>
      <c r="L212" s="493"/>
      <c r="M212" s="494" t="s">
        <v>2689</v>
      </c>
      <c r="N212" s="495" t="s">
        <v>35</v>
      </c>
      <c r="O212" s="381"/>
      <c r="P212" s="481">
        <v>0</v>
      </c>
      <c r="Q212" s="481">
        <v>6.5000000000000002E-2</v>
      </c>
      <c r="R212" s="481">
        <v>0.19500000000000001</v>
      </c>
      <c r="S212" s="481">
        <v>0</v>
      </c>
      <c r="T212" s="482">
        <v>0</v>
      </c>
      <c r="U212" s="371"/>
      <c r="V212" s="371"/>
      <c r="W212" s="371"/>
      <c r="X212" s="371"/>
      <c r="Y212" s="371"/>
      <c r="Z212" s="371"/>
      <c r="AA212" s="371"/>
      <c r="AB212" s="371"/>
      <c r="AC212" s="371"/>
      <c r="AD212" s="371"/>
      <c r="AE212" s="371"/>
      <c r="AF212" s="356"/>
      <c r="AG212" s="356"/>
      <c r="AH212" s="356"/>
      <c r="AI212" s="356"/>
      <c r="AJ212" s="356"/>
      <c r="AK212" s="356"/>
      <c r="AL212" s="356"/>
      <c r="AM212" s="356"/>
      <c r="AN212" s="356"/>
      <c r="AO212" s="356"/>
      <c r="AP212" s="356"/>
      <c r="AQ212" s="356"/>
      <c r="AR212" s="483" t="s">
        <v>233</v>
      </c>
      <c r="AS212" s="356"/>
      <c r="AT212" s="483" t="s">
        <v>236</v>
      </c>
      <c r="AU212" s="483" t="s">
        <v>81</v>
      </c>
      <c r="AV212" s="356"/>
      <c r="AW212" s="356"/>
      <c r="AX212" s="356"/>
      <c r="AY212" s="362" t="s">
        <v>157</v>
      </c>
      <c r="AZ212" s="356"/>
      <c r="BA212" s="356"/>
      <c r="BB212" s="356"/>
      <c r="BC212" s="356"/>
      <c r="BD212" s="356"/>
      <c r="BE212" s="484">
        <v>0</v>
      </c>
      <c r="BF212" s="484">
        <v>0</v>
      </c>
      <c r="BG212" s="484">
        <v>0</v>
      </c>
      <c r="BH212" s="484">
        <v>0</v>
      </c>
      <c r="BI212" s="484">
        <v>0</v>
      </c>
      <c r="BJ212" s="362" t="s">
        <v>81</v>
      </c>
      <c r="BK212" s="484">
        <v>0</v>
      </c>
      <c r="BL212" s="362" t="s">
        <v>197</v>
      </c>
      <c r="BM212" s="483" t="s">
        <v>2875</v>
      </c>
    </row>
    <row r="213" spans="1:65" s="17" customFormat="1" ht="33" customHeight="1">
      <c r="A213" s="371"/>
      <c r="B213" s="372"/>
      <c r="C213" s="471" t="s">
        <v>376</v>
      </c>
      <c r="D213" s="471" t="s">
        <v>159</v>
      </c>
      <c r="E213" s="472" t="s">
        <v>2070</v>
      </c>
      <c r="F213" s="473" t="s">
        <v>2071</v>
      </c>
      <c r="G213" s="474" t="s">
        <v>912</v>
      </c>
      <c r="H213" s="496"/>
      <c r="I213" s="476"/>
      <c r="J213" s="477"/>
      <c r="K213" s="478"/>
      <c r="L213" s="374"/>
      <c r="M213" s="479" t="s">
        <v>2689</v>
      </c>
      <c r="N213" s="480" t="s">
        <v>35</v>
      </c>
      <c r="O213" s="381"/>
      <c r="P213" s="481">
        <v>0</v>
      </c>
      <c r="Q213" s="481">
        <v>0</v>
      </c>
      <c r="R213" s="481">
        <v>0</v>
      </c>
      <c r="S213" s="481">
        <v>0</v>
      </c>
      <c r="T213" s="482">
        <v>0</v>
      </c>
      <c r="U213" s="371"/>
      <c r="V213" s="371"/>
      <c r="W213" s="371"/>
      <c r="X213" s="371"/>
      <c r="Y213" s="371"/>
      <c r="Z213" s="371"/>
      <c r="AA213" s="371"/>
      <c r="AB213" s="371"/>
      <c r="AC213" s="371"/>
      <c r="AD213" s="371"/>
      <c r="AE213" s="371"/>
      <c r="AF213" s="356"/>
      <c r="AG213" s="356"/>
      <c r="AH213" s="356"/>
      <c r="AI213" s="356"/>
      <c r="AJ213" s="356"/>
      <c r="AK213" s="356"/>
      <c r="AL213" s="356"/>
      <c r="AM213" s="356"/>
      <c r="AN213" s="356"/>
      <c r="AO213" s="356"/>
      <c r="AP213" s="356"/>
      <c r="AQ213" s="356"/>
      <c r="AR213" s="483" t="s">
        <v>197</v>
      </c>
      <c r="AS213" s="356"/>
      <c r="AT213" s="483" t="s">
        <v>159</v>
      </c>
      <c r="AU213" s="483" t="s">
        <v>81</v>
      </c>
      <c r="AV213" s="356"/>
      <c r="AW213" s="356"/>
      <c r="AX213" s="356"/>
      <c r="AY213" s="362" t="s">
        <v>157</v>
      </c>
      <c r="AZ213" s="356"/>
      <c r="BA213" s="356"/>
      <c r="BB213" s="356"/>
      <c r="BC213" s="356"/>
      <c r="BD213" s="356"/>
      <c r="BE213" s="484">
        <v>0</v>
      </c>
      <c r="BF213" s="484">
        <v>0</v>
      </c>
      <c r="BG213" s="484">
        <v>0</v>
      </c>
      <c r="BH213" s="484">
        <v>0</v>
      </c>
      <c r="BI213" s="484">
        <v>0</v>
      </c>
      <c r="BJ213" s="362" t="s">
        <v>81</v>
      </c>
      <c r="BK213" s="484">
        <v>0</v>
      </c>
      <c r="BL213" s="362" t="s">
        <v>197</v>
      </c>
      <c r="BM213" s="483" t="s">
        <v>2876</v>
      </c>
    </row>
    <row r="214" spans="1:65" s="17" customFormat="1" ht="37.9" customHeight="1">
      <c r="A214" s="371"/>
      <c r="B214" s="372"/>
      <c r="C214" s="471" t="s">
        <v>627</v>
      </c>
      <c r="D214" s="471" t="s">
        <v>159</v>
      </c>
      <c r="E214" s="472" t="s">
        <v>2072</v>
      </c>
      <c r="F214" s="473" t="s">
        <v>2073</v>
      </c>
      <c r="G214" s="474" t="s">
        <v>912</v>
      </c>
      <c r="H214" s="496"/>
      <c r="I214" s="476"/>
      <c r="J214" s="477"/>
      <c r="K214" s="478"/>
      <c r="L214" s="374"/>
      <c r="M214" s="479" t="s">
        <v>2689</v>
      </c>
      <c r="N214" s="480" t="s">
        <v>35</v>
      </c>
      <c r="O214" s="381"/>
      <c r="P214" s="481">
        <v>0</v>
      </c>
      <c r="Q214" s="481">
        <v>0</v>
      </c>
      <c r="R214" s="481">
        <v>0</v>
      </c>
      <c r="S214" s="481">
        <v>0</v>
      </c>
      <c r="T214" s="482">
        <v>0</v>
      </c>
      <c r="U214" s="371"/>
      <c r="V214" s="371"/>
      <c r="W214" s="371"/>
      <c r="X214" s="371"/>
      <c r="Y214" s="371"/>
      <c r="Z214" s="371"/>
      <c r="AA214" s="371"/>
      <c r="AB214" s="371"/>
      <c r="AC214" s="371"/>
      <c r="AD214" s="371"/>
      <c r="AE214" s="371"/>
      <c r="AF214" s="356"/>
      <c r="AG214" s="356"/>
      <c r="AH214" s="356"/>
      <c r="AI214" s="356"/>
      <c r="AJ214" s="356"/>
      <c r="AK214" s="356"/>
      <c r="AL214" s="356"/>
      <c r="AM214" s="356"/>
      <c r="AN214" s="356"/>
      <c r="AO214" s="356"/>
      <c r="AP214" s="356"/>
      <c r="AQ214" s="356"/>
      <c r="AR214" s="483" t="s">
        <v>197</v>
      </c>
      <c r="AS214" s="356"/>
      <c r="AT214" s="483" t="s">
        <v>159</v>
      </c>
      <c r="AU214" s="483" t="s">
        <v>81</v>
      </c>
      <c r="AV214" s="356"/>
      <c r="AW214" s="356"/>
      <c r="AX214" s="356"/>
      <c r="AY214" s="362" t="s">
        <v>157</v>
      </c>
      <c r="AZ214" s="356"/>
      <c r="BA214" s="356"/>
      <c r="BB214" s="356"/>
      <c r="BC214" s="356"/>
      <c r="BD214" s="356"/>
      <c r="BE214" s="484">
        <v>0</v>
      </c>
      <c r="BF214" s="484">
        <v>0</v>
      </c>
      <c r="BG214" s="484">
        <v>0</v>
      </c>
      <c r="BH214" s="484">
        <v>0</v>
      </c>
      <c r="BI214" s="484">
        <v>0</v>
      </c>
      <c r="BJ214" s="362" t="s">
        <v>81</v>
      </c>
      <c r="BK214" s="484">
        <v>0</v>
      </c>
      <c r="BL214" s="362" t="s">
        <v>197</v>
      </c>
      <c r="BM214" s="483" t="s">
        <v>2877</v>
      </c>
    </row>
    <row r="215" spans="1:65" s="17" customFormat="1" ht="37.9" customHeight="1">
      <c r="A215" s="371"/>
      <c r="B215" s="372"/>
      <c r="C215" s="471" t="s">
        <v>390</v>
      </c>
      <c r="D215" s="471" t="s">
        <v>159</v>
      </c>
      <c r="E215" s="472" t="s">
        <v>2074</v>
      </c>
      <c r="F215" s="473" t="s">
        <v>2075</v>
      </c>
      <c r="G215" s="474" t="s">
        <v>912</v>
      </c>
      <c r="H215" s="496"/>
      <c r="I215" s="476"/>
      <c r="J215" s="477"/>
      <c r="K215" s="478"/>
      <c r="L215" s="374"/>
      <c r="M215" s="479" t="s">
        <v>2689</v>
      </c>
      <c r="N215" s="480" t="s">
        <v>35</v>
      </c>
      <c r="O215" s="381"/>
      <c r="P215" s="481">
        <v>0</v>
      </c>
      <c r="Q215" s="481">
        <v>0</v>
      </c>
      <c r="R215" s="481">
        <v>0</v>
      </c>
      <c r="S215" s="481">
        <v>0</v>
      </c>
      <c r="T215" s="482">
        <v>0</v>
      </c>
      <c r="U215" s="371"/>
      <c r="V215" s="371"/>
      <c r="W215" s="371"/>
      <c r="X215" s="371"/>
      <c r="Y215" s="371"/>
      <c r="Z215" s="371"/>
      <c r="AA215" s="371"/>
      <c r="AB215" s="371"/>
      <c r="AC215" s="371"/>
      <c r="AD215" s="371"/>
      <c r="AE215" s="371"/>
      <c r="AF215" s="356"/>
      <c r="AG215" s="356"/>
      <c r="AH215" s="356"/>
      <c r="AI215" s="356"/>
      <c r="AJ215" s="356"/>
      <c r="AK215" s="356"/>
      <c r="AL215" s="356"/>
      <c r="AM215" s="356"/>
      <c r="AN215" s="356"/>
      <c r="AO215" s="356"/>
      <c r="AP215" s="356"/>
      <c r="AQ215" s="356"/>
      <c r="AR215" s="483" t="s">
        <v>197</v>
      </c>
      <c r="AS215" s="356"/>
      <c r="AT215" s="483" t="s">
        <v>159</v>
      </c>
      <c r="AU215" s="483" t="s">
        <v>81</v>
      </c>
      <c r="AV215" s="356"/>
      <c r="AW215" s="356"/>
      <c r="AX215" s="356"/>
      <c r="AY215" s="362" t="s">
        <v>157</v>
      </c>
      <c r="AZ215" s="356"/>
      <c r="BA215" s="356"/>
      <c r="BB215" s="356"/>
      <c r="BC215" s="356"/>
      <c r="BD215" s="356"/>
      <c r="BE215" s="484">
        <v>0</v>
      </c>
      <c r="BF215" s="484">
        <v>0</v>
      </c>
      <c r="BG215" s="484">
        <v>0</v>
      </c>
      <c r="BH215" s="484">
        <v>0</v>
      </c>
      <c r="BI215" s="484">
        <v>0</v>
      </c>
      <c r="BJ215" s="362" t="s">
        <v>81</v>
      </c>
      <c r="BK215" s="484">
        <v>0</v>
      </c>
      <c r="BL215" s="362" t="s">
        <v>197</v>
      </c>
      <c r="BM215" s="483" t="s">
        <v>2878</v>
      </c>
    </row>
    <row r="216" spans="1:65" s="17" customFormat="1" ht="37.9" customHeight="1">
      <c r="A216" s="361"/>
      <c r="B216" s="455"/>
      <c r="C216" s="456"/>
      <c r="D216" s="457" t="s">
        <v>68</v>
      </c>
      <c r="E216" s="458" t="s">
        <v>1721</v>
      </c>
      <c r="F216" s="458" t="s">
        <v>1722</v>
      </c>
      <c r="G216" s="456"/>
      <c r="H216" s="456"/>
      <c r="I216" s="459"/>
      <c r="J216" s="460"/>
      <c r="K216" s="456"/>
      <c r="L216" s="461"/>
      <c r="M216" s="462"/>
      <c r="N216" s="463"/>
      <c r="O216" s="463"/>
      <c r="P216" s="464">
        <v>0</v>
      </c>
      <c r="Q216" s="463"/>
      <c r="R216" s="464">
        <v>0</v>
      </c>
      <c r="S216" s="463"/>
      <c r="T216" s="465">
        <v>0</v>
      </c>
      <c r="U216" s="361"/>
      <c r="V216" s="361"/>
      <c r="W216" s="361"/>
      <c r="X216" s="361"/>
      <c r="Y216" s="361"/>
      <c r="Z216" s="361"/>
      <c r="AA216" s="361"/>
      <c r="AB216" s="361"/>
      <c r="AC216" s="361"/>
      <c r="AD216" s="361"/>
      <c r="AE216" s="361"/>
      <c r="AF216" s="361"/>
      <c r="AG216" s="361"/>
      <c r="AH216" s="361"/>
      <c r="AI216" s="361"/>
      <c r="AJ216" s="361"/>
      <c r="AK216" s="361"/>
      <c r="AL216" s="361"/>
      <c r="AM216" s="361"/>
      <c r="AN216" s="361"/>
      <c r="AO216" s="361"/>
      <c r="AP216" s="361"/>
      <c r="AQ216" s="361"/>
      <c r="AR216" s="466" t="s">
        <v>163</v>
      </c>
      <c r="AS216" s="361"/>
      <c r="AT216" s="467" t="s">
        <v>68</v>
      </c>
      <c r="AU216" s="467" t="s">
        <v>69</v>
      </c>
      <c r="AV216" s="361"/>
      <c r="AW216" s="361"/>
      <c r="AX216" s="361"/>
      <c r="AY216" s="466" t="s">
        <v>157</v>
      </c>
      <c r="AZ216" s="361"/>
      <c r="BA216" s="361"/>
      <c r="BB216" s="361"/>
      <c r="BC216" s="361"/>
      <c r="BD216" s="361"/>
      <c r="BE216" s="361"/>
      <c r="BF216" s="361"/>
      <c r="BG216" s="361"/>
      <c r="BH216" s="361"/>
      <c r="BI216" s="361"/>
      <c r="BJ216" s="361"/>
      <c r="BK216" s="468">
        <v>0</v>
      </c>
      <c r="BL216" s="361"/>
      <c r="BM216" s="361"/>
    </row>
    <row r="217" spans="1:65" s="17" customFormat="1" ht="33" customHeight="1">
      <c r="A217" s="371"/>
      <c r="B217" s="372"/>
      <c r="C217" s="471" t="s">
        <v>634</v>
      </c>
      <c r="D217" s="471" t="s">
        <v>159</v>
      </c>
      <c r="E217" s="472" t="s">
        <v>2078</v>
      </c>
      <c r="F217" s="473" t="s">
        <v>2079</v>
      </c>
      <c r="G217" s="474" t="s">
        <v>1725</v>
      </c>
      <c r="H217" s="475">
        <v>3</v>
      </c>
      <c r="I217" s="476"/>
      <c r="J217" s="477"/>
      <c r="K217" s="478"/>
      <c r="L217" s="374"/>
      <c r="M217" s="479" t="s">
        <v>2689</v>
      </c>
      <c r="N217" s="480" t="s">
        <v>35</v>
      </c>
      <c r="O217" s="381"/>
      <c r="P217" s="481">
        <v>0</v>
      </c>
      <c r="Q217" s="481">
        <v>0</v>
      </c>
      <c r="R217" s="481">
        <v>0</v>
      </c>
      <c r="S217" s="481">
        <v>0</v>
      </c>
      <c r="T217" s="482">
        <v>0</v>
      </c>
      <c r="U217" s="371"/>
      <c r="V217" s="371"/>
      <c r="W217" s="371"/>
      <c r="X217" s="371"/>
      <c r="Y217" s="371"/>
      <c r="Z217" s="371"/>
      <c r="AA217" s="371"/>
      <c r="AB217" s="371"/>
      <c r="AC217" s="371"/>
      <c r="AD217" s="371"/>
      <c r="AE217" s="371"/>
      <c r="AF217" s="356"/>
      <c r="AG217" s="356"/>
      <c r="AH217" s="356"/>
      <c r="AI217" s="356"/>
      <c r="AJ217" s="356"/>
      <c r="AK217" s="356"/>
      <c r="AL217" s="356"/>
      <c r="AM217" s="356"/>
      <c r="AN217" s="356"/>
      <c r="AO217" s="356"/>
      <c r="AP217" s="356"/>
      <c r="AQ217" s="356"/>
      <c r="AR217" s="483" t="s">
        <v>1726</v>
      </c>
      <c r="AS217" s="356"/>
      <c r="AT217" s="483" t="s">
        <v>159</v>
      </c>
      <c r="AU217" s="483" t="s">
        <v>75</v>
      </c>
      <c r="AV217" s="356"/>
      <c r="AW217" s="356"/>
      <c r="AX217" s="356"/>
      <c r="AY217" s="362" t="s">
        <v>157</v>
      </c>
      <c r="AZ217" s="356"/>
      <c r="BA217" s="356"/>
      <c r="BB217" s="356"/>
      <c r="BC217" s="356"/>
      <c r="BD217" s="356"/>
      <c r="BE217" s="484">
        <v>0</v>
      </c>
      <c r="BF217" s="484">
        <v>0</v>
      </c>
      <c r="BG217" s="484">
        <v>0</v>
      </c>
      <c r="BH217" s="484">
        <v>0</v>
      </c>
      <c r="BI217" s="484">
        <v>0</v>
      </c>
      <c r="BJ217" s="362" t="s">
        <v>81</v>
      </c>
      <c r="BK217" s="484">
        <v>0</v>
      </c>
      <c r="BL217" s="362" t="s">
        <v>1726</v>
      </c>
      <c r="BM217" s="483" t="s">
        <v>2879</v>
      </c>
    </row>
    <row r="218" spans="1:65" s="129" customFormat="1" ht="25.9" customHeight="1">
      <c r="A218" s="371"/>
      <c r="B218" s="372"/>
      <c r="C218" s="471" t="s">
        <v>399</v>
      </c>
      <c r="D218" s="471" t="s">
        <v>159</v>
      </c>
      <c r="E218" s="472" t="s">
        <v>2080</v>
      </c>
      <c r="F218" s="473" t="s">
        <v>2081</v>
      </c>
      <c r="G218" s="474" t="s">
        <v>1725</v>
      </c>
      <c r="H218" s="475">
        <v>4</v>
      </c>
      <c r="I218" s="476"/>
      <c r="J218" s="477"/>
      <c r="K218" s="478"/>
      <c r="L218" s="374"/>
      <c r="M218" s="479" t="s">
        <v>2689</v>
      </c>
      <c r="N218" s="480" t="s">
        <v>35</v>
      </c>
      <c r="O218" s="381"/>
      <c r="P218" s="481">
        <v>0</v>
      </c>
      <c r="Q218" s="481">
        <v>0</v>
      </c>
      <c r="R218" s="481">
        <v>0</v>
      </c>
      <c r="S218" s="481">
        <v>0</v>
      </c>
      <c r="T218" s="482">
        <v>0</v>
      </c>
      <c r="U218" s="371"/>
      <c r="V218" s="371"/>
      <c r="W218" s="371"/>
      <c r="X218" s="371"/>
      <c r="Y218" s="371"/>
      <c r="Z218" s="371"/>
      <c r="AA218" s="371"/>
      <c r="AB218" s="371"/>
      <c r="AC218" s="371"/>
      <c r="AD218" s="371"/>
      <c r="AE218" s="371"/>
      <c r="AF218" s="356"/>
      <c r="AG218" s="356"/>
      <c r="AH218" s="356"/>
      <c r="AI218" s="356"/>
      <c r="AJ218" s="356"/>
      <c r="AK218" s="356"/>
      <c r="AL218" s="356"/>
      <c r="AM218" s="356"/>
      <c r="AN218" s="356"/>
      <c r="AO218" s="356"/>
      <c r="AP218" s="356"/>
      <c r="AQ218" s="356"/>
      <c r="AR218" s="483" t="s">
        <v>1726</v>
      </c>
      <c r="AS218" s="356"/>
      <c r="AT218" s="483" t="s">
        <v>159</v>
      </c>
      <c r="AU218" s="483" t="s">
        <v>75</v>
      </c>
      <c r="AV218" s="356"/>
      <c r="AW218" s="356"/>
      <c r="AX218" s="356"/>
      <c r="AY218" s="362" t="s">
        <v>157</v>
      </c>
      <c r="AZ218" s="356"/>
      <c r="BA218" s="356"/>
      <c r="BB218" s="356"/>
      <c r="BC218" s="356"/>
      <c r="BD218" s="356"/>
      <c r="BE218" s="484">
        <v>0</v>
      </c>
      <c r="BF218" s="484">
        <v>0</v>
      </c>
      <c r="BG218" s="484">
        <v>0</v>
      </c>
      <c r="BH218" s="484">
        <v>0</v>
      </c>
      <c r="BI218" s="484">
        <v>0</v>
      </c>
      <c r="BJ218" s="362" t="s">
        <v>81</v>
      </c>
      <c r="BK218" s="484">
        <v>0</v>
      </c>
      <c r="BL218" s="362" t="s">
        <v>1726</v>
      </c>
      <c r="BM218" s="483" t="s">
        <v>2880</v>
      </c>
    </row>
    <row r="219" spans="1:65" s="17" customFormat="1" ht="37.5" customHeight="1">
      <c r="A219" s="371"/>
      <c r="B219" s="372"/>
      <c r="C219" s="471" t="s">
        <v>647</v>
      </c>
      <c r="D219" s="471" t="s">
        <v>159</v>
      </c>
      <c r="E219" s="472" t="s">
        <v>2076</v>
      </c>
      <c r="F219" s="473" t="s">
        <v>2077</v>
      </c>
      <c r="G219" s="474" t="s">
        <v>1725</v>
      </c>
      <c r="H219" s="475">
        <v>5</v>
      </c>
      <c r="I219" s="476"/>
      <c r="J219" s="477"/>
      <c r="K219" s="478"/>
      <c r="L219" s="374"/>
      <c r="M219" s="479" t="s">
        <v>2689</v>
      </c>
      <c r="N219" s="480" t="s">
        <v>35</v>
      </c>
      <c r="O219" s="381"/>
      <c r="P219" s="481">
        <v>0</v>
      </c>
      <c r="Q219" s="481">
        <v>0</v>
      </c>
      <c r="R219" s="481">
        <v>0</v>
      </c>
      <c r="S219" s="481">
        <v>0</v>
      </c>
      <c r="T219" s="482">
        <v>0</v>
      </c>
      <c r="U219" s="371"/>
      <c r="V219" s="371"/>
      <c r="W219" s="371"/>
      <c r="X219" s="371"/>
      <c r="Y219" s="371"/>
      <c r="Z219" s="371"/>
      <c r="AA219" s="371"/>
      <c r="AB219" s="371"/>
      <c r="AC219" s="371"/>
      <c r="AD219" s="371"/>
      <c r="AE219" s="371"/>
      <c r="AF219" s="356"/>
      <c r="AG219" s="356"/>
      <c r="AH219" s="356"/>
      <c r="AI219" s="356"/>
      <c r="AJ219" s="356"/>
      <c r="AK219" s="356"/>
      <c r="AL219" s="356"/>
      <c r="AM219" s="356"/>
      <c r="AN219" s="356"/>
      <c r="AO219" s="356"/>
      <c r="AP219" s="356"/>
      <c r="AQ219" s="356"/>
      <c r="AR219" s="483" t="s">
        <v>1726</v>
      </c>
      <c r="AS219" s="356"/>
      <c r="AT219" s="483" t="s">
        <v>159</v>
      </c>
      <c r="AU219" s="483" t="s">
        <v>75</v>
      </c>
      <c r="AV219" s="356"/>
      <c r="AW219" s="356"/>
      <c r="AX219" s="356"/>
      <c r="AY219" s="362" t="s">
        <v>157</v>
      </c>
      <c r="AZ219" s="356"/>
      <c r="BA219" s="356"/>
      <c r="BB219" s="356"/>
      <c r="BC219" s="356"/>
      <c r="BD219" s="356"/>
      <c r="BE219" s="484">
        <v>0</v>
      </c>
      <c r="BF219" s="484">
        <v>0</v>
      </c>
      <c r="BG219" s="484">
        <v>0</v>
      </c>
      <c r="BH219" s="484">
        <v>0</v>
      </c>
      <c r="BI219" s="484">
        <v>0</v>
      </c>
      <c r="BJ219" s="362" t="s">
        <v>81</v>
      </c>
      <c r="BK219" s="484">
        <v>0</v>
      </c>
      <c r="BL219" s="362" t="s">
        <v>1726</v>
      </c>
      <c r="BM219" s="483" t="s">
        <v>2881</v>
      </c>
    </row>
    <row r="220" spans="1:65" s="17" customFormat="1" ht="23.25" customHeight="1">
      <c r="A220" s="371"/>
      <c r="B220" s="372"/>
      <c r="C220" s="471" t="s">
        <v>403</v>
      </c>
      <c r="D220" s="471" t="s">
        <v>159</v>
      </c>
      <c r="E220" s="472" t="s">
        <v>1913</v>
      </c>
      <c r="F220" s="473" t="s">
        <v>1914</v>
      </c>
      <c r="G220" s="474" t="s">
        <v>1725</v>
      </c>
      <c r="H220" s="475">
        <v>16</v>
      </c>
      <c r="I220" s="476"/>
      <c r="J220" s="477"/>
      <c r="K220" s="478"/>
      <c r="L220" s="374"/>
      <c r="M220" s="479" t="s">
        <v>2689</v>
      </c>
      <c r="N220" s="480" t="s">
        <v>35</v>
      </c>
      <c r="O220" s="381"/>
      <c r="P220" s="481">
        <v>0</v>
      </c>
      <c r="Q220" s="481">
        <v>0</v>
      </c>
      <c r="R220" s="481">
        <v>0</v>
      </c>
      <c r="S220" s="481">
        <v>0</v>
      </c>
      <c r="T220" s="482">
        <v>0</v>
      </c>
      <c r="U220" s="371"/>
      <c r="V220" s="371"/>
      <c r="W220" s="371"/>
      <c r="X220" s="371"/>
      <c r="Y220" s="371"/>
      <c r="Z220" s="371"/>
      <c r="AA220" s="371"/>
      <c r="AB220" s="371"/>
      <c r="AC220" s="371"/>
      <c r="AD220" s="371"/>
      <c r="AE220" s="371"/>
      <c r="AF220" s="356"/>
      <c r="AG220" s="356"/>
      <c r="AH220" s="356"/>
      <c r="AI220" s="356"/>
      <c r="AJ220" s="356"/>
      <c r="AK220" s="356"/>
      <c r="AL220" s="356"/>
      <c r="AM220" s="356"/>
      <c r="AN220" s="356"/>
      <c r="AO220" s="356"/>
      <c r="AP220" s="356"/>
      <c r="AQ220" s="356"/>
      <c r="AR220" s="483" t="s">
        <v>1402</v>
      </c>
      <c r="AS220" s="356"/>
      <c r="AT220" s="483" t="s">
        <v>159</v>
      </c>
      <c r="AU220" s="483" t="s">
        <v>75</v>
      </c>
      <c r="AV220" s="356"/>
      <c r="AW220" s="356"/>
      <c r="AX220" s="356"/>
      <c r="AY220" s="362" t="s">
        <v>157</v>
      </c>
      <c r="AZ220" s="356"/>
      <c r="BA220" s="356"/>
      <c r="BB220" s="356"/>
      <c r="BC220" s="356"/>
      <c r="BD220" s="356"/>
      <c r="BE220" s="484">
        <v>0</v>
      </c>
      <c r="BF220" s="484">
        <v>0</v>
      </c>
      <c r="BG220" s="484">
        <v>0</v>
      </c>
      <c r="BH220" s="484">
        <v>0</v>
      </c>
      <c r="BI220" s="484">
        <v>0</v>
      </c>
      <c r="BJ220" s="362" t="s">
        <v>81</v>
      </c>
      <c r="BK220" s="484">
        <v>0</v>
      </c>
      <c r="BL220" s="362" t="s">
        <v>1402</v>
      </c>
      <c r="BM220" s="483" t="s">
        <v>2882</v>
      </c>
    </row>
    <row r="221" spans="1:65" ht="34.5">
      <c r="A221" s="371"/>
      <c r="B221" s="372"/>
      <c r="C221" s="471" t="s">
        <v>657</v>
      </c>
      <c r="D221" s="471" t="s">
        <v>159</v>
      </c>
      <c r="E221" s="472" t="s">
        <v>1723</v>
      </c>
      <c r="F221" s="473" t="s">
        <v>1724</v>
      </c>
      <c r="G221" s="474" t="s">
        <v>1725</v>
      </c>
      <c r="H221" s="475">
        <v>15</v>
      </c>
      <c r="I221" s="476"/>
      <c r="J221" s="477"/>
      <c r="K221" s="478"/>
      <c r="L221" s="374"/>
      <c r="M221" s="497" t="s">
        <v>2689</v>
      </c>
      <c r="N221" s="498" t="s">
        <v>35</v>
      </c>
      <c r="O221" s="499"/>
      <c r="P221" s="500">
        <v>0</v>
      </c>
      <c r="Q221" s="500">
        <v>0</v>
      </c>
      <c r="R221" s="500">
        <v>0</v>
      </c>
      <c r="S221" s="500">
        <v>0</v>
      </c>
      <c r="T221" s="501">
        <v>0</v>
      </c>
      <c r="U221" s="371"/>
      <c r="V221" s="371"/>
      <c r="W221" s="371"/>
      <c r="X221" s="371"/>
      <c r="Y221" s="371"/>
      <c r="Z221" s="371"/>
      <c r="AA221" s="371"/>
      <c r="AB221" s="371"/>
      <c r="AC221" s="371"/>
      <c r="AD221" s="371"/>
      <c r="AE221" s="371"/>
      <c r="AF221" s="356"/>
      <c r="AG221" s="356"/>
      <c r="AH221" s="356"/>
      <c r="AI221" s="356"/>
      <c r="AJ221" s="356"/>
      <c r="AK221" s="356"/>
      <c r="AL221" s="356"/>
      <c r="AM221" s="356"/>
      <c r="AN221" s="356"/>
      <c r="AO221" s="356"/>
      <c r="AP221" s="356"/>
      <c r="AQ221" s="356"/>
      <c r="AR221" s="483" t="s">
        <v>1726</v>
      </c>
      <c r="AS221" s="356"/>
      <c r="AT221" s="483" t="s">
        <v>159</v>
      </c>
      <c r="AU221" s="483" t="s">
        <v>75</v>
      </c>
      <c r="AV221" s="356"/>
      <c r="AW221" s="356"/>
      <c r="AX221" s="356"/>
      <c r="AY221" s="362" t="s">
        <v>157</v>
      </c>
      <c r="AZ221" s="356"/>
      <c r="BA221" s="356"/>
      <c r="BB221" s="356"/>
      <c r="BC221" s="356"/>
      <c r="BD221" s="356"/>
      <c r="BE221" s="484">
        <v>0</v>
      </c>
      <c r="BF221" s="484">
        <v>0</v>
      </c>
      <c r="BG221" s="484">
        <v>0</v>
      </c>
      <c r="BH221" s="484">
        <v>0</v>
      </c>
      <c r="BI221" s="484">
        <v>0</v>
      </c>
      <c r="BJ221" s="362" t="s">
        <v>81</v>
      </c>
      <c r="BK221" s="484">
        <v>0</v>
      </c>
      <c r="BL221" s="362" t="s">
        <v>1726</v>
      </c>
      <c r="BM221" s="483" t="s">
        <v>2883</v>
      </c>
    </row>
    <row r="222" spans="1:65">
      <c r="A222" s="371"/>
      <c r="B222" s="376"/>
      <c r="C222" s="377"/>
      <c r="D222" s="377"/>
      <c r="E222" s="377"/>
      <c r="F222" s="377"/>
      <c r="G222" s="377"/>
      <c r="H222" s="377"/>
      <c r="I222" s="377"/>
      <c r="J222" s="377"/>
      <c r="K222" s="377"/>
      <c r="L222" s="374"/>
      <c r="M222" s="371"/>
      <c r="N222" s="356"/>
      <c r="O222" s="371"/>
      <c r="P222" s="371"/>
      <c r="Q222" s="371"/>
      <c r="R222" s="371"/>
      <c r="S222" s="371"/>
      <c r="T222" s="371"/>
      <c r="U222" s="371"/>
      <c r="V222" s="371"/>
      <c r="W222" s="371"/>
      <c r="X222" s="371"/>
      <c r="Y222" s="371"/>
      <c r="Z222" s="371"/>
      <c r="AA222" s="371"/>
      <c r="AB222" s="371"/>
      <c r="AC222" s="371"/>
      <c r="AD222" s="371"/>
      <c r="AE222" s="371"/>
      <c r="AF222" s="356"/>
      <c r="AG222" s="356"/>
      <c r="AH222" s="356"/>
      <c r="AI222" s="356"/>
      <c r="AJ222" s="356"/>
      <c r="AK222" s="356"/>
      <c r="AL222" s="356"/>
      <c r="AM222" s="356"/>
      <c r="AN222" s="356"/>
      <c r="AO222" s="356"/>
      <c r="AP222" s="356"/>
      <c r="AQ222" s="356"/>
      <c r="AR222" s="356"/>
      <c r="AS222" s="356"/>
      <c r="AT222" s="356"/>
      <c r="AU222" s="356"/>
      <c r="AV222" s="356"/>
      <c r="AW222" s="356"/>
      <c r="AX222" s="356"/>
      <c r="AY222" s="356"/>
      <c r="AZ222" s="356"/>
      <c r="BA222" s="356"/>
      <c r="BB222" s="356"/>
      <c r="BC222" s="356"/>
      <c r="BD222" s="356"/>
      <c r="BE222" s="356"/>
      <c r="BF222" s="356"/>
      <c r="BG222" s="356"/>
      <c r="BH222" s="356"/>
      <c r="BI222" s="356"/>
      <c r="BJ222" s="356"/>
      <c r="BK222" s="356"/>
      <c r="BL222" s="356"/>
      <c r="BM222" s="356"/>
    </row>
  </sheetData>
  <autoFilter ref="C123:K219"/>
  <mergeCells count="12">
    <mergeCell ref="E119:H119"/>
    <mergeCell ref="L2:V2"/>
    <mergeCell ref="E85:H85"/>
    <mergeCell ref="E87:H87"/>
    <mergeCell ref="E89:H89"/>
    <mergeCell ref="E115:H115"/>
    <mergeCell ref="E117:H11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.51180555555555496" footer="0"/>
  <pageSetup paperSize="9" scale="89" firstPageNumber="0" fitToHeight="100" orientation="portrait" horizontalDpi="300" verticalDpi="300" r:id="rId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AMJ163"/>
  <sheetViews>
    <sheetView showGridLines="0" topLeftCell="A69" zoomScaleSheetLayoutView="100" workbookViewId="0">
      <selection activeCell="J95" sqref="J95:J101"/>
    </sheetView>
  </sheetViews>
  <sheetFormatPr defaultColWidth="8.44140625" defaultRowHeight="10"/>
  <cols>
    <col min="1" max="1" width="8.33203125" style="1" customWidth="1"/>
    <col min="2" max="2" width="1.109375" style="1" customWidth="1"/>
    <col min="3" max="3" width="4.109375" style="1" customWidth="1"/>
    <col min="4" max="4" width="4.33203125" style="1" customWidth="1"/>
    <col min="5" max="5" width="17.109375" style="1" customWidth="1"/>
    <col min="6" max="6" width="50.77734375" style="1" customWidth="1"/>
    <col min="7" max="7" width="7.44140625" style="1" customWidth="1"/>
    <col min="8" max="8" width="14" style="1" customWidth="1"/>
    <col min="9" max="9" width="15.7773437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77734375" style="1" hidden="1" customWidth="1"/>
    <col min="14" max="14" width="9.33203125" style="1" hidden="1" customWidth="1"/>
    <col min="15" max="20" width="14.10937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32" max="43" width="8.44140625" style="1"/>
    <col min="44" max="65" width="9.33203125" style="1" hidden="1" customWidth="1"/>
    <col min="66" max="1024" width="8.44140625" style="1"/>
  </cols>
  <sheetData>
    <row r="2" spans="2:46" ht="37" customHeight="1">
      <c r="L2" s="689" t="s">
        <v>4</v>
      </c>
      <c r="M2" s="689"/>
      <c r="N2" s="689"/>
      <c r="O2" s="689"/>
      <c r="P2" s="689"/>
      <c r="Q2" s="689"/>
      <c r="R2" s="689"/>
      <c r="S2" s="689"/>
      <c r="T2" s="689"/>
      <c r="U2" s="689"/>
      <c r="V2" s="689"/>
      <c r="AT2" s="3" t="s">
        <v>100</v>
      </c>
    </row>
    <row r="3" spans="2:46" ht="7" customHeight="1">
      <c r="B3" s="4"/>
      <c r="C3" s="5"/>
      <c r="D3" s="5"/>
      <c r="E3" s="5"/>
      <c r="F3" s="5"/>
      <c r="G3" s="5"/>
      <c r="H3" s="5"/>
      <c r="I3" s="5"/>
      <c r="J3" s="5"/>
      <c r="K3" s="5"/>
      <c r="L3" s="6"/>
      <c r="AT3" s="3" t="s">
        <v>69</v>
      </c>
    </row>
    <row r="4" spans="2:46" ht="25" customHeight="1">
      <c r="B4" s="6"/>
      <c r="D4" s="7" t="s">
        <v>110</v>
      </c>
      <c r="L4" s="6"/>
      <c r="M4" s="85" t="s">
        <v>8</v>
      </c>
      <c r="AT4" s="3" t="s">
        <v>2</v>
      </c>
    </row>
    <row r="5" spans="2:46" ht="7" customHeight="1">
      <c r="B5" s="6"/>
      <c r="L5" s="6"/>
    </row>
    <row r="6" spans="2:46" ht="12" customHeight="1">
      <c r="B6" s="6"/>
      <c r="D6" s="12" t="s">
        <v>14</v>
      </c>
      <c r="L6" s="6"/>
    </row>
    <row r="7" spans="2:46" ht="16.5" customHeight="1">
      <c r="B7" s="6"/>
      <c r="E7" s="718" t="str">
        <f>'Rekapitulácia stavby'!K6</f>
        <v>Nitra, pracovisko ÚKT, Vodná 23 - rekonštrukcia priestorov</v>
      </c>
      <c r="F7" s="718"/>
      <c r="G7" s="718"/>
      <c r="H7" s="718"/>
      <c r="L7" s="6"/>
    </row>
    <row r="8" spans="2:46" ht="12" customHeight="1">
      <c r="B8" s="6"/>
      <c r="D8" s="12" t="s">
        <v>111</v>
      </c>
      <c r="L8" s="6"/>
    </row>
    <row r="9" spans="2:46" s="17" customFormat="1" ht="16.5" customHeight="1">
      <c r="B9" s="18"/>
      <c r="E9" s="718" t="s">
        <v>2993</v>
      </c>
      <c r="F9" s="718"/>
      <c r="G9" s="718"/>
      <c r="H9" s="718"/>
      <c r="L9" s="18"/>
    </row>
    <row r="10" spans="2:46" s="17" customFormat="1" ht="12" customHeight="1">
      <c r="B10" s="18"/>
      <c r="D10" s="12" t="s">
        <v>112</v>
      </c>
      <c r="L10" s="18"/>
    </row>
    <row r="11" spans="2:46" s="17" customFormat="1" ht="16.5" customHeight="1">
      <c r="B11" s="18"/>
      <c r="E11" s="703" t="s">
        <v>2084</v>
      </c>
      <c r="F11" s="703"/>
      <c r="G11" s="703"/>
      <c r="H11" s="703"/>
      <c r="L11" s="18"/>
    </row>
    <row r="12" spans="2:46" s="17" customFormat="1">
      <c r="B12" s="18"/>
      <c r="L12" s="18"/>
    </row>
    <row r="13" spans="2:46" s="17" customFormat="1" ht="12" customHeight="1">
      <c r="B13" s="18"/>
      <c r="D13" s="12" t="s">
        <v>15</v>
      </c>
      <c r="F13" s="13"/>
      <c r="I13" s="12" t="s">
        <v>16</v>
      </c>
      <c r="J13" s="13"/>
      <c r="L13" s="18"/>
    </row>
    <row r="14" spans="2:46" s="17" customFormat="1" ht="12" customHeight="1">
      <c r="B14" s="18"/>
      <c r="D14" s="12" t="s">
        <v>17</v>
      </c>
      <c r="F14" s="13" t="s">
        <v>18</v>
      </c>
      <c r="I14" s="12" t="s">
        <v>19</v>
      </c>
      <c r="J14" s="86">
        <f>'Rekapitulácia stavby'!AN8</f>
        <v>45048</v>
      </c>
      <c r="L14" s="18"/>
    </row>
    <row r="15" spans="2:46" s="17" customFormat="1" ht="10.9" customHeight="1">
      <c r="B15" s="18"/>
      <c r="L15" s="18"/>
    </row>
    <row r="16" spans="2:46" s="17" customFormat="1" ht="12" customHeight="1">
      <c r="B16" s="18"/>
      <c r="D16" s="12" t="s">
        <v>20</v>
      </c>
      <c r="I16" s="12" t="s">
        <v>21</v>
      </c>
      <c r="J16" s="13" t="str">
        <f>IF('Rekapitulácia stavby'!AN10="","",'Rekapitulácia stavby'!AN10)</f>
        <v/>
      </c>
      <c r="L16" s="18"/>
    </row>
    <row r="17" spans="2:12" s="17" customFormat="1" ht="18" customHeight="1">
      <c r="B17" s="18"/>
      <c r="E17" s="13" t="str">
        <f>IF('Rekapitulácia stavby'!E11="","",'Rekapitulácia stavby'!E11)</f>
        <v xml:space="preserve"> </v>
      </c>
      <c r="I17" s="12" t="s">
        <v>22</v>
      </c>
      <c r="J17" s="13" t="str">
        <f>IF('Rekapitulácia stavby'!AN11="","",'Rekapitulácia stavby'!AN11)</f>
        <v/>
      </c>
      <c r="L17" s="18"/>
    </row>
    <row r="18" spans="2:12" s="17" customFormat="1" ht="7" customHeight="1">
      <c r="B18" s="18"/>
      <c r="L18" s="18"/>
    </row>
    <row r="19" spans="2:12" s="17" customFormat="1" ht="12" customHeight="1">
      <c r="B19" s="18"/>
      <c r="D19" s="12" t="s">
        <v>23</v>
      </c>
      <c r="I19" s="12" t="s">
        <v>21</v>
      </c>
      <c r="J19" s="14" t="str">
        <f>'Rekapitulácia stavby'!AN13</f>
        <v>Vyplň údaj</v>
      </c>
      <c r="L19" s="18"/>
    </row>
    <row r="20" spans="2:12" s="17" customFormat="1" ht="18" customHeight="1">
      <c r="B20" s="18"/>
      <c r="E20" s="719" t="str">
        <f>'Rekapitulácia stavby'!E14</f>
        <v>Vyplň údaj</v>
      </c>
      <c r="F20" s="719"/>
      <c r="G20" s="719"/>
      <c r="H20" s="719"/>
      <c r="I20" s="12" t="s">
        <v>22</v>
      </c>
      <c r="J20" s="14" t="str">
        <f>'Rekapitulácia stavby'!AN14</f>
        <v>Vyplň údaj</v>
      </c>
      <c r="L20" s="18"/>
    </row>
    <row r="21" spans="2:12" s="17" customFormat="1" ht="7" customHeight="1">
      <c r="B21" s="18"/>
      <c r="L21" s="18"/>
    </row>
    <row r="22" spans="2:12" s="17" customFormat="1" ht="12" customHeight="1">
      <c r="B22" s="18"/>
      <c r="D22" s="12" t="s">
        <v>25</v>
      </c>
      <c r="I22" s="12" t="s">
        <v>21</v>
      </c>
      <c r="J22" s="13" t="str">
        <f>IF('Rekapitulácia stavby'!AN16="","",'Rekapitulácia stavby'!AN16)</f>
        <v/>
      </c>
      <c r="L22" s="18"/>
    </row>
    <row r="23" spans="2:12" s="17" customFormat="1" ht="18" customHeight="1">
      <c r="B23" s="18"/>
      <c r="E23" s="13" t="str">
        <f>IF('Rekapitulácia stavby'!E17="","",'Rekapitulácia stavby'!E17)</f>
        <v xml:space="preserve"> </v>
      </c>
      <c r="I23" s="12" t="s">
        <v>22</v>
      </c>
      <c r="J23" s="13" t="str">
        <f>IF('Rekapitulácia stavby'!AN17="","",'Rekapitulácia stavby'!AN17)</f>
        <v/>
      </c>
      <c r="L23" s="18"/>
    </row>
    <row r="24" spans="2:12" s="17" customFormat="1" ht="7" customHeight="1">
      <c r="B24" s="18"/>
      <c r="L24" s="18"/>
    </row>
    <row r="25" spans="2:12" s="17" customFormat="1" ht="12" customHeight="1">
      <c r="B25" s="18"/>
      <c r="D25" s="12" t="s">
        <v>27</v>
      </c>
      <c r="I25" s="12" t="s">
        <v>21</v>
      </c>
      <c r="J25" s="13" t="str">
        <f>IF('Rekapitulácia stavby'!AN19="","",'Rekapitulácia stavby'!AN19)</f>
        <v/>
      </c>
      <c r="L25" s="18"/>
    </row>
    <row r="26" spans="2:12" s="17" customFormat="1" ht="18" customHeight="1">
      <c r="B26" s="18"/>
      <c r="E26" s="13" t="str">
        <f>IF('Rekapitulácia stavby'!E20="","",'Rekapitulácia stavby'!E20)</f>
        <v xml:space="preserve"> </v>
      </c>
      <c r="I26" s="12" t="s">
        <v>22</v>
      </c>
      <c r="J26" s="13" t="str">
        <f>IF('Rekapitulácia stavby'!AN20="","",'Rekapitulácia stavby'!AN20)</f>
        <v/>
      </c>
      <c r="L26" s="18"/>
    </row>
    <row r="27" spans="2:12" s="17" customFormat="1" ht="7" customHeight="1">
      <c r="B27" s="18"/>
      <c r="L27" s="18"/>
    </row>
    <row r="28" spans="2:12" s="17" customFormat="1" ht="12" customHeight="1">
      <c r="B28" s="18"/>
      <c r="D28" s="12" t="s">
        <v>28</v>
      </c>
      <c r="L28" s="18"/>
    </row>
    <row r="29" spans="2:12" s="87" customFormat="1" ht="16.5" customHeight="1">
      <c r="B29" s="88"/>
      <c r="E29" s="694"/>
      <c r="F29" s="694"/>
      <c r="G29" s="694"/>
      <c r="H29" s="694"/>
      <c r="L29" s="88"/>
    </row>
    <row r="30" spans="2:12" s="17" customFormat="1" ht="7" customHeight="1">
      <c r="B30" s="18"/>
      <c r="L30" s="18"/>
    </row>
    <row r="31" spans="2:12" s="17" customFormat="1" ht="7" customHeight="1">
      <c r="B31" s="18"/>
      <c r="D31" s="43"/>
      <c r="E31" s="43"/>
      <c r="F31" s="43"/>
      <c r="G31" s="43"/>
      <c r="H31" s="43"/>
      <c r="I31" s="43"/>
      <c r="J31" s="43"/>
      <c r="K31" s="43"/>
      <c r="L31" s="18"/>
    </row>
    <row r="32" spans="2:12" s="17" customFormat="1" ht="25.5" customHeight="1">
      <c r="B32" s="18"/>
      <c r="D32" s="89" t="s">
        <v>29</v>
      </c>
      <c r="J32" s="90">
        <f>ROUND(J123, 2)</f>
        <v>0</v>
      </c>
      <c r="L32" s="18"/>
    </row>
    <row r="33" spans="2:12" s="17" customFormat="1" ht="7" customHeight="1">
      <c r="B33" s="18"/>
      <c r="D33" s="43"/>
      <c r="E33" s="43"/>
      <c r="F33" s="43"/>
      <c r="G33" s="43"/>
      <c r="H33" s="43"/>
      <c r="I33" s="43"/>
      <c r="J33" s="43"/>
      <c r="K33" s="43"/>
      <c r="L33" s="18"/>
    </row>
    <row r="34" spans="2:12" s="17" customFormat="1" ht="14.5" customHeight="1">
      <c r="B34" s="18"/>
      <c r="F34" s="91" t="s">
        <v>31</v>
      </c>
      <c r="I34" s="91" t="s">
        <v>30</v>
      </c>
      <c r="J34" s="91" t="s">
        <v>32</v>
      </c>
      <c r="L34" s="18"/>
    </row>
    <row r="35" spans="2:12" s="17" customFormat="1" ht="14.5" customHeight="1">
      <c r="B35" s="18"/>
      <c r="D35" s="92" t="s">
        <v>33</v>
      </c>
      <c r="E35" s="23" t="s">
        <v>34</v>
      </c>
      <c r="F35" s="93">
        <f>ROUND((SUM(BE123:BE162)),  2)</f>
        <v>0</v>
      </c>
      <c r="G35" s="94"/>
      <c r="H35" s="94"/>
      <c r="I35" s="95">
        <v>0.2</v>
      </c>
      <c r="J35" s="93">
        <f>ROUND(((SUM(BE123:BE162))*I35),  2)</f>
        <v>0</v>
      </c>
      <c r="L35" s="18"/>
    </row>
    <row r="36" spans="2:12" s="17" customFormat="1" ht="14.5" customHeight="1">
      <c r="B36" s="18"/>
      <c r="E36" s="23" t="s">
        <v>35</v>
      </c>
      <c r="F36" s="93">
        <f>ROUND((SUM(BF123:BF162)),  2)</f>
        <v>0</v>
      </c>
      <c r="G36" s="94"/>
      <c r="H36" s="94"/>
      <c r="I36" s="95">
        <v>0.2</v>
      </c>
      <c r="J36" s="93">
        <f>ROUND(((SUM(BF123:BF162))*I36),  2)</f>
        <v>0</v>
      </c>
      <c r="L36" s="18"/>
    </row>
    <row r="37" spans="2:12" s="17" customFormat="1" ht="14.5" hidden="1" customHeight="1">
      <c r="B37" s="18"/>
      <c r="E37" s="12" t="s">
        <v>36</v>
      </c>
      <c r="F37" s="96">
        <f>ROUND((SUM(BG123:BG162)),  2)</f>
        <v>0</v>
      </c>
      <c r="I37" s="97">
        <v>0.2</v>
      </c>
      <c r="J37" s="96">
        <f>0</f>
        <v>0</v>
      </c>
      <c r="L37" s="18"/>
    </row>
    <row r="38" spans="2:12" s="17" customFormat="1" ht="14.5" hidden="1" customHeight="1">
      <c r="B38" s="18"/>
      <c r="E38" s="12" t="s">
        <v>37</v>
      </c>
      <c r="F38" s="96">
        <f>ROUND((SUM(BH123:BH162)),  2)</f>
        <v>0</v>
      </c>
      <c r="I38" s="97">
        <v>0.2</v>
      </c>
      <c r="J38" s="96">
        <f>0</f>
        <v>0</v>
      </c>
      <c r="L38" s="18"/>
    </row>
    <row r="39" spans="2:12" s="17" customFormat="1" ht="14.5" hidden="1" customHeight="1">
      <c r="B39" s="18"/>
      <c r="E39" s="23" t="s">
        <v>38</v>
      </c>
      <c r="F39" s="93">
        <f>ROUND((SUM(BI123:BI162)),  2)</f>
        <v>0</v>
      </c>
      <c r="G39" s="94"/>
      <c r="H39" s="94"/>
      <c r="I39" s="95">
        <v>0</v>
      </c>
      <c r="J39" s="93">
        <f>0</f>
        <v>0</v>
      </c>
      <c r="L39" s="18"/>
    </row>
    <row r="40" spans="2:12" s="17" customFormat="1" ht="7" customHeight="1">
      <c r="B40" s="18"/>
      <c r="L40" s="18"/>
    </row>
    <row r="41" spans="2:12" s="17" customFormat="1" ht="25.5" customHeight="1">
      <c r="B41" s="18"/>
      <c r="C41" s="98"/>
      <c r="D41" s="99" t="s">
        <v>39</v>
      </c>
      <c r="E41" s="47"/>
      <c r="F41" s="47"/>
      <c r="G41" s="100" t="s">
        <v>40</v>
      </c>
      <c r="H41" s="101" t="s">
        <v>41</v>
      </c>
      <c r="I41" s="47"/>
      <c r="J41" s="102">
        <f>SUM(J32:J39)</f>
        <v>0</v>
      </c>
      <c r="K41" s="103"/>
      <c r="L41" s="18"/>
    </row>
    <row r="42" spans="2:12" ht="14.5" customHeight="1">
      <c r="B42" s="6"/>
      <c r="L42" s="6"/>
    </row>
    <row r="43" spans="2:12" ht="14.5" customHeight="1">
      <c r="B43" s="6"/>
      <c r="L43" s="6"/>
    </row>
    <row r="44" spans="2:12" ht="14.5" customHeight="1">
      <c r="B44" s="6"/>
      <c r="L44" s="6"/>
    </row>
    <row r="45" spans="2:12" ht="14.5" customHeight="1">
      <c r="B45" s="6"/>
      <c r="L45" s="6"/>
    </row>
    <row r="46" spans="2:12" ht="14.5" customHeight="1">
      <c r="B46" s="6"/>
      <c r="L46" s="6"/>
    </row>
    <row r="47" spans="2:12" s="17" customFormat="1" ht="14.5" customHeight="1">
      <c r="B47" s="18"/>
      <c r="D47" s="30" t="s">
        <v>42</v>
      </c>
      <c r="E47" s="31"/>
      <c r="F47" s="31"/>
      <c r="G47" s="30" t="s">
        <v>43</v>
      </c>
      <c r="H47" s="31"/>
      <c r="I47" s="31"/>
      <c r="J47" s="31"/>
      <c r="K47" s="31"/>
      <c r="L47" s="18"/>
    </row>
    <row r="48" spans="2:12">
      <c r="B48" s="6"/>
      <c r="L48" s="6"/>
    </row>
    <row r="49" spans="2:12">
      <c r="B49" s="6"/>
      <c r="L49" s="6"/>
    </row>
    <row r="50" spans="2:12">
      <c r="B50" s="6"/>
      <c r="L50" s="6"/>
    </row>
    <row r="51" spans="2:12">
      <c r="B51" s="6"/>
      <c r="L51" s="6"/>
    </row>
    <row r="52" spans="2:12">
      <c r="B52" s="6"/>
      <c r="L52" s="6"/>
    </row>
    <row r="53" spans="2:12">
      <c r="B53" s="6"/>
      <c r="L53" s="6"/>
    </row>
    <row r="54" spans="2:12">
      <c r="B54" s="6"/>
      <c r="L54" s="6"/>
    </row>
    <row r="55" spans="2:12">
      <c r="B55" s="6"/>
      <c r="L55" s="6"/>
    </row>
    <row r="56" spans="2:12">
      <c r="B56" s="6"/>
      <c r="L56" s="6"/>
    </row>
    <row r="57" spans="2:12">
      <c r="B57" s="6"/>
      <c r="L57" s="6"/>
    </row>
    <row r="58" spans="2:12" s="17" customFormat="1" ht="12.5">
      <c r="B58" s="18"/>
      <c r="D58" s="32" t="s">
        <v>44</v>
      </c>
      <c r="E58" s="20"/>
      <c r="F58" s="104" t="s">
        <v>45</v>
      </c>
      <c r="G58" s="32" t="s">
        <v>44</v>
      </c>
      <c r="H58" s="20"/>
      <c r="I58" s="20"/>
      <c r="J58" s="105" t="s">
        <v>45</v>
      </c>
      <c r="K58" s="20"/>
      <c r="L58" s="18"/>
    </row>
    <row r="59" spans="2:12">
      <c r="B59" s="6"/>
      <c r="L59" s="6"/>
    </row>
    <row r="60" spans="2:12">
      <c r="B60" s="6"/>
      <c r="L60" s="6"/>
    </row>
    <row r="61" spans="2:12">
      <c r="B61" s="6"/>
      <c r="L61" s="6"/>
    </row>
    <row r="62" spans="2:12" s="17" customFormat="1" ht="13">
      <c r="B62" s="18"/>
      <c r="D62" s="30" t="s">
        <v>46</v>
      </c>
      <c r="E62" s="31"/>
      <c r="F62" s="31"/>
      <c r="G62" s="30" t="s">
        <v>47</v>
      </c>
      <c r="H62" s="31"/>
      <c r="I62" s="31"/>
      <c r="J62" s="31"/>
      <c r="K62" s="31"/>
      <c r="L62" s="18"/>
    </row>
    <row r="63" spans="2:12">
      <c r="B63" s="6"/>
      <c r="L63" s="6"/>
    </row>
    <row r="64" spans="2:12">
      <c r="B64" s="6"/>
      <c r="L64" s="6"/>
    </row>
    <row r="65" spans="2:12">
      <c r="B65" s="6"/>
      <c r="L65" s="6"/>
    </row>
    <row r="66" spans="2:12">
      <c r="B66" s="6"/>
      <c r="L66" s="6"/>
    </row>
    <row r="67" spans="2:12">
      <c r="B67" s="6"/>
      <c r="L67" s="6"/>
    </row>
    <row r="68" spans="2:12">
      <c r="B68" s="6"/>
      <c r="L68" s="6"/>
    </row>
    <row r="69" spans="2:12">
      <c r="B69" s="6"/>
      <c r="L69" s="6"/>
    </row>
    <row r="70" spans="2:12">
      <c r="B70" s="6"/>
      <c r="L70" s="6"/>
    </row>
    <row r="71" spans="2:12">
      <c r="B71" s="6"/>
      <c r="L71" s="6"/>
    </row>
    <row r="72" spans="2:12">
      <c r="B72" s="6"/>
      <c r="L72" s="6"/>
    </row>
    <row r="73" spans="2:12" s="17" customFormat="1" ht="12.5">
      <c r="B73" s="18"/>
      <c r="D73" s="32" t="s">
        <v>44</v>
      </c>
      <c r="E73" s="20"/>
      <c r="F73" s="104" t="s">
        <v>45</v>
      </c>
      <c r="G73" s="32" t="s">
        <v>44</v>
      </c>
      <c r="H73" s="20"/>
      <c r="I73" s="20"/>
      <c r="J73" s="105" t="s">
        <v>45</v>
      </c>
      <c r="K73" s="20"/>
      <c r="L73" s="18"/>
    </row>
    <row r="74" spans="2:12" s="17" customFormat="1" ht="14.5" customHeight="1">
      <c r="B74" s="33"/>
      <c r="C74" s="34"/>
      <c r="D74" s="34"/>
      <c r="E74" s="34"/>
      <c r="F74" s="34"/>
      <c r="G74" s="34"/>
      <c r="H74" s="34"/>
      <c r="I74" s="34"/>
      <c r="J74" s="34"/>
      <c r="K74" s="34"/>
      <c r="L74" s="18"/>
    </row>
    <row r="78" spans="2:12" s="17" customFormat="1" ht="7" customHeight="1">
      <c r="B78" s="35"/>
      <c r="C78" s="36"/>
      <c r="D78" s="36"/>
      <c r="E78" s="36"/>
      <c r="F78" s="36"/>
      <c r="G78" s="36"/>
      <c r="H78" s="36"/>
      <c r="I78" s="36"/>
      <c r="J78" s="36"/>
      <c r="K78" s="36"/>
      <c r="L78" s="18"/>
    </row>
    <row r="79" spans="2:12" s="17" customFormat="1" ht="25" customHeight="1">
      <c r="B79" s="18"/>
      <c r="C79" s="7" t="s">
        <v>114</v>
      </c>
      <c r="L79" s="18"/>
    </row>
    <row r="80" spans="2:12" s="17" customFormat="1" ht="7" customHeight="1">
      <c r="B80" s="18"/>
      <c r="L80" s="18"/>
    </row>
    <row r="81" spans="2:47" s="17" customFormat="1" ht="12" customHeight="1">
      <c r="B81" s="18"/>
      <c r="C81" s="12" t="s">
        <v>14</v>
      </c>
      <c r="L81" s="18"/>
    </row>
    <row r="82" spans="2:47" s="17" customFormat="1" ht="16.5" customHeight="1">
      <c r="B82" s="18"/>
      <c r="E82" s="718" t="str">
        <f>E7</f>
        <v>Nitra, pracovisko ÚKT, Vodná 23 - rekonštrukcia priestorov</v>
      </c>
      <c r="F82" s="718"/>
      <c r="G82" s="718"/>
      <c r="H82" s="718"/>
      <c r="L82" s="18"/>
    </row>
    <row r="83" spans="2:47" ht="12" customHeight="1">
      <c r="B83" s="6"/>
      <c r="C83" s="12" t="s">
        <v>111</v>
      </c>
      <c r="L83" s="6"/>
    </row>
    <row r="84" spans="2:47" s="17" customFormat="1" ht="16.5" customHeight="1">
      <c r="B84" s="18"/>
      <c r="E84" s="718" t="s">
        <v>2993</v>
      </c>
      <c r="F84" s="718"/>
      <c r="G84" s="718"/>
      <c r="H84" s="718"/>
      <c r="L84" s="18"/>
    </row>
    <row r="85" spans="2:47" s="17" customFormat="1" ht="12" customHeight="1">
      <c r="B85" s="18"/>
      <c r="C85" s="12" t="s">
        <v>112</v>
      </c>
      <c r="L85" s="18"/>
    </row>
    <row r="86" spans="2:47" s="17" customFormat="1" ht="16.5" customHeight="1">
      <c r="B86" s="18"/>
      <c r="E86" s="703" t="str">
        <f>E11</f>
        <v>07 - Výmena-inštalácia zdroja teplej vody</v>
      </c>
      <c r="F86" s="703"/>
      <c r="G86" s="703"/>
      <c r="H86" s="703"/>
      <c r="L86" s="18"/>
    </row>
    <row r="87" spans="2:47" s="17" customFormat="1" ht="7" customHeight="1">
      <c r="B87" s="18"/>
      <c r="L87" s="18"/>
    </row>
    <row r="88" spans="2:47" s="17" customFormat="1" ht="12" customHeight="1">
      <c r="B88" s="18"/>
      <c r="C88" s="12" t="s">
        <v>17</v>
      </c>
      <c r="F88" s="13" t="str">
        <f>F14</f>
        <v xml:space="preserve"> </v>
      </c>
      <c r="I88" s="12" t="s">
        <v>19</v>
      </c>
      <c r="J88" s="86">
        <f>IF(J14="","",J14)</f>
        <v>45048</v>
      </c>
      <c r="L88" s="18"/>
    </row>
    <row r="89" spans="2:47" s="17" customFormat="1" ht="7" customHeight="1">
      <c r="B89" s="18"/>
      <c r="L89" s="18"/>
    </row>
    <row r="90" spans="2:47" s="17" customFormat="1" ht="15.25" customHeight="1">
      <c r="B90" s="18"/>
      <c r="C90" s="12" t="s">
        <v>20</v>
      </c>
      <c r="F90" s="13" t="str">
        <f>E17</f>
        <v xml:space="preserve"> </v>
      </c>
      <c r="I90" s="12" t="s">
        <v>25</v>
      </c>
      <c r="J90" s="106" t="str">
        <f>E23</f>
        <v xml:space="preserve"> </v>
      </c>
      <c r="L90" s="18"/>
    </row>
    <row r="91" spans="2:47" s="17" customFormat="1" ht="15.25" customHeight="1">
      <c r="B91" s="18"/>
      <c r="C91" s="12" t="s">
        <v>23</v>
      </c>
      <c r="F91" s="13" t="str">
        <f>IF(E20="","",E20)</f>
        <v>Vyplň údaj</v>
      </c>
      <c r="I91" s="12" t="s">
        <v>27</v>
      </c>
      <c r="J91" s="106" t="str">
        <f>E26</f>
        <v xml:space="preserve"> </v>
      </c>
      <c r="L91" s="18"/>
    </row>
    <row r="92" spans="2:47" s="17" customFormat="1" ht="10.4" customHeight="1">
      <c r="B92" s="18"/>
      <c r="L92" s="18"/>
    </row>
    <row r="93" spans="2:47" s="17" customFormat="1" ht="29.25" customHeight="1">
      <c r="B93" s="18"/>
      <c r="C93" s="107" t="s">
        <v>115</v>
      </c>
      <c r="D93" s="98"/>
      <c r="E93" s="98"/>
      <c r="F93" s="98"/>
      <c r="G93" s="98"/>
      <c r="H93" s="98"/>
      <c r="I93" s="98"/>
      <c r="J93" s="108" t="s">
        <v>116</v>
      </c>
      <c r="K93" s="98"/>
      <c r="L93" s="18"/>
    </row>
    <row r="94" spans="2:47" s="17" customFormat="1" ht="10.4" customHeight="1">
      <c r="B94" s="18"/>
      <c r="L94" s="18"/>
    </row>
    <row r="95" spans="2:47" s="17" customFormat="1" ht="22.9" customHeight="1">
      <c r="B95" s="18"/>
      <c r="C95" s="109" t="s">
        <v>117</v>
      </c>
      <c r="J95" s="90"/>
      <c r="L95" s="18"/>
      <c r="AU95" s="3" t="s">
        <v>118</v>
      </c>
    </row>
    <row r="96" spans="2:47" s="110" customFormat="1" ht="25" customHeight="1">
      <c r="B96" s="111"/>
      <c r="D96" s="112" t="s">
        <v>1512</v>
      </c>
      <c r="E96" s="113"/>
      <c r="F96" s="113"/>
      <c r="G96" s="113"/>
      <c r="H96" s="113"/>
      <c r="I96" s="113"/>
      <c r="J96" s="114"/>
      <c r="L96" s="111"/>
    </row>
    <row r="97" spans="2:12" s="110" customFormat="1" ht="25" customHeight="1">
      <c r="B97" s="111"/>
      <c r="D97" s="112" t="s">
        <v>1513</v>
      </c>
      <c r="E97" s="113"/>
      <c r="F97" s="113"/>
      <c r="G97" s="113"/>
      <c r="H97" s="113"/>
      <c r="I97" s="113"/>
      <c r="J97" s="114"/>
      <c r="L97" s="111"/>
    </row>
    <row r="98" spans="2:12" s="110" customFormat="1" ht="25" customHeight="1">
      <c r="B98" s="111"/>
      <c r="D98" s="112" t="s">
        <v>2085</v>
      </c>
      <c r="E98" s="113"/>
      <c r="F98" s="113"/>
      <c r="G98" s="113"/>
      <c r="H98" s="113"/>
      <c r="I98" s="113"/>
      <c r="J98" s="114"/>
      <c r="L98" s="111"/>
    </row>
    <row r="99" spans="2:12" s="110" customFormat="1" ht="25" customHeight="1">
      <c r="B99" s="111"/>
      <c r="D99" s="112" t="s">
        <v>1515</v>
      </c>
      <c r="E99" s="113"/>
      <c r="F99" s="113"/>
      <c r="G99" s="113"/>
      <c r="H99" s="113"/>
      <c r="I99" s="113"/>
      <c r="J99" s="114"/>
      <c r="L99" s="111"/>
    </row>
    <row r="100" spans="2:12" s="110" customFormat="1" ht="25" customHeight="1">
      <c r="B100" s="111"/>
      <c r="D100" s="112" t="s">
        <v>1518</v>
      </c>
      <c r="E100" s="113"/>
      <c r="F100" s="113"/>
      <c r="G100" s="113"/>
      <c r="H100" s="113"/>
      <c r="I100" s="113"/>
      <c r="J100" s="114"/>
      <c r="L100" s="111"/>
    </row>
    <row r="101" spans="2:12" s="110" customFormat="1" ht="25" customHeight="1">
      <c r="B101" s="111"/>
      <c r="D101" s="112" t="s">
        <v>1123</v>
      </c>
      <c r="E101" s="113"/>
      <c r="F101" s="113"/>
      <c r="G101" s="113"/>
      <c r="H101" s="113"/>
      <c r="I101" s="113"/>
      <c r="J101" s="114"/>
      <c r="L101" s="111"/>
    </row>
    <row r="102" spans="2:12" s="17" customFormat="1" ht="22" customHeight="1">
      <c r="B102" s="18"/>
      <c r="L102" s="18"/>
    </row>
    <row r="103" spans="2:12" s="17" customFormat="1" ht="7" customHeight="1">
      <c r="B103" s="33"/>
      <c r="C103" s="34"/>
      <c r="D103" s="34"/>
      <c r="E103" s="34"/>
      <c r="F103" s="34"/>
      <c r="G103" s="34"/>
      <c r="H103" s="34"/>
      <c r="I103" s="34"/>
      <c r="J103" s="34"/>
      <c r="K103" s="34"/>
      <c r="L103" s="18"/>
    </row>
    <row r="107" spans="2:12" s="17" customFormat="1" ht="7" customHeight="1">
      <c r="B107" s="35"/>
      <c r="C107" s="36"/>
      <c r="D107" s="36"/>
      <c r="E107" s="36"/>
      <c r="F107" s="36"/>
      <c r="G107" s="36"/>
      <c r="H107" s="36"/>
      <c r="I107" s="36"/>
      <c r="J107" s="36"/>
      <c r="K107" s="36"/>
      <c r="L107" s="18"/>
    </row>
    <row r="108" spans="2:12" s="17" customFormat="1" ht="25" customHeight="1">
      <c r="B108" s="18"/>
      <c r="C108" s="7" t="s">
        <v>143</v>
      </c>
      <c r="L108" s="18"/>
    </row>
    <row r="109" spans="2:12" s="17" customFormat="1" ht="7" customHeight="1">
      <c r="B109" s="18"/>
      <c r="L109" s="18"/>
    </row>
    <row r="110" spans="2:12" s="17" customFormat="1" ht="12" customHeight="1">
      <c r="B110" s="18"/>
      <c r="C110" s="12" t="s">
        <v>14</v>
      </c>
      <c r="L110" s="18"/>
    </row>
    <row r="111" spans="2:12" s="17" customFormat="1" ht="16.5" customHeight="1">
      <c r="B111" s="18"/>
      <c r="E111" s="718" t="str">
        <f>E7</f>
        <v>Nitra, pracovisko ÚKT, Vodná 23 - rekonštrukcia priestorov</v>
      </c>
      <c r="F111" s="718"/>
      <c r="G111" s="718"/>
      <c r="H111" s="718"/>
      <c r="L111" s="18"/>
    </row>
    <row r="112" spans="2:12" ht="12" customHeight="1">
      <c r="B112" s="6"/>
      <c r="C112" s="12" t="s">
        <v>111</v>
      </c>
      <c r="L112" s="6"/>
    </row>
    <row r="113" spans="2:65" s="17" customFormat="1" ht="16.5" customHeight="1">
      <c r="B113" s="18"/>
      <c r="E113" s="718" t="s">
        <v>2993</v>
      </c>
      <c r="F113" s="718"/>
      <c r="G113" s="718"/>
      <c r="H113" s="718"/>
      <c r="L113" s="18"/>
    </row>
    <row r="114" spans="2:65" s="17" customFormat="1" ht="12" customHeight="1">
      <c r="B114" s="18"/>
      <c r="C114" s="12" t="s">
        <v>112</v>
      </c>
      <c r="L114" s="18"/>
    </row>
    <row r="115" spans="2:65" s="17" customFormat="1" ht="16.5" customHeight="1">
      <c r="B115" s="18"/>
      <c r="E115" s="703" t="str">
        <f>E11</f>
        <v>07 - Výmena-inštalácia zdroja teplej vody</v>
      </c>
      <c r="F115" s="703"/>
      <c r="G115" s="703"/>
      <c r="H115" s="703"/>
      <c r="L115" s="18"/>
    </row>
    <row r="116" spans="2:65" s="17" customFormat="1" ht="7" customHeight="1">
      <c r="B116" s="18"/>
      <c r="L116" s="18"/>
    </row>
    <row r="117" spans="2:65" s="17" customFormat="1" ht="12" customHeight="1">
      <c r="B117" s="18"/>
      <c r="C117" s="12" t="s">
        <v>17</v>
      </c>
      <c r="F117" s="13" t="str">
        <f>F14</f>
        <v xml:space="preserve"> </v>
      </c>
      <c r="I117" s="12" t="s">
        <v>19</v>
      </c>
      <c r="J117" s="86">
        <f>IF(J14="","",J14)</f>
        <v>45048</v>
      </c>
      <c r="L117" s="18"/>
    </row>
    <row r="118" spans="2:65" s="17" customFormat="1" ht="7" customHeight="1">
      <c r="B118" s="18"/>
      <c r="L118" s="18"/>
    </row>
    <row r="119" spans="2:65" s="17" customFormat="1" ht="15.25" customHeight="1">
      <c r="B119" s="18"/>
      <c r="C119" s="12" t="s">
        <v>20</v>
      </c>
      <c r="F119" s="13" t="str">
        <f>E17</f>
        <v xml:space="preserve"> </v>
      </c>
      <c r="I119" s="12" t="s">
        <v>25</v>
      </c>
      <c r="J119" s="106" t="str">
        <f>E23</f>
        <v xml:space="preserve"> </v>
      </c>
      <c r="L119" s="18"/>
    </row>
    <row r="120" spans="2:65" s="17" customFormat="1" ht="15.25" customHeight="1">
      <c r="B120" s="18"/>
      <c r="C120" s="12" t="s">
        <v>23</v>
      </c>
      <c r="F120" s="13" t="str">
        <f>IF(E20="","",E20)</f>
        <v>Vyplň údaj</v>
      </c>
      <c r="I120" s="12" t="s">
        <v>27</v>
      </c>
      <c r="J120" s="106" t="str">
        <f>E26</f>
        <v xml:space="preserve"> </v>
      </c>
      <c r="L120" s="18"/>
    </row>
    <row r="121" spans="2:65" s="17" customFormat="1" ht="10.4" customHeight="1">
      <c r="B121" s="18"/>
      <c r="L121" s="18"/>
    </row>
    <row r="122" spans="2:65" s="119" customFormat="1" ht="29.25" customHeight="1">
      <c r="B122" s="120"/>
      <c r="C122" s="121" t="s">
        <v>144</v>
      </c>
      <c r="D122" s="122" t="s">
        <v>54</v>
      </c>
      <c r="E122" s="122" t="s">
        <v>50</v>
      </c>
      <c r="F122" s="122" t="s">
        <v>51</v>
      </c>
      <c r="G122" s="122" t="s">
        <v>145</v>
      </c>
      <c r="H122" s="122" t="s">
        <v>146</v>
      </c>
      <c r="I122" s="122" t="s">
        <v>147</v>
      </c>
      <c r="J122" s="123" t="s">
        <v>116</v>
      </c>
      <c r="K122" s="124" t="s">
        <v>148</v>
      </c>
      <c r="L122" s="120"/>
      <c r="M122" s="49"/>
      <c r="N122" s="50" t="s">
        <v>33</v>
      </c>
      <c r="O122" s="50" t="s">
        <v>149</v>
      </c>
      <c r="P122" s="50" t="s">
        <v>150</v>
      </c>
      <c r="Q122" s="50" t="s">
        <v>151</v>
      </c>
      <c r="R122" s="50" t="s">
        <v>152</v>
      </c>
      <c r="S122" s="50" t="s">
        <v>153</v>
      </c>
      <c r="T122" s="51" t="s">
        <v>154</v>
      </c>
    </row>
    <row r="123" spans="2:65" s="17" customFormat="1" ht="22.9" customHeight="1">
      <c r="B123" s="18"/>
      <c r="C123" s="55" t="s">
        <v>117</v>
      </c>
      <c r="J123" s="125"/>
      <c r="L123" s="18"/>
      <c r="M123" s="52"/>
      <c r="N123" s="43"/>
      <c r="O123" s="43"/>
      <c r="P123" s="126">
        <f>P124+P131+P137+P144+P156+P159</f>
        <v>0</v>
      </c>
      <c r="Q123" s="43"/>
      <c r="R123" s="126">
        <f>R124+R131+R137+R144+R156+R159</f>
        <v>0</v>
      </c>
      <c r="S123" s="43"/>
      <c r="T123" s="127">
        <f>T124+T131+T137+T144+T156+T159</f>
        <v>0</v>
      </c>
      <c r="AT123" s="3" t="s">
        <v>68</v>
      </c>
      <c r="AU123" s="3" t="s">
        <v>118</v>
      </c>
      <c r="BK123" s="128">
        <f>BK124+BK131+BK137+BK144+BK156+BK159</f>
        <v>0</v>
      </c>
    </row>
    <row r="124" spans="2:65" s="129" customFormat="1" ht="25.9" customHeight="1">
      <c r="B124" s="130"/>
      <c r="D124" s="131" t="s">
        <v>68</v>
      </c>
      <c r="E124" s="132" t="s">
        <v>1532</v>
      </c>
      <c r="F124" s="132" t="s">
        <v>1533</v>
      </c>
      <c r="I124" s="133"/>
      <c r="J124" s="134"/>
      <c r="L124" s="130"/>
      <c r="M124" s="135"/>
      <c r="N124" s="136"/>
      <c r="O124" s="136"/>
      <c r="P124" s="137">
        <f>SUM(P125:P130)</f>
        <v>0</v>
      </c>
      <c r="Q124" s="136"/>
      <c r="R124" s="137">
        <f>SUM(R125:R130)</f>
        <v>0</v>
      </c>
      <c r="S124" s="136"/>
      <c r="T124" s="138">
        <f>SUM(T125:T130)</f>
        <v>0</v>
      </c>
      <c r="AR124" s="131" t="s">
        <v>81</v>
      </c>
      <c r="AT124" s="139" t="s">
        <v>68</v>
      </c>
      <c r="AU124" s="139" t="s">
        <v>69</v>
      </c>
      <c r="AY124" s="131" t="s">
        <v>157</v>
      </c>
      <c r="BK124" s="140">
        <f>SUM(BK125:BK130)</f>
        <v>0</v>
      </c>
    </row>
    <row r="125" spans="2:65" s="17" customFormat="1" ht="21.75" customHeight="1">
      <c r="B125" s="143"/>
      <c r="C125" s="144" t="s">
        <v>75</v>
      </c>
      <c r="D125" s="144" t="s">
        <v>159</v>
      </c>
      <c r="E125" s="145" t="s">
        <v>1534</v>
      </c>
      <c r="F125" s="146" t="s">
        <v>1535</v>
      </c>
      <c r="G125" s="147" t="s">
        <v>239</v>
      </c>
      <c r="H125" s="148">
        <v>4</v>
      </c>
      <c r="I125" s="149"/>
      <c r="J125" s="150"/>
      <c r="K125" s="151"/>
      <c r="L125" s="18"/>
      <c r="M125" s="152"/>
      <c r="N125" s="153" t="s">
        <v>35</v>
      </c>
      <c r="O125" s="45"/>
      <c r="P125" s="154">
        <f t="shared" ref="P125:P130" si="0">O125*H125</f>
        <v>0</v>
      </c>
      <c r="Q125" s="154">
        <v>0</v>
      </c>
      <c r="R125" s="154">
        <f t="shared" ref="R125:R130" si="1">Q125*H125</f>
        <v>0</v>
      </c>
      <c r="S125" s="154">
        <v>0</v>
      </c>
      <c r="T125" s="155">
        <f t="shared" ref="T125:T130" si="2">S125*H125</f>
        <v>0</v>
      </c>
      <c r="AR125" s="156" t="s">
        <v>197</v>
      </c>
      <c r="AT125" s="156" t="s">
        <v>159</v>
      </c>
      <c r="AU125" s="156" t="s">
        <v>75</v>
      </c>
      <c r="AY125" s="3" t="s">
        <v>157</v>
      </c>
      <c r="BE125" s="157">
        <f t="shared" ref="BE125:BE130" si="3">IF(N125="základná",J125,0)</f>
        <v>0</v>
      </c>
      <c r="BF125" s="157">
        <f t="shared" ref="BF125:BF130" si="4">IF(N125="znížená",J125,0)</f>
        <v>0</v>
      </c>
      <c r="BG125" s="157">
        <f t="shared" ref="BG125:BG130" si="5">IF(N125="zákl. prenesená",J125,0)</f>
        <v>0</v>
      </c>
      <c r="BH125" s="157">
        <f t="shared" ref="BH125:BH130" si="6">IF(N125="zníž. prenesená",J125,0)</f>
        <v>0</v>
      </c>
      <c r="BI125" s="157">
        <f t="shared" ref="BI125:BI130" si="7">IF(N125="nulová",J125,0)</f>
        <v>0</v>
      </c>
      <c r="BJ125" s="3" t="s">
        <v>81</v>
      </c>
      <c r="BK125" s="157">
        <f t="shared" ref="BK125:BK130" si="8">ROUND(I125*H125,2)</f>
        <v>0</v>
      </c>
      <c r="BL125" s="3" t="s">
        <v>197</v>
      </c>
      <c r="BM125" s="156" t="s">
        <v>2086</v>
      </c>
    </row>
    <row r="126" spans="2:65" s="17" customFormat="1" ht="33" customHeight="1">
      <c r="B126" s="143"/>
      <c r="C126" s="186" t="s">
        <v>81</v>
      </c>
      <c r="D126" s="186" t="s">
        <v>236</v>
      </c>
      <c r="E126" s="187" t="s">
        <v>1923</v>
      </c>
      <c r="F126" s="188" t="s">
        <v>1924</v>
      </c>
      <c r="G126" s="189" t="s">
        <v>239</v>
      </c>
      <c r="H126" s="190">
        <v>2</v>
      </c>
      <c r="I126" s="191"/>
      <c r="J126" s="192"/>
      <c r="K126" s="193"/>
      <c r="L126" s="194"/>
      <c r="M126" s="195"/>
      <c r="N126" s="196" t="s">
        <v>35</v>
      </c>
      <c r="O126" s="45"/>
      <c r="P126" s="154">
        <f t="shared" si="0"/>
        <v>0</v>
      </c>
      <c r="Q126" s="154">
        <v>0</v>
      </c>
      <c r="R126" s="154">
        <f t="shared" si="1"/>
        <v>0</v>
      </c>
      <c r="S126" s="154">
        <v>0</v>
      </c>
      <c r="T126" s="155">
        <f t="shared" si="2"/>
        <v>0</v>
      </c>
      <c r="AR126" s="156" t="s">
        <v>825</v>
      </c>
      <c r="AT126" s="156" t="s">
        <v>236</v>
      </c>
      <c r="AU126" s="156" t="s">
        <v>75</v>
      </c>
      <c r="AY126" s="3" t="s">
        <v>157</v>
      </c>
      <c r="BE126" s="157">
        <f t="shared" si="3"/>
        <v>0</v>
      </c>
      <c r="BF126" s="157">
        <f t="shared" si="4"/>
        <v>0</v>
      </c>
      <c r="BG126" s="157">
        <f t="shared" si="5"/>
        <v>0</v>
      </c>
      <c r="BH126" s="157">
        <f t="shared" si="6"/>
        <v>0</v>
      </c>
      <c r="BI126" s="157">
        <f t="shared" si="7"/>
        <v>0</v>
      </c>
      <c r="BJ126" s="3" t="s">
        <v>81</v>
      </c>
      <c r="BK126" s="157">
        <f t="shared" si="8"/>
        <v>0</v>
      </c>
      <c r="BL126" s="3" t="s">
        <v>329</v>
      </c>
      <c r="BM126" s="156" t="s">
        <v>2087</v>
      </c>
    </row>
    <row r="127" spans="2:65" s="17" customFormat="1" ht="33" customHeight="1">
      <c r="B127" s="143"/>
      <c r="C127" s="186" t="s">
        <v>169</v>
      </c>
      <c r="D127" s="186" t="s">
        <v>236</v>
      </c>
      <c r="E127" s="187" t="s">
        <v>1925</v>
      </c>
      <c r="F127" s="188" t="s">
        <v>1926</v>
      </c>
      <c r="G127" s="189" t="s">
        <v>239</v>
      </c>
      <c r="H127" s="190">
        <v>2</v>
      </c>
      <c r="I127" s="191"/>
      <c r="J127" s="192"/>
      <c r="K127" s="193"/>
      <c r="L127" s="194"/>
      <c r="M127" s="195"/>
      <c r="N127" s="196" t="s">
        <v>35</v>
      </c>
      <c r="O127" s="45"/>
      <c r="P127" s="154">
        <f t="shared" si="0"/>
        <v>0</v>
      </c>
      <c r="Q127" s="154">
        <v>0</v>
      </c>
      <c r="R127" s="154">
        <f t="shared" si="1"/>
        <v>0</v>
      </c>
      <c r="S127" s="154">
        <v>0</v>
      </c>
      <c r="T127" s="155">
        <f t="shared" si="2"/>
        <v>0</v>
      </c>
      <c r="AR127" s="156" t="s">
        <v>825</v>
      </c>
      <c r="AT127" s="156" t="s">
        <v>236</v>
      </c>
      <c r="AU127" s="156" t="s">
        <v>75</v>
      </c>
      <c r="AY127" s="3" t="s">
        <v>157</v>
      </c>
      <c r="BE127" s="157">
        <f t="shared" si="3"/>
        <v>0</v>
      </c>
      <c r="BF127" s="157">
        <f t="shared" si="4"/>
        <v>0</v>
      </c>
      <c r="BG127" s="157">
        <f t="shared" si="5"/>
        <v>0</v>
      </c>
      <c r="BH127" s="157">
        <f t="shared" si="6"/>
        <v>0</v>
      </c>
      <c r="BI127" s="157">
        <f t="shared" si="7"/>
        <v>0</v>
      </c>
      <c r="BJ127" s="3" t="s">
        <v>81</v>
      </c>
      <c r="BK127" s="157">
        <f t="shared" si="8"/>
        <v>0</v>
      </c>
      <c r="BL127" s="3" t="s">
        <v>329</v>
      </c>
      <c r="BM127" s="156" t="s">
        <v>2088</v>
      </c>
    </row>
    <row r="128" spans="2:65" s="17" customFormat="1" ht="24.25" customHeight="1">
      <c r="B128" s="143"/>
      <c r="C128" s="144" t="s">
        <v>163</v>
      </c>
      <c r="D128" s="144" t="s">
        <v>159</v>
      </c>
      <c r="E128" s="145" t="s">
        <v>1541</v>
      </c>
      <c r="F128" s="146" t="s">
        <v>1542</v>
      </c>
      <c r="G128" s="147" t="s">
        <v>912</v>
      </c>
      <c r="H128" s="148"/>
      <c r="I128" s="149"/>
      <c r="J128" s="150"/>
      <c r="K128" s="151"/>
      <c r="L128" s="18"/>
      <c r="M128" s="152"/>
      <c r="N128" s="153" t="s">
        <v>35</v>
      </c>
      <c r="O128" s="45"/>
      <c r="P128" s="154">
        <f t="shared" si="0"/>
        <v>0</v>
      </c>
      <c r="Q128" s="154">
        <v>0</v>
      </c>
      <c r="R128" s="154">
        <f t="shared" si="1"/>
        <v>0</v>
      </c>
      <c r="S128" s="154">
        <v>0</v>
      </c>
      <c r="T128" s="155">
        <f t="shared" si="2"/>
        <v>0</v>
      </c>
      <c r="AR128" s="156" t="s">
        <v>197</v>
      </c>
      <c r="AT128" s="156" t="s">
        <v>159</v>
      </c>
      <c r="AU128" s="156" t="s">
        <v>75</v>
      </c>
      <c r="AY128" s="3" t="s">
        <v>157</v>
      </c>
      <c r="BE128" s="157">
        <f t="shared" si="3"/>
        <v>0</v>
      </c>
      <c r="BF128" s="157">
        <f t="shared" si="4"/>
        <v>0</v>
      </c>
      <c r="BG128" s="157">
        <f t="shared" si="5"/>
        <v>0</v>
      </c>
      <c r="BH128" s="157">
        <f t="shared" si="6"/>
        <v>0</v>
      </c>
      <c r="BI128" s="157">
        <f t="shared" si="7"/>
        <v>0</v>
      </c>
      <c r="BJ128" s="3" t="s">
        <v>81</v>
      </c>
      <c r="BK128" s="157">
        <f t="shared" si="8"/>
        <v>0</v>
      </c>
      <c r="BL128" s="3" t="s">
        <v>197</v>
      </c>
      <c r="BM128" s="156" t="s">
        <v>2089</v>
      </c>
    </row>
    <row r="129" spans="2:65" s="17" customFormat="1" ht="24.25" customHeight="1">
      <c r="B129" s="143"/>
      <c r="C129" s="144" t="s">
        <v>180</v>
      </c>
      <c r="D129" s="144" t="s">
        <v>159</v>
      </c>
      <c r="E129" s="145" t="s">
        <v>1544</v>
      </c>
      <c r="F129" s="146" t="s">
        <v>1545</v>
      </c>
      <c r="G129" s="147" t="s">
        <v>912</v>
      </c>
      <c r="H129" s="148"/>
      <c r="I129" s="149"/>
      <c r="J129" s="150"/>
      <c r="K129" s="151"/>
      <c r="L129" s="18"/>
      <c r="M129" s="152"/>
      <c r="N129" s="153" t="s">
        <v>35</v>
      </c>
      <c r="O129" s="45"/>
      <c r="P129" s="154">
        <f t="shared" si="0"/>
        <v>0</v>
      </c>
      <c r="Q129" s="154">
        <v>0</v>
      </c>
      <c r="R129" s="154">
        <f t="shared" si="1"/>
        <v>0</v>
      </c>
      <c r="S129" s="154">
        <v>0</v>
      </c>
      <c r="T129" s="155">
        <f t="shared" si="2"/>
        <v>0</v>
      </c>
      <c r="AR129" s="156" t="s">
        <v>197</v>
      </c>
      <c r="AT129" s="156" t="s">
        <v>159</v>
      </c>
      <c r="AU129" s="156" t="s">
        <v>75</v>
      </c>
      <c r="AY129" s="3" t="s">
        <v>157</v>
      </c>
      <c r="BE129" s="157">
        <f t="shared" si="3"/>
        <v>0</v>
      </c>
      <c r="BF129" s="157">
        <f t="shared" si="4"/>
        <v>0</v>
      </c>
      <c r="BG129" s="157">
        <f t="shared" si="5"/>
        <v>0</v>
      </c>
      <c r="BH129" s="157">
        <f t="shared" si="6"/>
        <v>0</v>
      </c>
      <c r="BI129" s="157">
        <f t="shared" si="7"/>
        <v>0</v>
      </c>
      <c r="BJ129" s="3" t="s">
        <v>81</v>
      </c>
      <c r="BK129" s="157">
        <f t="shared" si="8"/>
        <v>0</v>
      </c>
      <c r="BL129" s="3" t="s">
        <v>197</v>
      </c>
      <c r="BM129" s="156" t="s">
        <v>2090</v>
      </c>
    </row>
    <row r="130" spans="2:65" s="17" customFormat="1" ht="24.25" customHeight="1">
      <c r="B130" s="143"/>
      <c r="C130" s="144" t="s">
        <v>176</v>
      </c>
      <c r="D130" s="144" t="s">
        <v>159</v>
      </c>
      <c r="E130" s="145" t="s">
        <v>1547</v>
      </c>
      <c r="F130" s="146" t="s">
        <v>1548</v>
      </c>
      <c r="G130" s="147" t="s">
        <v>912</v>
      </c>
      <c r="H130" s="148"/>
      <c r="I130" s="149"/>
      <c r="J130" s="150"/>
      <c r="K130" s="151"/>
      <c r="L130" s="18"/>
      <c r="M130" s="152"/>
      <c r="N130" s="153" t="s">
        <v>35</v>
      </c>
      <c r="O130" s="45"/>
      <c r="P130" s="154">
        <f t="shared" si="0"/>
        <v>0</v>
      </c>
      <c r="Q130" s="154">
        <v>0</v>
      </c>
      <c r="R130" s="154">
        <f t="shared" si="1"/>
        <v>0</v>
      </c>
      <c r="S130" s="154">
        <v>0</v>
      </c>
      <c r="T130" s="155">
        <f t="shared" si="2"/>
        <v>0</v>
      </c>
      <c r="AR130" s="156" t="s">
        <v>197</v>
      </c>
      <c r="AT130" s="156" t="s">
        <v>159</v>
      </c>
      <c r="AU130" s="156" t="s">
        <v>75</v>
      </c>
      <c r="AY130" s="3" t="s">
        <v>157</v>
      </c>
      <c r="BE130" s="157">
        <f t="shared" si="3"/>
        <v>0</v>
      </c>
      <c r="BF130" s="157">
        <f t="shared" si="4"/>
        <v>0</v>
      </c>
      <c r="BG130" s="157">
        <f t="shared" si="5"/>
        <v>0</v>
      </c>
      <c r="BH130" s="157">
        <f t="shared" si="6"/>
        <v>0</v>
      </c>
      <c r="BI130" s="157">
        <f t="shared" si="7"/>
        <v>0</v>
      </c>
      <c r="BJ130" s="3" t="s">
        <v>81</v>
      </c>
      <c r="BK130" s="157">
        <f t="shared" si="8"/>
        <v>0</v>
      </c>
      <c r="BL130" s="3" t="s">
        <v>197</v>
      </c>
      <c r="BM130" s="156" t="s">
        <v>2091</v>
      </c>
    </row>
    <row r="131" spans="2:65" s="129" customFormat="1" ht="25.9" customHeight="1">
      <c r="B131" s="130"/>
      <c r="D131" s="131" t="s">
        <v>68</v>
      </c>
      <c r="E131" s="132" t="s">
        <v>1550</v>
      </c>
      <c r="F131" s="132" t="s">
        <v>1551</v>
      </c>
      <c r="I131" s="133"/>
      <c r="J131" s="134"/>
      <c r="L131" s="130"/>
      <c r="M131" s="135"/>
      <c r="N131" s="136"/>
      <c r="O131" s="136"/>
      <c r="P131" s="137">
        <f>SUM(P132:P136)</f>
        <v>0</v>
      </c>
      <c r="Q131" s="136"/>
      <c r="R131" s="137">
        <f>SUM(R132:R136)</f>
        <v>0</v>
      </c>
      <c r="S131" s="136"/>
      <c r="T131" s="138">
        <f>SUM(T132:T136)</f>
        <v>0</v>
      </c>
      <c r="AR131" s="131" t="s">
        <v>81</v>
      </c>
      <c r="AT131" s="139" t="s">
        <v>68</v>
      </c>
      <c r="AU131" s="139" t="s">
        <v>69</v>
      </c>
      <c r="AY131" s="131" t="s">
        <v>157</v>
      </c>
      <c r="BK131" s="140">
        <f>SUM(BK132:BK136)</f>
        <v>0</v>
      </c>
    </row>
    <row r="132" spans="2:65" s="17" customFormat="1" ht="24.25" customHeight="1">
      <c r="B132" s="143"/>
      <c r="C132" s="144" t="s">
        <v>191</v>
      </c>
      <c r="D132" s="144" t="s">
        <v>159</v>
      </c>
      <c r="E132" s="145" t="s">
        <v>2092</v>
      </c>
      <c r="F132" s="146" t="s">
        <v>2093</v>
      </c>
      <c r="G132" s="147" t="s">
        <v>222</v>
      </c>
      <c r="H132" s="148">
        <v>2</v>
      </c>
      <c r="I132" s="149"/>
      <c r="J132" s="150"/>
      <c r="K132" s="151"/>
      <c r="L132" s="18"/>
      <c r="M132" s="152"/>
      <c r="N132" s="153" t="s">
        <v>35</v>
      </c>
      <c r="O132" s="45"/>
      <c r="P132" s="154">
        <f>O132*H132</f>
        <v>0</v>
      </c>
      <c r="Q132" s="154">
        <v>0</v>
      </c>
      <c r="R132" s="154">
        <f>Q132*H132</f>
        <v>0</v>
      </c>
      <c r="S132" s="154">
        <v>0</v>
      </c>
      <c r="T132" s="155">
        <f>S132*H132</f>
        <v>0</v>
      </c>
      <c r="AR132" s="156" t="s">
        <v>197</v>
      </c>
      <c r="AT132" s="156" t="s">
        <v>159</v>
      </c>
      <c r="AU132" s="156" t="s">
        <v>75</v>
      </c>
      <c r="AY132" s="3" t="s">
        <v>157</v>
      </c>
      <c r="BE132" s="157">
        <f>IF(N132="základná",J132,0)</f>
        <v>0</v>
      </c>
      <c r="BF132" s="157">
        <f>IF(N132="znížená",J132,0)</f>
        <v>0</v>
      </c>
      <c r="BG132" s="157">
        <f>IF(N132="zákl. prenesená",J132,0)</f>
        <v>0</v>
      </c>
      <c r="BH132" s="157">
        <f>IF(N132="zníž. prenesená",J132,0)</f>
        <v>0</v>
      </c>
      <c r="BI132" s="157">
        <f>IF(N132="nulová",J132,0)</f>
        <v>0</v>
      </c>
      <c r="BJ132" s="3" t="s">
        <v>81</v>
      </c>
      <c r="BK132" s="157">
        <f>ROUND(I132*H132,2)</f>
        <v>0</v>
      </c>
      <c r="BL132" s="3" t="s">
        <v>197</v>
      </c>
      <c r="BM132" s="156" t="s">
        <v>2094</v>
      </c>
    </row>
    <row r="133" spans="2:65" s="17" customFormat="1" ht="24.25" customHeight="1">
      <c r="B133" s="143"/>
      <c r="C133" s="186" t="s">
        <v>179</v>
      </c>
      <c r="D133" s="186" t="s">
        <v>236</v>
      </c>
      <c r="E133" s="187" t="s">
        <v>2095</v>
      </c>
      <c r="F133" s="656" t="s">
        <v>2947</v>
      </c>
      <c r="G133" s="189" t="s">
        <v>222</v>
      </c>
      <c r="H133" s="190">
        <v>2</v>
      </c>
      <c r="I133" s="191"/>
      <c r="J133" s="192"/>
      <c r="K133" s="193"/>
      <c r="L133" s="194"/>
      <c r="M133" s="195"/>
      <c r="N133" s="196" t="s">
        <v>35</v>
      </c>
      <c r="O133" s="45"/>
      <c r="P133" s="154">
        <f>O133*H133</f>
        <v>0</v>
      </c>
      <c r="Q133" s="154">
        <v>0</v>
      </c>
      <c r="R133" s="154">
        <f>Q133*H133</f>
        <v>0</v>
      </c>
      <c r="S133" s="154">
        <v>0</v>
      </c>
      <c r="T133" s="155">
        <f>S133*H133</f>
        <v>0</v>
      </c>
      <c r="AR133" s="156" t="s">
        <v>233</v>
      </c>
      <c r="AT133" s="156" t="s">
        <v>236</v>
      </c>
      <c r="AU133" s="156" t="s">
        <v>75</v>
      </c>
      <c r="AY133" s="3" t="s">
        <v>157</v>
      </c>
      <c r="BE133" s="157">
        <f>IF(N133="základná",J133,0)</f>
        <v>0</v>
      </c>
      <c r="BF133" s="157">
        <f>IF(N133="znížená",J133,0)</f>
        <v>0</v>
      </c>
      <c r="BG133" s="157">
        <f>IF(N133="zákl. prenesená",J133,0)</f>
        <v>0</v>
      </c>
      <c r="BH133" s="157">
        <f>IF(N133="zníž. prenesená",J133,0)</f>
        <v>0</v>
      </c>
      <c r="BI133" s="157">
        <f>IF(N133="nulová",J133,0)</f>
        <v>0</v>
      </c>
      <c r="BJ133" s="3" t="s">
        <v>81</v>
      </c>
      <c r="BK133" s="157">
        <f>ROUND(I133*H133,2)</f>
        <v>0</v>
      </c>
      <c r="BL133" s="3" t="s">
        <v>197</v>
      </c>
      <c r="BM133" s="156" t="s">
        <v>2096</v>
      </c>
    </row>
    <row r="134" spans="2:65" s="17" customFormat="1" ht="24.25" customHeight="1">
      <c r="B134" s="143"/>
      <c r="C134" s="144" t="s">
        <v>198</v>
      </c>
      <c r="D134" s="144" t="s">
        <v>159</v>
      </c>
      <c r="E134" s="145" t="s">
        <v>2070</v>
      </c>
      <c r="F134" s="655" t="s">
        <v>2071</v>
      </c>
      <c r="G134" s="147" t="s">
        <v>912</v>
      </c>
      <c r="H134" s="148"/>
      <c r="I134" s="149"/>
      <c r="J134" s="150"/>
      <c r="K134" s="151"/>
      <c r="L134" s="18"/>
      <c r="M134" s="152"/>
      <c r="N134" s="153" t="s">
        <v>35</v>
      </c>
      <c r="O134" s="45"/>
      <c r="P134" s="154">
        <f>O134*H134</f>
        <v>0</v>
      </c>
      <c r="Q134" s="154">
        <v>0</v>
      </c>
      <c r="R134" s="154">
        <f>Q134*H134</f>
        <v>0</v>
      </c>
      <c r="S134" s="154">
        <v>0</v>
      </c>
      <c r="T134" s="155">
        <f>S134*H134</f>
        <v>0</v>
      </c>
      <c r="AR134" s="156" t="s">
        <v>197</v>
      </c>
      <c r="AT134" s="156" t="s">
        <v>159</v>
      </c>
      <c r="AU134" s="156" t="s">
        <v>75</v>
      </c>
      <c r="AY134" s="3" t="s">
        <v>157</v>
      </c>
      <c r="BE134" s="157">
        <f>IF(N134="základná",J134,0)</f>
        <v>0</v>
      </c>
      <c r="BF134" s="157">
        <f>IF(N134="znížená",J134,0)</f>
        <v>0</v>
      </c>
      <c r="BG134" s="157">
        <f>IF(N134="zákl. prenesená",J134,0)</f>
        <v>0</v>
      </c>
      <c r="BH134" s="157">
        <f>IF(N134="zníž. prenesená",J134,0)</f>
        <v>0</v>
      </c>
      <c r="BI134" s="157">
        <f>IF(N134="nulová",J134,0)</f>
        <v>0</v>
      </c>
      <c r="BJ134" s="3" t="s">
        <v>81</v>
      </c>
      <c r="BK134" s="157">
        <f>ROUND(I134*H134,2)</f>
        <v>0</v>
      </c>
      <c r="BL134" s="3" t="s">
        <v>197</v>
      </c>
      <c r="BM134" s="156" t="s">
        <v>2097</v>
      </c>
    </row>
    <row r="135" spans="2:65" s="17" customFormat="1" ht="24.25" customHeight="1">
      <c r="B135" s="143"/>
      <c r="C135" s="144" t="s">
        <v>183</v>
      </c>
      <c r="D135" s="144" t="s">
        <v>159</v>
      </c>
      <c r="E135" s="145" t="s">
        <v>2072</v>
      </c>
      <c r="F135" s="655" t="s">
        <v>2073</v>
      </c>
      <c r="G135" s="147" t="s">
        <v>912</v>
      </c>
      <c r="H135" s="148"/>
      <c r="I135" s="149"/>
      <c r="J135" s="150"/>
      <c r="K135" s="151"/>
      <c r="L135" s="18"/>
      <c r="M135" s="152"/>
      <c r="N135" s="153" t="s">
        <v>35</v>
      </c>
      <c r="O135" s="45"/>
      <c r="P135" s="154">
        <f>O135*H135</f>
        <v>0</v>
      </c>
      <c r="Q135" s="154">
        <v>0</v>
      </c>
      <c r="R135" s="154">
        <f>Q135*H135</f>
        <v>0</v>
      </c>
      <c r="S135" s="154">
        <v>0</v>
      </c>
      <c r="T135" s="155">
        <f>S135*H135</f>
        <v>0</v>
      </c>
      <c r="AR135" s="156" t="s">
        <v>197</v>
      </c>
      <c r="AT135" s="156" t="s">
        <v>159</v>
      </c>
      <c r="AU135" s="156" t="s">
        <v>75</v>
      </c>
      <c r="AY135" s="3" t="s">
        <v>157</v>
      </c>
      <c r="BE135" s="157">
        <f>IF(N135="základná",J135,0)</f>
        <v>0</v>
      </c>
      <c r="BF135" s="157">
        <f>IF(N135="znížená",J135,0)</f>
        <v>0</v>
      </c>
      <c r="BG135" s="157">
        <f>IF(N135="zákl. prenesená",J135,0)</f>
        <v>0</v>
      </c>
      <c r="BH135" s="157">
        <f>IF(N135="zníž. prenesená",J135,0)</f>
        <v>0</v>
      </c>
      <c r="BI135" s="157">
        <f>IF(N135="nulová",J135,0)</f>
        <v>0</v>
      </c>
      <c r="BJ135" s="3" t="s">
        <v>81</v>
      </c>
      <c r="BK135" s="157">
        <f>ROUND(I135*H135,2)</f>
        <v>0</v>
      </c>
      <c r="BL135" s="3" t="s">
        <v>197</v>
      </c>
      <c r="BM135" s="156" t="s">
        <v>2098</v>
      </c>
    </row>
    <row r="136" spans="2:65" s="17" customFormat="1" ht="24.25" customHeight="1">
      <c r="B136" s="143"/>
      <c r="C136" s="144" t="s">
        <v>205</v>
      </c>
      <c r="D136" s="144" t="s">
        <v>159</v>
      </c>
      <c r="E136" s="145" t="s">
        <v>2074</v>
      </c>
      <c r="F136" s="655" t="s">
        <v>2075</v>
      </c>
      <c r="G136" s="147" t="s">
        <v>912</v>
      </c>
      <c r="H136" s="148"/>
      <c r="I136" s="149"/>
      <c r="J136" s="150"/>
      <c r="K136" s="151"/>
      <c r="L136" s="18"/>
      <c r="M136" s="152"/>
      <c r="N136" s="153" t="s">
        <v>35</v>
      </c>
      <c r="O136" s="45"/>
      <c r="P136" s="154">
        <f>O136*H136</f>
        <v>0</v>
      </c>
      <c r="Q136" s="154">
        <v>0</v>
      </c>
      <c r="R136" s="154">
        <f>Q136*H136</f>
        <v>0</v>
      </c>
      <c r="S136" s="154">
        <v>0</v>
      </c>
      <c r="T136" s="155">
        <f>S136*H136</f>
        <v>0</v>
      </c>
      <c r="AR136" s="156" t="s">
        <v>197</v>
      </c>
      <c r="AT136" s="156" t="s">
        <v>159</v>
      </c>
      <c r="AU136" s="156" t="s">
        <v>75</v>
      </c>
      <c r="AY136" s="3" t="s">
        <v>157</v>
      </c>
      <c r="BE136" s="157">
        <f>IF(N136="základná",J136,0)</f>
        <v>0</v>
      </c>
      <c r="BF136" s="157">
        <f>IF(N136="znížená",J136,0)</f>
        <v>0</v>
      </c>
      <c r="BG136" s="157">
        <f>IF(N136="zákl. prenesená",J136,0)</f>
        <v>0</v>
      </c>
      <c r="BH136" s="157">
        <f>IF(N136="zníž. prenesená",J136,0)</f>
        <v>0</v>
      </c>
      <c r="BI136" s="157">
        <f>IF(N136="nulová",J136,0)</f>
        <v>0</v>
      </c>
      <c r="BJ136" s="3" t="s">
        <v>81</v>
      </c>
      <c r="BK136" s="157">
        <f>ROUND(I136*H136,2)</f>
        <v>0</v>
      </c>
      <c r="BL136" s="3" t="s">
        <v>197</v>
      </c>
      <c r="BM136" s="156" t="s">
        <v>2099</v>
      </c>
    </row>
    <row r="137" spans="2:65" s="129" customFormat="1" ht="25.9" customHeight="1">
      <c r="B137" s="130"/>
      <c r="D137" s="131" t="s">
        <v>68</v>
      </c>
      <c r="E137" s="132" t="s">
        <v>1564</v>
      </c>
      <c r="F137" s="658" t="s">
        <v>2100</v>
      </c>
      <c r="I137" s="133"/>
      <c r="J137" s="134"/>
      <c r="L137" s="130"/>
      <c r="M137" s="135"/>
      <c r="N137" s="136"/>
      <c r="O137" s="136"/>
      <c r="P137" s="137">
        <f>SUM(P138:P143)</f>
        <v>0</v>
      </c>
      <c r="Q137" s="136"/>
      <c r="R137" s="137">
        <f>SUM(R138:R143)</f>
        <v>0</v>
      </c>
      <c r="S137" s="136"/>
      <c r="T137" s="138">
        <f>SUM(T138:T143)</f>
        <v>0</v>
      </c>
      <c r="AR137" s="131" t="s">
        <v>81</v>
      </c>
      <c r="AT137" s="139" t="s">
        <v>68</v>
      </c>
      <c r="AU137" s="139" t="s">
        <v>69</v>
      </c>
      <c r="AY137" s="131" t="s">
        <v>157</v>
      </c>
      <c r="BK137" s="140">
        <f>SUM(BK138:BK143)</f>
        <v>0</v>
      </c>
    </row>
    <row r="138" spans="2:65" s="17" customFormat="1" ht="37.9" customHeight="1">
      <c r="B138" s="143"/>
      <c r="C138" s="144" t="s">
        <v>188</v>
      </c>
      <c r="D138" s="144" t="s">
        <v>159</v>
      </c>
      <c r="E138" s="145" t="s">
        <v>1963</v>
      </c>
      <c r="F138" s="655" t="s">
        <v>2946</v>
      </c>
      <c r="G138" s="147" t="s">
        <v>239</v>
      </c>
      <c r="H138" s="148">
        <v>2</v>
      </c>
      <c r="I138" s="149"/>
      <c r="J138" s="150"/>
      <c r="K138" s="151"/>
      <c r="L138" s="18"/>
      <c r="M138" s="152"/>
      <c r="N138" s="153" t="s">
        <v>35</v>
      </c>
      <c r="O138" s="45"/>
      <c r="P138" s="154">
        <f t="shared" ref="P138:P143" si="9">O138*H138</f>
        <v>0</v>
      </c>
      <c r="Q138" s="154">
        <v>0</v>
      </c>
      <c r="R138" s="154">
        <f t="shared" ref="R138:R143" si="10">Q138*H138</f>
        <v>0</v>
      </c>
      <c r="S138" s="154">
        <v>0</v>
      </c>
      <c r="T138" s="155">
        <f t="shared" ref="T138:T143" si="11">S138*H138</f>
        <v>0</v>
      </c>
      <c r="AR138" s="156" t="s">
        <v>197</v>
      </c>
      <c r="AT138" s="156" t="s">
        <v>159</v>
      </c>
      <c r="AU138" s="156" t="s">
        <v>75</v>
      </c>
      <c r="AY138" s="3" t="s">
        <v>157</v>
      </c>
      <c r="BE138" s="157">
        <f t="shared" ref="BE138:BE143" si="12">IF(N138="základná",J138,0)</f>
        <v>0</v>
      </c>
      <c r="BF138" s="157">
        <f t="shared" ref="BF138:BF143" si="13">IF(N138="znížená",J138,0)</f>
        <v>0</v>
      </c>
      <c r="BG138" s="157">
        <f t="shared" ref="BG138:BG143" si="14">IF(N138="zákl. prenesená",J138,0)</f>
        <v>0</v>
      </c>
      <c r="BH138" s="157">
        <f t="shared" ref="BH138:BH143" si="15">IF(N138="zníž. prenesená",J138,0)</f>
        <v>0</v>
      </c>
      <c r="BI138" s="157">
        <f t="shared" ref="BI138:BI143" si="16">IF(N138="nulová",J138,0)</f>
        <v>0</v>
      </c>
      <c r="BJ138" s="3" t="s">
        <v>81</v>
      </c>
      <c r="BK138" s="157">
        <f t="shared" ref="BK138:BK143" si="17">ROUND(I138*H138,2)</f>
        <v>0</v>
      </c>
      <c r="BL138" s="3" t="s">
        <v>197</v>
      </c>
      <c r="BM138" s="156" t="s">
        <v>2101</v>
      </c>
    </row>
    <row r="139" spans="2:65" s="17" customFormat="1" ht="37.9" customHeight="1">
      <c r="B139" s="143"/>
      <c r="C139" s="144" t="s">
        <v>219</v>
      </c>
      <c r="D139" s="144" t="s">
        <v>159</v>
      </c>
      <c r="E139" s="145" t="s">
        <v>1964</v>
      </c>
      <c r="F139" s="655" t="s">
        <v>2945</v>
      </c>
      <c r="G139" s="147" t="s">
        <v>239</v>
      </c>
      <c r="H139" s="148">
        <v>2</v>
      </c>
      <c r="I139" s="149"/>
      <c r="J139" s="150"/>
      <c r="K139" s="151"/>
      <c r="L139" s="18"/>
      <c r="M139" s="152"/>
      <c r="N139" s="153" t="s">
        <v>35</v>
      </c>
      <c r="O139" s="45"/>
      <c r="P139" s="154">
        <f t="shared" si="9"/>
        <v>0</v>
      </c>
      <c r="Q139" s="154">
        <v>0</v>
      </c>
      <c r="R139" s="154">
        <f t="shared" si="10"/>
        <v>0</v>
      </c>
      <c r="S139" s="154">
        <v>0</v>
      </c>
      <c r="T139" s="155">
        <f t="shared" si="11"/>
        <v>0</v>
      </c>
      <c r="AR139" s="156" t="s">
        <v>197</v>
      </c>
      <c r="AT139" s="156" t="s">
        <v>159</v>
      </c>
      <c r="AU139" s="156" t="s">
        <v>75</v>
      </c>
      <c r="AY139" s="3" t="s">
        <v>157</v>
      </c>
      <c r="BE139" s="157">
        <f t="shared" si="12"/>
        <v>0</v>
      </c>
      <c r="BF139" s="157">
        <f t="shared" si="13"/>
        <v>0</v>
      </c>
      <c r="BG139" s="157">
        <f t="shared" si="14"/>
        <v>0</v>
      </c>
      <c r="BH139" s="157">
        <f t="shared" si="15"/>
        <v>0</v>
      </c>
      <c r="BI139" s="157">
        <f t="shared" si="16"/>
        <v>0</v>
      </c>
      <c r="BJ139" s="3" t="s">
        <v>81</v>
      </c>
      <c r="BK139" s="157">
        <f t="shared" si="17"/>
        <v>0</v>
      </c>
      <c r="BL139" s="3" t="s">
        <v>197</v>
      </c>
      <c r="BM139" s="156" t="s">
        <v>2102</v>
      </c>
    </row>
    <row r="140" spans="2:65" s="17" customFormat="1" ht="16.5" customHeight="1">
      <c r="B140" s="143"/>
      <c r="C140" s="144" t="s">
        <v>194</v>
      </c>
      <c r="D140" s="144" t="s">
        <v>159</v>
      </c>
      <c r="E140" s="145" t="s">
        <v>1584</v>
      </c>
      <c r="F140" s="655" t="s">
        <v>1585</v>
      </c>
      <c r="G140" s="147" t="s">
        <v>239</v>
      </c>
      <c r="H140" s="148">
        <v>4</v>
      </c>
      <c r="I140" s="149"/>
      <c r="J140" s="150"/>
      <c r="K140" s="151"/>
      <c r="L140" s="18"/>
      <c r="M140" s="152"/>
      <c r="N140" s="153" t="s">
        <v>35</v>
      </c>
      <c r="O140" s="45"/>
      <c r="P140" s="154">
        <f t="shared" si="9"/>
        <v>0</v>
      </c>
      <c r="Q140" s="154">
        <v>0</v>
      </c>
      <c r="R140" s="154">
        <f t="shared" si="10"/>
        <v>0</v>
      </c>
      <c r="S140" s="154">
        <v>0</v>
      </c>
      <c r="T140" s="155">
        <f t="shared" si="11"/>
        <v>0</v>
      </c>
      <c r="AR140" s="156" t="s">
        <v>197</v>
      </c>
      <c r="AT140" s="156" t="s">
        <v>159</v>
      </c>
      <c r="AU140" s="156" t="s">
        <v>75</v>
      </c>
      <c r="AY140" s="3" t="s">
        <v>157</v>
      </c>
      <c r="BE140" s="157">
        <f t="shared" si="12"/>
        <v>0</v>
      </c>
      <c r="BF140" s="157">
        <f t="shared" si="13"/>
        <v>0</v>
      </c>
      <c r="BG140" s="157">
        <f t="shared" si="14"/>
        <v>0</v>
      </c>
      <c r="BH140" s="157">
        <f t="shared" si="15"/>
        <v>0</v>
      </c>
      <c r="BI140" s="157">
        <f t="shared" si="16"/>
        <v>0</v>
      </c>
      <c r="BJ140" s="3" t="s">
        <v>81</v>
      </c>
      <c r="BK140" s="157">
        <f t="shared" si="17"/>
        <v>0</v>
      </c>
      <c r="BL140" s="3" t="s">
        <v>197</v>
      </c>
      <c r="BM140" s="156" t="s">
        <v>2103</v>
      </c>
    </row>
    <row r="141" spans="2:65" s="17" customFormat="1" ht="24.25" customHeight="1">
      <c r="B141" s="143"/>
      <c r="C141" s="144" t="s">
        <v>227</v>
      </c>
      <c r="D141" s="144" t="s">
        <v>159</v>
      </c>
      <c r="E141" s="145" t="s">
        <v>1587</v>
      </c>
      <c r="F141" s="655" t="s">
        <v>1588</v>
      </c>
      <c r="G141" s="147" t="s">
        <v>912</v>
      </c>
      <c r="H141" s="148"/>
      <c r="I141" s="149"/>
      <c r="J141" s="150"/>
      <c r="K141" s="151"/>
      <c r="L141" s="18"/>
      <c r="M141" s="152"/>
      <c r="N141" s="153" t="s">
        <v>35</v>
      </c>
      <c r="O141" s="45"/>
      <c r="P141" s="154">
        <f t="shared" si="9"/>
        <v>0</v>
      </c>
      <c r="Q141" s="154">
        <v>0</v>
      </c>
      <c r="R141" s="154">
        <f t="shared" si="10"/>
        <v>0</v>
      </c>
      <c r="S141" s="154">
        <v>0</v>
      </c>
      <c r="T141" s="155">
        <f t="shared" si="11"/>
        <v>0</v>
      </c>
      <c r="AR141" s="156" t="s">
        <v>197</v>
      </c>
      <c r="AT141" s="156" t="s">
        <v>159</v>
      </c>
      <c r="AU141" s="156" t="s">
        <v>75</v>
      </c>
      <c r="AY141" s="3" t="s">
        <v>157</v>
      </c>
      <c r="BE141" s="157">
        <f t="shared" si="12"/>
        <v>0</v>
      </c>
      <c r="BF141" s="157">
        <f t="shared" si="13"/>
        <v>0</v>
      </c>
      <c r="BG141" s="157">
        <f t="shared" si="14"/>
        <v>0</v>
      </c>
      <c r="BH141" s="157">
        <f t="shared" si="15"/>
        <v>0</v>
      </c>
      <c r="BI141" s="157">
        <f t="shared" si="16"/>
        <v>0</v>
      </c>
      <c r="BJ141" s="3" t="s">
        <v>81</v>
      </c>
      <c r="BK141" s="157">
        <f t="shared" si="17"/>
        <v>0</v>
      </c>
      <c r="BL141" s="3" t="s">
        <v>197</v>
      </c>
      <c r="BM141" s="156" t="s">
        <v>2104</v>
      </c>
    </row>
    <row r="142" spans="2:65" s="17" customFormat="1" ht="24.25" customHeight="1">
      <c r="B142" s="143"/>
      <c r="C142" s="144" t="s">
        <v>197</v>
      </c>
      <c r="D142" s="144" t="s">
        <v>159</v>
      </c>
      <c r="E142" s="145" t="s">
        <v>1590</v>
      </c>
      <c r="F142" s="146" t="s">
        <v>1591</v>
      </c>
      <c r="G142" s="147" t="s">
        <v>912</v>
      </c>
      <c r="H142" s="148"/>
      <c r="I142" s="149"/>
      <c r="J142" s="150"/>
      <c r="K142" s="151"/>
      <c r="L142" s="18"/>
      <c r="M142" s="152"/>
      <c r="N142" s="153" t="s">
        <v>35</v>
      </c>
      <c r="O142" s="45"/>
      <c r="P142" s="154">
        <f t="shared" si="9"/>
        <v>0</v>
      </c>
      <c r="Q142" s="154">
        <v>0</v>
      </c>
      <c r="R142" s="154">
        <f t="shared" si="10"/>
        <v>0</v>
      </c>
      <c r="S142" s="154">
        <v>0</v>
      </c>
      <c r="T142" s="155">
        <f t="shared" si="11"/>
        <v>0</v>
      </c>
      <c r="AR142" s="156" t="s">
        <v>197</v>
      </c>
      <c r="AT142" s="156" t="s">
        <v>159</v>
      </c>
      <c r="AU142" s="156" t="s">
        <v>75</v>
      </c>
      <c r="AY142" s="3" t="s">
        <v>157</v>
      </c>
      <c r="BE142" s="157">
        <f t="shared" si="12"/>
        <v>0</v>
      </c>
      <c r="BF142" s="157">
        <f t="shared" si="13"/>
        <v>0</v>
      </c>
      <c r="BG142" s="157">
        <f t="shared" si="14"/>
        <v>0</v>
      </c>
      <c r="BH142" s="157">
        <f t="shared" si="15"/>
        <v>0</v>
      </c>
      <c r="BI142" s="157">
        <f t="shared" si="16"/>
        <v>0</v>
      </c>
      <c r="BJ142" s="3" t="s">
        <v>81</v>
      </c>
      <c r="BK142" s="157">
        <f t="shared" si="17"/>
        <v>0</v>
      </c>
      <c r="BL142" s="3" t="s">
        <v>197</v>
      </c>
      <c r="BM142" s="156" t="s">
        <v>2105</v>
      </c>
    </row>
    <row r="143" spans="2:65" s="17" customFormat="1" ht="24.25" customHeight="1">
      <c r="B143" s="143"/>
      <c r="C143" s="144" t="s">
        <v>235</v>
      </c>
      <c r="D143" s="144" t="s">
        <v>159</v>
      </c>
      <c r="E143" s="145" t="s">
        <v>1593</v>
      </c>
      <c r="F143" s="146" t="s">
        <v>1594</v>
      </c>
      <c r="G143" s="147" t="s">
        <v>912</v>
      </c>
      <c r="H143" s="148"/>
      <c r="I143" s="149"/>
      <c r="J143" s="150"/>
      <c r="K143" s="151"/>
      <c r="L143" s="18"/>
      <c r="M143" s="152"/>
      <c r="N143" s="153" t="s">
        <v>35</v>
      </c>
      <c r="O143" s="45"/>
      <c r="P143" s="154">
        <f t="shared" si="9"/>
        <v>0</v>
      </c>
      <c r="Q143" s="154">
        <v>0</v>
      </c>
      <c r="R143" s="154">
        <f t="shared" si="10"/>
        <v>0</v>
      </c>
      <c r="S143" s="154">
        <v>0</v>
      </c>
      <c r="T143" s="155">
        <f t="shared" si="11"/>
        <v>0</v>
      </c>
      <c r="AR143" s="156" t="s">
        <v>197</v>
      </c>
      <c r="AT143" s="156" t="s">
        <v>159</v>
      </c>
      <c r="AU143" s="156" t="s">
        <v>75</v>
      </c>
      <c r="AY143" s="3" t="s">
        <v>157</v>
      </c>
      <c r="BE143" s="157">
        <f t="shared" si="12"/>
        <v>0</v>
      </c>
      <c r="BF143" s="157">
        <f t="shared" si="13"/>
        <v>0</v>
      </c>
      <c r="BG143" s="157">
        <f t="shared" si="14"/>
        <v>0</v>
      </c>
      <c r="BH143" s="157">
        <f t="shared" si="15"/>
        <v>0</v>
      </c>
      <c r="BI143" s="157">
        <f t="shared" si="16"/>
        <v>0</v>
      </c>
      <c r="BJ143" s="3" t="s">
        <v>81</v>
      </c>
      <c r="BK143" s="157">
        <f t="shared" si="17"/>
        <v>0</v>
      </c>
      <c r="BL143" s="3" t="s">
        <v>197</v>
      </c>
      <c r="BM143" s="156" t="s">
        <v>2106</v>
      </c>
    </row>
    <row r="144" spans="2:65" s="129" customFormat="1" ht="25.9" customHeight="1">
      <c r="B144" s="130"/>
      <c r="D144" s="131" t="s">
        <v>68</v>
      </c>
      <c r="E144" s="132" t="s">
        <v>1596</v>
      </c>
      <c r="F144" s="132" t="s">
        <v>1597</v>
      </c>
      <c r="I144" s="133"/>
      <c r="J144" s="134"/>
      <c r="L144" s="130"/>
      <c r="M144" s="135"/>
      <c r="N144" s="136"/>
      <c r="O144" s="136"/>
      <c r="P144" s="137">
        <f>SUM(P145:P155)</f>
        <v>0</v>
      </c>
      <c r="Q144" s="136"/>
      <c r="R144" s="137">
        <f>SUM(R145:R155)</f>
        <v>0</v>
      </c>
      <c r="S144" s="136"/>
      <c r="T144" s="138">
        <f>SUM(T145:T155)</f>
        <v>0</v>
      </c>
      <c r="AR144" s="131" t="s">
        <v>81</v>
      </c>
      <c r="AT144" s="139" t="s">
        <v>68</v>
      </c>
      <c r="AU144" s="139" t="s">
        <v>69</v>
      </c>
      <c r="AY144" s="131" t="s">
        <v>157</v>
      </c>
      <c r="BK144" s="140">
        <f>SUM(BK145:BK155)</f>
        <v>0</v>
      </c>
    </row>
    <row r="145" spans="2:65" s="17" customFormat="1" ht="24.25" customHeight="1">
      <c r="B145" s="143"/>
      <c r="C145" s="144" t="s">
        <v>201</v>
      </c>
      <c r="D145" s="144" t="s">
        <v>159</v>
      </c>
      <c r="E145" s="145" t="s">
        <v>2107</v>
      </c>
      <c r="F145" s="146" t="s">
        <v>1972</v>
      </c>
      <c r="G145" s="147" t="s">
        <v>222</v>
      </c>
      <c r="H145" s="148">
        <v>2</v>
      </c>
      <c r="I145" s="149"/>
      <c r="J145" s="150"/>
      <c r="K145" s="151"/>
      <c r="L145" s="18"/>
      <c r="M145" s="152"/>
      <c r="N145" s="153" t="s">
        <v>35</v>
      </c>
      <c r="O145" s="45"/>
      <c r="P145" s="154">
        <f t="shared" ref="P145:P155" si="18">O145*H145</f>
        <v>0</v>
      </c>
      <c r="Q145" s="154">
        <v>0</v>
      </c>
      <c r="R145" s="154">
        <f t="shared" ref="R145:R155" si="19">Q145*H145</f>
        <v>0</v>
      </c>
      <c r="S145" s="154">
        <v>0</v>
      </c>
      <c r="T145" s="155">
        <f t="shared" ref="T145:T155" si="20">S145*H145</f>
        <v>0</v>
      </c>
      <c r="AR145" s="156" t="s">
        <v>197</v>
      </c>
      <c r="AT145" s="156" t="s">
        <v>159</v>
      </c>
      <c r="AU145" s="156" t="s">
        <v>75</v>
      </c>
      <c r="AY145" s="3" t="s">
        <v>157</v>
      </c>
      <c r="BE145" s="157">
        <f t="shared" ref="BE145:BE155" si="21">IF(N145="základná",J145,0)</f>
        <v>0</v>
      </c>
      <c r="BF145" s="157">
        <f t="shared" ref="BF145:BF155" si="22">IF(N145="znížená",J145,0)</f>
        <v>0</v>
      </c>
      <c r="BG145" s="157">
        <f t="shared" ref="BG145:BG155" si="23">IF(N145="zákl. prenesená",J145,0)</f>
        <v>0</v>
      </c>
      <c r="BH145" s="157">
        <f t="shared" ref="BH145:BH155" si="24">IF(N145="zníž. prenesená",J145,0)</f>
        <v>0</v>
      </c>
      <c r="BI145" s="157">
        <f t="shared" ref="BI145:BI155" si="25">IF(N145="nulová",J145,0)</f>
        <v>0</v>
      </c>
      <c r="BJ145" s="3" t="s">
        <v>81</v>
      </c>
      <c r="BK145" s="157">
        <f t="shared" ref="BK145:BK155" si="26">ROUND(I145*H145,2)</f>
        <v>0</v>
      </c>
      <c r="BL145" s="3" t="s">
        <v>197</v>
      </c>
      <c r="BM145" s="156" t="s">
        <v>2108</v>
      </c>
    </row>
    <row r="146" spans="2:65" s="17" customFormat="1" ht="16.5" customHeight="1">
      <c r="B146" s="143"/>
      <c r="C146" s="186" t="s">
        <v>245</v>
      </c>
      <c r="D146" s="186" t="s">
        <v>236</v>
      </c>
      <c r="E146" s="187" t="s">
        <v>2109</v>
      </c>
      <c r="F146" s="188" t="s">
        <v>2110</v>
      </c>
      <c r="G146" s="189" t="s">
        <v>222</v>
      </c>
      <c r="H146" s="190">
        <v>2</v>
      </c>
      <c r="I146" s="191"/>
      <c r="J146" s="192"/>
      <c r="K146" s="193"/>
      <c r="L146" s="194"/>
      <c r="M146" s="195"/>
      <c r="N146" s="196" t="s">
        <v>35</v>
      </c>
      <c r="O146" s="45"/>
      <c r="P146" s="154">
        <f t="shared" si="18"/>
        <v>0</v>
      </c>
      <c r="Q146" s="154">
        <v>0</v>
      </c>
      <c r="R146" s="154">
        <f t="shared" si="19"/>
        <v>0</v>
      </c>
      <c r="S146" s="154">
        <v>0</v>
      </c>
      <c r="T146" s="155">
        <f t="shared" si="20"/>
        <v>0</v>
      </c>
      <c r="AR146" s="156" t="s">
        <v>233</v>
      </c>
      <c r="AT146" s="156" t="s">
        <v>236</v>
      </c>
      <c r="AU146" s="156" t="s">
        <v>75</v>
      </c>
      <c r="AY146" s="3" t="s">
        <v>157</v>
      </c>
      <c r="BE146" s="157">
        <f t="shared" si="21"/>
        <v>0</v>
      </c>
      <c r="BF146" s="157">
        <f t="shared" si="22"/>
        <v>0</v>
      </c>
      <c r="BG146" s="157">
        <f t="shared" si="23"/>
        <v>0</v>
      </c>
      <c r="BH146" s="157">
        <f t="shared" si="24"/>
        <v>0</v>
      </c>
      <c r="BI146" s="157">
        <f t="shared" si="25"/>
        <v>0</v>
      </c>
      <c r="BJ146" s="3" t="s">
        <v>81</v>
      </c>
      <c r="BK146" s="157">
        <f t="shared" si="26"/>
        <v>0</v>
      </c>
      <c r="BL146" s="3" t="s">
        <v>197</v>
      </c>
      <c r="BM146" s="156" t="s">
        <v>2111</v>
      </c>
    </row>
    <row r="147" spans="2:65" s="17" customFormat="1" ht="24.25" customHeight="1">
      <c r="B147" s="143"/>
      <c r="C147" s="144" t="s">
        <v>6</v>
      </c>
      <c r="D147" s="144" t="s">
        <v>159</v>
      </c>
      <c r="E147" s="145" t="s">
        <v>2112</v>
      </c>
      <c r="F147" s="146" t="s">
        <v>1976</v>
      </c>
      <c r="G147" s="147" t="s">
        <v>222</v>
      </c>
      <c r="H147" s="148">
        <v>2</v>
      </c>
      <c r="I147" s="149"/>
      <c r="J147" s="150"/>
      <c r="K147" s="151"/>
      <c r="L147" s="18"/>
      <c r="M147" s="152"/>
      <c r="N147" s="153" t="s">
        <v>35</v>
      </c>
      <c r="O147" s="45"/>
      <c r="P147" s="154">
        <f t="shared" si="18"/>
        <v>0</v>
      </c>
      <c r="Q147" s="154">
        <v>0</v>
      </c>
      <c r="R147" s="154">
        <f t="shared" si="19"/>
        <v>0</v>
      </c>
      <c r="S147" s="154">
        <v>0</v>
      </c>
      <c r="T147" s="155">
        <f t="shared" si="20"/>
        <v>0</v>
      </c>
      <c r="AR147" s="156" t="s">
        <v>197</v>
      </c>
      <c r="AT147" s="156" t="s">
        <v>159</v>
      </c>
      <c r="AU147" s="156" t="s">
        <v>75</v>
      </c>
      <c r="AY147" s="3" t="s">
        <v>157</v>
      </c>
      <c r="BE147" s="157">
        <f t="shared" si="21"/>
        <v>0</v>
      </c>
      <c r="BF147" s="157">
        <f t="shared" si="22"/>
        <v>0</v>
      </c>
      <c r="BG147" s="157">
        <f t="shared" si="23"/>
        <v>0</v>
      </c>
      <c r="BH147" s="157">
        <f t="shared" si="24"/>
        <v>0</v>
      </c>
      <c r="BI147" s="157">
        <f t="shared" si="25"/>
        <v>0</v>
      </c>
      <c r="BJ147" s="3" t="s">
        <v>81</v>
      </c>
      <c r="BK147" s="157">
        <f t="shared" si="26"/>
        <v>0</v>
      </c>
      <c r="BL147" s="3" t="s">
        <v>197</v>
      </c>
      <c r="BM147" s="156" t="s">
        <v>2113</v>
      </c>
    </row>
    <row r="148" spans="2:65" s="17" customFormat="1" ht="16.5" customHeight="1">
      <c r="B148" s="143"/>
      <c r="C148" s="186" t="s">
        <v>252</v>
      </c>
      <c r="D148" s="186" t="s">
        <v>236</v>
      </c>
      <c r="E148" s="187" t="s">
        <v>2114</v>
      </c>
      <c r="F148" s="188" t="s">
        <v>2115</v>
      </c>
      <c r="G148" s="189" t="s">
        <v>222</v>
      </c>
      <c r="H148" s="190">
        <v>2</v>
      </c>
      <c r="I148" s="191"/>
      <c r="J148" s="192"/>
      <c r="K148" s="193"/>
      <c r="L148" s="194"/>
      <c r="M148" s="195"/>
      <c r="N148" s="196" t="s">
        <v>35</v>
      </c>
      <c r="O148" s="45"/>
      <c r="P148" s="154">
        <f t="shared" si="18"/>
        <v>0</v>
      </c>
      <c r="Q148" s="154">
        <v>0</v>
      </c>
      <c r="R148" s="154">
        <f t="shared" si="19"/>
        <v>0</v>
      </c>
      <c r="S148" s="154">
        <v>0</v>
      </c>
      <c r="T148" s="155">
        <f t="shared" si="20"/>
        <v>0</v>
      </c>
      <c r="AR148" s="156" t="s">
        <v>233</v>
      </c>
      <c r="AT148" s="156" t="s">
        <v>236</v>
      </c>
      <c r="AU148" s="156" t="s">
        <v>75</v>
      </c>
      <c r="AY148" s="3" t="s">
        <v>157</v>
      </c>
      <c r="BE148" s="157">
        <f t="shared" si="21"/>
        <v>0</v>
      </c>
      <c r="BF148" s="157">
        <f t="shared" si="22"/>
        <v>0</v>
      </c>
      <c r="BG148" s="157">
        <f t="shared" si="23"/>
        <v>0</v>
      </c>
      <c r="BH148" s="157">
        <f t="shared" si="24"/>
        <v>0</v>
      </c>
      <c r="BI148" s="157">
        <f t="shared" si="25"/>
        <v>0</v>
      </c>
      <c r="BJ148" s="3" t="s">
        <v>81</v>
      </c>
      <c r="BK148" s="157">
        <f t="shared" si="26"/>
        <v>0</v>
      </c>
      <c r="BL148" s="3" t="s">
        <v>197</v>
      </c>
      <c r="BM148" s="156" t="s">
        <v>2116</v>
      </c>
    </row>
    <row r="149" spans="2:65" s="17" customFormat="1" ht="16.5" customHeight="1">
      <c r="B149" s="143"/>
      <c r="C149" s="144" t="s">
        <v>209</v>
      </c>
      <c r="D149" s="144" t="s">
        <v>159</v>
      </c>
      <c r="E149" s="145" t="s">
        <v>2117</v>
      </c>
      <c r="F149" s="146" t="s">
        <v>2118</v>
      </c>
      <c r="G149" s="147" t="s">
        <v>222</v>
      </c>
      <c r="H149" s="148">
        <v>2</v>
      </c>
      <c r="I149" s="149"/>
      <c r="J149" s="150"/>
      <c r="K149" s="151"/>
      <c r="L149" s="18"/>
      <c r="M149" s="152"/>
      <c r="N149" s="153" t="s">
        <v>35</v>
      </c>
      <c r="O149" s="45"/>
      <c r="P149" s="154">
        <f t="shared" si="18"/>
        <v>0</v>
      </c>
      <c r="Q149" s="154">
        <v>0</v>
      </c>
      <c r="R149" s="154">
        <f t="shared" si="19"/>
        <v>0</v>
      </c>
      <c r="S149" s="154">
        <v>0</v>
      </c>
      <c r="T149" s="155">
        <f t="shared" si="20"/>
        <v>0</v>
      </c>
      <c r="AR149" s="156" t="s">
        <v>197</v>
      </c>
      <c r="AT149" s="156" t="s">
        <v>159</v>
      </c>
      <c r="AU149" s="156" t="s">
        <v>75</v>
      </c>
      <c r="AY149" s="3" t="s">
        <v>157</v>
      </c>
      <c r="BE149" s="157">
        <f t="shared" si="21"/>
        <v>0</v>
      </c>
      <c r="BF149" s="157">
        <f t="shared" si="22"/>
        <v>0</v>
      </c>
      <c r="BG149" s="157">
        <f t="shared" si="23"/>
        <v>0</v>
      </c>
      <c r="BH149" s="157">
        <f t="shared" si="24"/>
        <v>0</v>
      </c>
      <c r="BI149" s="157">
        <f t="shared" si="25"/>
        <v>0</v>
      </c>
      <c r="BJ149" s="3" t="s">
        <v>81</v>
      </c>
      <c r="BK149" s="157">
        <f t="shared" si="26"/>
        <v>0</v>
      </c>
      <c r="BL149" s="3" t="s">
        <v>197</v>
      </c>
      <c r="BM149" s="156" t="s">
        <v>2119</v>
      </c>
    </row>
    <row r="150" spans="2:65" s="17" customFormat="1" ht="16.5" customHeight="1">
      <c r="B150" s="143"/>
      <c r="C150" s="186" t="s">
        <v>260</v>
      </c>
      <c r="D150" s="186" t="s">
        <v>236</v>
      </c>
      <c r="E150" s="187" t="s">
        <v>2120</v>
      </c>
      <c r="F150" s="188" t="s">
        <v>2121</v>
      </c>
      <c r="G150" s="189" t="s">
        <v>222</v>
      </c>
      <c r="H150" s="190">
        <v>2</v>
      </c>
      <c r="I150" s="191"/>
      <c r="J150" s="192"/>
      <c r="K150" s="193"/>
      <c r="L150" s="194"/>
      <c r="M150" s="195"/>
      <c r="N150" s="196" t="s">
        <v>35</v>
      </c>
      <c r="O150" s="45"/>
      <c r="P150" s="154">
        <f t="shared" si="18"/>
        <v>0</v>
      </c>
      <c r="Q150" s="154">
        <v>0</v>
      </c>
      <c r="R150" s="154">
        <f t="shared" si="19"/>
        <v>0</v>
      </c>
      <c r="S150" s="154">
        <v>0</v>
      </c>
      <c r="T150" s="155">
        <f t="shared" si="20"/>
        <v>0</v>
      </c>
      <c r="AR150" s="156" t="s">
        <v>233</v>
      </c>
      <c r="AT150" s="156" t="s">
        <v>236</v>
      </c>
      <c r="AU150" s="156" t="s">
        <v>75</v>
      </c>
      <c r="AY150" s="3" t="s">
        <v>157</v>
      </c>
      <c r="BE150" s="157">
        <f t="shared" si="21"/>
        <v>0</v>
      </c>
      <c r="BF150" s="157">
        <f t="shared" si="22"/>
        <v>0</v>
      </c>
      <c r="BG150" s="157">
        <f t="shared" si="23"/>
        <v>0</v>
      </c>
      <c r="BH150" s="157">
        <f t="shared" si="24"/>
        <v>0</v>
      </c>
      <c r="BI150" s="157">
        <f t="shared" si="25"/>
        <v>0</v>
      </c>
      <c r="BJ150" s="3" t="s">
        <v>81</v>
      </c>
      <c r="BK150" s="157">
        <f t="shared" si="26"/>
        <v>0</v>
      </c>
      <c r="BL150" s="3" t="s">
        <v>197</v>
      </c>
      <c r="BM150" s="156" t="s">
        <v>2122</v>
      </c>
    </row>
    <row r="151" spans="2:65" s="17" customFormat="1" ht="16.5" customHeight="1">
      <c r="B151" s="143"/>
      <c r="C151" s="144" t="s">
        <v>217</v>
      </c>
      <c r="D151" s="144" t="s">
        <v>159</v>
      </c>
      <c r="E151" s="145" t="s">
        <v>2123</v>
      </c>
      <c r="F151" s="146" t="s">
        <v>2124</v>
      </c>
      <c r="G151" s="147" t="s">
        <v>222</v>
      </c>
      <c r="H151" s="148">
        <v>2</v>
      </c>
      <c r="I151" s="149"/>
      <c r="J151" s="150"/>
      <c r="K151" s="151"/>
      <c r="L151" s="18"/>
      <c r="M151" s="152"/>
      <c r="N151" s="153" t="s">
        <v>35</v>
      </c>
      <c r="O151" s="45"/>
      <c r="P151" s="154">
        <f t="shared" si="18"/>
        <v>0</v>
      </c>
      <c r="Q151" s="154">
        <v>0</v>
      </c>
      <c r="R151" s="154">
        <f t="shared" si="19"/>
        <v>0</v>
      </c>
      <c r="S151" s="154">
        <v>0</v>
      </c>
      <c r="T151" s="155">
        <f t="shared" si="20"/>
        <v>0</v>
      </c>
      <c r="AR151" s="156" t="s">
        <v>197</v>
      </c>
      <c r="AT151" s="156" t="s">
        <v>159</v>
      </c>
      <c r="AU151" s="156" t="s">
        <v>75</v>
      </c>
      <c r="AY151" s="3" t="s">
        <v>157</v>
      </c>
      <c r="BE151" s="157">
        <f t="shared" si="21"/>
        <v>0</v>
      </c>
      <c r="BF151" s="157">
        <f t="shared" si="22"/>
        <v>0</v>
      </c>
      <c r="BG151" s="157">
        <f t="shared" si="23"/>
        <v>0</v>
      </c>
      <c r="BH151" s="157">
        <f t="shared" si="24"/>
        <v>0</v>
      </c>
      <c r="BI151" s="157">
        <f t="shared" si="25"/>
        <v>0</v>
      </c>
      <c r="BJ151" s="3" t="s">
        <v>81</v>
      </c>
      <c r="BK151" s="157">
        <f t="shared" si="26"/>
        <v>0</v>
      </c>
      <c r="BL151" s="3" t="s">
        <v>197</v>
      </c>
      <c r="BM151" s="156" t="s">
        <v>2125</v>
      </c>
    </row>
    <row r="152" spans="2:65" s="17" customFormat="1" ht="16.5" customHeight="1">
      <c r="B152" s="143"/>
      <c r="C152" s="186" t="s">
        <v>267</v>
      </c>
      <c r="D152" s="186" t="s">
        <v>236</v>
      </c>
      <c r="E152" s="187" t="s">
        <v>2126</v>
      </c>
      <c r="F152" s="188" t="s">
        <v>2127</v>
      </c>
      <c r="G152" s="189" t="s">
        <v>222</v>
      </c>
      <c r="H152" s="190">
        <v>2</v>
      </c>
      <c r="I152" s="191"/>
      <c r="J152" s="192"/>
      <c r="K152" s="193"/>
      <c r="L152" s="194"/>
      <c r="M152" s="195"/>
      <c r="N152" s="196" t="s">
        <v>35</v>
      </c>
      <c r="O152" s="45"/>
      <c r="P152" s="154">
        <f t="shared" si="18"/>
        <v>0</v>
      </c>
      <c r="Q152" s="154">
        <v>0</v>
      </c>
      <c r="R152" s="154">
        <f t="shared" si="19"/>
        <v>0</v>
      </c>
      <c r="S152" s="154">
        <v>0</v>
      </c>
      <c r="T152" s="155">
        <f t="shared" si="20"/>
        <v>0</v>
      </c>
      <c r="AR152" s="156" t="s">
        <v>233</v>
      </c>
      <c r="AT152" s="156" t="s">
        <v>236</v>
      </c>
      <c r="AU152" s="156" t="s">
        <v>75</v>
      </c>
      <c r="AY152" s="3" t="s">
        <v>157</v>
      </c>
      <c r="BE152" s="157">
        <f t="shared" si="21"/>
        <v>0</v>
      </c>
      <c r="BF152" s="157">
        <f t="shared" si="22"/>
        <v>0</v>
      </c>
      <c r="BG152" s="157">
        <f t="shared" si="23"/>
        <v>0</v>
      </c>
      <c r="BH152" s="157">
        <f t="shared" si="24"/>
        <v>0</v>
      </c>
      <c r="BI152" s="157">
        <f t="shared" si="25"/>
        <v>0</v>
      </c>
      <c r="BJ152" s="3" t="s">
        <v>81</v>
      </c>
      <c r="BK152" s="157">
        <f t="shared" si="26"/>
        <v>0</v>
      </c>
      <c r="BL152" s="3" t="s">
        <v>197</v>
      </c>
      <c r="BM152" s="156" t="s">
        <v>2128</v>
      </c>
    </row>
    <row r="153" spans="2:65" s="17" customFormat="1" ht="21.75" customHeight="1">
      <c r="B153" s="143"/>
      <c r="C153" s="144" t="s">
        <v>223</v>
      </c>
      <c r="D153" s="144" t="s">
        <v>159</v>
      </c>
      <c r="E153" s="145" t="s">
        <v>1623</v>
      </c>
      <c r="F153" s="146" t="s">
        <v>1624</v>
      </c>
      <c r="G153" s="147" t="s">
        <v>912</v>
      </c>
      <c r="H153" s="148"/>
      <c r="I153" s="149"/>
      <c r="J153" s="150"/>
      <c r="K153" s="151"/>
      <c r="L153" s="18"/>
      <c r="M153" s="152"/>
      <c r="N153" s="153" t="s">
        <v>35</v>
      </c>
      <c r="O153" s="45"/>
      <c r="P153" s="154">
        <f t="shared" si="18"/>
        <v>0</v>
      </c>
      <c r="Q153" s="154">
        <v>0</v>
      </c>
      <c r="R153" s="154">
        <f t="shared" si="19"/>
        <v>0</v>
      </c>
      <c r="S153" s="154">
        <v>0</v>
      </c>
      <c r="T153" s="155">
        <f t="shared" si="20"/>
        <v>0</v>
      </c>
      <c r="AR153" s="156" t="s">
        <v>197</v>
      </c>
      <c r="AT153" s="156" t="s">
        <v>159</v>
      </c>
      <c r="AU153" s="156" t="s">
        <v>75</v>
      </c>
      <c r="AY153" s="3" t="s">
        <v>157</v>
      </c>
      <c r="BE153" s="157">
        <f t="shared" si="21"/>
        <v>0</v>
      </c>
      <c r="BF153" s="157">
        <f t="shared" si="22"/>
        <v>0</v>
      </c>
      <c r="BG153" s="157">
        <f t="shared" si="23"/>
        <v>0</v>
      </c>
      <c r="BH153" s="157">
        <f t="shared" si="24"/>
        <v>0</v>
      </c>
      <c r="BI153" s="157">
        <f t="shared" si="25"/>
        <v>0</v>
      </c>
      <c r="BJ153" s="3" t="s">
        <v>81</v>
      </c>
      <c r="BK153" s="157">
        <f t="shared" si="26"/>
        <v>0</v>
      </c>
      <c r="BL153" s="3" t="s">
        <v>197</v>
      </c>
      <c r="BM153" s="156" t="s">
        <v>2129</v>
      </c>
    </row>
    <row r="154" spans="2:65" s="17" customFormat="1" ht="24.25" customHeight="1">
      <c r="B154" s="143"/>
      <c r="C154" s="144" t="s">
        <v>276</v>
      </c>
      <c r="D154" s="144" t="s">
        <v>159</v>
      </c>
      <c r="E154" s="145" t="s">
        <v>1626</v>
      </c>
      <c r="F154" s="146" t="s">
        <v>1627</v>
      </c>
      <c r="G154" s="147" t="s">
        <v>912</v>
      </c>
      <c r="H154" s="148"/>
      <c r="I154" s="149"/>
      <c r="J154" s="150"/>
      <c r="K154" s="151"/>
      <c r="L154" s="18"/>
      <c r="M154" s="152"/>
      <c r="N154" s="153" t="s">
        <v>35</v>
      </c>
      <c r="O154" s="45"/>
      <c r="P154" s="154">
        <f t="shared" si="18"/>
        <v>0</v>
      </c>
      <c r="Q154" s="154">
        <v>0</v>
      </c>
      <c r="R154" s="154">
        <f t="shared" si="19"/>
        <v>0</v>
      </c>
      <c r="S154" s="154">
        <v>0</v>
      </c>
      <c r="T154" s="155">
        <f t="shared" si="20"/>
        <v>0</v>
      </c>
      <c r="AR154" s="156" t="s">
        <v>197</v>
      </c>
      <c r="AT154" s="156" t="s">
        <v>159</v>
      </c>
      <c r="AU154" s="156" t="s">
        <v>75</v>
      </c>
      <c r="AY154" s="3" t="s">
        <v>157</v>
      </c>
      <c r="BE154" s="157">
        <f t="shared" si="21"/>
        <v>0</v>
      </c>
      <c r="BF154" s="157">
        <f t="shared" si="22"/>
        <v>0</v>
      </c>
      <c r="BG154" s="157">
        <f t="shared" si="23"/>
        <v>0</v>
      </c>
      <c r="BH154" s="157">
        <f t="shared" si="24"/>
        <v>0</v>
      </c>
      <c r="BI154" s="157">
        <f t="shared" si="25"/>
        <v>0</v>
      </c>
      <c r="BJ154" s="3" t="s">
        <v>81</v>
      </c>
      <c r="BK154" s="157">
        <f t="shared" si="26"/>
        <v>0</v>
      </c>
      <c r="BL154" s="3" t="s">
        <v>197</v>
      </c>
      <c r="BM154" s="156" t="s">
        <v>2130</v>
      </c>
    </row>
    <row r="155" spans="2:65" s="17" customFormat="1" ht="24.25" customHeight="1">
      <c r="B155" s="143"/>
      <c r="C155" s="144" t="s">
        <v>226</v>
      </c>
      <c r="D155" s="144" t="s">
        <v>159</v>
      </c>
      <c r="E155" s="145" t="s">
        <v>1629</v>
      </c>
      <c r="F155" s="146" t="s">
        <v>1630</v>
      </c>
      <c r="G155" s="147" t="s">
        <v>912</v>
      </c>
      <c r="H155" s="148"/>
      <c r="I155" s="149"/>
      <c r="J155" s="150"/>
      <c r="K155" s="151"/>
      <c r="L155" s="18"/>
      <c r="M155" s="152"/>
      <c r="N155" s="153" t="s">
        <v>35</v>
      </c>
      <c r="O155" s="45"/>
      <c r="P155" s="154">
        <f t="shared" si="18"/>
        <v>0</v>
      </c>
      <c r="Q155" s="154">
        <v>0</v>
      </c>
      <c r="R155" s="154">
        <f t="shared" si="19"/>
        <v>0</v>
      </c>
      <c r="S155" s="154">
        <v>0</v>
      </c>
      <c r="T155" s="155">
        <f t="shared" si="20"/>
        <v>0</v>
      </c>
      <c r="AR155" s="156" t="s">
        <v>197</v>
      </c>
      <c r="AT155" s="156" t="s">
        <v>159</v>
      </c>
      <c r="AU155" s="156" t="s">
        <v>75</v>
      </c>
      <c r="AY155" s="3" t="s">
        <v>157</v>
      </c>
      <c r="BE155" s="157">
        <f t="shared" si="21"/>
        <v>0</v>
      </c>
      <c r="BF155" s="157">
        <f t="shared" si="22"/>
        <v>0</v>
      </c>
      <c r="BG155" s="157">
        <f t="shared" si="23"/>
        <v>0</v>
      </c>
      <c r="BH155" s="157">
        <f t="shared" si="24"/>
        <v>0</v>
      </c>
      <c r="BI155" s="157">
        <f t="shared" si="25"/>
        <v>0</v>
      </c>
      <c r="BJ155" s="3" t="s">
        <v>81</v>
      </c>
      <c r="BK155" s="157">
        <f t="shared" si="26"/>
        <v>0</v>
      </c>
      <c r="BL155" s="3" t="s">
        <v>197</v>
      </c>
      <c r="BM155" s="156" t="s">
        <v>2131</v>
      </c>
    </row>
    <row r="156" spans="2:65" s="129" customFormat="1" ht="25.9" customHeight="1">
      <c r="B156" s="130"/>
      <c r="D156" s="131" t="s">
        <v>68</v>
      </c>
      <c r="E156" s="132" t="s">
        <v>1721</v>
      </c>
      <c r="F156" s="132" t="s">
        <v>1722</v>
      </c>
      <c r="I156" s="133"/>
      <c r="J156" s="134"/>
      <c r="L156" s="130"/>
      <c r="M156" s="135"/>
      <c r="N156" s="136"/>
      <c r="O156" s="136"/>
      <c r="P156" s="137">
        <f>SUM(P157:P158)</f>
        <v>0</v>
      </c>
      <c r="Q156" s="136"/>
      <c r="R156" s="137">
        <f>SUM(R157:R158)</f>
        <v>0</v>
      </c>
      <c r="S156" s="136"/>
      <c r="T156" s="138">
        <f>SUM(T157:T158)</f>
        <v>0</v>
      </c>
      <c r="AR156" s="131" t="s">
        <v>163</v>
      </c>
      <c r="AT156" s="139" t="s">
        <v>68</v>
      </c>
      <c r="AU156" s="139" t="s">
        <v>69</v>
      </c>
      <c r="AY156" s="131" t="s">
        <v>157</v>
      </c>
      <c r="BK156" s="140">
        <f>SUM(BK157:BK158)</f>
        <v>0</v>
      </c>
    </row>
    <row r="157" spans="2:65" s="17" customFormat="1" ht="37.9" customHeight="1">
      <c r="B157" s="143"/>
      <c r="C157" s="144" t="s">
        <v>295</v>
      </c>
      <c r="D157" s="144" t="s">
        <v>159</v>
      </c>
      <c r="E157" s="145" t="s">
        <v>2132</v>
      </c>
      <c r="F157" s="146" t="s">
        <v>2133</v>
      </c>
      <c r="G157" s="147" t="s">
        <v>1725</v>
      </c>
      <c r="H157" s="148">
        <v>5</v>
      </c>
      <c r="I157" s="149"/>
      <c r="J157" s="150"/>
      <c r="K157" s="151"/>
      <c r="L157" s="18"/>
      <c r="M157" s="152"/>
      <c r="N157" s="153" t="s">
        <v>35</v>
      </c>
      <c r="O157" s="45"/>
      <c r="P157" s="154">
        <f>O157*H157</f>
        <v>0</v>
      </c>
      <c r="Q157" s="154">
        <v>0</v>
      </c>
      <c r="R157" s="154">
        <f>Q157*H157</f>
        <v>0</v>
      </c>
      <c r="S157" s="154">
        <v>0</v>
      </c>
      <c r="T157" s="155">
        <f>S157*H157</f>
        <v>0</v>
      </c>
      <c r="AR157" s="156" t="s">
        <v>1726</v>
      </c>
      <c r="AT157" s="156" t="s">
        <v>159</v>
      </c>
      <c r="AU157" s="156" t="s">
        <v>75</v>
      </c>
      <c r="AY157" s="3" t="s">
        <v>157</v>
      </c>
      <c r="BE157" s="157">
        <f>IF(N157="základná",J157,0)</f>
        <v>0</v>
      </c>
      <c r="BF157" s="157">
        <f>IF(N157="znížená",J157,0)</f>
        <v>0</v>
      </c>
      <c r="BG157" s="157">
        <f>IF(N157="zákl. prenesená",J157,0)</f>
        <v>0</v>
      </c>
      <c r="BH157" s="157">
        <f>IF(N157="zníž. prenesená",J157,0)</f>
        <v>0</v>
      </c>
      <c r="BI157" s="157">
        <f>IF(N157="nulová",J157,0)</f>
        <v>0</v>
      </c>
      <c r="BJ157" s="3" t="s">
        <v>81</v>
      </c>
      <c r="BK157" s="157">
        <f>ROUND(I157*H157,2)</f>
        <v>0</v>
      </c>
      <c r="BL157" s="3" t="s">
        <v>1726</v>
      </c>
      <c r="BM157" s="156" t="s">
        <v>2134</v>
      </c>
    </row>
    <row r="158" spans="2:65" s="17" customFormat="1" ht="37.9" customHeight="1">
      <c r="B158" s="143"/>
      <c r="C158" s="144" t="s">
        <v>230</v>
      </c>
      <c r="D158" s="144" t="s">
        <v>159</v>
      </c>
      <c r="E158" s="145" t="s">
        <v>2135</v>
      </c>
      <c r="F158" s="146" t="s">
        <v>2136</v>
      </c>
      <c r="G158" s="147" t="s">
        <v>1725</v>
      </c>
      <c r="H158" s="148">
        <v>4</v>
      </c>
      <c r="I158" s="149"/>
      <c r="J158" s="150"/>
      <c r="K158" s="151"/>
      <c r="L158" s="18"/>
      <c r="M158" s="152"/>
      <c r="N158" s="153" t="s">
        <v>35</v>
      </c>
      <c r="O158" s="45"/>
      <c r="P158" s="154">
        <f>O158*H158</f>
        <v>0</v>
      </c>
      <c r="Q158" s="154">
        <v>0</v>
      </c>
      <c r="R158" s="154">
        <f>Q158*H158</f>
        <v>0</v>
      </c>
      <c r="S158" s="154">
        <v>0</v>
      </c>
      <c r="T158" s="155">
        <f>S158*H158</f>
        <v>0</v>
      </c>
      <c r="AR158" s="156" t="s">
        <v>1726</v>
      </c>
      <c r="AT158" s="156" t="s">
        <v>159</v>
      </c>
      <c r="AU158" s="156" t="s">
        <v>75</v>
      </c>
      <c r="AY158" s="3" t="s">
        <v>157</v>
      </c>
      <c r="BE158" s="157">
        <f>IF(N158="základná",J158,0)</f>
        <v>0</v>
      </c>
      <c r="BF158" s="157">
        <f>IF(N158="znížená",J158,0)</f>
        <v>0</v>
      </c>
      <c r="BG158" s="157">
        <f>IF(N158="zákl. prenesená",J158,0)</f>
        <v>0</v>
      </c>
      <c r="BH158" s="157">
        <f>IF(N158="zníž. prenesená",J158,0)</f>
        <v>0</v>
      </c>
      <c r="BI158" s="157">
        <f>IF(N158="nulová",J158,0)</f>
        <v>0</v>
      </c>
      <c r="BJ158" s="3" t="s">
        <v>81</v>
      </c>
      <c r="BK158" s="157">
        <f>ROUND(I158*H158,2)</f>
        <v>0</v>
      </c>
      <c r="BL158" s="3" t="s">
        <v>1726</v>
      </c>
      <c r="BM158" s="156" t="s">
        <v>2137</v>
      </c>
    </row>
    <row r="159" spans="2:65" s="129" customFormat="1" ht="25.9" customHeight="1">
      <c r="B159" s="130"/>
      <c r="D159" s="131" t="s">
        <v>68</v>
      </c>
      <c r="E159" s="132" t="s">
        <v>1398</v>
      </c>
      <c r="F159" s="132" t="s">
        <v>1399</v>
      </c>
      <c r="I159" s="133"/>
      <c r="J159" s="134"/>
      <c r="L159" s="130"/>
      <c r="M159" s="135"/>
      <c r="N159" s="136"/>
      <c r="O159" s="136"/>
      <c r="P159" s="137">
        <f>SUM(P160:P162)</f>
        <v>0</v>
      </c>
      <c r="Q159" s="136"/>
      <c r="R159" s="137">
        <f>SUM(R160:R162)</f>
        <v>0</v>
      </c>
      <c r="S159" s="136"/>
      <c r="T159" s="138">
        <f>SUM(T160:T162)</f>
        <v>0</v>
      </c>
      <c r="AR159" s="131" t="s">
        <v>163</v>
      </c>
      <c r="AT159" s="139" t="s">
        <v>68</v>
      </c>
      <c r="AU159" s="139" t="s">
        <v>69</v>
      </c>
      <c r="AY159" s="131" t="s">
        <v>157</v>
      </c>
      <c r="BK159" s="140">
        <f>SUM(BK160:BK162)</f>
        <v>0</v>
      </c>
    </row>
    <row r="160" spans="2:65" s="17" customFormat="1" ht="16.5" customHeight="1">
      <c r="B160" s="143"/>
      <c r="C160" s="144" t="s">
        <v>323</v>
      </c>
      <c r="D160" s="144" t="s">
        <v>159</v>
      </c>
      <c r="E160" s="145" t="s">
        <v>2082</v>
      </c>
      <c r="F160" s="146" t="s">
        <v>2083</v>
      </c>
      <c r="G160" s="147" t="s">
        <v>1725</v>
      </c>
      <c r="H160" s="148">
        <v>2</v>
      </c>
      <c r="I160" s="149"/>
      <c r="J160" s="150"/>
      <c r="K160" s="151"/>
      <c r="L160" s="18"/>
      <c r="M160" s="152"/>
      <c r="N160" s="153" t="s">
        <v>35</v>
      </c>
      <c r="O160" s="45"/>
      <c r="P160" s="154">
        <f>O160*H160</f>
        <v>0</v>
      </c>
      <c r="Q160" s="154">
        <v>0</v>
      </c>
      <c r="R160" s="154">
        <f>Q160*H160</f>
        <v>0</v>
      </c>
      <c r="S160" s="154">
        <v>0</v>
      </c>
      <c r="T160" s="155">
        <f>S160*H160</f>
        <v>0</v>
      </c>
      <c r="AR160" s="156" t="s">
        <v>1402</v>
      </c>
      <c r="AT160" s="156" t="s">
        <v>159</v>
      </c>
      <c r="AU160" s="156" t="s">
        <v>75</v>
      </c>
      <c r="AY160" s="3" t="s">
        <v>157</v>
      </c>
      <c r="BE160" s="157">
        <f>IF(N160="základná",J160,0)</f>
        <v>0</v>
      </c>
      <c r="BF160" s="157">
        <f>IF(N160="znížená",J160,0)</f>
        <v>0</v>
      </c>
      <c r="BG160" s="157">
        <f>IF(N160="zákl. prenesená",J160,0)</f>
        <v>0</v>
      </c>
      <c r="BH160" s="157">
        <f>IF(N160="zníž. prenesená",J160,0)</f>
        <v>0</v>
      </c>
      <c r="BI160" s="157">
        <f>IF(N160="nulová",J160,0)</f>
        <v>0</v>
      </c>
      <c r="BJ160" s="3" t="s">
        <v>81</v>
      </c>
      <c r="BK160" s="157">
        <f>ROUND(I160*H160,2)</f>
        <v>0</v>
      </c>
      <c r="BL160" s="3" t="s">
        <v>1402</v>
      </c>
      <c r="BM160" s="156" t="s">
        <v>2138</v>
      </c>
    </row>
    <row r="161" spans="2:65" s="17" customFormat="1" ht="16.5" customHeight="1">
      <c r="B161" s="143"/>
      <c r="C161" s="144" t="s">
        <v>233</v>
      </c>
      <c r="D161" s="144" t="s">
        <v>159</v>
      </c>
      <c r="E161" s="145" t="s">
        <v>2080</v>
      </c>
      <c r="F161" s="146" t="s">
        <v>2139</v>
      </c>
      <c r="G161" s="147" t="s">
        <v>1725</v>
      </c>
      <c r="H161" s="148">
        <v>2</v>
      </c>
      <c r="I161" s="149"/>
      <c r="J161" s="150"/>
      <c r="K161" s="151"/>
      <c r="L161" s="18"/>
      <c r="M161" s="152"/>
      <c r="N161" s="153" t="s">
        <v>35</v>
      </c>
      <c r="O161" s="45"/>
      <c r="P161" s="154">
        <f>O161*H161</f>
        <v>0</v>
      </c>
      <c r="Q161" s="154">
        <v>0</v>
      </c>
      <c r="R161" s="154">
        <f>Q161*H161</f>
        <v>0</v>
      </c>
      <c r="S161" s="154">
        <v>0</v>
      </c>
      <c r="T161" s="155">
        <f>S161*H161</f>
        <v>0</v>
      </c>
      <c r="AR161" s="156" t="s">
        <v>1726</v>
      </c>
      <c r="AT161" s="156" t="s">
        <v>159</v>
      </c>
      <c r="AU161" s="156" t="s">
        <v>75</v>
      </c>
      <c r="AY161" s="3" t="s">
        <v>157</v>
      </c>
      <c r="BE161" s="157">
        <f>IF(N161="základná",J161,0)</f>
        <v>0</v>
      </c>
      <c r="BF161" s="157">
        <f>IF(N161="znížená",J161,0)</f>
        <v>0</v>
      </c>
      <c r="BG161" s="157">
        <f>IF(N161="zákl. prenesená",J161,0)</f>
        <v>0</v>
      </c>
      <c r="BH161" s="157">
        <f>IF(N161="zníž. prenesená",J161,0)</f>
        <v>0</v>
      </c>
      <c r="BI161" s="157">
        <f>IF(N161="nulová",J161,0)</f>
        <v>0</v>
      </c>
      <c r="BJ161" s="3" t="s">
        <v>81</v>
      </c>
      <c r="BK161" s="157">
        <f>ROUND(I161*H161,2)</f>
        <v>0</v>
      </c>
      <c r="BL161" s="3" t="s">
        <v>1726</v>
      </c>
      <c r="BM161" s="156" t="s">
        <v>2140</v>
      </c>
    </row>
    <row r="162" spans="2:65" s="17" customFormat="1" ht="16.5" customHeight="1">
      <c r="B162" s="143"/>
      <c r="C162" s="144" t="s">
        <v>330</v>
      </c>
      <c r="D162" s="144" t="s">
        <v>159</v>
      </c>
      <c r="E162" s="145" t="s">
        <v>1920</v>
      </c>
      <c r="F162" s="146" t="s">
        <v>2141</v>
      </c>
      <c r="G162" s="147" t="s">
        <v>1725</v>
      </c>
      <c r="H162" s="148">
        <v>72</v>
      </c>
      <c r="I162" s="149"/>
      <c r="J162" s="150"/>
      <c r="K162" s="151"/>
      <c r="L162" s="18"/>
      <c r="M162" s="205"/>
      <c r="N162" s="206" t="s">
        <v>35</v>
      </c>
      <c r="O162" s="207"/>
      <c r="P162" s="208">
        <f>O162*H162</f>
        <v>0</v>
      </c>
      <c r="Q162" s="208">
        <v>0</v>
      </c>
      <c r="R162" s="208">
        <f>Q162*H162</f>
        <v>0</v>
      </c>
      <c r="S162" s="208">
        <v>0</v>
      </c>
      <c r="T162" s="209">
        <f>S162*H162</f>
        <v>0</v>
      </c>
      <c r="AR162" s="156" t="s">
        <v>1726</v>
      </c>
      <c r="AT162" s="156" t="s">
        <v>159</v>
      </c>
      <c r="AU162" s="156" t="s">
        <v>75</v>
      </c>
      <c r="AY162" s="3" t="s">
        <v>157</v>
      </c>
      <c r="BE162" s="157">
        <f>IF(N162="základná",J162,0)</f>
        <v>0</v>
      </c>
      <c r="BF162" s="157">
        <f>IF(N162="znížená",J162,0)</f>
        <v>0</v>
      </c>
      <c r="BG162" s="157">
        <f>IF(N162="zákl. prenesená",J162,0)</f>
        <v>0</v>
      </c>
      <c r="BH162" s="157">
        <f>IF(N162="zníž. prenesená",J162,0)</f>
        <v>0</v>
      </c>
      <c r="BI162" s="157">
        <f>IF(N162="nulová",J162,0)</f>
        <v>0</v>
      </c>
      <c r="BJ162" s="3" t="s">
        <v>81</v>
      </c>
      <c r="BK162" s="157">
        <f>ROUND(I162*H162,2)</f>
        <v>0</v>
      </c>
      <c r="BL162" s="3" t="s">
        <v>1726</v>
      </c>
      <c r="BM162" s="156" t="s">
        <v>2142</v>
      </c>
    </row>
    <row r="163" spans="2:65" s="17" customFormat="1" ht="7" customHeight="1">
      <c r="B163" s="33"/>
      <c r="C163" s="34"/>
      <c r="D163" s="34"/>
      <c r="E163" s="34"/>
      <c r="F163" s="34"/>
      <c r="G163" s="34"/>
      <c r="H163" s="34"/>
      <c r="I163" s="34"/>
      <c r="J163" s="34"/>
      <c r="K163" s="34"/>
      <c r="L163" s="18"/>
    </row>
  </sheetData>
  <autoFilter ref="C122:K162"/>
  <mergeCells count="12">
    <mergeCell ref="E113:H113"/>
    <mergeCell ref="E115:H115"/>
    <mergeCell ref="E29:H29"/>
    <mergeCell ref="E82:H82"/>
    <mergeCell ref="E84:H84"/>
    <mergeCell ref="E86:H86"/>
    <mergeCell ref="E111:H111"/>
    <mergeCell ref="L2:V2"/>
    <mergeCell ref="E7:H7"/>
    <mergeCell ref="E9:H9"/>
    <mergeCell ref="E11:H11"/>
    <mergeCell ref="E20:H20"/>
  </mergeCells>
  <pageMargins left="0.39374999999999999" right="0.39374999999999999" top="0.39374999999999999" bottom="0.39374999999999999" header="0.51180555555555496" footer="0"/>
  <pageSetup paperSize="9" scale="89" firstPageNumber="0" fitToHeight="100" orientation="portrait" horizontalDpi="300" verticalDpi="300" r:id="rId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AMJ545"/>
  <sheetViews>
    <sheetView showGridLines="0" topLeftCell="A409" zoomScaleSheetLayoutView="100" workbookViewId="0">
      <selection activeCell="I430" sqref="I430"/>
    </sheetView>
  </sheetViews>
  <sheetFormatPr defaultColWidth="8.44140625" defaultRowHeight="10"/>
  <cols>
    <col min="1" max="1" width="8.33203125" style="1" customWidth="1"/>
    <col min="2" max="2" width="1.109375" style="1" customWidth="1"/>
    <col min="3" max="3" width="4.109375" style="1" customWidth="1"/>
    <col min="4" max="4" width="4.33203125" style="1" customWidth="1"/>
    <col min="5" max="5" width="17.109375" style="1" customWidth="1"/>
    <col min="6" max="6" width="50.77734375" style="1" customWidth="1"/>
    <col min="7" max="7" width="7.44140625" style="1" customWidth="1"/>
    <col min="8" max="8" width="14" style="1" customWidth="1"/>
    <col min="9" max="9" width="15.7773437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77734375" style="1" hidden="1" customWidth="1"/>
    <col min="14" max="14" width="9.33203125" style="1" hidden="1" customWidth="1"/>
    <col min="15" max="20" width="14.10937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32" max="43" width="8.44140625" style="1"/>
    <col min="44" max="65" width="9.33203125" style="1" hidden="1" customWidth="1"/>
    <col min="66" max="1024" width="8.44140625" style="1"/>
  </cols>
  <sheetData>
    <row r="2" spans="2:46" ht="37" customHeight="1">
      <c r="L2" s="689" t="s">
        <v>4</v>
      </c>
      <c r="M2" s="689"/>
      <c r="N2" s="689"/>
      <c r="O2" s="689"/>
      <c r="P2" s="689"/>
      <c r="Q2" s="689"/>
      <c r="R2" s="689"/>
      <c r="S2" s="689"/>
      <c r="T2" s="689"/>
      <c r="U2" s="689"/>
      <c r="V2" s="689"/>
      <c r="AT2" s="3" t="s">
        <v>104</v>
      </c>
    </row>
    <row r="3" spans="2:46" ht="7" customHeight="1">
      <c r="B3" s="4"/>
      <c r="C3" s="5"/>
      <c r="D3" s="5"/>
      <c r="E3" s="5"/>
      <c r="F3" s="5"/>
      <c r="G3" s="5"/>
      <c r="H3" s="5"/>
      <c r="I3" s="5"/>
      <c r="J3" s="5"/>
      <c r="K3" s="5"/>
      <c r="L3" s="6"/>
      <c r="AT3" s="3" t="s">
        <v>69</v>
      </c>
    </row>
    <row r="4" spans="2:46" ht="25" customHeight="1">
      <c r="B4" s="6"/>
      <c r="D4" s="7" t="s">
        <v>110</v>
      </c>
      <c r="L4" s="6"/>
      <c r="M4" s="85" t="s">
        <v>8</v>
      </c>
      <c r="AT4" s="3" t="s">
        <v>2</v>
      </c>
    </row>
    <row r="5" spans="2:46" ht="7" customHeight="1">
      <c r="B5" s="6"/>
      <c r="L5" s="6"/>
    </row>
    <row r="6" spans="2:46" ht="12" customHeight="1">
      <c r="B6" s="6"/>
      <c r="D6" s="12" t="s">
        <v>14</v>
      </c>
      <c r="L6" s="6"/>
    </row>
    <row r="7" spans="2:46" ht="16.5" customHeight="1">
      <c r="B7" s="6"/>
      <c r="E7" s="718" t="str">
        <f>'Rekapitulácia stavby'!K6</f>
        <v>Nitra, pracovisko ÚKT, Vodná 23 - rekonštrukcia priestorov</v>
      </c>
      <c r="F7" s="718"/>
      <c r="G7" s="718"/>
      <c r="H7" s="718"/>
      <c r="L7" s="6"/>
    </row>
    <row r="8" spans="2:46" ht="12" customHeight="1">
      <c r="B8" s="6"/>
      <c r="D8" s="12" t="s">
        <v>111</v>
      </c>
      <c r="L8" s="6"/>
    </row>
    <row r="9" spans="2:46" s="17" customFormat="1" ht="16.5" customHeight="1">
      <c r="B9" s="18"/>
      <c r="E9" s="718" t="s">
        <v>2143</v>
      </c>
      <c r="F9" s="718"/>
      <c r="G9" s="718"/>
      <c r="H9" s="718"/>
      <c r="L9" s="18"/>
    </row>
    <row r="10" spans="2:46" s="17" customFormat="1" ht="12" customHeight="1">
      <c r="B10" s="18"/>
      <c r="D10" s="12" t="s">
        <v>112</v>
      </c>
      <c r="L10" s="18"/>
    </row>
    <row r="11" spans="2:46" s="17" customFormat="1" ht="16.5" customHeight="1">
      <c r="B11" s="18"/>
      <c r="E11" s="703" t="s">
        <v>2144</v>
      </c>
      <c r="F11" s="703"/>
      <c r="G11" s="703"/>
      <c r="H11" s="703"/>
      <c r="L11" s="18"/>
    </row>
    <row r="12" spans="2:46" s="17" customFormat="1">
      <c r="B12" s="18"/>
      <c r="L12" s="18"/>
    </row>
    <row r="13" spans="2:46" s="17" customFormat="1" ht="12" customHeight="1">
      <c r="B13" s="18"/>
      <c r="D13" s="12" t="s">
        <v>15</v>
      </c>
      <c r="F13" s="13"/>
      <c r="I13" s="12" t="s">
        <v>16</v>
      </c>
      <c r="J13" s="13"/>
      <c r="L13" s="18"/>
    </row>
    <row r="14" spans="2:46" s="17" customFormat="1" ht="12" customHeight="1">
      <c r="B14" s="18"/>
      <c r="D14" s="12" t="s">
        <v>17</v>
      </c>
      <c r="F14" s="13" t="s">
        <v>18</v>
      </c>
      <c r="I14" s="12" t="s">
        <v>19</v>
      </c>
      <c r="J14" s="86">
        <f>'Rekapitulácia stavby'!AN8</f>
        <v>45048</v>
      </c>
      <c r="L14" s="18"/>
    </row>
    <row r="15" spans="2:46" s="17" customFormat="1" ht="10.9" customHeight="1">
      <c r="B15" s="18"/>
      <c r="L15" s="18"/>
    </row>
    <row r="16" spans="2:46" s="17" customFormat="1" ht="12" customHeight="1">
      <c r="B16" s="18"/>
      <c r="D16" s="12" t="s">
        <v>20</v>
      </c>
      <c r="I16" s="12" t="s">
        <v>21</v>
      </c>
      <c r="J16" s="13" t="str">
        <f>IF('Rekapitulácia stavby'!AN10="","",'Rekapitulácia stavby'!AN10)</f>
        <v/>
      </c>
      <c r="L16" s="18"/>
    </row>
    <row r="17" spans="2:12" s="17" customFormat="1" ht="18" customHeight="1">
      <c r="B17" s="18"/>
      <c r="E17" s="13" t="str">
        <f>IF('Rekapitulácia stavby'!E11="","",'Rekapitulácia stavby'!E11)</f>
        <v xml:space="preserve"> </v>
      </c>
      <c r="I17" s="12" t="s">
        <v>22</v>
      </c>
      <c r="J17" s="13" t="str">
        <f>IF('Rekapitulácia stavby'!AN11="","",'Rekapitulácia stavby'!AN11)</f>
        <v/>
      </c>
      <c r="L17" s="18"/>
    </row>
    <row r="18" spans="2:12" s="17" customFormat="1" ht="7" customHeight="1">
      <c r="B18" s="18"/>
      <c r="L18" s="18"/>
    </row>
    <row r="19" spans="2:12" s="17" customFormat="1" ht="12" customHeight="1">
      <c r="B19" s="18"/>
      <c r="D19" s="12" t="s">
        <v>23</v>
      </c>
      <c r="I19" s="12" t="s">
        <v>21</v>
      </c>
      <c r="J19" s="14" t="str">
        <f>'Rekapitulácia stavby'!AN13</f>
        <v>Vyplň údaj</v>
      </c>
      <c r="L19" s="18"/>
    </row>
    <row r="20" spans="2:12" s="17" customFormat="1" ht="18" customHeight="1">
      <c r="B20" s="18"/>
      <c r="E20" s="719" t="str">
        <f>'Rekapitulácia stavby'!E14</f>
        <v>Vyplň údaj</v>
      </c>
      <c r="F20" s="719"/>
      <c r="G20" s="719"/>
      <c r="H20" s="719"/>
      <c r="I20" s="12" t="s">
        <v>22</v>
      </c>
      <c r="J20" s="14" t="str">
        <f>'Rekapitulácia stavby'!AN14</f>
        <v>Vyplň údaj</v>
      </c>
      <c r="L20" s="18"/>
    </row>
    <row r="21" spans="2:12" s="17" customFormat="1" ht="7" customHeight="1">
      <c r="B21" s="18"/>
      <c r="L21" s="18"/>
    </row>
    <row r="22" spans="2:12" s="17" customFormat="1" ht="12" customHeight="1">
      <c r="B22" s="18"/>
      <c r="D22" s="12" t="s">
        <v>25</v>
      </c>
      <c r="I22" s="12" t="s">
        <v>21</v>
      </c>
      <c r="J22" s="13" t="str">
        <f>IF('Rekapitulácia stavby'!AN16="","",'Rekapitulácia stavby'!AN16)</f>
        <v/>
      </c>
      <c r="L22" s="18"/>
    </row>
    <row r="23" spans="2:12" s="17" customFormat="1" ht="18" customHeight="1">
      <c r="B23" s="18"/>
      <c r="E23" s="13" t="str">
        <f>IF('Rekapitulácia stavby'!E17="","",'Rekapitulácia stavby'!E17)</f>
        <v xml:space="preserve"> </v>
      </c>
      <c r="I23" s="12" t="s">
        <v>22</v>
      </c>
      <c r="J23" s="13" t="str">
        <f>IF('Rekapitulácia stavby'!AN17="","",'Rekapitulácia stavby'!AN17)</f>
        <v/>
      </c>
      <c r="L23" s="18"/>
    </row>
    <row r="24" spans="2:12" s="17" customFormat="1" ht="7" customHeight="1">
      <c r="B24" s="18"/>
      <c r="L24" s="18"/>
    </row>
    <row r="25" spans="2:12" s="17" customFormat="1" ht="12" customHeight="1">
      <c r="B25" s="18"/>
      <c r="D25" s="12" t="s">
        <v>27</v>
      </c>
      <c r="I25" s="12" t="s">
        <v>21</v>
      </c>
      <c r="J25" s="13" t="str">
        <f>IF('Rekapitulácia stavby'!AN19="","",'Rekapitulácia stavby'!AN19)</f>
        <v/>
      </c>
      <c r="L25" s="18"/>
    </row>
    <row r="26" spans="2:12" s="17" customFormat="1" ht="18" customHeight="1">
      <c r="B26" s="18"/>
      <c r="E26" s="13" t="str">
        <f>IF('Rekapitulácia stavby'!E20="","",'Rekapitulácia stavby'!E20)</f>
        <v xml:space="preserve"> </v>
      </c>
      <c r="I26" s="12" t="s">
        <v>22</v>
      </c>
      <c r="J26" s="13" t="str">
        <f>IF('Rekapitulácia stavby'!AN20="","",'Rekapitulácia stavby'!AN20)</f>
        <v/>
      </c>
      <c r="L26" s="18"/>
    </row>
    <row r="27" spans="2:12" s="17" customFormat="1" ht="7" customHeight="1">
      <c r="B27" s="18"/>
      <c r="L27" s="18"/>
    </row>
    <row r="28" spans="2:12" s="17" customFormat="1" ht="12" customHeight="1">
      <c r="B28" s="18"/>
      <c r="D28" s="12" t="s">
        <v>28</v>
      </c>
      <c r="L28" s="18"/>
    </row>
    <row r="29" spans="2:12" s="87" customFormat="1" ht="16.5" customHeight="1">
      <c r="B29" s="88"/>
      <c r="E29" s="694"/>
      <c r="F29" s="694"/>
      <c r="G29" s="694"/>
      <c r="H29" s="694"/>
      <c r="L29" s="88"/>
    </row>
    <row r="30" spans="2:12" s="17" customFormat="1" ht="7" customHeight="1">
      <c r="B30" s="18"/>
      <c r="L30" s="18"/>
    </row>
    <row r="31" spans="2:12" s="17" customFormat="1" ht="7" customHeight="1">
      <c r="B31" s="18"/>
      <c r="D31" s="43"/>
      <c r="E31" s="43"/>
      <c r="F31" s="43"/>
      <c r="G31" s="43"/>
      <c r="H31" s="43"/>
      <c r="I31" s="43"/>
      <c r="J31" s="43"/>
      <c r="K31" s="43"/>
      <c r="L31" s="18"/>
    </row>
    <row r="32" spans="2:12" s="17" customFormat="1" ht="25.5" customHeight="1">
      <c r="B32" s="18"/>
      <c r="D32" s="89" t="s">
        <v>29</v>
      </c>
      <c r="J32" s="90">
        <f>ROUND(J140, 2)</f>
        <v>0</v>
      </c>
      <c r="L32" s="18"/>
    </row>
    <row r="33" spans="2:12" s="17" customFormat="1" ht="7" customHeight="1">
      <c r="B33" s="18"/>
      <c r="D33" s="43"/>
      <c r="E33" s="43"/>
      <c r="F33" s="43"/>
      <c r="G33" s="43"/>
      <c r="H33" s="43"/>
      <c r="I33" s="43"/>
      <c r="J33" s="43"/>
      <c r="K33" s="43"/>
      <c r="L33" s="18"/>
    </row>
    <row r="34" spans="2:12" s="17" customFormat="1" ht="14.5" customHeight="1">
      <c r="B34" s="18"/>
      <c r="F34" s="91" t="s">
        <v>31</v>
      </c>
      <c r="I34" s="91" t="s">
        <v>30</v>
      </c>
      <c r="J34" s="91" t="s">
        <v>32</v>
      </c>
      <c r="L34" s="18"/>
    </row>
    <row r="35" spans="2:12" s="17" customFormat="1" ht="14.5" customHeight="1">
      <c r="B35" s="18"/>
      <c r="D35" s="92" t="s">
        <v>33</v>
      </c>
      <c r="E35" s="23" t="s">
        <v>34</v>
      </c>
      <c r="F35" s="93">
        <f>ROUND((SUM(BE140:BE544)),  2)</f>
        <v>0</v>
      </c>
      <c r="G35" s="94"/>
      <c r="H35" s="94"/>
      <c r="I35" s="95">
        <v>0.2</v>
      </c>
      <c r="J35" s="93">
        <f>ROUND(((SUM(BE140:BE544))*I35),  2)</f>
        <v>0</v>
      </c>
      <c r="L35" s="18"/>
    </row>
    <row r="36" spans="2:12" s="17" customFormat="1" ht="14.5" customHeight="1">
      <c r="B36" s="18"/>
      <c r="E36" s="23" t="s">
        <v>35</v>
      </c>
      <c r="F36" s="93">
        <f>ROUND((SUM(BF140:BF544)),  2)</f>
        <v>0</v>
      </c>
      <c r="G36" s="94"/>
      <c r="H36" s="94"/>
      <c r="I36" s="95">
        <v>0.2</v>
      </c>
      <c r="J36" s="93">
        <f>ROUND(((SUM(BF140:BF544))*I36),  2)</f>
        <v>0</v>
      </c>
      <c r="L36" s="18"/>
    </row>
    <row r="37" spans="2:12" s="17" customFormat="1" ht="14.5" hidden="1" customHeight="1">
      <c r="B37" s="18"/>
      <c r="E37" s="12" t="s">
        <v>36</v>
      </c>
      <c r="F37" s="96">
        <f>ROUND((SUM(BG140:BG544)),  2)</f>
        <v>0</v>
      </c>
      <c r="I37" s="97">
        <v>0.2</v>
      </c>
      <c r="J37" s="96">
        <f>0</f>
        <v>0</v>
      </c>
      <c r="L37" s="18"/>
    </row>
    <row r="38" spans="2:12" s="17" customFormat="1" ht="14.5" hidden="1" customHeight="1">
      <c r="B38" s="18"/>
      <c r="E38" s="12" t="s">
        <v>37</v>
      </c>
      <c r="F38" s="96">
        <f>ROUND((SUM(BH140:BH544)),  2)</f>
        <v>0</v>
      </c>
      <c r="I38" s="97">
        <v>0.2</v>
      </c>
      <c r="J38" s="96">
        <f>0</f>
        <v>0</v>
      </c>
      <c r="L38" s="18"/>
    </row>
    <row r="39" spans="2:12" s="17" customFormat="1" ht="14.5" hidden="1" customHeight="1">
      <c r="B39" s="18"/>
      <c r="E39" s="23" t="s">
        <v>38</v>
      </c>
      <c r="F39" s="93">
        <f>ROUND((SUM(BI140:BI544)),  2)</f>
        <v>0</v>
      </c>
      <c r="G39" s="94"/>
      <c r="H39" s="94"/>
      <c r="I39" s="95">
        <v>0</v>
      </c>
      <c r="J39" s="93">
        <f>0</f>
        <v>0</v>
      </c>
      <c r="L39" s="18"/>
    </row>
    <row r="40" spans="2:12" s="17" customFormat="1" ht="7" customHeight="1">
      <c r="B40" s="18"/>
      <c r="L40" s="18"/>
    </row>
    <row r="41" spans="2:12" s="17" customFormat="1" ht="25.5" customHeight="1">
      <c r="B41" s="18"/>
      <c r="C41" s="98"/>
      <c r="D41" s="99" t="s">
        <v>39</v>
      </c>
      <c r="E41" s="47"/>
      <c r="F41" s="47"/>
      <c r="G41" s="100" t="s">
        <v>40</v>
      </c>
      <c r="H41" s="101" t="s">
        <v>41</v>
      </c>
      <c r="I41" s="47"/>
      <c r="J41" s="102">
        <f>SUM(J32:J39)</f>
        <v>0</v>
      </c>
      <c r="K41" s="103"/>
      <c r="L41" s="18"/>
    </row>
    <row r="42" spans="2:12" ht="14.5" customHeight="1">
      <c r="B42" s="6"/>
      <c r="L42" s="6"/>
    </row>
    <row r="43" spans="2:12" ht="14.5" customHeight="1">
      <c r="B43" s="6"/>
      <c r="L43" s="6"/>
    </row>
    <row r="44" spans="2:12" ht="14.5" customHeight="1">
      <c r="B44" s="6"/>
      <c r="L44" s="6"/>
    </row>
    <row r="45" spans="2:12" ht="14.5" customHeight="1">
      <c r="B45" s="6"/>
      <c r="L45" s="6"/>
    </row>
    <row r="46" spans="2:12" ht="14.5" customHeight="1">
      <c r="B46" s="6"/>
      <c r="L46" s="6"/>
    </row>
    <row r="47" spans="2:12" s="17" customFormat="1" ht="14.5" customHeight="1">
      <c r="B47" s="18"/>
      <c r="D47" s="30" t="s">
        <v>42</v>
      </c>
      <c r="E47" s="31"/>
      <c r="F47" s="31"/>
      <c r="G47" s="30" t="s">
        <v>43</v>
      </c>
      <c r="H47" s="31"/>
      <c r="I47" s="31"/>
      <c r="J47" s="31"/>
      <c r="K47" s="31"/>
      <c r="L47" s="18"/>
    </row>
    <row r="48" spans="2:12">
      <c r="B48" s="6"/>
      <c r="L48" s="6"/>
    </row>
    <row r="49" spans="2:12">
      <c r="B49" s="6"/>
      <c r="L49" s="6"/>
    </row>
    <row r="50" spans="2:12">
      <c r="B50" s="6"/>
      <c r="L50" s="6"/>
    </row>
    <row r="51" spans="2:12">
      <c r="B51" s="6"/>
      <c r="L51" s="6"/>
    </row>
    <row r="52" spans="2:12">
      <c r="B52" s="6"/>
      <c r="L52" s="6"/>
    </row>
    <row r="53" spans="2:12">
      <c r="B53" s="6"/>
      <c r="L53" s="6"/>
    </row>
    <row r="54" spans="2:12">
      <c r="B54" s="6"/>
      <c r="L54" s="6"/>
    </row>
    <row r="55" spans="2:12">
      <c r="B55" s="6"/>
      <c r="L55" s="6"/>
    </row>
    <row r="56" spans="2:12">
      <c r="B56" s="6"/>
      <c r="L56" s="6"/>
    </row>
    <row r="57" spans="2:12">
      <c r="B57" s="6"/>
      <c r="L57" s="6"/>
    </row>
    <row r="58" spans="2:12" s="17" customFormat="1" ht="12.5">
      <c r="B58" s="18"/>
      <c r="D58" s="32" t="s">
        <v>44</v>
      </c>
      <c r="E58" s="20"/>
      <c r="F58" s="104" t="s">
        <v>45</v>
      </c>
      <c r="G58" s="32" t="s">
        <v>44</v>
      </c>
      <c r="H58" s="20"/>
      <c r="I58" s="20"/>
      <c r="J58" s="105" t="s">
        <v>45</v>
      </c>
      <c r="K58" s="20"/>
      <c r="L58" s="18"/>
    </row>
    <row r="59" spans="2:12">
      <c r="B59" s="6"/>
      <c r="L59" s="6"/>
    </row>
    <row r="60" spans="2:12">
      <c r="B60" s="6"/>
      <c r="L60" s="6"/>
    </row>
    <row r="61" spans="2:12">
      <c r="B61" s="6"/>
      <c r="L61" s="6"/>
    </row>
    <row r="62" spans="2:12" s="17" customFormat="1" ht="13">
      <c r="B62" s="18"/>
      <c r="D62" s="30" t="s">
        <v>46</v>
      </c>
      <c r="E62" s="31"/>
      <c r="F62" s="31"/>
      <c r="G62" s="30" t="s">
        <v>47</v>
      </c>
      <c r="H62" s="31"/>
      <c r="I62" s="31"/>
      <c r="J62" s="31"/>
      <c r="K62" s="31"/>
      <c r="L62" s="18"/>
    </row>
    <row r="63" spans="2:12">
      <c r="B63" s="6"/>
      <c r="L63" s="6"/>
    </row>
    <row r="64" spans="2:12">
      <c r="B64" s="6"/>
      <c r="L64" s="6"/>
    </row>
    <row r="65" spans="2:12">
      <c r="B65" s="6"/>
      <c r="L65" s="6"/>
    </row>
    <row r="66" spans="2:12">
      <c r="B66" s="6"/>
      <c r="L66" s="6"/>
    </row>
    <row r="67" spans="2:12">
      <c r="B67" s="6"/>
      <c r="L67" s="6"/>
    </row>
    <row r="68" spans="2:12">
      <c r="B68" s="6"/>
      <c r="L68" s="6"/>
    </row>
    <row r="69" spans="2:12">
      <c r="B69" s="6"/>
      <c r="L69" s="6"/>
    </row>
    <row r="70" spans="2:12">
      <c r="B70" s="6"/>
      <c r="L70" s="6"/>
    </row>
    <row r="71" spans="2:12">
      <c r="B71" s="6"/>
      <c r="L71" s="6"/>
    </row>
    <row r="72" spans="2:12">
      <c r="B72" s="6"/>
      <c r="L72" s="6"/>
    </row>
    <row r="73" spans="2:12" s="17" customFormat="1" ht="12.5">
      <c r="B73" s="18"/>
      <c r="D73" s="32" t="s">
        <v>44</v>
      </c>
      <c r="E73" s="20"/>
      <c r="F73" s="104" t="s">
        <v>45</v>
      </c>
      <c r="G73" s="32" t="s">
        <v>44</v>
      </c>
      <c r="H73" s="20"/>
      <c r="I73" s="20"/>
      <c r="J73" s="105" t="s">
        <v>45</v>
      </c>
      <c r="K73" s="20"/>
      <c r="L73" s="18"/>
    </row>
    <row r="74" spans="2:12" s="17" customFormat="1" ht="14.5" customHeight="1">
      <c r="B74" s="33"/>
      <c r="C74" s="34"/>
      <c r="D74" s="34"/>
      <c r="E74" s="34"/>
      <c r="F74" s="34"/>
      <c r="G74" s="34"/>
      <c r="H74" s="34"/>
      <c r="I74" s="34"/>
      <c r="J74" s="34"/>
      <c r="K74" s="34"/>
      <c r="L74" s="18"/>
    </row>
    <row r="78" spans="2:12" s="17" customFormat="1" ht="7" customHeight="1">
      <c r="B78" s="35"/>
      <c r="C78" s="36"/>
      <c r="D78" s="36"/>
      <c r="E78" s="36"/>
      <c r="F78" s="36"/>
      <c r="G78" s="36"/>
      <c r="H78" s="36"/>
      <c r="I78" s="36"/>
      <c r="J78" s="36"/>
      <c r="K78" s="36"/>
      <c r="L78" s="18"/>
    </row>
    <row r="79" spans="2:12" s="17" customFormat="1" ht="25" customHeight="1">
      <c r="B79" s="18"/>
      <c r="C79" s="7" t="s">
        <v>114</v>
      </c>
      <c r="L79" s="18"/>
    </row>
    <row r="80" spans="2:12" s="17" customFormat="1" ht="7" customHeight="1">
      <c r="B80" s="18"/>
      <c r="L80" s="18"/>
    </row>
    <row r="81" spans="2:47" s="17" customFormat="1" ht="12" customHeight="1">
      <c r="B81" s="18"/>
      <c r="C81" s="12" t="s">
        <v>14</v>
      </c>
      <c r="L81" s="18"/>
    </row>
    <row r="82" spans="2:47" s="17" customFormat="1" ht="16.5" customHeight="1">
      <c r="B82" s="18"/>
      <c r="E82" s="718" t="str">
        <f>E7</f>
        <v>Nitra, pracovisko ÚKT, Vodná 23 - rekonštrukcia priestorov</v>
      </c>
      <c r="F82" s="718"/>
      <c r="G82" s="718"/>
      <c r="H82" s="718"/>
      <c r="L82" s="18"/>
    </row>
    <row r="83" spans="2:47" ht="12" customHeight="1">
      <c r="B83" s="6"/>
      <c r="C83" s="12" t="s">
        <v>111</v>
      </c>
      <c r="L83" s="6"/>
    </row>
    <row r="84" spans="2:47" s="17" customFormat="1" ht="16.5" customHeight="1">
      <c r="B84" s="18"/>
      <c r="E84" s="718" t="s">
        <v>2143</v>
      </c>
      <c r="F84" s="718"/>
      <c r="G84" s="718"/>
      <c r="H84" s="718"/>
      <c r="L84" s="18"/>
    </row>
    <row r="85" spans="2:47" s="17" customFormat="1" ht="12" customHeight="1">
      <c r="B85" s="18"/>
      <c r="C85" s="12" t="s">
        <v>112</v>
      </c>
      <c r="L85" s="18"/>
    </row>
    <row r="86" spans="2:47" s="17" customFormat="1" ht="16.5" customHeight="1">
      <c r="B86" s="18"/>
      <c r="E86" s="703" t="str">
        <f>E11</f>
        <v>01 – Architektúra</v>
      </c>
      <c r="F86" s="703"/>
      <c r="G86" s="703"/>
      <c r="H86" s="703"/>
      <c r="L86" s="18"/>
    </row>
    <row r="87" spans="2:47" s="17" customFormat="1" ht="7" customHeight="1">
      <c r="B87" s="18"/>
      <c r="L87" s="18"/>
    </row>
    <row r="88" spans="2:47" s="17" customFormat="1" ht="12" customHeight="1">
      <c r="B88" s="18"/>
      <c r="C88" s="12" t="s">
        <v>17</v>
      </c>
      <c r="F88" s="13" t="str">
        <f>F14</f>
        <v xml:space="preserve"> </v>
      </c>
      <c r="I88" s="12" t="s">
        <v>19</v>
      </c>
      <c r="J88" s="86">
        <f>IF(J14="","",J14)</f>
        <v>45048</v>
      </c>
      <c r="L88" s="18"/>
    </row>
    <row r="89" spans="2:47" s="17" customFormat="1" ht="7" customHeight="1">
      <c r="B89" s="18"/>
      <c r="L89" s="18"/>
    </row>
    <row r="90" spans="2:47" s="17" customFormat="1" ht="15.25" customHeight="1">
      <c r="B90" s="18"/>
      <c r="C90" s="12" t="s">
        <v>20</v>
      </c>
      <c r="F90" s="13" t="str">
        <f>E17</f>
        <v xml:space="preserve"> </v>
      </c>
      <c r="I90" s="12" t="s">
        <v>25</v>
      </c>
      <c r="J90" s="106" t="str">
        <f>E23</f>
        <v xml:space="preserve"> </v>
      </c>
      <c r="L90" s="18"/>
    </row>
    <row r="91" spans="2:47" s="17" customFormat="1" ht="15.25" customHeight="1">
      <c r="B91" s="18"/>
      <c r="C91" s="12" t="s">
        <v>23</v>
      </c>
      <c r="F91" s="13" t="str">
        <f>IF(E20="","",E20)</f>
        <v>Vyplň údaj</v>
      </c>
      <c r="I91" s="12" t="s">
        <v>27</v>
      </c>
      <c r="J91" s="106" t="str">
        <f>E26</f>
        <v xml:space="preserve"> </v>
      </c>
      <c r="L91" s="18"/>
    </row>
    <row r="92" spans="2:47" s="17" customFormat="1" ht="10.4" customHeight="1">
      <c r="B92" s="18"/>
      <c r="L92" s="18"/>
    </row>
    <row r="93" spans="2:47" s="17" customFormat="1" ht="29.25" customHeight="1">
      <c r="B93" s="18"/>
      <c r="C93" s="107" t="s">
        <v>115</v>
      </c>
      <c r="D93" s="98"/>
      <c r="E93" s="98"/>
      <c r="F93" s="98"/>
      <c r="G93" s="98"/>
      <c r="H93" s="98"/>
      <c r="I93" s="98"/>
      <c r="J93" s="108" t="s">
        <v>116</v>
      </c>
      <c r="K93" s="98"/>
      <c r="L93" s="18"/>
    </row>
    <row r="94" spans="2:47" s="17" customFormat="1" ht="10.4" customHeight="1">
      <c r="B94" s="18"/>
      <c r="L94" s="18"/>
    </row>
    <row r="95" spans="2:47" s="17" customFormat="1" ht="22.9" customHeight="1">
      <c r="B95" s="18"/>
      <c r="C95" s="109" t="s">
        <v>117</v>
      </c>
      <c r="J95" s="90"/>
      <c r="L95" s="18"/>
      <c r="AU95" s="3" t="s">
        <v>118</v>
      </c>
    </row>
    <row r="96" spans="2:47" s="110" customFormat="1" ht="25" customHeight="1">
      <c r="B96" s="111"/>
      <c r="D96" s="112" t="s">
        <v>119</v>
      </c>
      <c r="E96" s="113"/>
      <c r="F96" s="113"/>
      <c r="G96" s="113"/>
      <c r="H96" s="113"/>
      <c r="I96" s="113"/>
      <c r="J96" s="114"/>
      <c r="L96" s="111"/>
    </row>
    <row r="97" spans="2:12" s="75" customFormat="1" ht="19.899999999999999" customHeight="1">
      <c r="B97" s="115"/>
      <c r="D97" s="116" t="s">
        <v>120</v>
      </c>
      <c r="E97" s="117"/>
      <c r="F97" s="117"/>
      <c r="G97" s="117"/>
      <c r="H97" s="117"/>
      <c r="I97" s="117"/>
      <c r="J97" s="118"/>
      <c r="L97" s="115"/>
    </row>
    <row r="98" spans="2:12" s="75" customFormat="1" ht="19.899999999999999" customHeight="1">
      <c r="B98" s="115"/>
      <c r="D98" s="116" t="s">
        <v>121</v>
      </c>
      <c r="E98" s="117"/>
      <c r="F98" s="117"/>
      <c r="G98" s="117"/>
      <c r="H98" s="117"/>
      <c r="I98" s="117"/>
      <c r="J98" s="118"/>
      <c r="L98" s="115"/>
    </row>
    <row r="99" spans="2:12" s="75" customFormat="1" ht="19.899999999999999" customHeight="1">
      <c r="B99" s="115"/>
      <c r="D99" s="116" t="s">
        <v>122</v>
      </c>
      <c r="E99" s="117"/>
      <c r="F99" s="117"/>
      <c r="G99" s="117"/>
      <c r="H99" s="117"/>
      <c r="I99" s="117"/>
      <c r="J99" s="118"/>
      <c r="L99" s="115"/>
    </row>
    <row r="100" spans="2:12" s="75" customFormat="1" ht="19.899999999999999" customHeight="1">
      <c r="B100" s="115"/>
      <c r="D100" s="116" t="s">
        <v>124</v>
      </c>
      <c r="E100" s="117"/>
      <c r="F100" s="117"/>
      <c r="G100" s="117"/>
      <c r="H100" s="117"/>
      <c r="I100" s="117"/>
      <c r="J100" s="118"/>
      <c r="L100" s="115"/>
    </row>
    <row r="101" spans="2:12" s="75" customFormat="1" ht="19.899999999999999" customHeight="1">
      <c r="B101" s="115"/>
      <c r="D101" s="116" t="s">
        <v>125</v>
      </c>
      <c r="E101" s="117"/>
      <c r="F101" s="117"/>
      <c r="G101" s="117"/>
      <c r="H101" s="117"/>
      <c r="I101" s="117"/>
      <c r="J101" s="118"/>
      <c r="L101" s="115"/>
    </row>
    <row r="102" spans="2:12" s="75" customFormat="1" ht="19.899999999999999" customHeight="1">
      <c r="B102" s="115"/>
      <c r="D102" s="116" t="s">
        <v>126</v>
      </c>
      <c r="E102" s="117"/>
      <c r="F102" s="117"/>
      <c r="G102" s="117"/>
      <c r="H102" s="117"/>
      <c r="I102" s="117"/>
      <c r="J102" s="118"/>
      <c r="L102" s="115"/>
    </row>
    <row r="103" spans="2:12" s="110" customFormat="1" ht="25" customHeight="1">
      <c r="B103" s="111"/>
      <c r="D103" s="112" t="s">
        <v>127</v>
      </c>
      <c r="E103" s="113"/>
      <c r="F103" s="113"/>
      <c r="G103" s="113"/>
      <c r="H103" s="113"/>
      <c r="I103" s="113"/>
      <c r="J103" s="114"/>
      <c r="L103" s="111"/>
    </row>
    <row r="104" spans="2:12" s="75" customFormat="1" ht="19.899999999999999" customHeight="1">
      <c r="B104" s="115"/>
      <c r="D104" s="116" t="s">
        <v>128</v>
      </c>
      <c r="E104" s="117"/>
      <c r="F104" s="117"/>
      <c r="G104" s="117"/>
      <c r="H104" s="117"/>
      <c r="I104" s="117"/>
      <c r="J104" s="118"/>
      <c r="L104" s="115"/>
    </row>
    <row r="105" spans="2:12" s="75" customFormat="1" ht="19.899999999999999" customHeight="1">
      <c r="B105" s="115"/>
      <c r="D105" s="116" t="s">
        <v>2145</v>
      </c>
      <c r="E105" s="117"/>
      <c r="F105" s="117"/>
      <c r="G105" s="117"/>
      <c r="H105" s="117"/>
      <c r="I105" s="117"/>
      <c r="J105" s="118"/>
      <c r="L105" s="115"/>
    </row>
    <row r="106" spans="2:12" s="75" customFormat="1" ht="19.899999999999999" customHeight="1">
      <c r="B106" s="115"/>
      <c r="D106" s="116" t="s">
        <v>129</v>
      </c>
      <c r="E106" s="117"/>
      <c r="F106" s="117"/>
      <c r="G106" s="117"/>
      <c r="H106" s="117"/>
      <c r="I106" s="117"/>
      <c r="J106" s="118"/>
      <c r="L106" s="115"/>
    </row>
    <row r="107" spans="2:12" s="75" customFormat="1" ht="19.899999999999999" customHeight="1">
      <c r="B107" s="115"/>
      <c r="D107" s="116" t="s">
        <v>2146</v>
      </c>
      <c r="E107" s="117"/>
      <c r="F107" s="117"/>
      <c r="G107" s="117"/>
      <c r="H107" s="117"/>
      <c r="I107" s="117"/>
      <c r="J107" s="118"/>
      <c r="L107" s="115"/>
    </row>
    <row r="108" spans="2:12" s="75" customFormat="1" ht="19.899999999999999" customHeight="1">
      <c r="B108" s="115"/>
      <c r="D108" s="116" t="s">
        <v>130</v>
      </c>
      <c r="E108" s="117"/>
      <c r="F108" s="117"/>
      <c r="G108" s="117"/>
      <c r="H108" s="117"/>
      <c r="I108" s="117"/>
      <c r="J108" s="118"/>
      <c r="L108" s="115"/>
    </row>
    <row r="109" spans="2:12" s="75" customFormat="1" ht="19.899999999999999" customHeight="1">
      <c r="B109" s="115"/>
      <c r="D109" s="116" t="s">
        <v>131</v>
      </c>
      <c r="E109" s="117"/>
      <c r="F109" s="117"/>
      <c r="G109" s="117"/>
      <c r="H109" s="117"/>
      <c r="I109" s="117"/>
      <c r="J109" s="118"/>
      <c r="L109" s="115"/>
    </row>
    <row r="110" spans="2:12" s="75" customFormat="1" ht="19.899999999999999" customHeight="1">
      <c r="B110" s="115"/>
      <c r="D110" s="116" t="s">
        <v>132</v>
      </c>
      <c r="E110" s="117"/>
      <c r="F110" s="117"/>
      <c r="G110" s="117"/>
      <c r="H110" s="117"/>
      <c r="I110" s="117"/>
      <c r="J110" s="118"/>
      <c r="L110" s="115"/>
    </row>
    <row r="111" spans="2:12" s="75" customFormat="1" ht="19.899999999999999" customHeight="1">
      <c r="B111" s="115"/>
      <c r="D111" s="116" t="s">
        <v>133</v>
      </c>
      <c r="E111" s="117"/>
      <c r="F111" s="117"/>
      <c r="G111" s="117"/>
      <c r="H111" s="117"/>
      <c r="I111" s="117"/>
      <c r="J111" s="118"/>
      <c r="L111" s="115"/>
    </row>
    <row r="112" spans="2:12" s="75" customFormat="1" ht="19.899999999999999" customHeight="1">
      <c r="B112" s="115"/>
      <c r="D112" s="116" t="s">
        <v>135</v>
      </c>
      <c r="E112" s="117"/>
      <c r="F112" s="117"/>
      <c r="G112" s="117"/>
      <c r="H112" s="117"/>
      <c r="I112" s="117"/>
      <c r="J112" s="118"/>
      <c r="L112" s="115"/>
    </row>
    <row r="113" spans="2:12" s="75" customFormat="1" ht="19.899999999999999" customHeight="1">
      <c r="B113" s="115"/>
      <c r="D113" s="116" t="s">
        <v>138</v>
      </c>
      <c r="E113" s="117"/>
      <c r="F113" s="117"/>
      <c r="G113" s="117"/>
      <c r="H113" s="117"/>
      <c r="I113" s="117"/>
      <c r="J113" s="118"/>
      <c r="L113" s="115"/>
    </row>
    <row r="114" spans="2:12" s="75" customFormat="1" ht="19.899999999999999" customHeight="1">
      <c r="B114" s="115"/>
      <c r="D114" s="116" t="s">
        <v>139</v>
      </c>
      <c r="E114" s="117"/>
      <c r="F114" s="117"/>
      <c r="G114" s="117"/>
      <c r="H114" s="117"/>
      <c r="I114" s="117"/>
      <c r="J114" s="118"/>
      <c r="L114" s="115"/>
    </row>
    <row r="115" spans="2:12" s="75" customFormat="1" ht="19.899999999999999" customHeight="1">
      <c r="B115" s="115"/>
      <c r="D115" s="116" t="s">
        <v>140</v>
      </c>
      <c r="E115" s="117"/>
      <c r="F115" s="117"/>
      <c r="G115" s="117"/>
      <c r="H115" s="117"/>
      <c r="I115" s="117"/>
      <c r="J115" s="118"/>
      <c r="L115" s="115"/>
    </row>
    <row r="116" spans="2:12" s="75" customFormat="1" ht="19.899999999999999" customHeight="1">
      <c r="B116" s="115"/>
      <c r="D116" s="116" t="s">
        <v>2147</v>
      </c>
      <c r="E116" s="117"/>
      <c r="F116" s="117"/>
      <c r="G116" s="117"/>
      <c r="H116" s="117"/>
      <c r="I116" s="117"/>
      <c r="J116" s="118"/>
      <c r="L116" s="115"/>
    </row>
    <row r="117" spans="2:12" s="110" customFormat="1" ht="25" customHeight="1">
      <c r="B117" s="111"/>
      <c r="D117" s="112" t="s">
        <v>1120</v>
      </c>
      <c r="E117" s="113"/>
      <c r="F117" s="113"/>
      <c r="G117" s="113"/>
      <c r="H117" s="113"/>
      <c r="I117" s="113"/>
      <c r="J117" s="114"/>
      <c r="L117" s="111"/>
    </row>
    <row r="118" spans="2:12" s="75" customFormat="1" ht="19.899999999999999" customHeight="1">
      <c r="B118" s="115"/>
      <c r="D118" s="116" t="s">
        <v>1121</v>
      </c>
      <c r="E118" s="117"/>
      <c r="F118" s="117"/>
      <c r="G118" s="117"/>
      <c r="H118" s="117"/>
      <c r="I118" s="117"/>
      <c r="J118" s="118"/>
      <c r="L118" s="115"/>
    </row>
    <row r="119" spans="2:12" s="17" customFormat="1" ht="22" customHeight="1">
      <c r="B119" s="18"/>
      <c r="L119" s="18"/>
    </row>
    <row r="120" spans="2:12" s="17" customFormat="1" ht="7" customHeight="1">
      <c r="B120" s="33"/>
      <c r="C120" s="34"/>
      <c r="D120" s="34"/>
      <c r="E120" s="34"/>
      <c r="F120" s="34"/>
      <c r="G120" s="34"/>
      <c r="H120" s="34"/>
      <c r="I120" s="34"/>
      <c r="J120" s="34"/>
      <c r="K120" s="34"/>
      <c r="L120" s="18"/>
    </row>
    <row r="124" spans="2:12" s="17" customFormat="1" ht="7" customHeight="1">
      <c r="B124" s="35"/>
      <c r="C124" s="36"/>
      <c r="D124" s="36"/>
      <c r="E124" s="36"/>
      <c r="F124" s="36"/>
      <c r="G124" s="36"/>
      <c r="H124" s="36"/>
      <c r="I124" s="36"/>
      <c r="J124" s="36"/>
      <c r="K124" s="36"/>
      <c r="L124" s="18"/>
    </row>
    <row r="125" spans="2:12" s="17" customFormat="1" ht="25" customHeight="1">
      <c r="B125" s="18"/>
      <c r="C125" s="7" t="s">
        <v>143</v>
      </c>
      <c r="L125" s="18"/>
    </row>
    <row r="126" spans="2:12" s="17" customFormat="1" ht="7" customHeight="1">
      <c r="B126" s="18"/>
      <c r="L126" s="18"/>
    </row>
    <row r="127" spans="2:12" s="17" customFormat="1" ht="12" customHeight="1">
      <c r="B127" s="18"/>
      <c r="C127" s="12" t="s">
        <v>14</v>
      </c>
      <c r="L127" s="18"/>
    </row>
    <row r="128" spans="2:12" s="17" customFormat="1" ht="16.5" customHeight="1">
      <c r="B128" s="18"/>
      <c r="E128" s="718" t="str">
        <f>E7</f>
        <v>Nitra, pracovisko ÚKT, Vodná 23 - rekonštrukcia priestorov</v>
      </c>
      <c r="F128" s="718"/>
      <c r="G128" s="718"/>
      <c r="H128" s="718"/>
      <c r="L128" s="18"/>
    </row>
    <row r="129" spans="2:65" ht="12" customHeight="1">
      <c r="B129" s="6"/>
      <c r="C129" s="12" t="s">
        <v>111</v>
      </c>
      <c r="L129" s="6"/>
    </row>
    <row r="130" spans="2:65" s="17" customFormat="1" ht="16.5" customHeight="1">
      <c r="B130" s="18"/>
      <c r="E130" s="718" t="s">
        <v>2143</v>
      </c>
      <c r="F130" s="718"/>
      <c r="G130" s="718"/>
      <c r="H130" s="718"/>
      <c r="L130" s="18"/>
    </row>
    <row r="131" spans="2:65" s="17" customFormat="1" ht="12" customHeight="1">
      <c r="B131" s="18"/>
      <c r="C131" s="12" t="s">
        <v>112</v>
      </c>
      <c r="L131" s="18"/>
    </row>
    <row r="132" spans="2:65" s="17" customFormat="1" ht="16.5" customHeight="1">
      <c r="B132" s="18"/>
      <c r="E132" s="703" t="str">
        <f>E11</f>
        <v>01 – Architektúra</v>
      </c>
      <c r="F132" s="703"/>
      <c r="G132" s="703"/>
      <c r="H132" s="703"/>
      <c r="L132" s="18"/>
    </row>
    <row r="133" spans="2:65" s="17" customFormat="1" ht="7" customHeight="1">
      <c r="B133" s="18"/>
      <c r="L133" s="18"/>
    </row>
    <row r="134" spans="2:65" s="17" customFormat="1" ht="12" customHeight="1">
      <c r="B134" s="18"/>
      <c r="C134" s="12" t="s">
        <v>17</v>
      </c>
      <c r="F134" s="13" t="str">
        <f>F14</f>
        <v xml:space="preserve"> </v>
      </c>
      <c r="I134" s="12" t="s">
        <v>19</v>
      </c>
      <c r="J134" s="86">
        <f>IF(J14="","",J14)</f>
        <v>45048</v>
      </c>
      <c r="L134" s="18"/>
    </row>
    <row r="135" spans="2:65" s="17" customFormat="1" ht="7" customHeight="1">
      <c r="B135" s="18"/>
      <c r="L135" s="18"/>
    </row>
    <row r="136" spans="2:65" s="17" customFormat="1" ht="15.25" customHeight="1">
      <c r="B136" s="18"/>
      <c r="C136" s="12" t="s">
        <v>20</v>
      </c>
      <c r="F136" s="13" t="str">
        <f>E17</f>
        <v xml:space="preserve"> </v>
      </c>
      <c r="I136" s="12" t="s">
        <v>25</v>
      </c>
      <c r="J136" s="106" t="str">
        <f>E23</f>
        <v xml:space="preserve"> </v>
      </c>
      <c r="L136" s="18"/>
    </row>
    <row r="137" spans="2:65" s="17" customFormat="1" ht="15.25" customHeight="1">
      <c r="B137" s="18"/>
      <c r="C137" s="12" t="s">
        <v>23</v>
      </c>
      <c r="F137" s="13" t="str">
        <f>IF(E20="","",E20)</f>
        <v>Vyplň údaj</v>
      </c>
      <c r="I137" s="12" t="s">
        <v>27</v>
      </c>
      <c r="J137" s="106" t="str">
        <f>E26</f>
        <v xml:space="preserve"> </v>
      </c>
      <c r="L137" s="18"/>
    </row>
    <row r="138" spans="2:65" s="17" customFormat="1" ht="10.4" customHeight="1">
      <c r="B138" s="18"/>
      <c r="L138" s="18"/>
    </row>
    <row r="139" spans="2:65" s="119" customFormat="1" ht="29.25" customHeight="1">
      <c r="B139" s="120"/>
      <c r="C139" s="121" t="s">
        <v>144</v>
      </c>
      <c r="D139" s="122" t="s">
        <v>54</v>
      </c>
      <c r="E139" s="122" t="s">
        <v>50</v>
      </c>
      <c r="F139" s="122" t="s">
        <v>51</v>
      </c>
      <c r="G139" s="122" t="s">
        <v>145</v>
      </c>
      <c r="H139" s="122" t="s">
        <v>146</v>
      </c>
      <c r="I139" s="122" t="s">
        <v>147</v>
      </c>
      <c r="J139" s="123" t="s">
        <v>116</v>
      </c>
      <c r="K139" s="124" t="s">
        <v>148</v>
      </c>
      <c r="L139" s="120"/>
      <c r="M139" s="49"/>
      <c r="N139" s="50" t="s">
        <v>33</v>
      </c>
      <c r="O139" s="50" t="s">
        <v>149</v>
      </c>
      <c r="P139" s="50" t="s">
        <v>150</v>
      </c>
      <c r="Q139" s="50" t="s">
        <v>151</v>
      </c>
      <c r="R139" s="50" t="s">
        <v>152</v>
      </c>
      <c r="S139" s="50" t="s">
        <v>153</v>
      </c>
      <c r="T139" s="51" t="s">
        <v>154</v>
      </c>
    </row>
    <row r="140" spans="2:65" s="17" customFormat="1" ht="22.9" customHeight="1">
      <c r="B140" s="18"/>
      <c r="C140" s="55" t="s">
        <v>117</v>
      </c>
      <c r="J140" s="125"/>
      <c r="L140" s="18"/>
      <c r="M140" s="52"/>
      <c r="N140" s="43"/>
      <c r="O140" s="43"/>
      <c r="P140" s="126">
        <f>P141+P350+P541</f>
        <v>0</v>
      </c>
      <c r="Q140" s="43"/>
      <c r="R140" s="126">
        <f>R141+R350+R541</f>
        <v>0</v>
      </c>
      <c r="S140" s="43"/>
      <c r="T140" s="127">
        <f>T141+T350+T541</f>
        <v>0</v>
      </c>
      <c r="AT140" s="3" t="s">
        <v>68</v>
      </c>
      <c r="AU140" s="3" t="s">
        <v>118</v>
      </c>
      <c r="BK140" s="128">
        <f>BK141+BK350+BK541</f>
        <v>0</v>
      </c>
    </row>
    <row r="141" spans="2:65" s="129" customFormat="1" ht="25.9" customHeight="1">
      <c r="B141" s="130"/>
      <c r="D141" s="131" t="s">
        <v>68</v>
      </c>
      <c r="E141" s="132" t="s">
        <v>155</v>
      </c>
      <c r="F141" s="132" t="s">
        <v>156</v>
      </c>
      <c r="I141" s="133"/>
      <c r="J141" s="134"/>
      <c r="L141" s="130"/>
      <c r="M141" s="135"/>
      <c r="N141" s="136"/>
      <c r="O141" s="136"/>
      <c r="P141" s="137">
        <f>P142+P156+P162+P173+P277+P348</f>
        <v>0</v>
      </c>
      <c r="Q141" s="136"/>
      <c r="R141" s="137">
        <f>R142+R156+R162+R173+R277+R348</f>
        <v>0</v>
      </c>
      <c r="S141" s="136"/>
      <c r="T141" s="138">
        <f>T142+T156+T162+T173+T277+T348</f>
        <v>0</v>
      </c>
      <c r="AR141" s="131" t="s">
        <v>75</v>
      </c>
      <c r="AT141" s="139" t="s">
        <v>68</v>
      </c>
      <c r="AU141" s="139" t="s">
        <v>69</v>
      </c>
      <c r="AY141" s="131" t="s">
        <v>157</v>
      </c>
      <c r="BK141" s="140">
        <f>BK142+BK156+BK162+BK173+BK277+BK348</f>
        <v>0</v>
      </c>
    </row>
    <row r="142" spans="2:65" s="129" customFormat="1" ht="22.9" customHeight="1">
      <c r="B142" s="130"/>
      <c r="D142" s="131" t="s">
        <v>68</v>
      </c>
      <c r="E142" s="141" t="s">
        <v>75</v>
      </c>
      <c r="F142" s="141" t="s">
        <v>158</v>
      </c>
      <c r="I142" s="133"/>
      <c r="J142" s="142"/>
      <c r="L142" s="130"/>
      <c r="M142" s="135"/>
      <c r="N142" s="136"/>
      <c r="O142" s="136"/>
      <c r="P142" s="137">
        <f>SUM(P143:P155)</f>
        <v>0</v>
      </c>
      <c r="Q142" s="136"/>
      <c r="R142" s="137">
        <f>SUM(R143:R155)</f>
        <v>0</v>
      </c>
      <c r="S142" s="136"/>
      <c r="T142" s="138">
        <f>SUM(T143:T155)</f>
        <v>0</v>
      </c>
      <c r="AR142" s="131" t="s">
        <v>75</v>
      </c>
      <c r="AT142" s="139" t="s">
        <v>68</v>
      </c>
      <c r="AU142" s="139" t="s">
        <v>75</v>
      </c>
      <c r="AY142" s="131" t="s">
        <v>157</v>
      </c>
      <c r="BK142" s="140">
        <f>SUM(BK143:BK155)</f>
        <v>0</v>
      </c>
    </row>
    <row r="143" spans="2:65" s="17" customFormat="1" ht="24.25" customHeight="1">
      <c r="B143" s="143"/>
      <c r="C143" s="144" t="s">
        <v>75</v>
      </c>
      <c r="D143" s="144" t="s">
        <v>159</v>
      </c>
      <c r="E143" s="145" t="s">
        <v>2148</v>
      </c>
      <c r="F143" s="146" t="s">
        <v>2149</v>
      </c>
      <c r="G143" s="147" t="s">
        <v>162</v>
      </c>
      <c r="H143" s="148">
        <v>4.524</v>
      </c>
      <c r="I143" s="149"/>
      <c r="J143" s="150"/>
      <c r="K143" s="151"/>
      <c r="L143" s="18"/>
      <c r="M143" s="152"/>
      <c r="N143" s="153" t="s">
        <v>35</v>
      </c>
      <c r="O143" s="45"/>
      <c r="P143" s="154">
        <f>O143*H143</f>
        <v>0</v>
      </c>
      <c r="Q143" s="154">
        <v>0</v>
      </c>
      <c r="R143" s="154">
        <f>Q143*H143</f>
        <v>0</v>
      </c>
      <c r="S143" s="154">
        <v>0</v>
      </c>
      <c r="T143" s="155">
        <f>S143*H143</f>
        <v>0</v>
      </c>
      <c r="AR143" s="156" t="s">
        <v>163</v>
      </c>
      <c r="AT143" s="156" t="s">
        <v>159</v>
      </c>
      <c r="AU143" s="156" t="s">
        <v>81</v>
      </c>
      <c r="AY143" s="3" t="s">
        <v>157</v>
      </c>
      <c r="BE143" s="157">
        <f>IF(N143="základná",J143,0)</f>
        <v>0</v>
      </c>
      <c r="BF143" s="157">
        <f>IF(N143="znížená",J143,0)</f>
        <v>0</v>
      </c>
      <c r="BG143" s="157">
        <f>IF(N143="zákl. prenesená",J143,0)</f>
        <v>0</v>
      </c>
      <c r="BH143" s="157">
        <f>IF(N143="zníž. prenesená",J143,0)</f>
        <v>0</v>
      </c>
      <c r="BI143" s="157">
        <f>IF(N143="nulová",J143,0)</f>
        <v>0</v>
      </c>
      <c r="BJ143" s="3" t="s">
        <v>81</v>
      </c>
      <c r="BK143" s="157">
        <f>ROUND(I143*H143,2)</f>
        <v>0</v>
      </c>
      <c r="BL143" s="3" t="s">
        <v>163</v>
      </c>
      <c r="BM143" s="156" t="s">
        <v>81</v>
      </c>
    </row>
    <row r="144" spans="2:65" s="17" customFormat="1" ht="24.25" customHeight="1">
      <c r="B144" s="143"/>
      <c r="C144" s="144" t="s">
        <v>81</v>
      </c>
      <c r="D144" s="144" t="s">
        <v>159</v>
      </c>
      <c r="E144" s="145" t="s">
        <v>2150</v>
      </c>
      <c r="F144" s="146" t="s">
        <v>2151</v>
      </c>
      <c r="G144" s="147" t="s">
        <v>162</v>
      </c>
      <c r="H144" s="148">
        <v>4.524</v>
      </c>
      <c r="I144" s="149"/>
      <c r="J144" s="150"/>
      <c r="K144" s="151"/>
      <c r="L144" s="18"/>
      <c r="M144" s="152"/>
      <c r="N144" s="153" t="s">
        <v>35</v>
      </c>
      <c r="O144" s="45"/>
      <c r="P144" s="154">
        <f>O144*H144</f>
        <v>0</v>
      </c>
      <c r="Q144" s="154">
        <v>0</v>
      </c>
      <c r="R144" s="154">
        <f>Q144*H144</f>
        <v>0</v>
      </c>
      <c r="S144" s="154">
        <v>0</v>
      </c>
      <c r="T144" s="155">
        <f>S144*H144</f>
        <v>0</v>
      </c>
      <c r="AR144" s="156" t="s">
        <v>163</v>
      </c>
      <c r="AT144" s="156" t="s">
        <v>159</v>
      </c>
      <c r="AU144" s="156" t="s">
        <v>81</v>
      </c>
      <c r="AY144" s="3" t="s">
        <v>157</v>
      </c>
      <c r="BE144" s="157">
        <f>IF(N144="základná",J144,0)</f>
        <v>0</v>
      </c>
      <c r="BF144" s="157">
        <f>IF(N144="znížená",J144,0)</f>
        <v>0</v>
      </c>
      <c r="BG144" s="157">
        <f>IF(N144="zákl. prenesená",J144,0)</f>
        <v>0</v>
      </c>
      <c r="BH144" s="157">
        <f>IF(N144="zníž. prenesená",J144,0)</f>
        <v>0</v>
      </c>
      <c r="BI144" s="157">
        <f>IF(N144="nulová",J144,0)</f>
        <v>0</v>
      </c>
      <c r="BJ144" s="3" t="s">
        <v>81</v>
      </c>
      <c r="BK144" s="157">
        <f>ROUND(I144*H144,2)</f>
        <v>0</v>
      </c>
      <c r="BL144" s="3" t="s">
        <v>163</v>
      </c>
      <c r="BM144" s="156" t="s">
        <v>163</v>
      </c>
    </row>
    <row r="145" spans="2:65" s="158" customFormat="1">
      <c r="B145" s="159"/>
      <c r="D145" s="160" t="s">
        <v>164</v>
      </c>
      <c r="E145" s="161"/>
      <c r="F145" s="162" t="s">
        <v>2152</v>
      </c>
      <c r="H145" s="163">
        <v>4.524</v>
      </c>
      <c r="I145" s="164"/>
      <c r="L145" s="159"/>
      <c r="M145" s="165"/>
      <c r="N145" s="166"/>
      <c r="O145" s="166"/>
      <c r="P145" s="166"/>
      <c r="Q145" s="166"/>
      <c r="R145" s="166"/>
      <c r="S145" s="166"/>
      <c r="T145" s="167"/>
      <c r="AT145" s="161" t="s">
        <v>164</v>
      </c>
      <c r="AU145" s="161" t="s">
        <v>81</v>
      </c>
      <c r="AV145" s="158" t="s">
        <v>81</v>
      </c>
      <c r="AW145" s="158" t="s">
        <v>26</v>
      </c>
      <c r="AX145" s="158" t="s">
        <v>69</v>
      </c>
      <c r="AY145" s="161" t="s">
        <v>157</v>
      </c>
    </row>
    <row r="146" spans="2:65" s="177" customFormat="1">
      <c r="B146" s="178"/>
      <c r="D146" s="160" t="s">
        <v>164</v>
      </c>
      <c r="E146" s="179"/>
      <c r="F146" s="180" t="s">
        <v>170</v>
      </c>
      <c r="H146" s="181">
        <v>4.524</v>
      </c>
      <c r="I146" s="182"/>
      <c r="L146" s="178"/>
      <c r="M146" s="183"/>
      <c r="N146" s="184"/>
      <c r="O146" s="184"/>
      <c r="P146" s="184"/>
      <c r="Q146" s="184"/>
      <c r="R146" s="184"/>
      <c r="S146" s="184"/>
      <c r="T146" s="185"/>
      <c r="AT146" s="179" t="s">
        <v>164</v>
      </c>
      <c r="AU146" s="179" t="s">
        <v>81</v>
      </c>
      <c r="AV146" s="177" t="s">
        <v>163</v>
      </c>
      <c r="AW146" s="177" t="s">
        <v>26</v>
      </c>
      <c r="AX146" s="177" t="s">
        <v>75</v>
      </c>
      <c r="AY146" s="179" t="s">
        <v>157</v>
      </c>
    </row>
    <row r="147" spans="2:65" s="17" customFormat="1" ht="33" customHeight="1">
      <c r="B147" s="143"/>
      <c r="C147" s="144" t="s">
        <v>169</v>
      </c>
      <c r="D147" s="144" t="s">
        <v>159</v>
      </c>
      <c r="E147" s="145" t="s">
        <v>177</v>
      </c>
      <c r="F147" s="146" t="s">
        <v>178</v>
      </c>
      <c r="G147" s="147" t="s">
        <v>162</v>
      </c>
      <c r="H147" s="148">
        <v>4.524</v>
      </c>
      <c r="I147" s="149"/>
      <c r="J147" s="150"/>
      <c r="K147" s="151"/>
      <c r="L147" s="18"/>
      <c r="M147" s="152"/>
      <c r="N147" s="153" t="s">
        <v>35</v>
      </c>
      <c r="O147" s="45"/>
      <c r="P147" s="154">
        <f>O147*H147</f>
        <v>0</v>
      </c>
      <c r="Q147" s="154">
        <v>0</v>
      </c>
      <c r="R147" s="154">
        <f>Q147*H147</f>
        <v>0</v>
      </c>
      <c r="S147" s="154">
        <v>0</v>
      </c>
      <c r="T147" s="155">
        <f>S147*H147</f>
        <v>0</v>
      </c>
      <c r="AR147" s="156" t="s">
        <v>163</v>
      </c>
      <c r="AT147" s="156" t="s">
        <v>159</v>
      </c>
      <c r="AU147" s="156" t="s">
        <v>81</v>
      </c>
      <c r="AY147" s="3" t="s">
        <v>157</v>
      </c>
      <c r="BE147" s="157">
        <f>IF(N147="základná",J147,0)</f>
        <v>0</v>
      </c>
      <c r="BF147" s="157">
        <f>IF(N147="znížená",J147,0)</f>
        <v>0</v>
      </c>
      <c r="BG147" s="157">
        <f>IF(N147="zákl. prenesená",J147,0)</f>
        <v>0</v>
      </c>
      <c r="BH147" s="157">
        <f>IF(N147="zníž. prenesená",J147,0)</f>
        <v>0</v>
      </c>
      <c r="BI147" s="157">
        <f>IF(N147="nulová",J147,0)</f>
        <v>0</v>
      </c>
      <c r="BJ147" s="3" t="s">
        <v>81</v>
      </c>
      <c r="BK147" s="157">
        <f>ROUND(I147*H147,2)</f>
        <v>0</v>
      </c>
      <c r="BL147" s="3" t="s">
        <v>163</v>
      </c>
      <c r="BM147" s="156" t="s">
        <v>176</v>
      </c>
    </row>
    <row r="148" spans="2:65" s="158" customFormat="1">
      <c r="B148" s="159"/>
      <c r="D148" s="160" t="s">
        <v>164</v>
      </c>
      <c r="E148" s="161"/>
      <c r="F148" s="162" t="s">
        <v>2152</v>
      </c>
      <c r="H148" s="163">
        <v>4.524</v>
      </c>
      <c r="I148" s="164"/>
      <c r="L148" s="159"/>
      <c r="M148" s="165"/>
      <c r="N148" s="166"/>
      <c r="O148" s="166"/>
      <c r="P148" s="166"/>
      <c r="Q148" s="166"/>
      <c r="R148" s="166"/>
      <c r="S148" s="166"/>
      <c r="T148" s="167"/>
      <c r="AT148" s="161" t="s">
        <v>164</v>
      </c>
      <c r="AU148" s="161" t="s">
        <v>81</v>
      </c>
      <c r="AV148" s="158" t="s">
        <v>81</v>
      </c>
      <c r="AW148" s="158" t="s">
        <v>26</v>
      </c>
      <c r="AX148" s="158" t="s">
        <v>69</v>
      </c>
      <c r="AY148" s="161" t="s">
        <v>157</v>
      </c>
    </row>
    <row r="149" spans="2:65" s="177" customFormat="1">
      <c r="B149" s="178"/>
      <c r="D149" s="160" t="s">
        <v>164</v>
      </c>
      <c r="E149" s="179"/>
      <c r="F149" s="180" t="s">
        <v>170</v>
      </c>
      <c r="H149" s="181">
        <v>4.524</v>
      </c>
      <c r="I149" s="182"/>
      <c r="L149" s="178"/>
      <c r="M149" s="183"/>
      <c r="N149" s="184"/>
      <c r="O149" s="184"/>
      <c r="P149" s="184"/>
      <c r="Q149" s="184"/>
      <c r="R149" s="184"/>
      <c r="S149" s="184"/>
      <c r="T149" s="185"/>
      <c r="AT149" s="179" t="s">
        <v>164</v>
      </c>
      <c r="AU149" s="179" t="s">
        <v>81</v>
      </c>
      <c r="AV149" s="177" t="s">
        <v>163</v>
      </c>
      <c r="AW149" s="177" t="s">
        <v>26</v>
      </c>
      <c r="AX149" s="177" t="s">
        <v>75</v>
      </c>
      <c r="AY149" s="179" t="s">
        <v>157</v>
      </c>
    </row>
    <row r="150" spans="2:65" s="17" customFormat="1" ht="37.9" customHeight="1">
      <c r="B150" s="143"/>
      <c r="C150" s="144" t="s">
        <v>163</v>
      </c>
      <c r="D150" s="144" t="s">
        <v>159</v>
      </c>
      <c r="E150" s="145" t="s">
        <v>181</v>
      </c>
      <c r="F150" s="146" t="s">
        <v>182</v>
      </c>
      <c r="G150" s="147" t="s">
        <v>162</v>
      </c>
      <c r="H150" s="148">
        <v>4.524</v>
      </c>
      <c r="I150" s="149"/>
      <c r="J150" s="150"/>
      <c r="K150" s="151"/>
      <c r="L150" s="18"/>
      <c r="M150" s="152"/>
      <c r="N150" s="153" t="s">
        <v>35</v>
      </c>
      <c r="O150" s="45"/>
      <c r="P150" s="154">
        <f>O150*H150</f>
        <v>0</v>
      </c>
      <c r="Q150" s="154">
        <v>0</v>
      </c>
      <c r="R150" s="154">
        <f>Q150*H150</f>
        <v>0</v>
      </c>
      <c r="S150" s="154">
        <v>0</v>
      </c>
      <c r="T150" s="155">
        <f>S150*H150</f>
        <v>0</v>
      </c>
      <c r="AR150" s="156" t="s">
        <v>163</v>
      </c>
      <c r="AT150" s="156" t="s">
        <v>159</v>
      </c>
      <c r="AU150" s="156" t="s">
        <v>81</v>
      </c>
      <c r="AY150" s="3" t="s">
        <v>157</v>
      </c>
      <c r="BE150" s="157">
        <f>IF(N150="základná",J150,0)</f>
        <v>0</v>
      </c>
      <c r="BF150" s="157">
        <f>IF(N150="znížená",J150,0)</f>
        <v>0</v>
      </c>
      <c r="BG150" s="157">
        <f>IF(N150="zákl. prenesená",J150,0)</f>
        <v>0</v>
      </c>
      <c r="BH150" s="157">
        <f>IF(N150="zníž. prenesená",J150,0)</f>
        <v>0</v>
      </c>
      <c r="BI150" s="157">
        <f>IF(N150="nulová",J150,0)</f>
        <v>0</v>
      </c>
      <c r="BJ150" s="3" t="s">
        <v>81</v>
      </c>
      <c r="BK150" s="157">
        <f>ROUND(I150*H150,2)</f>
        <v>0</v>
      </c>
      <c r="BL150" s="3" t="s">
        <v>163</v>
      </c>
      <c r="BM150" s="156" t="s">
        <v>179</v>
      </c>
    </row>
    <row r="151" spans="2:65" s="158" customFormat="1">
      <c r="B151" s="159"/>
      <c r="D151" s="160" t="s">
        <v>164</v>
      </c>
      <c r="E151" s="161"/>
      <c r="F151" s="162" t="s">
        <v>2152</v>
      </c>
      <c r="H151" s="163">
        <v>4.524</v>
      </c>
      <c r="I151" s="164"/>
      <c r="L151" s="159"/>
      <c r="M151" s="165"/>
      <c r="N151" s="166"/>
      <c r="O151" s="166"/>
      <c r="P151" s="166"/>
      <c r="Q151" s="166"/>
      <c r="R151" s="166"/>
      <c r="S151" s="166"/>
      <c r="T151" s="167"/>
      <c r="AT151" s="161" t="s">
        <v>164</v>
      </c>
      <c r="AU151" s="161" t="s">
        <v>81</v>
      </c>
      <c r="AV151" s="158" t="s">
        <v>81</v>
      </c>
      <c r="AW151" s="158" t="s">
        <v>26</v>
      </c>
      <c r="AX151" s="158" t="s">
        <v>69</v>
      </c>
      <c r="AY151" s="161" t="s">
        <v>157</v>
      </c>
    </row>
    <row r="152" spans="2:65" s="177" customFormat="1">
      <c r="B152" s="178"/>
      <c r="D152" s="160" t="s">
        <v>164</v>
      </c>
      <c r="E152" s="179"/>
      <c r="F152" s="180" t="s">
        <v>170</v>
      </c>
      <c r="H152" s="181">
        <v>4.524</v>
      </c>
      <c r="I152" s="182"/>
      <c r="L152" s="178"/>
      <c r="M152" s="183"/>
      <c r="N152" s="184"/>
      <c r="O152" s="184"/>
      <c r="P152" s="184"/>
      <c r="Q152" s="184"/>
      <c r="R152" s="184"/>
      <c r="S152" s="184"/>
      <c r="T152" s="185"/>
      <c r="AT152" s="179" t="s">
        <v>164</v>
      </c>
      <c r="AU152" s="179" t="s">
        <v>81</v>
      </c>
      <c r="AV152" s="177" t="s">
        <v>163</v>
      </c>
      <c r="AW152" s="177" t="s">
        <v>26</v>
      </c>
      <c r="AX152" s="177" t="s">
        <v>75</v>
      </c>
      <c r="AY152" s="179" t="s">
        <v>157</v>
      </c>
    </row>
    <row r="153" spans="2:65" s="17" customFormat="1" ht="24.25" customHeight="1">
      <c r="B153" s="143"/>
      <c r="C153" s="144" t="s">
        <v>180</v>
      </c>
      <c r="D153" s="144" t="s">
        <v>159</v>
      </c>
      <c r="E153" s="145" t="s">
        <v>185</v>
      </c>
      <c r="F153" s="146" t="s">
        <v>186</v>
      </c>
      <c r="G153" s="147" t="s">
        <v>187</v>
      </c>
      <c r="H153" s="148">
        <v>6.7649999999999997</v>
      </c>
      <c r="I153" s="149"/>
      <c r="J153" s="150"/>
      <c r="K153" s="151"/>
      <c r="L153" s="18"/>
      <c r="M153" s="152"/>
      <c r="N153" s="153" t="s">
        <v>35</v>
      </c>
      <c r="O153" s="45"/>
      <c r="P153" s="154">
        <f>O153*H153</f>
        <v>0</v>
      </c>
      <c r="Q153" s="154">
        <v>0</v>
      </c>
      <c r="R153" s="154">
        <f>Q153*H153</f>
        <v>0</v>
      </c>
      <c r="S153" s="154">
        <v>0</v>
      </c>
      <c r="T153" s="155">
        <f>S153*H153</f>
        <v>0</v>
      </c>
      <c r="AR153" s="156" t="s">
        <v>163</v>
      </c>
      <c r="AT153" s="156" t="s">
        <v>159</v>
      </c>
      <c r="AU153" s="156" t="s">
        <v>81</v>
      </c>
      <c r="AY153" s="3" t="s">
        <v>157</v>
      </c>
      <c r="BE153" s="157">
        <f>IF(N153="základná",J153,0)</f>
        <v>0</v>
      </c>
      <c r="BF153" s="157">
        <f>IF(N153="znížená",J153,0)</f>
        <v>0</v>
      </c>
      <c r="BG153" s="157">
        <f>IF(N153="zákl. prenesená",J153,0)</f>
        <v>0</v>
      </c>
      <c r="BH153" s="157">
        <f>IF(N153="zníž. prenesená",J153,0)</f>
        <v>0</v>
      </c>
      <c r="BI153" s="157">
        <f>IF(N153="nulová",J153,0)</f>
        <v>0</v>
      </c>
      <c r="BJ153" s="3" t="s">
        <v>81</v>
      </c>
      <c r="BK153" s="157">
        <f>ROUND(I153*H153,2)</f>
        <v>0</v>
      </c>
      <c r="BL153" s="3" t="s">
        <v>163</v>
      </c>
      <c r="BM153" s="156" t="s">
        <v>183</v>
      </c>
    </row>
    <row r="154" spans="2:65" s="158" customFormat="1">
      <c r="B154" s="159"/>
      <c r="D154" s="160" t="s">
        <v>164</v>
      </c>
      <c r="E154" s="161"/>
      <c r="F154" s="162" t="s">
        <v>2153</v>
      </c>
      <c r="H154" s="163">
        <v>6.7649999999999997</v>
      </c>
      <c r="I154" s="164"/>
      <c r="L154" s="159"/>
      <c r="M154" s="165"/>
      <c r="N154" s="166"/>
      <c r="O154" s="166"/>
      <c r="P154" s="166"/>
      <c r="Q154" s="166"/>
      <c r="R154" s="166"/>
      <c r="S154" s="166"/>
      <c r="T154" s="167"/>
      <c r="AT154" s="161" t="s">
        <v>164</v>
      </c>
      <c r="AU154" s="161" t="s">
        <v>81</v>
      </c>
      <c r="AV154" s="158" t="s">
        <v>81</v>
      </c>
      <c r="AW154" s="158" t="s">
        <v>26</v>
      </c>
      <c r="AX154" s="158" t="s">
        <v>69</v>
      </c>
      <c r="AY154" s="161" t="s">
        <v>157</v>
      </c>
    </row>
    <row r="155" spans="2:65" s="177" customFormat="1">
      <c r="B155" s="178"/>
      <c r="D155" s="160" t="s">
        <v>164</v>
      </c>
      <c r="E155" s="179"/>
      <c r="F155" s="180" t="s">
        <v>170</v>
      </c>
      <c r="H155" s="181">
        <v>6.7649999999999997</v>
      </c>
      <c r="I155" s="182"/>
      <c r="L155" s="178"/>
      <c r="M155" s="183"/>
      <c r="N155" s="184"/>
      <c r="O155" s="184"/>
      <c r="P155" s="184"/>
      <c r="Q155" s="184"/>
      <c r="R155" s="184"/>
      <c r="S155" s="184"/>
      <c r="T155" s="185"/>
      <c r="AT155" s="179" t="s">
        <v>164</v>
      </c>
      <c r="AU155" s="179" t="s">
        <v>81</v>
      </c>
      <c r="AV155" s="177" t="s">
        <v>163</v>
      </c>
      <c r="AW155" s="177" t="s">
        <v>26</v>
      </c>
      <c r="AX155" s="177" t="s">
        <v>75</v>
      </c>
      <c r="AY155" s="179" t="s">
        <v>157</v>
      </c>
    </row>
    <row r="156" spans="2:65" s="129" customFormat="1" ht="22.9" customHeight="1">
      <c r="B156" s="130"/>
      <c r="D156" s="131" t="s">
        <v>68</v>
      </c>
      <c r="E156" s="141" t="s">
        <v>81</v>
      </c>
      <c r="F156" s="141" t="s">
        <v>190</v>
      </c>
      <c r="I156" s="133"/>
      <c r="J156" s="142"/>
      <c r="L156" s="130"/>
      <c r="M156" s="135"/>
      <c r="N156" s="136"/>
      <c r="O156" s="136"/>
      <c r="P156" s="137">
        <f>SUM(P157:P161)</f>
        <v>0</v>
      </c>
      <c r="Q156" s="136"/>
      <c r="R156" s="137">
        <f>SUM(R157:R161)</f>
        <v>0</v>
      </c>
      <c r="S156" s="136"/>
      <c r="T156" s="138">
        <f>SUM(T157:T161)</f>
        <v>0</v>
      </c>
      <c r="AR156" s="131" t="s">
        <v>75</v>
      </c>
      <c r="AT156" s="139" t="s">
        <v>68</v>
      </c>
      <c r="AU156" s="139" t="s">
        <v>75</v>
      </c>
      <c r="AY156" s="131" t="s">
        <v>157</v>
      </c>
      <c r="BK156" s="140">
        <f>SUM(BK157:BK161)</f>
        <v>0</v>
      </c>
    </row>
    <row r="157" spans="2:65" s="17" customFormat="1" ht="21.75" customHeight="1">
      <c r="B157" s="143"/>
      <c r="C157" s="144" t="s">
        <v>176</v>
      </c>
      <c r="D157" s="144" t="s">
        <v>159</v>
      </c>
      <c r="E157" s="145" t="s">
        <v>2154</v>
      </c>
      <c r="F157" s="146" t="s">
        <v>2155</v>
      </c>
      <c r="G157" s="147" t="s">
        <v>162</v>
      </c>
      <c r="H157" s="148">
        <v>0.23899999999999999</v>
      </c>
      <c r="I157" s="149"/>
      <c r="J157" s="150"/>
      <c r="K157" s="151"/>
      <c r="L157" s="18"/>
      <c r="M157" s="152"/>
      <c r="N157" s="153" t="s">
        <v>35</v>
      </c>
      <c r="O157" s="45"/>
      <c r="P157" s="154">
        <f>O157*H157</f>
        <v>0</v>
      </c>
      <c r="Q157" s="154">
        <v>0</v>
      </c>
      <c r="R157" s="154">
        <f>Q157*H157</f>
        <v>0</v>
      </c>
      <c r="S157" s="154">
        <v>0</v>
      </c>
      <c r="T157" s="155">
        <f>S157*H157</f>
        <v>0</v>
      </c>
      <c r="AR157" s="156" t="s">
        <v>163</v>
      </c>
      <c r="AT157" s="156" t="s">
        <v>159</v>
      </c>
      <c r="AU157" s="156" t="s">
        <v>81</v>
      </c>
      <c r="AY157" s="3" t="s">
        <v>157</v>
      </c>
      <c r="BE157" s="157">
        <f>IF(N157="základná",J157,0)</f>
        <v>0</v>
      </c>
      <c r="BF157" s="157">
        <f>IF(N157="znížená",J157,0)</f>
        <v>0</v>
      </c>
      <c r="BG157" s="157">
        <f>IF(N157="zákl. prenesená",J157,0)</f>
        <v>0</v>
      </c>
      <c r="BH157" s="157">
        <f>IF(N157="zníž. prenesená",J157,0)</f>
        <v>0</v>
      </c>
      <c r="BI157" s="157">
        <f>IF(N157="nulová",J157,0)</f>
        <v>0</v>
      </c>
      <c r="BJ157" s="3" t="s">
        <v>81</v>
      </c>
      <c r="BK157" s="157">
        <f>ROUND(I157*H157,2)</f>
        <v>0</v>
      </c>
      <c r="BL157" s="3" t="s">
        <v>163</v>
      </c>
      <c r="BM157" s="156" t="s">
        <v>188</v>
      </c>
    </row>
    <row r="158" spans="2:65" s="17" customFormat="1" ht="16.5" customHeight="1">
      <c r="B158" s="143"/>
      <c r="C158" s="144" t="s">
        <v>191</v>
      </c>
      <c r="D158" s="144" t="s">
        <v>159</v>
      </c>
      <c r="E158" s="145" t="s">
        <v>203</v>
      </c>
      <c r="F158" s="146" t="s">
        <v>204</v>
      </c>
      <c r="G158" s="147" t="s">
        <v>162</v>
      </c>
      <c r="H158" s="148">
        <v>4.2850000000000001</v>
      </c>
      <c r="I158" s="149"/>
      <c r="J158" s="150"/>
      <c r="K158" s="151"/>
      <c r="L158" s="18"/>
      <c r="M158" s="152"/>
      <c r="N158" s="153" t="s">
        <v>35</v>
      </c>
      <c r="O158" s="45"/>
      <c r="P158" s="154">
        <f>O158*H158</f>
        <v>0</v>
      </c>
      <c r="Q158" s="154">
        <v>0</v>
      </c>
      <c r="R158" s="154">
        <f>Q158*H158</f>
        <v>0</v>
      </c>
      <c r="S158" s="154">
        <v>0</v>
      </c>
      <c r="T158" s="155">
        <f>S158*H158</f>
        <v>0</v>
      </c>
      <c r="AR158" s="156" t="s">
        <v>163</v>
      </c>
      <c r="AT158" s="156" t="s">
        <v>159</v>
      </c>
      <c r="AU158" s="156" t="s">
        <v>81</v>
      </c>
      <c r="AY158" s="3" t="s">
        <v>157</v>
      </c>
      <c r="BE158" s="157">
        <f>IF(N158="základná",J158,0)</f>
        <v>0</v>
      </c>
      <c r="BF158" s="157">
        <f>IF(N158="znížená",J158,0)</f>
        <v>0</v>
      </c>
      <c r="BG158" s="157">
        <f>IF(N158="zákl. prenesená",J158,0)</f>
        <v>0</v>
      </c>
      <c r="BH158" s="157">
        <f>IF(N158="zníž. prenesená",J158,0)</f>
        <v>0</v>
      </c>
      <c r="BI158" s="157">
        <f>IF(N158="nulová",J158,0)</f>
        <v>0</v>
      </c>
      <c r="BJ158" s="3" t="s">
        <v>81</v>
      </c>
      <c r="BK158" s="157">
        <f>ROUND(I158*H158,2)</f>
        <v>0</v>
      </c>
      <c r="BL158" s="3" t="s">
        <v>163</v>
      </c>
      <c r="BM158" s="156" t="s">
        <v>194</v>
      </c>
    </row>
    <row r="159" spans="2:65" s="17" customFormat="1" ht="16.5" customHeight="1">
      <c r="B159" s="143"/>
      <c r="C159" s="144" t="s">
        <v>179</v>
      </c>
      <c r="D159" s="144" t="s">
        <v>159</v>
      </c>
      <c r="E159" s="145" t="s">
        <v>2156</v>
      </c>
      <c r="F159" s="146" t="s">
        <v>2157</v>
      </c>
      <c r="G159" s="147" t="s">
        <v>187</v>
      </c>
      <c r="H159" s="148">
        <v>0.13</v>
      </c>
      <c r="I159" s="149"/>
      <c r="J159" s="150"/>
      <c r="K159" s="151"/>
      <c r="L159" s="18"/>
      <c r="M159" s="152"/>
      <c r="N159" s="153" t="s">
        <v>35</v>
      </c>
      <c r="O159" s="45"/>
      <c r="P159" s="154">
        <f>O159*H159</f>
        <v>0</v>
      </c>
      <c r="Q159" s="154">
        <v>0</v>
      </c>
      <c r="R159" s="154">
        <f>Q159*H159</f>
        <v>0</v>
      </c>
      <c r="S159" s="154">
        <v>0</v>
      </c>
      <c r="T159" s="155">
        <f>S159*H159</f>
        <v>0</v>
      </c>
      <c r="AR159" s="156" t="s">
        <v>163</v>
      </c>
      <c r="AT159" s="156" t="s">
        <v>159</v>
      </c>
      <c r="AU159" s="156" t="s">
        <v>81</v>
      </c>
      <c r="AY159" s="3" t="s">
        <v>157</v>
      </c>
      <c r="BE159" s="157">
        <f>IF(N159="základná",J159,0)</f>
        <v>0</v>
      </c>
      <c r="BF159" s="157">
        <f>IF(N159="znížená",J159,0)</f>
        <v>0</v>
      </c>
      <c r="BG159" s="157">
        <f>IF(N159="zákl. prenesená",J159,0)</f>
        <v>0</v>
      </c>
      <c r="BH159" s="157">
        <f>IF(N159="zníž. prenesená",J159,0)</f>
        <v>0</v>
      </c>
      <c r="BI159" s="157">
        <f>IF(N159="nulová",J159,0)</f>
        <v>0</v>
      </c>
      <c r="BJ159" s="3" t="s">
        <v>81</v>
      </c>
      <c r="BK159" s="157">
        <f>ROUND(I159*H159,2)</f>
        <v>0</v>
      </c>
      <c r="BL159" s="3" t="s">
        <v>163</v>
      </c>
      <c r="BM159" s="156" t="s">
        <v>197</v>
      </c>
    </row>
    <row r="160" spans="2:65" s="158" customFormat="1">
      <c r="B160" s="159"/>
      <c r="D160" s="160" t="s">
        <v>164</v>
      </c>
      <c r="E160" s="161"/>
      <c r="F160" s="162" t="s">
        <v>2158</v>
      </c>
      <c r="H160" s="163">
        <v>0.13</v>
      </c>
      <c r="I160" s="164"/>
      <c r="L160" s="159"/>
      <c r="M160" s="165"/>
      <c r="N160" s="166"/>
      <c r="O160" s="166"/>
      <c r="P160" s="166"/>
      <c r="Q160" s="166"/>
      <c r="R160" s="166"/>
      <c r="S160" s="166"/>
      <c r="T160" s="167"/>
      <c r="AT160" s="161" t="s">
        <v>164</v>
      </c>
      <c r="AU160" s="161" t="s">
        <v>81</v>
      </c>
      <c r="AV160" s="158" t="s">
        <v>81</v>
      </c>
      <c r="AW160" s="158" t="s">
        <v>26</v>
      </c>
      <c r="AX160" s="158" t="s">
        <v>69</v>
      </c>
      <c r="AY160" s="161" t="s">
        <v>157</v>
      </c>
    </row>
    <row r="161" spans="2:65" s="177" customFormat="1">
      <c r="B161" s="178"/>
      <c r="D161" s="160" t="s">
        <v>164</v>
      </c>
      <c r="E161" s="179"/>
      <c r="F161" s="180" t="s">
        <v>170</v>
      </c>
      <c r="H161" s="181">
        <v>0.13</v>
      </c>
      <c r="I161" s="182"/>
      <c r="L161" s="178"/>
      <c r="M161" s="183"/>
      <c r="N161" s="184"/>
      <c r="O161" s="184"/>
      <c r="P161" s="184"/>
      <c r="Q161" s="184"/>
      <c r="R161" s="184"/>
      <c r="S161" s="184"/>
      <c r="T161" s="185"/>
      <c r="AT161" s="179" t="s">
        <v>164</v>
      </c>
      <c r="AU161" s="179" t="s">
        <v>81</v>
      </c>
      <c r="AV161" s="177" t="s">
        <v>163</v>
      </c>
      <c r="AW161" s="177" t="s">
        <v>26</v>
      </c>
      <c r="AX161" s="177" t="s">
        <v>75</v>
      </c>
      <c r="AY161" s="179" t="s">
        <v>157</v>
      </c>
    </row>
    <row r="162" spans="2:65" s="129" customFormat="1" ht="22.9" customHeight="1">
      <c r="B162" s="130"/>
      <c r="D162" s="131" t="s">
        <v>68</v>
      </c>
      <c r="E162" s="141" t="s">
        <v>169</v>
      </c>
      <c r="F162" s="141" t="s">
        <v>218</v>
      </c>
      <c r="I162" s="133"/>
      <c r="J162" s="142"/>
      <c r="L162" s="130"/>
      <c r="M162" s="135"/>
      <c r="N162" s="136"/>
      <c r="O162" s="136"/>
      <c r="P162" s="137">
        <f>SUM(P163:P172)</f>
        <v>0</v>
      </c>
      <c r="Q162" s="136"/>
      <c r="R162" s="137">
        <f>SUM(R163:R172)</f>
        <v>0</v>
      </c>
      <c r="S162" s="136"/>
      <c r="T162" s="138">
        <f>SUM(T163:T172)</f>
        <v>0</v>
      </c>
      <c r="AR162" s="131" t="s">
        <v>75</v>
      </c>
      <c r="AT162" s="139" t="s">
        <v>68</v>
      </c>
      <c r="AU162" s="139" t="s">
        <v>75</v>
      </c>
      <c r="AY162" s="131" t="s">
        <v>157</v>
      </c>
      <c r="BK162" s="140">
        <f>SUM(BK163:BK172)</f>
        <v>0</v>
      </c>
    </row>
    <row r="163" spans="2:65" s="17" customFormat="1" ht="37.9" customHeight="1">
      <c r="B163" s="143"/>
      <c r="C163" s="144" t="s">
        <v>198</v>
      </c>
      <c r="D163" s="144" t="s">
        <v>159</v>
      </c>
      <c r="E163" s="145" t="s">
        <v>228</v>
      </c>
      <c r="F163" s="655" t="s">
        <v>2159</v>
      </c>
      <c r="G163" s="147" t="s">
        <v>222</v>
      </c>
      <c r="H163" s="148">
        <v>2</v>
      </c>
      <c r="I163" s="149"/>
      <c r="J163" s="150"/>
      <c r="K163" s="151"/>
      <c r="L163" s="18"/>
      <c r="M163" s="152"/>
      <c r="N163" s="153" t="s">
        <v>35</v>
      </c>
      <c r="O163" s="45"/>
      <c r="P163" s="154">
        <f>O163*H163</f>
        <v>0</v>
      </c>
      <c r="Q163" s="154">
        <v>0</v>
      </c>
      <c r="R163" s="154">
        <f>Q163*H163</f>
        <v>0</v>
      </c>
      <c r="S163" s="154">
        <v>0</v>
      </c>
      <c r="T163" s="155">
        <f>S163*H163</f>
        <v>0</v>
      </c>
      <c r="AR163" s="156" t="s">
        <v>163</v>
      </c>
      <c r="AT163" s="156" t="s">
        <v>159</v>
      </c>
      <c r="AU163" s="156" t="s">
        <v>81</v>
      </c>
      <c r="AY163" s="3" t="s">
        <v>157</v>
      </c>
      <c r="BE163" s="157">
        <f>IF(N163="základná",J163,0)</f>
        <v>0</v>
      </c>
      <c r="BF163" s="157">
        <f>IF(N163="znížená",J163,0)</f>
        <v>0</v>
      </c>
      <c r="BG163" s="157">
        <f>IF(N163="zákl. prenesená",J163,0)</f>
        <v>0</v>
      </c>
      <c r="BH163" s="157">
        <f>IF(N163="zníž. prenesená",J163,0)</f>
        <v>0</v>
      </c>
      <c r="BI163" s="157">
        <f>IF(N163="nulová",J163,0)</f>
        <v>0</v>
      </c>
      <c r="BJ163" s="3" t="s">
        <v>81</v>
      </c>
      <c r="BK163" s="157">
        <f>ROUND(I163*H163,2)</f>
        <v>0</v>
      </c>
      <c r="BL163" s="3" t="s">
        <v>163</v>
      </c>
      <c r="BM163" s="156" t="s">
        <v>201</v>
      </c>
    </row>
    <row r="164" spans="2:65" s="17" customFormat="1" ht="37.9" customHeight="1">
      <c r="B164" s="143"/>
      <c r="C164" s="144" t="s">
        <v>183</v>
      </c>
      <c r="D164" s="144" t="s">
        <v>159</v>
      </c>
      <c r="E164" s="145" t="s">
        <v>2160</v>
      </c>
      <c r="F164" s="655" t="s">
        <v>2161</v>
      </c>
      <c r="G164" s="147" t="s">
        <v>208</v>
      </c>
      <c r="H164" s="148">
        <v>29.42</v>
      </c>
      <c r="I164" s="149"/>
      <c r="J164" s="150"/>
      <c r="K164" s="151"/>
      <c r="L164" s="18"/>
      <c r="M164" s="152"/>
      <c r="N164" s="153" t="s">
        <v>35</v>
      </c>
      <c r="O164" s="45"/>
      <c r="P164" s="154">
        <f>O164*H164</f>
        <v>0</v>
      </c>
      <c r="Q164" s="154">
        <v>0</v>
      </c>
      <c r="R164" s="154">
        <f>Q164*H164</f>
        <v>0</v>
      </c>
      <c r="S164" s="154">
        <v>0</v>
      </c>
      <c r="T164" s="155">
        <f>S164*H164</f>
        <v>0</v>
      </c>
      <c r="AR164" s="156" t="s">
        <v>163</v>
      </c>
      <c r="AT164" s="156" t="s">
        <v>159</v>
      </c>
      <c r="AU164" s="156" t="s">
        <v>81</v>
      </c>
      <c r="AY164" s="3" t="s">
        <v>157</v>
      </c>
      <c r="BE164" s="157">
        <f>IF(N164="základná",J164,0)</f>
        <v>0</v>
      </c>
      <c r="BF164" s="157">
        <f>IF(N164="znížená",J164,0)</f>
        <v>0</v>
      </c>
      <c r="BG164" s="157">
        <f>IF(N164="zákl. prenesená",J164,0)</f>
        <v>0</v>
      </c>
      <c r="BH164" s="157">
        <f>IF(N164="zníž. prenesená",J164,0)</f>
        <v>0</v>
      </c>
      <c r="BI164" s="157">
        <f>IF(N164="nulová",J164,0)</f>
        <v>0</v>
      </c>
      <c r="BJ164" s="3" t="s">
        <v>81</v>
      </c>
      <c r="BK164" s="157">
        <f>ROUND(I164*H164,2)</f>
        <v>0</v>
      </c>
      <c r="BL164" s="3" t="s">
        <v>163</v>
      </c>
      <c r="BM164" s="156" t="s">
        <v>6</v>
      </c>
    </row>
    <row r="165" spans="2:65" s="17" customFormat="1" ht="16.5" customHeight="1">
      <c r="B165" s="143"/>
      <c r="C165" s="144" t="s">
        <v>205</v>
      </c>
      <c r="D165" s="144" t="s">
        <v>159</v>
      </c>
      <c r="E165" s="145" t="s">
        <v>2162</v>
      </c>
      <c r="F165" s="655" t="s">
        <v>2163</v>
      </c>
      <c r="G165" s="147" t="s">
        <v>239</v>
      </c>
      <c r="H165" s="148">
        <v>14.445</v>
      </c>
      <c r="I165" s="149"/>
      <c r="J165" s="150"/>
      <c r="K165" s="151"/>
      <c r="L165" s="18"/>
      <c r="M165" s="152"/>
      <c r="N165" s="153" t="s">
        <v>35</v>
      </c>
      <c r="O165" s="45"/>
      <c r="P165" s="154">
        <f>O165*H165</f>
        <v>0</v>
      </c>
      <c r="Q165" s="154">
        <v>0</v>
      </c>
      <c r="R165" s="154">
        <f>Q165*H165</f>
        <v>0</v>
      </c>
      <c r="S165" s="154">
        <v>0</v>
      </c>
      <c r="T165" s="155">
        <f>S165*H165</f>
        <v>0</v>
      </c>
      <c r="AR165" s="156" t="s">
        <v>163</v>
      </c>
      <c r="AT165" s="156" t="s">
        <v>159</v>
      </c>
      <c r="AU165" s="156" t="s">
        <v>81</v>
      </c>
      <c r="AY165" s="3" t="s">
        <v>157</v>
      </c>
      <c r="BE165" s="157">
        <f>IF(N165="základná",J165,0)</f>
        <v>0</v>
      </c>
      <c r="BF165" s="157">
        <f>IF(N165="znížená",J165,0)</f>
        <v>0</v>
      </c>
      <c r="BG165" s="157">
        <f>IF(N165="zákl. prenesená",J165,0)</f>
        <v>0</v>
      </c>
      <c r="BH165" s="157">
        <f>IF(N165="zníž. prenesená",J165,0)</f>
        <v>0</v>
      </c>
      <c r="BI165" s="157">
        <f>IF(N165="nulová",J165,0)</f>
        <v>0</v>
      </c>
      <c r="BJ165" s="3" t="s">
        <v>81</v>
      </c>
      <c r="BK165" s="157">
        <f>ROUND(I165*H165,2)</f>
        <v>0</v>
      </c>
      <c r="BL165" s="3" t="s">
        <v>163</v>
      </c>
      <c r="BM165" s="156" t="s">
        <v>209</v>
      </c>
    </row>
    <row r="166" spans="2:65" s="17" customFormat="1" ht="37.9" customHeight="1">
      <c r="B166" s="143"/>
      <c r="C166" s="144" t="s">
        <v>188</v>
      </c>
      <c r="D166" s="144" t="s">
        <v>159</v>
      </c>
      <c r="E166" s="145" t="s">
        <v>2164</v>
      </c>
      <c r="F166" s="655" t="s">
        <v>2165</v>
      </c>
      <c r="G166" s="147" t="s">
        <v>208</v>
      </c>
      <c r="H166" s="148">
        <v>75.700999999999993</v>
      </c>
      <c r="I166" s="149"/>
      <c r="J166" s="150"/>
      <c r="K166" s="151"/>
      <c r="L166" s="18"/>
      <c r="M166" s="152"/>
      <c r="N166" s="153" t="s">
        <v>35</v>
      </c>
      <c r="O166" s="45"/>
      <c r="P166" s="154">
        <f>O166*H166</f>
        <v>0</v>
      </c>
      <c r="Q166" s="154">
        <v>0</v>
      </c>
      <c r="R166" s="154">
        <f>Q166*H166</f>
        <v>0</v>
      </c>
      <c r="S166" s="154">
        <v>0</v>
      </c>
      <c r="T166" s="155">
        <f>S166*H166</f>
        <v>0</v>
      </c>
      <c r="AR166" s="156" t="s">
        <v>163</v>
      </c>
      <c r="AT166" s="156" t="s">
        <v>159</v>
      </c>
      <c r="AU166" s="156" t="s">
        <v>81</v>
      </c>
      <c r="AY166" s="3" t="s">
        <v>157</v>
      </c>
      <c r="BE166" s="157">
        <f>IF(N166="základná",J166,0)</f>
        <v>0</v>
      </c>
      <c r="BF166" s="157">
        <f>IF(N166="znížená",J166,0)</f>
        <v>0</v>
      </c>
      <c r="BG166" s="157">
        <f>IF(N166="zákl. prenesená",J166,0)</f>
        <v>0</v>
      </c>
      <c r="BH166" s="157">
        <f>IF(N166="zníž. prenesená",J166,0)</f>
        <v>0</v>
      </c>
      <c r="BI166" s="157">
        <f>IF(N166="nulová",J166,0)</f>
        <v>0</v>
      </c>
      <c r="BJ166" s="3" t="s">
        <v>81</v>
      </c>
      <c r="BK166" s="157">
        <f>ROUND(I166*H166,2)</f>
        <v>0</v>
      </c>
      <c r="BL166" s="3" t="s">
        <v>163</v>
      </c>
      <c r="BM166" s="156" t="s">
        <v>217</v>
      </c>
    </row>
    <row r="167" spans="2:65" s="197" customFormat="1">
      <c r="B167" s="198"/>
      <c r="D167" s="160" t="s">
        <v>164</v>
      </c>
      <c r="E167" s="199"/>
      <c r="F167" s="200" t="s">
        <v>2166</v>
      </c>
      <c r="H167" s="199"/>
      <c r="I167" s="201"/>
      <c r="L167" s="198"/>
      <c r="M167" s="202"/>
      <c r="N167" s="203"/>
      <c r="O167" s="203"/>
      <c r="P167" s="203"/>
      <c r="Q167" s="203"/>
      <c r="R167" s="203"/>
      <c r="S167" s="203"/>
      <c r="T167" s="204"/>
      <c r="AT167" s="199" t="s">
        <v>164</v>
      </c>
      <c r="AU167" s="199" t="s">
        <v>81</v>
      </c>
      <c r="AV167" s="197" t="s">
        <v>75</v>
      </c>
      <c r="AW167" s="197" t="s">
        <v>26</v>
      </c>
      <c r="AX167" s="197" t="s">
        <v>69</v>
      </c>
      <c r="AY167" s="199" t="s">
        <v>157</v>
      </c>
    </row>
    <row r="168" spans="2:65" s="158" customFormat="1">
      <c r="B168" s="159"/>
      <c r="D168" s="160" t="s">
        <v>164</v>
      </c>
      <c r="E168" s="161"/>
      <c r="F168" s="162" t="s">
        <v>2167</v>
      </c>
      <c r="H168" s="163">
        <v>12.853</v>
      </c>
      <c r="I168" s="164"/>
      <c r="L168" s="159"/>
      <c r="M168" s="165"/>
      <c r="N168" s="166"/>
      <c r="O168" s="166"/>
      <c r="P168" s="166"/>
      <c r="Q168" s="166"/>
      <c r="R168" s="166"/>
      <c r="S168" s="166"/>
      <c r="T168" s="167"/>
      <c r="AT168" s="161" t="s">
        <v>164</v>
      </c>
      <c r="AU168" s="161" t="s">
        <v>81</v>
      </c>
      <c r="AV168" s="158" t="s">
        <v>81</v>
      </c>
      <c r="AW168" s="158" t="s">
        <v>26</v>
      </c>
      <c r="AX168" s="158" t="s">
        <v>69</v>
      </c>
      <c r="AY168" s="161" t="s">
        <v>157</v>
      </c>
    </row>
    <row r="169" spans="2:65" s="158" customFormat="1">
      <c r="B169" s="159"/>
      <c r="D169" s="160" t="s">
        <v>164</v>
      </c>
      <c r="E169" s="161"/>
      <c r="F169" s="162" t="s">
        <v>2168</v>
      </c>
      <c r="H169" s="163">
        <v>57.896000000000001</v>
      </c>
      <c r="I169" s="164"/>
      <c r="L169" s="159"/>
      <c r="M169" s="165"/>
      <c r="N169" s="166"/>
      <c r="O169" s="166"/>
      <c r="P169" s="166"/>
      <c r="Q169" s="166"/>
      <c r="R169" s="166"/>
      <c r="S169" s="166"/>
      <c r="T169" s="167"/>
      <c r="AT169" s="161" t="s">
        <v>164</v>
      </c>
      <c r="AU169" s="161" t="s">
        <v>81</v>
      </c>
      <c r="AV169" s="158" t="s">
        <v>81</v>
      </c>
      <c r="AW169" s="158" t="s">
        <v>26</v>
      </c>
      <c r="AX169" s="158" t="s">
        <v>69</v>
      </c>
      <c r="AY169" s="161" t="s">
        <v>157</v>
      </c>
    </row>
    <row r="170" spans="2:65" s="177" customFormat="1">
      <c r="B170" s="178"/>
      <c r="D170" s="160" t="s">
        <v>164</v>
      </c>
      <c r="E170" s="179"/>
      <c r="F170" s="180" t="s">
        <v>170</v>
      </c>
      <c r="H170" s="181">
        <v>70.748999999999995</v>
      </c>
      <c r="I170" s="182"/>
      <c r="L170" s="178"/>
      <c r="M170" s="183"/>
      <c r="N170" s="184"/>
      <c r="O170" s="184"/>
      <c r="P170" s="184"/>
      <c r="Q170" s="184"/>
      <c r="R170" s="184"/>
      <c r="S170" s="184"/>
      <c r="T170" s="185"/>
      <c r="AT170" s="179" t="s">
        <v>164</v>
      </c>
      <c r="AU170" s="179" t="s">
        <v>81</v>
      </c>
      <c r="AV170" s="177" t="s">
        <v>163</v>
      </c>
      <c r="AW170" s="177" t="s">
        <v>26</v>
      </c>
      <c r="AX170" s="177" t="s">
        <v>69</v>
      </c>
      <c r="AY170" s="179" t="s">
        <v>157</v>
      </c>
    </row>
    <row r="171" spans="2:65" s="158" customFormat="1">
      <c r="B171" s="159"/>
      <c r="D171" s="160" t="s">
        <v>164</v>
      </c>
      <c r="E171" s="161"/>
      <c r="F171" s="162" t="s">
        <v>2169</v>
      </c>
      <c r="H171" s="163">
        <v>75.700999999999993</v>
      </c>
      <c r="I171" s="164"/>
      <c r="L171" s="159"/>
      <c r="M171" s="165"/>
      <c r="N171" s="166"/>
      <c r="O171" s="166"/>
      <c r="P171" s="166"/>
      <c r="Q171" s="166"/>
      <c r="R171" s="166"/>
      <c r="S171" s="166"/>
      <c r="T171" s="167"/>
      <c r="AT171" s="161" t="s">
        <v>164</v>
      </c>
      <c r="AU171" s="161" t="s">
        <v>81</v>
      </c>
      <c r="AV171" s="158" t="s">
        <v>81</v>
      </c>
      <c r="AW171" s="158" t="s">
        <v>26</v>
      </c>
      <c r="AX171" s="158" t="s">
        <v>69</v>
      </c>
      <c r="AY171" s="161" t="s">
        <v>157</v>
      </c>
    </row>
    <row r="172" spans="2:65" s="177" customFormat="1">
      <c r="B172" s="178"/>
      <c r="D172" s="160" t="s">
        <v>164</v>
      </c>
      <c r="E172" s="179"/>
      <c r="F172" s="180" t="s">
        <v>170</v>
      </c>
      <c r="H172" s="181">
        <v>75.700999999999993</v>
      </c>
      <c r="I172" s="182"/>
      <c r="L172" s="178"/>
      <c r="M172" s="183"/>
      <c r="N172" s="184"/>
      <c r="O172" s="184"/>
      <c r="P172" s="184"/>
      <c r="Q172" s="184"/>
      <c r="R172" s="184"/>
      <c r="S172" s="184"/>
      <c r="T172" s="185"/>
      <c r="AT172" s="179" t="s">
        <v>164</v>
      </c>
      <c r="AU172" s="179" t="s">
        <v>81</v>
      </c>
      <c r="AV172" s="177" t="s">
        <v>163</v>
      </c>
      <c r="AW172" s="177" t="s">
        <v>26</v>
      </c>
      <c r="AX172" s="177" t="s">
        <v>75</v>
      </c>
      <c r="AY172" s="179" t="s">
        <v>157</v>
      </c>
    </row>
    <row r="173" spans="2:65" s="129" customFormat="1" ht="22.9" customHeight="1">
      <c r="B173" s="130"/>
      <c r="D173" s="131" t="s">
        <v>68</v>
      </c>
      <c r="E173" s="141" t="s">
        <v>176</v>
      </c>
      <c r="F173" s="141" t="s">
        <v>275</v>
      </c>
      <c r="I173" s="133"/>
      <c r="J173" s="142"/>
      <c r="L173" s="130"/>
      <c r="M173" s="135"/>
      <c r="N173" s="136"/>
      <c r="O173" s="136"/>
      <c r="P173" s="137">
        <f>SUM(P174:P276)</f>
        <v>0</v>
      </c>
      <c r="Q173" s="136"/>
      <c r="R173" s="137">
        <f>SUM(R174:R276)</f>
        <v>0</v>
      </c>
      <c r="S173" s="136"/>
      <c r="T173" s="138">
        <f>SUM(T174:T276)</f>
        <v>0</v>
      </c>
      <c r="AR173" s="131" t="s">
        <v>75</v>
      </c>
      <c r="AT173" s="139" t="s">
        <v>68</v>
      </c>
      <c r="AU173" s="139" t="s">
        <v>75</v>
      </c>
      <c r="AY173" s="131" t="s">
        <v>157</v>
      </c>
      <c r="BK173" s="140">
        <f>SUM(BK174:BK276)</f>
        <v>0</v>
      </c>
    </row>
    <row r="174" spans="2:65" s="17" customFormat="1" ht="24.25" customHeight="1">
      <c r="B174" s="143"/>
      <c r="C174" s="144" t="s">
        <v>219</v>
      </c>
      <c r="D174" s="144" t="s">
        <v>159</v>
      </c>
      <c r="E174" s="145" t="s">
        <v>277</v>
      </c>
      <c r="F174" s="146" t="s">
        <v>278</v>
      </c>
      <c r="G174" s="147" t="s">
        <v>208</v>
      </c>
      <c r="H174" s="148">
        <v>24.462</v>
      </c>
      <c r="I174" s="149"/>
      <c r="J174" s="150"/>
      <c r="K174" s="151"/>
      <c r="L174" s="18"/>
      <c r="M174" s="152"/>
      <c r="N174" s="153" t="s">
        <v>35</v>
      </c>
      <c r="O174" s="45"/>
      <c r="P174" s="154">
        <f>O174*H174</f>
        <v>0</v>
      </c>
      <c r="Q174" s="154">
        <v>0</v>
      </c>
      <c r="R174" s="154">
        <f>Q174*H174</f>
        <v>0</v>
      </c>
      <c r="S174" s="154">
        <v>0</v>
      </c>
      <c r="T174" s="155">
        <f>S174*H174</f>
        <v>0</v>
      </c>
      <c r="AR174" s="156" t="s">
        <v>163</v>
      </c>
      <c r="AT174" s="156" t="s">
        <v>159</v>
      </c>
      <c r="AU174" s="156" t="s">
        <v>81</v>
      </c>
      <c r="AY174" s="3" t="s">
        <v>157</v>
      </c>
      <c r="BE174" s="157">
        <f>IF(N174="základná",J174,0)</f>
        <v>0</v>
      </c>
      <c r="BF174" s="157">
        <f>IF(N174="znížená",J174,0)</f>
        <v>0</v>
      </c>
      <c r="BG174" s="157">
        <f>IF(N174="zákl. prenesená",J174,0)</f>
        <v>0</v>
      </c>
      <c r="BH174" s="157">
        <f>IF(N174="zníž. prenesená",J174,0)</f>
        <v>0</v>
      </c>
      <c r="BI174" s="157">
        <f>IF(N174="nulová",J174,0)</f>
        <v>0</v>
      </c>
      <c r="BJ174" s="3" t="s">
        <v>81</v>
      </c>
      <c r="BK174" s="157">
        <f>ROUND(I174*H174,2)</f>
        <v>0</v>
      </c>
      <c r="BL174" s="3" t="s">
        <v>163</v>
      </c>
      <c r="BM174" s="156" t="s">
        <v>223</v>
      </c>
    </row>
    <row r="175" spans="2:65" s="17" customFormat="1" ht="24.25" customHeight="1">
      <c r="B175" s="143"/>
      <c r="C175" s="144" t="s">
        <v>194</v>
      </c>
      <c r="D175" s="144" t="s">
        <v>159</v>
      </c>
      <c r="E175" s="145" t="s">
        <v>2170</v>
      </c>
      <c r="F175" s="146" t="s">
        <v>2171</v>
      </c>
      <c r="G175" s="147" t="s">
        <v>208</v>
      </c>
      <c r="H175" s="148">
        <v>36.058999999999997</v>
      </c>
      <c r="I175" s="149"/>
      <c r="J175" s="150"/>
      <c r="K175" s="151"/>
      <c r="L175" s="18"/>
      <c r="M175" s="152"/>
      <c r="N175" s="153" t="s">
        <v>35</v>
      </c>
      <c r="O175" s="45"/>
      <c r="P175" s="154">
        <f>O175*H175</f>
        <v>0</v>
      </c>
      <c r="Q175" s="154">
        <v>0</v>
      </c>
      <c r="R175" s="154">
        <f>Q175*H175</f>
        <v>0</v>
      </c>
      <c r="S175" s="154">
        <v>0</v>
      </c>
      <c r="T175" s="155">
        <f>S175*H175</f>
        <v>0</v>
      </c>
      <c r="AR175" s="156" t="s">
        <v>163</v>
      </c>
      <c r="AT175" s="156" t="s">
        <v>159</v>
      </c>
      <c r="AU175" s="156" t="s">
        <v>81</v>
      </c>
      <c r="AY175" s="3" t="s">
        <v>157</v>
      </c>
      <c r="BE175" s="157">
        <f>IF(N175="základná",J175,0)</f>
        <v>0</v>
      </c>
      <c r="BF175" s="157">
        <f>IF(N175="znížená",J175,0)</f>
        <v>0</v>
      </c>
      <c r="BG175" s="157">
        <f>IF(N175="zákl. prenesená",J175,0)</f>
        <v>0</v>
      </c>
      <c r="BH175" s="157">
        <f>IF(N175="zníž. prenesená",J175,0)</f>
        <v>0</v>
      </c>
      <c r="BI175" s="157">
        <f>IF(N175="nulová",J175,0)</f>
        <v>0</v>
      </c>
      <c r="BJ175" s="3" t="s">
        <v>81</v>
      </c>
      <c r="BK175" s="157">
        <f>ROUND(I175*H175,2)</f>
        <v>0</v>
      </c>
      <c r="BL175" s="3" t="s">
        <v>163</v>
      </c>
      <c r="BM175" s="156" t="s">
        <v>226</v>
      </c>
    </row>
    <row r="176" spans="2:65" s="158" customFormat="1">
      <c r="B176" s="159"/>
      <c r="D176" s="160" t="s">
        <v>164</v>
      </c>
      <c r="E176" s="161"/>
      <c r="F176" s="162" t="s">
        <v>2172</v>
      </c>
      <c r="H176" s="163">
        <v>26.68</v>
      </c>
      <c r="I176" s="164"/>
      <c r="L176" s="159"/>
      <c r="M176" s="165"/>
      <c r="N176" s="166"/>
      <c r="O176" s="166"/>
      <c r="P176" s="166"/>
      <c r="Q176" s="166"/>
      <c r="R176" s="166"/>
      <c r="S176" s="166"/>
      <c r="T176" s="167"/>
      <c r="AT176" s="161" t="s">
        <v>164</v>
      </c>
      <c r="AU176" s="161" t="s">
        <v>81</v>
      </c>
      <c r="AV176" s="158" t="s">
        <v>81</v>
      </c>
      <c r="AW176" s="158" t="s">
        <v>26</v>
      </c>
      <c r="AX176" s="158" t="s">
        <v>69</v>
      </c>
      <c r="AY176" s="161" t="s">
        <v>157</v>
      </c>
    </row>
    <row r="177" spans="2:65" s="158" customFormat="1">
      <c r="B177" s="159"/>
      <c r="D177" s="160" t="s">
        <v>164</v>
      </c>
      <c r="E177" s="161"/>
      <c r="F177" s="162" t="s">
        <v>2173</v>
      </c>
      <c r="H177" s="163">
        <v>5.0599999999999996</v>
      </c>
      <c r="I177" s="164"/>
      <c r="L177" s="159"/>
      <c r="M177" s="165"/>
      <c r="N177" s="166"/>
      <c r="O177" s="166"/>
      <c r="P177" s="166"/>
      <c r="Q177" s="166"/>
      <c r="R177" s="166"/>
      <c r="S177" s="166"/>
      <c r="T177" s="167"/>
      <c r="AT177" s="161" t="s">
        <v>164</v>
      </c>
      <c r="AU177" s="161" t="s">
        <v>81</v>
      </c>
      <c r="AV177" s="158" t="s">
        <v>81</v>
      </c>
      <c r="AW177" s="158" t="s">
        <v>26</v>
      </c>
      <c r="AX177" s="158" t="s">
        <v>69</v>
      </c>
      <c r="AY177" s="161" t="s">
        <v>157</v>
      </c>
    </row>
    <row r="178" spans="2:65" s="158" customFormat="1">
      <c r="B178" s="159"/>
      <c r="D178" s="160" t="s">
        <v>164</v>
      </c>
      <c r="E178" s="161"/>
      <c r="F178" s="162" t="s">
        <v>2174</v>
      </c>
      <c r="H178" s="163">
        <v>1.96</v>
      </c>
      <c r="I178" s="164"/>
      <c r="L178" s="159"/>
      <c r="M178" s="165"/>
      <c r="N178" s="166"/>
      <c r="O178" s="166"/>
      <c r="P178" s="166"/>
      <c r="Q178" s="166"/>
      <c r="R178" s="166"/>
      <c r="S178" s="166"/>
      <c r="T178" s="167"/>
      <c r="AT178" s="161" t="s">
        <v>164</v>
      </c>
      <c r="AU178" s="161" t="s">
        <v>81</v>
      </c>
      <c r="AV178" s="158" t="s">
        <v>81</v>
      </c>
      <c r="AW178" s="158" t="s">
        <v>26</v>
      </c>
      <c r="AX178" s="158" t="s">
        <v>69</v>
      </c>
      <c r="AY178" s="161" t="s">
        <v>157</v>
      </c>
    </row>
    <row r="179" spans="2:65" s="177" customFormat="1">
      <c r="B179" s="178"/>
      <c r="D179" s="160" t="s">
        <v>164</v>
      </c>
      <c r="E179" s="179"/>
      <c r="F179" s="180" t="s">
        <v>170</v>
      </c>
      <c r="H179" s="181">
        <v>33.700000000000003</v>
      </c>
      <c r="I179" s="182"/>
      <c r="L179" s="178"/>
      <c r="M179" s="183"/>
      <c r="N179" s="184"/>
      <c r="O179" s="184"/>
      <c r="P179" s="184"/>
      <c r="Q179" s="184"/>
      <c r="R179" s="184"/>
      <c r="S179" s="184"/>
      <c r="T179" s="185"/>
      <c r="AT179" s="179" t="s">
        <v>164</v>
      </c>
      <c r="AU179" s="179" t="s">
        <v>81</v>
      </c>
      <c r="AV179" s="177" t="s">
        <v>163</v>
      </c>
      <c r="AW179" s="177" t="s">
        <v>26</v>
      </c>
      <c r="AX179" s="177" t="s">
        <v>69</v>
      </c>
      <c r="AY179" s="179" t="s">
        <v>157</v>
      </c>
    </row>
    <row r="180" spans="2:65" s="158" customFormat="1">
      <c r="B180" s="159"/>
      <c r="D180" s="160" t="s">
        <v>164</v>
      </c>
      <c r="E180" s="161"/>
      <c r="F180" s="162" t="s">
        <v>2175</v>
      </c>
      <c r="H180" s="163">
        <v>36.058999999999997</v>
      </c>
      <c r="I180" s="164"/>
      <c r="L180" s="159"/>
      <c r="M180" s="165"/>
      <c r="N180" s="166"/>
      <c r="O180" s="166"/>
      <c r="P180" s="166"/>
      <c r="Q180" s="166"/>
      <c r="R180" s="166"/>
      <c r="S180" s="166"/>
      <c r="T180" s="167"/>
      <c r="AT180" s="161" t="s">
        <v>164</v>
      </c>
      <c r="AU180" s="161" t="s">
        <v>81</v>
      </c>
      <c r="AV180" s="158" t="s">
        <v>81</v>
      </c>
      <c r="AW180" s="158" t="s">
        <v>26</v>
      </c>
      <c r="AX180" s="158" t="s">
        <v>69</v>
      </c>
      <c r="AY180" s="161" t="s">
        <v>157</v>
      </c>
    </row>
    <row r="181" spans="2:65" s="177" customFormat="1">
      <c r="B181" s="178"/>
      <c r="D181" s="160" t="s">
        <v>164</v>
      </c>
      <c r="E181" s="179"/>
      <c r="F181" s="180" t="s">
        <v>170</v>
      </c>
      <c r="H181" s="181">
        <v>36.058999999999997</v>
      </c>
      <c r="I181" s="182"/>
      <c r="L181" s="178"/>
      <c r="M181" s="183"/>
      <c r="N181" s="184"/>
      <c r="O181" s="184"/>
      <c r="P181" s="184"/>
      <c r="Q181" s="184"/>
      <c r="R181" s="184"/>
      <c r="S181" s="184"/>
      <c r="T181" s="185"/>
      <c r="AT181" s="179" t="s">
        <v>164</v>
      </c>
      <c r="AU181" s="179" t="s">
        <v>81</v>
      </c>
      <c r="AV181" s="177" t="s">
        <v>163</v>
      </c>
      <c r="AW181" s="177" t="s">
        <v>26</v>
      </c>
      <c r="AX181" s="177" t="s">
        <v>75</v>
      </c>
      <c r="AY181" s="179" t="s">
        <v>157</v>
      </c>
    </row>
    <row r="182" spans="2:65" s="17" customFormat="1" ht="37.9" customHeight="1">
      <c r="B182" s="143"/>
      <c r="C182" s="144" t="s">
        <v>227</v>
      </c>
      <c r="D182" s="144" t="s">
        <v>159</v>
      </c>
      <c r="E182" s="145" t="s">
        <v>2176</v>
      </c>
      <c r="F182" s="146" t="s">
        <v>2177</v>
      </c>
      <c r="G182" s="147" t="s">
        <v>208</v>
      </c>
      <c r="H182" s="148">
        <v>36.058999999999997</v>
      </c>
      <c r="I182" s="149"/>
      <c r="J182" s="150"/>
      <c r="K182" s="151"/>
      <c r="L182" s="18"/>
      <c r="M182" s="152"/>
      <c r="N182" s="153" t="s">
        <v>35</v>
      </c>
      <c r="O182" s="45"/>
      <c r="P182" s="154">
        <f>O182*H182</f>
        <v>0</v>
      </c>
      <c r="Q182" s="154">
        <v>0</v>
      </c>
      <c r="R182" s="154">
        <f>Q182*H182</f>
        <v>0</v>
      </c>
      <c r="S182" s="154">
        <v>0</v>
      </c>
      <c r="T182" s="155">
        <f>S182*H182</f>
        <v>0</v>
      </c>
      <c r="AR182" s="156" t="s">
        <v>163</v>
      </c>
      <c r="AT182" s="156" t="s">
        <v>159</v>
      </c>
      <c r="AU182" s="156" t="s">
        <v>81</v>
      </c>
      <c r="AY182" s="3" t="s">
        <v>157</v>
      </c>
      <c r="BE182" s="157">
        <f>IF(N182="základná",J182,0)</f>
        <v>0</v>
      </c>
      <c r="BF182" s="157">
        <f>IF(N182="znížená",J182,0)</f>
        <v>0</v>
      </c>
      <c r="BG182" s="157">
        <f>IF(N182="zákl. prenesená",J182,0)</f>
        <v>0</v>
      </c>
      <c r="BH182" s="157">
        <f>IF(N182="zníž. prenesená",J182,0)</f>
        <v>0</v>
      </c>
      <c r="BI182" s="157">
        <f>IF(N182="nulová",J182,0)</f>
        <v>0</v>
      </c>
      <c r="BJ182" s="3" t="s">
        <v>81</v>
      </c>
      <c r="BK182" s="157">
        <f>ROUND(I182*H182,2)</f>
        <v>0</v>
      </c>
      <c r="BL182" s="3" t="s">
        <v>163</v>
      </c>
      <c r="BM182" s="156" t="s">
        <v>230</v>
      </c>
    </row>
    <row r="183" spans="2:65" s="158" customFormat="1">
      <c r="B183" s="159"/>
      <c r="D183" s="160" t="s">
        <v>164</v>
      </c>
      <c r="E183" s="161"/>
      <c r="F183" s="162" t="s">
        <v>2172</v>
      </c>
      <c r="H183" s="163">
        <v>26.68</v>
      </c>
      <c r="I183" s="164"/>
      <c r="L183" s="159"/>
      <c r="M183" s="165"/>
      <c r="N183" s="166"/>
      <c r="O183" s="166"/>
      <c r="P183" s="166"/>
      <c r="Q183" s="166"/>
      <c r="R183" s="166"/>
      <c r="S183" s="166"/>
      <c r="T183" s="167"/>
      <c r="AT183" s="161" t="s">
        <v>164</v>
      </c>
      <c r="AU183" s="161" t="s">
        <v>81</v>
      </c>
      <c r="AV183" s="158" t="s">
        <v>81</v>
      </c>
      <c r="AW183" s="158" t="s">
        <v>26</v>
      </c>
      <c r="AX183" s="158" t="s">
        <v>69</v>
      </c>
      <c r="AY183" s="161" t="s">
        <v>157</v>
      </c>
    </row>
    <row r="184" spans="2:65" s="158" customFormat="1">
      <c r="B184" s="159"/>
      <c r="D184" s="160" t="s">
        <v>164</v>
      </c>
      <c r="E184" s="161"/>
      <c r="F184" s="162" t="s">
        <v>2173</v>
      </c>
      <c r="H184" s="163">
        <v>5.0599999999999996</v>
      </c>
      <c r="I184" s="164"/>
      <c r="L184" s="159"/>
      <c r="M184" s="165"/>
      <c r="N184" s="166"/>
      <c r="O184" s="166"/>
      <c r="P184" s="166"/>
      <c r="Q184" s="166"/>
      <c r="R184" s="166"/>
      <c r="S184" s="166"/>
      <c r="T184" s="167"/>
      <c r="AT184" s="161" t="s">
        <v>164</v>
      </c>
      <c r="AU184" s="161" t="s">
        <v>81</v>
      </c>
      <c r="AV184" s="158" t="s">
        <v>81</v>
      </c>
      <c r="AW184" s="158" t="s">
        <v>26</v>
      </c>
      <c r="AX184" s="158" t="s">
        <v>69</v>
      </c>
      <c r="AY184" s="161" t="s">
        <v>157</v>
      </c>
    </row>
    <row r="185" spans="2:65" s="158" customFormat="1">
      <c r="B185" s="159"/>
      <c r="D185" s="160" t="s">
        <v>164</v>
      </c>
      <c r="E185" s="161"/>
      <c r="F185" s="162" t="s">
        <v>2174</v>
      </c>
      <c r="H185" s="163">
        <v>1.96</v>
      </c>
      <c r="I185" s="164"/>
      <c r="L185" s="159"/>
      <c r="M185" s="165"/>
      <c r="N185" s="166"/>
      <c r="O185" s="166"/>
      <c r="P185" s="166"/>
      <c r="Q185" s="166"/>
      <c r="R185" s="166"/>
      <c r="S185" s="166"/>
      <c r="T185" s="167"/>
      <c r="AT185" s="161" t="s">
        <v>164</v>
      </c>
      <c r="AU185" s="161" t="s">
        <v>81</v>
      </c>
      <c r="AV185" s="158" t="s">
        <v>81</v>
      </c>
      <c r="AW185" s="158" t="s">
        <v>26</v>
      </c>
      <c r="AX185" s="158" t="s">
        <v>69</v>
      </c>
      <c r="AY185" s="161" t="s">
        <v>157</v>
      </c>
    </row>
    <row r="186" spans="2:65" s="177" customFormat="1">
      <c r="B186" s="178"/>
      <c r="D186" s="160" t="s">
        <v>164</v>
      </c>
      <c r="E186" s="179"/>
      <c r="F186" s="180" t="s">
        <v>170</v>
      </c>
      <c r="H186" s="181">
        <v>33.700000000000003</v>
      </c>
      <c r="I186" s="182"/>
      <c r="L186" s="178"/>
      <c r="M186" s="183"/>
      <c r="N186" s="184"/>
      <c r="O186" s="184"/>
      <c r="P186" s="184"/>
      <c r="Q186" s="184"/>
      <c r="R186" s="184"/>
      <c r="S186" s="184"/>
      <c r="T186" s="185"/>
      <c r="AT186" s="179" t="s">
        <v>164</v>
      </c>
      <c r="AU186" s="179" t="s">
        <v>81</v>
      </c>
      <c r="AV186" s="177" t="s">
        <v>163</v>
      </c>
      <c r="AW186" s="177" t="s">
        <v>26</v>
      </c>
      <c r="AX186" s="177" t="s">
        <v>69</v>
      </c>
      <c r="AY186" s="179" t="s">
        <v>157</v>
      </c>
    </row>
    <row r="187" spans="2:65" s="158" customFormat="1">
      <c r="B187" s="159"/>
      <c r="D187" s="160" t="s">
        <v>164</v>
      </c>
      <c r="E187" s="161"/>
      <c r="F187" s="162" t="s">
        <v>2175</v>
      </c>
      <c r="H187" s="163">
        <v>36.058999999999997</v>
      </c>
      <c r="I187" s="164"/>
      <c r="L187" s="159"/>
      <c r="M187" s="165"/>
      <c r="N187" s="166"/>
      <c r="O187" s="166"/>
      <c r="P187" s="166"/>
      <c r="Q187" s="166"/>
      <c r="R187" s="166"/>
      <c r="S187" s="166"/>
      <c r="T187" s="167"/>
      <c r="AT187" s="161" t="s">
        <v>164</v>
      </c>
      <c r="AU187" s="161" t="s">
        <v>81</v>
      </c>
      <c r="AV187" s="158" t="s">
        <v>81</v>
      </c>
      <c r="AW187" s="158" t="s">
        <v>26</v>
      </c>
      <c r="AX187" s="158" t="s">
        <v>69</v>
      </c>
      <c r="AY187" s="161" t="s">
        <v>157</v>
      </c>
    </row>
    <row r="188" spans="2:65" s="177" customFormat="1">
      <c r="B188" s="178"/>
      <c r="D188" s="160" t="s">
        <v>164</v>
      </c>
      <c r="E188" s="179"/>
      <c r="F188" s="180" t="s">
        <v>170</v>
      </c>
      <c r="H188" s="181">
        <v>36.058999999999997</v>
      </c>
      <c r="I188" s="182"/>
      <c r="L188" s="178"/>
      <c r="M188" s="183"/>
      <c r="N188" s="184"/>
      <c r="O188" s="184"/>
      <c r="P188" s="184"/>
      <c r="Q188" s="184"/>
      <c r="R188" s="184"/>
      <c r="S188" s="184"/>
      <c r="T188" s="185"/>
      <c r="AT188" s="179" t="s">
        <v>164</v>
      </c>
      <c r="AU188" s="179" t="s">
        <v>81</v>
      </c>
      <c r="AV188" s="177" t="s">
        <v>163</v>
      </c>
      <c r="AW188" s="177" t="s">
        <v>26</v>
      </c>
      <c r="AX188" s="177" t="s">
        <v>75</v>
      </c>
      <c r="AY188" s="179" t="s">
        <v>157</v>
      </c>
    </row>
    <row r="189" spans="2:65" s="17" customFormat="1" ht="33" customHeight="1">
      <c r="B189" s="143"/>
      <c r="C189" s="144" t="s">
        <v>197</v>
      </c>
      <c r="D189" s="144" t="s">
        <v>159</v>
      </c>
      <c r="E189" s="145" t="s">
        <v>2178</v>
      </c>
      <c r="F189" s="146" t="s">
        <v>2179</v>
      </c>
      <c r="G189" s="147" t="s">
        <v>208</v>
      </c>
      <c r="H189" s="148">
        <v>141.81700000000001</v>
      </c>
      <c r="I189" s="149"/>
      <c r="J189" s="150"/>
      <c r="K189" s="151"/>
      <c r="L189" s="18"/>
      <c r="M189" s="152"/>
      <c r="N189" s="153" t="s">
        <v>35</v>
      </c>
      <c r="O189" s="45"/>
      <c r="P189" s="154">
        <f>O189*H189</f>
        <v>0</v>
      </c>
      <c r="Q189" s="154">
        <v>0</v>
      </c>
      <c r="R189" s="154">
        <f>Q189*H189</f>
        <v>0</v>
      </c>
      <c r="S189" s="154">
        <v>0</v>
      </c>
      <c r="T189" s="155">
        <f>S189*H189</f>
        <v>0</v>
      </c>
      <c r="AR189" s="156" t="s">
        <v>163</v>
      </c>
      <c r="AT189" s="156" t="s">
        <v>159</v>
      </c>
      <c r="AU189" s="156" t="s">
        <v>81</v>
      </c>
      <c r="AY189" s="3" t="s">
        <v>157</v>
      </c>
      <c r="BE189" s="157">
        <f>IF(N189="základná",J189,0)</f>
        <v>0</v>
      </c>
      <c r="BF189" s="157">
        <f>IF(N189="znížená",J189,0)</f>
        <v>0</v>
      </c>
      <c r="BG189" s="157">
        <f>IF(N189="zákl. prenesená",J189,0)</f>
        <v>0</v>
      </c>
      <c r="BH189" s="157">
        <f>IF(N189="zníž. prenesená",J189,0)</f>
        <v>0</v>
      </c>
      <c r="BI189" s="157">
        <f>IF(N189="nulová",J189,0)</f>
        <v>0</v>
      </c>
      <c r="BJ189" s="3" t="s">
        <v>81</v>
      </c>
      <c r="BK189" s="157">
        <f>ROUND(I189*H189,2)</f>
        <v>0</v>
      </c>
      <c r="BL189" s="3" t="s">
        <v>163</v>
      </c>
      <c r="BM189" s="156" t="s">
        <v>233</v>
      </c>
    </row>
    <row r="190" spans="2:65" s="158" customFormat="1">
      <c r="B190" s="159"/>
      <c r="D190" s="160" t="s">
        <v>164</v>
      </c>
      <c r="E190" s="161"/>
      <c r="F190" s="162" t="s">
        <v>2180</v>
      </c>
      <c r="H190" s="163">
        <v>92.31</v>
      </c>
      <c r="I190" s="164"/>
      <c r="L190" s="159"/>
      <c r="M190" s="165"/>
      <c r="N190" s="166"/>
      <c r="O190" s="166"/>
      <c r="P190" s="166"/>
      <c r="Q190" s="166"/>
      <c r="R190" s="166"/>
      <c r="S190" s="166"/>
      <c r="T190" s="167"/>
      <c r="AT190" s="161" t="s">
        <v>164</v>
      </c>
      <c r="AU190" s="161" t="s">
        <v>81</v>
      </c>
      <c r="AV190" s="158" t="s">
        <v>81</v>
      </c>
      <c r="AW190" s="158" t="s">
        <v>26</v>
      </c>
      <c r="AX190" s="158" t="s">
        <v>69</v>
      </c>
      <c r="AY190" s="161" t="s">
        <v>157</v>
      </c>
    </row>
    <row r="191" spans="2:65" s="158" customFormat="1">
      <c r="B191" s="159"/>
      <c r="D191" s="160" t="s">
        <v>164</v>
      </c>
      <c r="E191" s="161"/>
      <c r="F191" s="162" t="s">
        <v>2181</v>
      </c>
      <c r="H191" s="163">
        <v>14.132999999999999</v>
      </c>
      <c r="I191" s="164"/>
      <c r="L191" s="159"/>
      <c r="M191" s="165"/>
      <c r="N191" s="166"/>
      <c r="O191" s="166"/>
      <c r="P191" s="166"/>
      <c r="Q191" s="166"/>
      <c r="R191" s="166"/>
      <c r="S191" s="166"/>
      <c r="T191" s="167"/>
      <c r="AT191" s="161" t="s">
        <v>164</v>
      </c>
      <c r="AU191" s="161" t="s">
        <v>81</v>
      </c>
      <c r="AV191" s="158" t="s">
        <v>81</v>
      </c>
      <c r="AW191" s="158" t="s">
        <v>26</v>
      </c>
      <c r="AX191" s="158" t="s">
        <v>69</v>
      </c>
      <c r="AY191" s="161" t="s">
        <v>157</v>
      </c>
    </row>
    <row r="192" spans="2:65" s="158" customFormat="1" ht="20">
      <c r="B192" s="159"/>
      <c r="D192" s="160" t="s">
        <v>164</v>
      </c>
      <c r="E192" s="161"/>
      <c r="F192" s="162" t="s">
        <v>2182</v>
      </c>
      <c r="H192" s="163">
        <v>15.429</v>
      </c>
      <c r="I192" s="164"/>
      <c r="L192" s="159"/>
      <c r="M192" s="165"/>
      <c r="N192" s="166"/>
      <c r="O192" s="166"/>
      <c r="P192" s="166"/>
      <c r="Q192" s="166"/>
      <c r="R192" s="166"/>
      <c r="S192" s="166"/>
      <c r="T192" s="167"/>
      <c r="AT192" s="161" t="s">
        <v>164</v>
      </c>
      <c r="AU192" s="161" t="s">
        <v>81</v>
      </c>
      <c r="AV192" s="158" t="s">
        <v>81</v>
      </c>
      <c r="AW192" s="158" t="s">
        <v>26</v>
      </c>
      <c r="AX192" s="158" t="s">
        <v>69</v>
      </c>
      <c r="AY192" s="161" t="s">
        <v>157</v>
      </c>
    </row>
    <row r="193" spans="2:65" s="158" customFormat="1">
      <c r="B193" s="159"/>
      <c r="D193" s="160" t="s">
        <v>164</v>
      </c>
      <c r="E193" s="161"/>
      <c r="F193" s="162" t="s">
        <v>2183</v>
      </c>
      <c r="H193" s="163">
        <v>10.667</v>
      </c>
      <c r="I193" s="164"/>
      <c r="L193" s="159"/>
      <c r="M193" s="165"/>
      <c r="N193" s="166"/>
      <c r="O193" s="166"/>
      <c r="P193" s="166"/>
      <c r="Q193" s="166"/>
      <c r="R193" s="166"/>
      <c r="S193" s="166"/>
      <c r="T193" s="167"/>
      <c r="AT193" s="161" t="s">
        <v>164</v>
      </c>
      <c r="AU193" s="161" t="s">
        <v>81</v>
      </c>
      <c r="AV193" s="158" t="s">
        <v>81</v>
      </c>
      <c r="AW193" s="158" t="s">
        <v>26</v>
      </c>
      <c r="AX193" s="158" t="s">
        <v>69</v>
      </c>
      <c r="AY193" s="161" t="s">
        <v>157</v>
      </c>
    </row>
    <row r="194" spans="2:65" s="177" customFormat="1">
      <c r="B194" s="178"/>
      <c r="D194" s="160" t="s">
        <v>164</v>
      </c>
      <c r="E194" s="179"/>
      <c r="F194" s="180" t="s">
        <v>170</v>
      </c>
      <c r="H194" s="181">
        <v>132.53899999999999</v>
      </c>
      <c r="I194" s="182"/>
      <c r="L194" s="178"/>
      <c r="M194" s="183"/>
      <c r="N194" s="184"/>
      <c r="O194" s="184"/>
      <c r="P194" s="184"/>
      <c r="Q194" s="184"/>
      <c r="R194" s="184"/>
      <c r="S194" s="184"/>
      <c r="T194" s="185"/>
      <c r="AT194" s="179" t="s">
        <v>164</v>
      </c>
      <c r="AU194" s="179" t="s">
        <v>81</v>
      </c>
      <c r="AV194" s="177" t="s">
        <v>163</v>
      </c>
      <c r="AW194" s="177" t="s">
        <v>26</v>
      </c>
      <c r="AX194" s="177" t="s">
        <v>69</v>
      </c>
      <c r="AY194" s="179" t="s">
        <v>157</v>
      </c>
    </row>
    <row r="195" spans="2:65" s="158" customFormat="1">
      <c r="B195" s="159"/>
      <c r="D195" s="160" t="s">
        <v>164</v>
      </c>
      <c r="E195" s="161"/>
      <c r="F195" s="162" t="s">
        <v>2184</v>
      </c>
      <c r="H195" s="163">
        <v>141.81700000000001</v>
      </c>
      <c r="I195" s="164"/>
      <c r="L195" s="159"/>
      <c r="M195" s="165"/>
      <c r="N195" s="166"/>
      <c r="O195" s="166"/>
      <c r="P195" s="166"/>
      <c r="Q195" s="166"/>
      <c r="R195" s="166"/>
      <c r="S195" s="166"/>
      <c r="T195" s="167"/>
      <c r="AT195" s="161" t="s">
        <v>164</v>
      </c>
      <c r="AU195" s="161" t="s">
        <v>81</v>
      </c>
      <c r="AV195" s="158" t="s">
        <v>81</v>
      </c>
      <c r="AW195" s="158" t="s">
        <v>26</v>
      </c>
      <c r="AX195" s="158" t="s">
        <v>69</v>
      </c>
      <c r="AY195" s="161" t="s">
        <v>157</v>
      </c>
    </row>
    <row r="196" spans="2:65" s="177" customFormat="1">
      <c r="B196" s="178"/>
      <c r="D196" s="160" t="s">
        <v>164</v>
      </c>
      <c r="E196" s="179"/>
      <c r="F196" s="180" t="s">
        <v>170</v>
      </c>
      <c r="H196" s="181">
        <v>141.81700000000001</v>
      </c>
      <c r="I196" s="182"/>
      <c r="L196" s="178"/>
      <c r="M196" s="183"/>
      <c r="N196" s="184"/>
      <c r="O196" s="184"/>
      <c r="P196" s="184"/>
      <c r="Q196" s="184"/>
      <c r="R196" s="184"/>
      <c r="S196" s="184"/>
      <c r="T196" s="185"/>
      <c r="AT196" s="179" t="s">
        <v>164</v>
      </c>
      <c r="AU196" s="179" t="s">
        <v>81</v>
      </c>
      <c r="AV196" s="177" t="s">
        <v>163</v>
      </c>
      <c r="AW196" s="177" t="s">
        <v>26</v>
      </c>
      <c r="AX196" s="177" t="s">
        <v>75</v>
      </c>
      <c r="AY196" s="179" t="s">
        <v>157</v>
      </c>
    </row>
    <row r="197" spans="2:65" s="17" customFormat="1" ht="24.25" customHeight="1">
      <c r="B197" s="143"/>
      <c r="C197" s="144" t="s">
        <v>235</v>
      </c>
      <c r="D197" s="144" t="s">
        <v>159</v>
      </c>
      <c r="E197" s="145" t="s">
        <v>302</v>
      </c>
      <c r="F197" s="146" t="s">
        <v>303</v>
      </c>
      <c r="G197" s="147" t="s">
        <v>208</v>
      </c>
      <c r="H197" s="148">
        <v>276.35700000000003</v>
      </c>
      <c r="I197" s="149"/>
      <c r="J197" s="150"/>
      <c r="K197" s="151"/>
      <c r="L197" s="18"/>
      <c r="M197" s="152"/>
      <c r="N197" s="153" t="s">
        <v>35</v>
      </c>
      <c r="O197" s="45"/>
      <c r="P197" s="154">
        <f>O197*H197</f>
        <v>0</v>
      </c>
      <c r="Q197" s="154">
        <v>0</v>
      </c>
      <c r="R197" s="154">
        <f>Q197*H197</f>
        <v>0</v>
      </c>
      <c r="S197" s="154">
        <v>0</v>
      </c>
      <c r="T197" s="155">
        <f>S197*H197</f>
        <v>0</v>
      </c>
      <c r="AR197" s="156" t="s">
        <v>163</v>
      </c>
      <c r="AT197" s="156" t="s">
        <v>159</v>
      </c>
      <c r="AU197" s="156" t="s">
        <v>81</v>
      </c>
      <c r="AY197" s="3" t="s">
        <v>157</v>
      </c>
      <c r="BE197" s="157">
        <f>IF(N197="základná",J197,0)</f>
        <v>0</v>
      </c>
      <c r="BF197" s="157">
        <f>IF(N197="znížená",J197,0)</f>
        <v>0</v>
      </c>
      <c r="BG197" s="157">
        <f>IF(N197="zákl. prenesená",J197,0)</f>
        <v>0</v>
      </c>
      <c r="BH197" s="157">
        <f>IF(N197="zníž. prenesená",J197,0)</f>
        <v>0</v>
      </c>
      <c r="BI197" s="157">
        <f>IF(N197="nulová",J197,0)</f>
        <v>0</v>
      </c>
      <c r="BJ197" s="3" t="s">
        <v>81</v>
      </c>
      <c r="BK197" s="157">
        <f>ROUND(I197*H197,2)</f>
        <v>0</v>
      </c>
      <c r="BL197" s="3" t="s">
        <v>163</v>
      </c>
      <c r="BM197" s="156" t="s">
        <v>240</v>
      </c>
    </row>
    <row r="198" spans="2:65" s="158" customFormat="1">
      <c r="B198" s="159"/>
      <c r="D198" s="160" t="s">
        <v>164</v>
      </c>
      <c r="E198" s="161"/>
      <c r="F198" s="162" t="s">
        <v>2185</v>
      </c>
      <c r="H198" s="163">
        <v>132.53899999999999</v>
      </c>
      <c r="I198" s="164"/>
      <c r="L198" s="159"/>
      <c r="M198" s="165"/>
      <c r="N198" s="166"/>
      <c r="O198" s="166"/>
      <c r="P198" s="166"/>
      <c r="Q198" s="166"/>
      <c r="R198" s="166"/>
      <c r="S198" s="166"/>
      <c r="T198" s="167"/>
      <c r="AT198" s="161" t="s">
        <v>164</v>
      </c>
      <c r="AU198" s="161" t="s">
        <v>81</v>
      </c>
      <c r="AV198" s="158" t="s">
        <v>81</v>
      </c>
      <c r="AW198" s="158" t="s">
        <v>26</v>
      </c>
      <c r="AX198" s="158" t="s">
        <v>69</v>
      </c>
      <c r="AY198" s="161" t="s">
        <v>157</v>
      </c>
    </row>
    <row r="199" spans="2:65" s="168" customFormat="1">
      <c r="B199" s="169"/>
      <c r="D199" s="160" t="s">
        <v>164</v>
      </c>
      <c r="E199" s="170"/>
      <c r="F199" s="171" t="s">
        <v>168</v>
      </c>
      <c r="H199" s="172">
        <v>132.53899999999999</v>
      </c>
      <c r="I199" s="173"/>
      <c r="L199" s="169"/>
      <c r="M199" s="174"/>
      <c r="N199" s="175"/>
      <c r="O199" s="175"/>
      <c r="P199" s="175"/>
      <c r="Q199" s="175"/>
      <c r="R199" s="175"/>
      <c r="S199" s="175"/>
      <c r="T199" s="176"/>
      <c r="AT199" s="170" t="s">
        <v>164</v>
      </c>
      <c r="AU199" s="170" t="s">
        <v>81</v>
      </c>
      <c r="AV199" s="168" t="s">
        <v>169</v>
      </c>
      <c r="AW199" s="168" t="s">
        <v>26</v>
      </c>
      <c r="AX199" s="168" t="s">
        <v>69</v>
      </c>
      <c r="AY199" s="170" t="s">
        <v>157</v>
      </c>
    </row>
    <row r="200" spans="2:65" s="197" customFormat="1">
      <c r="B200" s="198"/>
      <c r="D200" s="160" t="s">
        <v>164</v>
      </c>
      <c r="E200" s="199"/>
      <c r="F200" s="200" t="s">
        <v>2186</v>
      </c>
      <c r="H200" s="199"/>
      <c r="I200" s="201"/>
      <c r="L200" s="198"/>
      <c r="M200" s="202"/>
      <c r="N200" s="203"/>
      <c r="O200" s="203"/>
      <c r="P200" s="203"/>
      <c r="Q200" s="203"/>
      <c r="R200" s="203"/>
      <c r="S200" s="203"/>
      <c r="T200" s="204"/>
      <c r="AT200" s="199" t="s">
        <v>164</v>
      </c>
      <c r="AU200" s="199" t="s">
        <v>81</v>
      </c>
      <c r="AV200" s="197" t="s">
        <v>75</v>
      </c>
      <c r="AW200" s="197" t="s">
        <v>26</v>
      </c>
      <c r="AX200" s="197" t="s">
        <v>69</v>
      </c>
      <c r="AY200" s="199" t="s">
        <v>157</v>
      </c>
    </row>
    <row r="201" spans="2:65" s="158" customFormat="1">
      <c r="B201" s="159"/>
      <c r="D201" s="160" t="s">
        <v>164</v>
      </c>
      <c r="E201" s="161"/>
      <c r="F201" s="162" t="s">
        <v>2187</v>
      </c>
      <c r="H201" s="163">
        <v>54.99</v>
      </c>
      <c r="I201" s="164"/>
      <c r="L201" s="159"/>
      <c r="M201" s="165"/>
      <c r="N201" s="166"/>
      <c r="O201" s="166"/>
      <c r="P201" s="166"/>
      <c r="Q201" s="166"/>
      <c r="R201" s="166"/>
      <c r="S201" s="166"/>
      <c r="T201" s="167"/>
      <c r="AT201" s="161" t="s">
        <v>164</v>
      </c>
      <c r="AU201" s="161" t="s">
        <v>81</v>
      </c>
      <c r="AV201" s="158" t="s">
        <v>81</v>
      </c>
      <c r="AW201" s="158" t="s">
        <v>26</v>
      </c>
      <c r="AX201" s="158" t="s">
        <v>69</v>
      </c>
      <c r="AY201" s="161" t="s">
        <v>157</v>
      </c>
    </row>
    <row r="202" spans="2:65" s="168" customFormat="1">
      <c r="B202" s="169"/>
      <c r="D202" s="160" t="s">
        <v>164</v>
      </c>
      <c r="E202" s="170"/>
      <c r="F202" s="171" t="s">
        <v>168</v>
      </c>
      <c r="H202" s="172">
        <v>54.99</v>
      </c>
      <c r="I202" s="173"/>
      <c r="L202" s="169"/>
      <c r="M202" s="174"/>
      <c r="N202" s="175"/>
      <c r="O202" s="175"/>
      <c r="P202" s="175"/>
      <c r="Q202" s="175"/>
      <c r="R202" s="175"/>
      <c r="S202" s="175"/>
      <c r="T202" s="176"/>
      <c r="AT202" s="170" t="s">
        <v>164</v>
      </c>
      <c r="AU202" s="170" t="s">
        <v>81</v>
      </c>
      <c r="AV202" s="168" t="s">
        <v>169</v>
      </c>
      <c r="AW202" s="168" t="s">
        <v>26</v>
      </c>
      <c r="AX202" s="168" t="s">
        <v>69</v>
      </c>
      <c r="AY202" s="170" t="s">
        <v>157</v>
      </c>
    </row>
    <row r="203" spans="2:65" s="197" customFormat="1">
      <c r="B203" s="198"/>
      <c r="D203" s="160" t="s">
        <v>164</v>
      </c>
      <c r="E203" s="199"/>
      <c r="F203" s="200" t="s">
        <v>2166</v>
      </c>
      <c r="H203" s="199"/>
      <c r="I203" s="201"/>
      <c r="L203" s="198"/>
      <c r="M203" s="202"/>
      <c r="N203" s="203"/>
      <c r="O203" s="203"/>
      <c r="P203" s="203"/>
      <c r="Q203" s="203"/>
      <c r="R203" s="203"/>
      <c r="S203" s="203"/>
      <c r="T203" s="204"/>
      <c r="AT203" s="199" t="s">
        <v>164</v>
      </c>
      <c r="AU203" s="199" t="s">
        <v>81</v>
      </c>
      <c r="AV203" s="197" t="s">
        <v>75</v>
      </c>
      <c r="AW203" s="197" t="s">
        <v>26</v>
      </c>
      <c r="AX203" s="197" t="s">
        <v>69</v>
      </c>
      <c r="AY203" s="199" t="s">
        <v>157</v>
      </c>
    </row>
    <row r="204" spans="2:65" s="158" customFormat="1">
      <c r="B204" s="159"/>
      <c r="D204" s="160" t="s">
        <v>164</v>
      </c>
      <c r="E204" s="161"/>
      <c r="F204" s="162" t="s">
        <v>2167</v>
      </c>
      <c r="H204" s="163">
        <v>12.853</v>
      </c>
      <c r="I204" s="164"/>
      <c r="L204" s="159"/>
      <c r="M204" s="165"/>
      <c r="N204" s="166"/>
      <c r="O204" s="166"/>
      <c r="P204" s="166"/>
      <c r="Q204" s="166"/>
      <c r="R204" s="166"/>
      <c r="S204" s="166"/>
      <c r="T204" s="167"/>
      <c r="AT204" s="161" t="s">
        <v>164</v>
      </c>
      <c r="AU204" s="161" t="s">
        <v>81</v>
      </c>
      <c r="AV204" s="158" t="s">
        <v>81</v>
      </c>
      <c r="AW204" s="158" t="s">
        <v>26</v>
      </c>
      <c r="AX204" s="158" t="s">
        <v>69</v>
      </c>
      <c r="AY204" s="161" t="s">
        <v>157</v>
      </c>
    </row>
    <row r="205" spans="2:65" s="158" customFormat="1">
      <c r="B205" s="159"/>
      <c r="D205" s="160" t="s">
        <v>164</v>
      </c>
      <c r="E205" s="161"/>
      <c r="F205" s="162" t="s">
        <v>2168</v>
      </c>
      <c r="H205" s="163">
        <v>57.896000000000001</v>
      </c>
      <c r="I205" s="164"/>
      <c r="L205" s="159"/>
      <c r="M205" s="165"/>
      <c r="N205" s="166"/>
      <c r="O205" s="166"/>
      <c r="P205" s="166"/>
      <c r="Q205" s="166"/>
      <c r="R205" s="166"/>
      <c r="S205" s="166"/>
      <c r="T205" s="167"/>
      <c r="AT205" s="161" t="s">
        <v>164</v>
      </c>
      <c r="AU205" s="161" t="s">
        <v>81</v>
      </c>
      <c r="AV205" s="158" t="s">
        <v>81</v>
      </c>
      <c r="AW205" s="158" t="s">
        <v>26</v>
      </c>
      <c r="AX205" s="158" t="s">
        <v>69</v>
      </c>
      <c r="AY205" s="161" t="s">
        <v>157</v>
      </c>
    </row>
    <row r="206" spans="2:65" s="168" customFormat="1">
      <c r="B206" s="169"/>
      <c r="D206" s="160" t="s">
        <v>164</v>
      </c>
      <c r="E206" s="170"/>
      <c r="F206" s="171" t="s">
        <v>168</v>
      </c>
      <c r="H206" s="172">
        <v>70.748999999999995</v>
      </c>
      <c r="I206" s="173"/>
      <c r="L206" s="169"/>
      <c r="M206" s="174"/>
      <c r="N206" s="175"/>
      <c r="O206" s="175"/>
      <c r="P206" s="175"/>
      <c r="Q206" s="175"/>
      <c r="R206" s="175"/>
      <c r="S206" s="175"/>
      <c r="T206" s="176"/>
      <c r="AT206" s="170" t="s">
        <v>164</v>
      </c>
      <c r="AU206" s="170" t="s">
        <v>81</v>
      </c>
      <c r="AV206" s="168" t="s">
        <v>169</v>
      </c>
      <c r="AW206" s="168" t="s">
        <v>26</v>
      </c>
      <c r="AX206" s="168" t="s">
        <v>69</v>
      </c>
      <c r="AY206" s="170" t="s">
        <v>157</v>
      </c>
    </row>
    <row r="207" spans="2:65" s="177" customFormat="1">
      <c r="B207" s="178"/>
      <c r="D207" s="160" t="s">
        <v>164</v>
      </c>
      <c r="E207" s="179"/>
      <c r="F207" s="180" t="s">
        <v>170</v>
      </c>
      <c r="H207" s="181">
        <v>258.27800000000002</v>
      </c>
      <c r="I207" s="182"/>
      <c r="L207" s="178"/>
      <c r="M207" s="183"/>
      <c r="N207" s="184"/>
      <c r="O207" s="184"/>
      <c r="P207" s="184"/>
      <c r="Q207" s="184"/>
      <c r="R207" s="184"/>
      <c r="S207" s="184"/>
      <c r="T207" s="185"/>
      <c r="AT207" s="179" t="s">
        <v>164</v>
      </c>
      <c r="AU207" s="179" t="s">
        <v>81</v>
      </c>
      <c r="AV207" s="177" t="s">
        <v>163</v>
      </c>
      <c r="AW207" s="177" t="s">
        <v>26</v>
      </c>
      <c r="AX207" s="177" t="s">
        <v>69</v>
      </c>
      <c r="AY207" s="179" t="s">
        <v>157</v>
      </c>
    </row>
    <row r="208" spans="2:65" s="158" customFormat="1">
      <c r="B208" s="159"/>
      <c r="D208" s="160" t="s">
        <v>164</v>
      </c>
      <c r="E208" s="161"/>
      <c r="F208" s="162" t="s">
        <v>2188</v>
      </c>
      <c r="H208" s="163">
        <v>276.35700000000003</v>
      </c>
      <c r="I208" s="164"/>
      <c r="L208" s="159"/>
      <c r="M208" s="165"/>
      <c r="N208" s="166"/>
      <c r="O208" s="166"/>
      <c r="P208" s="166"/>
      <c r="Q208" s="166"/>
      <c r="R208" s="166"/>
      <c r="S208" s="166"/>
      <c r="T208" s="167"/>
      <c r="AT208" s="161" t="s">
        <v>164</v>
      </c>
      <c r="AU208" s="161" t="s">
        <v>81</v>
      </c>
      <c r="AV208" s="158" t="s">
        <v>81</v>
      </c>
      <c r="AW208" s="158" t="s">
        <v>26</v>
      </c>
      <c r="AX208" s="158" t="s">
        <v>69</v>
      </c>
      <c r="AY208" s="161" t="s">
        <v>157</v>
      </c>
    </row>
    <row r="209" spans="2:65" s="177" customFormat="1">
      <c r="B209" s="178"/>
      <c r="D209" s="160" t="s">
        <v>164</v>
      </c>
      <c r="E209" s="179"/>
      <c r="F209" s="180" t="s">
        <v>170</v>
      </c>
      <c r="H209" s="181">
        <v>276.35700000000003</v>
      </c>
      <c r="I209" s="182"/>
      <c r="L209" s="178"/>
      <c r="M209" s="183"/>
      <c r="N209" s="184"/>
      <c r="O209" s="184"/>
      <c r="P209" s="184"/>
      <c r="Q209" s="184"/>
      <c r="R209" s="184"/>
      <c r="S209" s="184"/>
      <c r="T209" s="185"/>
      <c r="AT209" s="179" t="s">
        <v>164</v>
      </c>
      <c r="AU209" s="179" t="s">
        <v>81</v>
      </c>
      <c r="AV209" s="177" t="s">
        <v>163</v>
      </c>
      <c r="AW209" s="177" t="s">
        <v>26</v>
      </c>
      <c r="AX209" s="177" t="s">
        <v>75</v>
      </c>
      <c r="AY209" s="179" t="s">
        <v>157</v>
      </c>
    </row>
    <row r="210" spans="2:65" s="17" customFormat="1" ht="24.25" customHeight="1">
      <c r="B210" s="143"/>
      <c r="C210" s="144" t="s">
        <v>201</v>
      </c>
      <c r="D210" s="144" t="s">
        <v>159</v>
      </c>
      <c r="E210" s="145" t="s">
        <v>2189</v>
      </c>
      <c r="F210" s="146" t="s">
        <v>2190</v>
      </c>
      <c r="G210" s="147" t="s">
        <v>208</v>
      </c>
      <c r="H210" s="148">
        <v>134.541</v>
      </c>
      <c r="I210" s="149"/>
      <c r="J210" s="150"/>
      <c r="K210" s="151"/>
      <c r="L210" s="18"/>
      <c r="M210" s="152"/>
      <c r="N210" s="153" t="s">
        <v>35</v>
      </c>
      <c r="O210" s="45"/>
      <c r="P210" s="154">
        <f>O210*H210</f>
        <v>0</v>
      </c>
      <c r="Q210" s="154">
        <v>0</v>
      </c>
      <c r="R210" s="154">
        <f>Q210*H210</f>
        <v>0</v>
      </c>
      <c r="S210" s="154">
        <v>0</v>
      </c>
      <c r="T210" s="155">
        <f>S210*H210</f>
        <v>0</v>
      </c>
      <c r="AR210" s="156" t="s">
        <v>163</v>
      </c>
      <c r="AT210" s="156" t="s">
        <v>159</v>
      </c>
      <c r="AU210" s="156" t="s">
        <v>81</v>
      </c>
      <c r="AY210" s="3" t="s">
        <v>157</v>
      </c>
      <c r="BE210" s="157">
        <f>IF(N210="základná",J210,0)</f>
        <v>0</v>
      </c>
      <c r="BF210" s="157">
        <f>IF(N210="znížená",J210,0)</f>
        <v>0</v>
      </c>
      <c r="BG210" s="157">
        <f>IF(N210="zákl. prenesená",J210,0)</f>
        <v>0</v>
      </c>
      <c r="BH210" s="157">
        <f>IF(N210="zníž. prenesená",J210,0)</f>
        <v>0</v>
      </c>
      <c r="BI210" s="157">
        <f>IF(N210="nulová",J210,0)</f>
        <v>0</v>
      </c>
      <c r="BJ210" s="3" t="s">
        <v>81</v>
      </c>
      <c r="BK210" s="157">
        <f>ROUND(I210*H210,2)</f>
        <v>0</v>
      </c>
      <c r="BL210" s="3" t="s">
        <v>163</v>
      </c>
      <c r="BM210" s="156" t="s">
        <v>244</v>
      </c>
    </row>
    <row r="211" spans="2:65" s="197" customFormat="1">
      <c r="B211" s="198"/>
      <c r="D211" s="160" t="s">
        <v>164</v>
      </c>
      <c r="E211" s="199"/>
      <c r="F211" s="200" t="s">
        <v>2186</v>
      </c>
      <c r="H211" s="199"/>
      <c r="I211" s="201"/>
      <c r="L211" s="198"/>
      <c r="M211" s="202"/>
      <c r="N211" s="203"/>
      <c r="O211" s="203"/>
      <c r="P211" s="203"/>
      <c r="Q211" s="203"/>
      <c r="R211" s="203"/>
      <c r="S211" s="203"/>
      <c r="T211" s="204"/>
      <c r="AT211" s="199" t="s">
        <v>164</v>
      </c>
      <c r="AU211" s="199" t="s">
        <v>81</v>
      </c>
      <c r="AV211" s="197" t="s">
        <v>75</v>
      </c>
      <c r="AW211" s="197" t="s">
        <v>26</v>
      </c>
      <c r="AX211" s="197" t="s">
        <v>69</v>
      </c>
      <c r="AY211" s="199" t="s">
        <v>157</v>
      </c>
    </row>
    <row r="212" spans="2:65" s="158" customFormat="1">
      <c r="B212" s="159"/>
      <c r="D212" s="160" t="s">
        <v>164</v>
      </c>
      <c r="E212" s="161"/>
      <c r="F212" s="162" t="s">
        <v>2187</v>
      </c>
      <c r="H212" s="163">
        <v>54.99</v>
      </c>
      <c r="I212" s="164"/>
      <c r="L212" s="159"/>
      <c r="M212" s="165"/>
      <c r="N212" s="166"/>
      <c r="O212" s="166"/>
      <c r="P212" s="166"/>
      <c r="Q212" s="166"/>
      <c r="R212" s="166"/>
      <c r="S212" s="166"/>
      <c r="T212" s="167"/>
      <c r="AT212" s="161" t="s">
        <v>164</v>
      </c>
      <c r="AU212" s="161" t="s">
        <v>81</v>
      </c>
      <c r="AV212" s="158" t="s">
        <v>81</v>
      </c>
      <c r="AW212" s="158" t="s">
        <v>26</v>
      </c>
      <c r="AX212" s="158" t="s">
        <v>69</v>
      </c>
      <c r="AY212" s="161" t="s">
        <v>157</v>
      </c>
    </row>
    <row r="213" spans="2:65" s="168" customFormat="1">
      <c r="B213" s="169"/>
      <c r="D213" s="160" t="s">
        <v>164</v>
      </c>
      <c r="E213" s="170"/>
      <c r="F213" s="171" t="s">
        <v>168</v>
      </c>
      <c r="H213" s="172">
        <v>54.99</v>
      </c>
      <c r="I213" s="173"/>
      <c r="L213" s="169"/>
      <c r="M213" s="174"/>
      <c r="N213" s="175"/>
      <c r="O213" s="175"/>
      <c r="P213" s="175"/>
      <c r="Q213" s="175"/>
      <c r="R213" s="175"/>
      <c r="S213" s="175"/>
      <c r="T213" s="176"/>
      <c r="AT213" s="170" t="s">
        <v>164</v>
      </c>
      <c r="AU213" s="170" t="s">
        <v>81</v>
      </c>
      <c r="AV213" s="168" t="s">
        <v>169</v>
      </c>
      <c r="AW213" s="168" t="s">
        <v>26</v>
      </c>
      <c r="AX213" s="168" t="s">
        <v>69</v>
      </c>
      <c r="AY213" s="170" t="s">
        <v>157</v>
      </c>
    </row>
    <row r="214" spans="2:65" s="197" customFormat="1">
      <c r="B214" s="198"/>
      <c r="D214" s="160" t="s">
        <v>164</v>
      </c>
      <c r="E214" s="199"/>
      <c r="F214" s="200" t="s">
        <v>2166</v>
      </c>
      <c r="H214" s="199"/>
      <c r="I214" s="201"/>
      <c r="L214" s="198"/>
      <c r="M214" s="202"/>
      <c r="N214" s="203"/>
      <c r="O214" s="203"/>
      <c r="P214" s="203"/>
      <c r="Q214" s="203"/>
      <c r="R214" s="203"/>
      <c r="S214" s="203"/>
      <c r="T214" s="204"/>
      <c r="AT214" s="199" t="s">
        <v>164</v>
      </c>
      <c r="AU214" s="199" t="s">
        <v>81</v>
      </c>
      <c r="AV214" s="197" t="s">
        <v>75</v>
      </c>
      <c r="AW214" s="197" t="s">
        <v>26</v>
      </c>
      <c r="AX214" s="197" t="s">
        <v>69</v>
      </c>
      <c r="AY214" s="199" t="s">
        <v>157</v>
      </c>
    </row>
    <row r="215" spans="2:65" s="158" customFormat="1">
      <c r="B215" s="159"/>
      <c r="D215" s="160" t="s">
        <v>164</v>
      </c>
      <c r="E215" s="161"/>
      <c r="F215" s="162" t="s">
        <v>2167</v>
      </c>
      <c r="H215" s="163">
        <v>12.853</v>
      </c>
      <c r="I215" s="164"/>
      <c r="L215" s="159"/>
      <c r="M215" s="165"/>
      <c r="N215" s="166"/>
      <c r="O215" s="166"/>
      <c r="P215" s="166"/>
      <c r="Q215" s="166"/>
      <c r="R215" s="166"/>
      <c r="S215" s="166"/>
      <c r="T215" s="167"/>
      <c r="AT215" s="161" t="s">
        <v>164</v>
      </c>
      <c r="AU215" s="161" t="s">
        <v>81</v>
      </c>
      <c r="AV215" s="158" t="s">
        <v>81</v>
      </c>
      <c r="AW215" s="158" t="s">
        <v>26</v>
      </c>
      <c r="AX215" s="158" t="s">
        <v>69</v>
      </c>
      <c r="AY215" s="161" t="s">
        <v>157</v>
      </c>
    </row>
    <row r="216" spans="2:65" s="158" customFormat="1">
      <c r="B216" s="159"/>
      <c r="D216" s="160" t="s">
        <v>164</v>
      </c>
      <c r="E216" s="161"/>
      <c r="F216" s="162" t="s">
        <v>2168</v>
      </c>
      <c r="H216" s="163">
        <v>57.896000000000001</v>
      </c>
      <c r="I216" s="164"/>
      <c r="L216" s="159"/>
      <c r="M216" s="165"/>
      <c r="N216" s="166"/>
      <c r="O216" s="166"/>
      <c r="P216" s="166"/>
      <c r="Q216" s="166"/>
      <c r="R216" s="166"/>
      <c r="S216" s="166"/>
      <c r="T216" s="167"/>
      <c r="AT216" s="161" t="s">
        <v>164</v>
      </c>
      <c r="AU216" s="161" t="s">
        <v>81</v>
      </c>
      <c r="AV216" s="158" t="s">
        <v>81</v>
      </c>
      <c r="AW216" s="158" t="s">
        <v>26</v>
      </c>
      <c r="AX216" s="158" t="s">
        <v>69</v>
      </c>
      <c r="AY216" s="161" t="s">
        <v>157</v>
      </c>
    </row>
    <row r="217" spans="2:65" s="168" customFormat="1">
      <c r="B217" s="169"/>
      <c r="D217" s="160" t="s">
        <v>164</v>
      </c>
      <c r="E217" s="170"/>
      <c r="F217" s="171" t="s">
        <v>168</v>
      </c>
      <c r="H217" s="172">
        <v>70.748999999999995</v>
      </c>
      <c r="I217" s="173"/>
      <c r="L217" s="169"/>
      <c r="M217" s="174"/>
      <c r="N217" s="175"/>
      <c r="O217" s="175"/>
      <c r="P217" s="175"/>
      <c r="Q217" s="175"/>
      <c r="R217" s="175"/>
      <c r="S217" s="175"/>
      <c r="T217" s="176"/>
      <c r="AT217" s="170" t="s">
        <v>164</v>
      </c>
      <c r="AU217" s="170" t="s">
        <v>81</v>
      </c>
      <c r="AV217" s="168" t="s">
        <v>169</v>
      </c>
      <c r="AW217" s="168" t="s">
        <v>26</v>
      </c>
      <c r="AX217" s="168" t="s">
        <v>69</v>
      </c>
      <c r="AY217" s="170" t="s">
        <v>157</v>
      </c>
    </row>
    <row r="218" spans="2:65" s="177" customFormat="1">
      <c r="B218" s="178"/>
      <c r="D218" s="160" t="s">
        <v>164</v>
      </c>
      <c r="E218" s="179"/>
      <c r="F218" s="180" t="s">
        <v>170</v>
      </c>
      <c r="H218" s="181">
        <v>125.739</v>
      </c>
      <c r="I218" s="182"/>
      <c r="L218" s="178"/>
      <c r="M218" s="183"/>
      <c r="N218" s="184"/>
      <c r="O218" s="184"/>
      <c r="P218" s="184"/>
      <c r="Q218" s="184"/>
      <c r="R218" s="184"/>
      <c r="S218" s="184"/>
      <c r="T218" s="185"/>
      <c r="AT218" s="179" t="s">
        <v>164</v>
      </c>
      <c r="AU218" s="179" t="s">
        <v>81</v>
      </c>
      <c r="AV218" s="177" t="s">
        <v>163</v>
      </c>
      <c r="AW218" s="177" t="s">
        <v>26</v>
      </c>
      <c r="AX218" s="177" t="s">
        <v>69</v>
      </c>
      <c r="AY218" s="179" t="s">
        <v>157</v>
      </c>
    </row>
    <row r="219" spans="2:65" s="158" customFormat="1">
      <c r="B219" s="159"/>
      <c r="D219" s="160" t="s">
        <v>164</v>
      </c>
      <c r="E219" s="161"/>
      <c r="F219" s="162" t="s">
        <v>2191</v>
      </c>
      <c r="H219" s="163">
        <v>134.541</v>
      </c>
      <c r="I219" s="164"/>
      <c r="L219" s="159"/>
      <c r="M219" s="165"/>
      <c r="N219" s="166"/>
      <c r="O219" s="166"/>
      <c r="P219" s="166"/>
      <c r="Q219" s="166"/>
      <c r="R219" s="166"/>
      <c r="S219" s="166"/>
      <c r="T219" s="167"/>
      <c r="AT219" s="161" t="s">
        <v>164</v>
      </c>
      <c r="AU219" s="161" t="s">
        <v>81</v>
      </c>
      <c r="AV219" s="158" t="s">
        <v>81</v>
      </c>
      <c r="AW219" s="158" t="s">
        <v>26</v>
      </c>
      <c r="AX219" s="158" t="s">
        <v>69</v>
      </c>
      <c r="AY219" s="161" t="s">
        <v>157</v>
      </c>
    </row>
    <row r="220" spans="2:65" s="177" customFormat="1">
      <c r="B220" s="178"/>
      <c r="D220" s="160" t="s">
        <v>164</v>
      </c>
      <c r="E220" s="179"/>
      <c r="F220" s="180" t="s">
        <v>170</v>
      </c>
      <c r="H220" s="181">
        <v>134.541</v>
      </c>
      <c r="I220" s="182"/>
      <c r="L220" s="178"/>
      <c r="M220" s="183"/>
      <c r="N220" s="184"/>
      <c r="O220" s="184"/>
      <c r="P220" s="184"/>
      <c r="Q220" s="184"/>
      <c r="R220" s="184"/>
      <c r="S220" s="184"/>
      <c r="T220" s="185"/>
      <c r="AT220" s="179" t="s">
        <v>164</v>
      </c>
      <c r="AU220" s="179" t="s">
        <v>81</v>
      </c>
      <c r="AV220" s="177" t="s">
        <v>163</v>
      </c>
      <c r="AW220" s="177" t="s">
        <v>26</v>
      </c>
      <c r="AX220" s="177" t="s">
        <v>75</v>
      </c>
      <c r="AY220" s="179" t="s">
        <v>157</v>
      </c>
    </row>
    <row r="221" spans="2:65" s="17" customFormat="1" ht="24.25" customHeight="1">
      <c r="B221" s="143"/>
      <c r="C221" s="144" t="s">
        <v>245</v>
      </c>
      <c r="D221" s="144" t="s">
        <v>159</v>
      </c>
      <c r="E221" s="145" t="s">
        <v>327</v>
      </c>
      <c r="F221" s="146" t="s">
        <v>328</v>
      </c>
      <c r="G221" s="147" t="s">
        <v>208</v>
      </c>
      <c r="H221" s="148">
        <v>58.838999999999999</v>
      </c>
      <c r="I221" s="149"/>
      <c r="J221" s="150"/>
      <c r="K221" s="151"/>
      <c r="L221" s="18"/>
      <c r="M221" s="152"/>
      <c r="N221" s="153" t="s">
        <v>35</v>
      </c>
      <c r="O221" s="45"/>
      <c r="P221" s="154">
        <f>O221*H221</f>
        <v>0</v>
      </c>
      <c r="Q221" s="154">
        <v>0</v>
      </c>
      <c r="R221" s="154">
        <f>Q221*H221</f>
        <v>0</v>
      </c>
      <c r="S221" s="154">
        <v>0</v>
      </c>
      <c r="T221" s="155">
        <f>S221*H221</f>
        <v>0</v>
      </c>
      <c r="AR221" s="156" t="s">
        <v>163</v>
      </c>
      <c r="AT221" s="156" t="s">
        <v>159</v>
      </c>
      <c r="AU221" s="156" t="s">
        <v>81</v>
      </c>
      <c r="AY221" s="3" t="s">
        <v>157</v>
      </c>
      <c r="BE221" s="157">
        <f>IF(N221="základná",J221,0)</f>
        <v>0</v>
      </c>
      <c r="BF221" s="157">
        <f>IF(N221="znížená",J221,0)</f>
        <v>0</v>
      </c>
      <c r="BG221" s="157">
        <f>IF(N221="zákl. prenesená",J221,0)</f>
        <v>0</v>
      </c>
      <c r="BH221" s="157">
        <f>IF(N221="zníž. prenesená",J221,0)</f>
        <v>0</v>
      </c>
      <c r="BI221" s="157">
        <f>IF(N221="nulová",J221,0)</f>
        <v>0</v>
      </c>
      <c r="BJ221" s="3" t="s">
        <v>81</v>
      </c>
      <c r="BK221" s="157">
        <f>ROUND(I221*H221,2)</f>
        <v>0</v>
      </c>
      <c r="BL221" s="3" t="s">
        <v>163</v>
      </c>
      <c r="BM221" s="156" t="s">
        <v>248</v>
      </c>
    </row>
    <row r="222" spans="2:65" s="197" customFormat="1">
      <c r="B222" s="198"/>
      <c r="D222" s="160" t="s">
        <v>164</v>
      </c>
      <c r="E222" s="199"/>
      <c r="F222" s="200" t="s">
        <v>2186</v>
      </c>
      <c r="H222" s="199"/>
      <c r="I222" s="201"/>
      <c r="L222" s="198"/>
      <c r="M222" s="202"/>
      <c r="N222" s="203"/>
      <c r="O222" s="203"/>
      <c r="P222" s="203"/>
      <c r="Q222" s="203"/>
      <c r="R222" s="203"/>
      <c r="S222" s="203"/>
      <c r="T222" s="204"/>
      <c r="AT222" s="199" t="s">
        <v>164</v>
      </c>
      <c r="AU222" s="199" t="s">
        <v>81</v>
      </c>
      <c r="AV222" s="197" t="s">
        <v>75</v>
      </c>
      <c r="AW222" s="197" t="s">
        <v>26</v>
      </c>
      <c r="AX222" s="197" t="s">
        <v>69</v>
      </c>
      <c r="AY222" s="199" t="s">
        <v>157</v>
      </c>
    </row>
    <row r="223" spans="2:65" s="158" customFormat="1">
      <c r="B223" s="159"/>
      <c r="D223" s="160" t="s">
        <v>164</v>
      </c>
      <c r="E223" s="161"/>
      <c r="F223" s="162" t="s">
        <v>2187</v>
      </c>
      <c r="H223" s="163">
        <v>54.99</v>
      </c>
      <c r="I223" s="164"/>
      <c r="L223" s="159"/>
      <c r="M223" s="165"/>
      <c r="N223" s="166"/>
      <c r="O223" s="166"/>
      <c r="P223" s="166"/>
      <c r="Q223" s="166"/>
      <c r="R223" s="166"/>
      <c r="S223" s="166"/>
      <c r="T223" s="167"/>
      <c r="AT223" s="161" t="s">
        <v>164</v>
      </c>
      <c r="AU223" s="161" t="s">
        <v>81</v>
      </c>
      <c r="AV223" s="158" t="s">
        <v>81</v>
      </c>
      <c r="AW223" s="158" t="s">
        <v>26</v>
      </c>
      <c r="AX223" s="158" t="s">
        <v>69</v>
      </c>
      <c r="AY223" s="161" t="s">
        <v>157</v>
      </c>
    </row>
    <row r="224" spans="2:65" s="168" customFormat="1">
      <c r="B224" s="169"/>
      <c r="D224" s="160" t="s">
        <v>164</v>
      </c>
      <c r="E224" s="170"/>
      <c r="F224" s="171" t="s">
        <v>168</v>
      </c>
      <c r="H224" s="172">
        <v>54.99</v>
      </c>
      <c r="I224" s="173"/>
      <c r="L224" s="169"/>
      <c r="M224" s="174"/>
      <c r="N224" s="175"/>
      <c r="O224" s="175"/>
      <c r="P224" s="175"/>
      <c r="Q224" s="175"/>
      <c r="R224" s="175"/>
      <c r="S224" s="175"/>
      <c r="T224" s="176"/>
      <c r="AT224" s="170" t="s">
        <v>164</v>
      </c>
      <c r="AU224" s="170" t="s">
        <v>81</v>
      </c>
      <c r="AV224" s="168" t="s">
        <v>169</v>
      </c>
      <c r="AW224" s="168" t="s">
        <v>26</v>
      </c>
      <c r="AX224" s="168" t="s">
        <v>69</v>
      </c>
      <c r="AY224" s="170" t="s">
        <v>157</v>
      </c>
    </row>
    <row r="225" spans="2:65" s="177" customFormat="1">
      <c r="B225" s="178"/>
      <c r="D225" s="160" t="s">
        <v>164</v>
      </c>
      <c r="E225" s="179"/>
      <c r="F225" s="180" t="s">
        <v>170</v>
      </c>
      <c r="H225" s="181">
        <v>54.99</v>
      </c>
      <c r="I225" s="182"/>
      <c r="L225" s="178"/>
      <c r="M225" s="183"/>
      <c r="N225" s="184"/>
      <c r="O225" s="184"/>
      <c r="P225" s="184"/>
      <c r="Q225" s="184"/>
      <c r="R225" s="184"/>
      <c r="S225" s="184"/>
      <c r="T225" s="185"/>
      <c r="AT225" s="179" t="s">
        <v>164</v>
      </c>
      <c r="AU225" s="179" t="s">
        <v>81</v>
      </c>
      <c r="AV225" s="177" t="s">
        <v>163</v>
      </c>
      <c r="AW225" s="177" t="s">
        <v>26</v>
      </c>
      <c r="AX225" s="177" t="s">
        <v>69</v>
      </c>
      <c r="AY225" s="179" t="s">
        <v>157</v>
      </c>
    </row>
    <row r="226" spans="2:65" s="158" customFormat="1">
      <c r="B226" s="159"/>
      <c r="D226" s="160" t="s">
        <v>164</v>
      </c>
      <c r="E226" s="161"/>
      <c r="F226" s="162" t="s">
        <v>2192</v>
      </c>
      <c r="H226" s="163">
        <v>58.838999999999999</v>
      </c>
      <c r="I226" s="164"/>
      <c r="L226" s="159"/>
      <c r="M226" s="165"/>
      <c r="N226" s="166"/>
      <c r="O226" s="166"/>
      <c r="P226" s="166"/>
      <c r="Q226" s="166"/>
      <c r="R226" s="166"/>
      <c r="S226" s="166"/>
      <c r="T226" s="167"/>
      <c r="AT226" s="161" t="s">
        <v>164</v>
      </c>
      <c r="AU226" s="161" t="s">
        <v>81</v>
      </c>
      <c r="AV226" s="158" t="s">
        <v>81</v>
      </c>
      <c r="AW226" s="158" t="s">
        <v>26</v>
      </c>
      <c r="AX226" s="158" t="s">
        <v>69</v>
      </c>
      <c r="AY226" s="161" t="s">
        <v>157</v>
      </c>
    </row>
    <row r="227" spans="2:65" s="177" customFormat="1">
      <c r="B227" s="178"/>
      <c r="D227" s="160" t="s">
        <v>164</v>
      </c>
      <c r="E227" s="179"/>
      <c r="F227" s="180" t="s">
        <v>170</v>
      </c>
      <c r="H227" s="181">
        <v>58.838999999999999</v>
      </c>
      <c r="I227" s="182"/>
      <c r="L227" s="178"/>
      <c r="M227" s="183"/>
      <c r="N227" s="184"/>
      <c r="O227" s="184"/>
      <c r="P227" s="184"/>
      <c r="Q227" s="184"/>
      <c r="R227" s="184"/>
      <c r="S227" s="184"/>
      <c r="T227" s="185"/>
      <c r="AT227" s="179" t="s">
        <v>164</v>
      </c>
      <c r="AU227" s="179" t="s">
        <v>81</v>
      </c>
      <c r="AV227" s="177" t="s">
        <v>163</v>
      </c>
      <c r="AW227" s="177" t="s">
        <v>26</v>
      </c>
      <c r="AX227" s="177" t="s">
        <v>75</v>
      </c>
      <c r="AY227" s="179" t="s">
        <v>157</v>
      </c>
    </row>
    <row r="228" spans="2:65" s="17" customFormat="1" ht="24.25" customHeight="1">
      <c r="B228" s="143"/>
      <c r="C228" s="144" t="s">
        <v>6</v>
      </c>
      <c r="D228" s="144" t="s">
        <v>159</v>
      </c>
      <c r="E228" s="145" t="s">
        <v>2193</v>
      </c>
      <c r="F228" s="146" t="s">
        <v>2194</v>
      </c>
      <c r="G228" s="147" t="s">
        <v>208</v>
      </c>
      <c r="H228" s="148">
        <v>23.545000000000002</v>
      </c>
      <c r="I228" s="149"/>
      <c r="J228" s="150"/>
      <c r="K228" s="151"/>
      <c r="L228" s="18"/>
      <c r="M228" s="152"/>
      <c r="N228" s="153" t="s">
        <v>35</v>
      </c>
      <c r="O228" s="45"/>
      <c r="P228" s="154">
        <f>O228*H228</f>
        <v>0</v>
      </c>
      <c r="Q228" s="154">
        <v>0</v>
      </c>
      <c r="R228" s="154">
        <f>Q228*H228</f>
        <v>0</v>
      </c>
      <c r="S228" s="154">
        <v>0</v>
      </c>
      <c r="T228" s="155">
        <f>S228*H228</f>
        <v>0</v>
      </c>
      <c r="AR228" s="156" t="s">
        <v>163</v>
      </c>
      <c r="AT228" s="156" t="s">
        <v>159</v>
      </c>
      <c r="AU228" s="156" t="s">
        <v>81</v>
      </c>
      <c r="AY228" s="3" t="s">
        <v>157</v>
      </c>
      <c r="BE228" s="157">
        <f>IF(N228="základná",J228,0)</f>
        <v>0</v>
      </c>
      <c r="BF228" s="157">
        <f>IF(N228="znížená",J228,0)</f>
        <v>0</v>
      </c>
      <c r="BG228" s="157">
        <f>IF(N228="zákl. prenesená",J228,0)</f>
        <v>0</v>
      </c>
      <c r="BH228" s="157">
        <f>IF(N228="zníž. prenesená",J228,0)</f>
        <v>0</v>
      </c>
      <c r="BI228" s="157">
        <f>IF(N228="nulová",J228,0)</f>
        <v>0</v>
      </c>
      <c r="BJ228" s="3" t="s">
        <v>81</v>
      </c>
      <c r="BK228" s="157">
        <f>ROUND(I228*H228,2)</f>
        <v>0</v>
      </c>
      <c r="BL228" s="3" t="s">
        <v>163</v>
      </c>
      <c r="BM228" s="156" t="s">
        <v>251</v>
      </c>
    </row>
    <row r="229" spans="2:65" s="158" customFormat="1">
      <c r="B229" s="159"/>
      <c r="D229" s="160" t="s">
        <v>164</v>
      </c>
      <c r="E229" s="161"/>
      <c r="F229" s="162" t="s">
        <v>2195</v>
      </c>
      <c r="H229" s="163">
        <v>1.8</v>
      </c>
      <c r="I229" s="164"/>
      <c r="L229" s="159"/>
      <c r="M229" s="165"/>
      <c r="N229" s="166"/>
      <c r="O229" s="166"/>
      <c r="P229" s="166"/>
      <c r="Q229" s="166"/>
      <c r="R229" s="166"/>
      <c r="S229" s="166"/>
      <c r="T229" s="167"/>
      <c r="AT229" s="161" t="s">
        <v>164</v>
      </c>
      <c r="AU229" s="161" t="s">
        <v>81</v>
      </c>
      <c r="AV229" s="158" t="s">
        <v>81</v>
      </c>
      <c r="AW229" s="158" t="s">
        <v>26</v>
      </c>
      <c r="AX229" s="158" t="s">
        <v>69</v>
      </c>
      <c r="AY229" s="161" t="s">
        <v>157</v>
      </c>
    </row>
    <row r="230" spans="2:65" s="158" customFormat="1">
      <c r="B230" s="159"/>
      <c r="D230" s="160" t="s">
        <v>164</v>
      </c>
      <c r="E230" s="161"/>
      <c r="F230" s="162" t="s">
        <v>2196</v>
      </c>
      <c r="H230" s="163">
        <v>11.94</v>
      </c>
      <c r="I230" s="164"/>
      <c r="L230" s="159"/>
      <c r="M230" s="165"/>
      <c r="N230" s="166"/>
      <c r="O230" s="166"/>
      <c r="P230" s="166"/>
      <c r="Q230" s="166"/>
      <c r="R230" s="166"/>
      <c r="S230" s="166"/>
      <c r="T230" s="167"/>
      <c r="AT230" s="161" t="s">
        <v>164</v>
      </c>
      <c r="AU230" s="161" t="s">
        <v>81</v>
      </c>
      <c r="AV230" s="158" t="s">
        <v>81</v>
      </c>
      <c r="AW230" s="158" t="s">
        <v>26</v>
      </c>
      <c r="AX230" s="158" t="s">
        <v>69</v>
      </c>
      <c r="AY230" s="161" t="s">
        <v>157</v>
      </c>
    </row>
    <row r="231" spans="2:65" s="158" customFormat="1">
      <c r="B231" s="159"/>
      <c r="D231" s="160" t="s">
        <v>164</v>
      </c>
      <c r="E231" s="161"/>
      <c r="F231" s="162" t="s">
        <v>2197</v>
      </c>
      <c r="H231" s="163">
        <v>8.2650000000000006</v>
      </c>
      <c r="I231" s="164"/>
      <c r="L231" s="159"/>
      <c r="M231" s="165"/>
      <c r="N231" s="166"/>
      <c r="O231" s="166"/>
      <c r="P231" s="166"/>
      <c r="Q231" s="166"/>
      <c r="R231" s="166"/>
      <c r="S231" s="166"/>
      <c r="T231" s="167"/>
      <c r="AT231" s="161" t="s">
        <v>164</v>
      </c>
      <c r="AU231" s="161" t="s">
        <v>81</v>
      </c>
      <c r="AV231" s="158" t="s">
        <v>81</v>
      </c>
      <c r="AW231" s="158" t="s">
        <v>26</v>
      </c>
      <c r="AX231" s="158" t="s">
        <v>69</v>
      </c>
      <c r="AY231" s="161" t="s">
        <v>157</v>
      </c>
    </row>
    <row r="232" spans="2:65" s="177" customFormat="1">
      <c r="B232" s="178"/>
      <c r="D232" s="160" t="s">
        <v>164</v>
      </c>
      <c r="E232" s="179"/>
      <c r="F232" s="180" t="s">
        <v>170</v>
      </c>
      <c r="H232" s="181">
        <v>22.004999999999999</v>
      </c>
      <c r="I232" s="182"/>
      <c r="L232" s="178"/>
      <c r="M232" s="183"/>
      <c r="N232" s="184"/>
      <c r="O232" s="184"/>
      <c r="P232" s="184"/>
      <c r="Q232" s="184"/>
      <c r="R232" s="184"/>
      <c r="S232" s="184"/>
      <c r="T232" s="185"/>
      <c r="AT232" s="179" t="s">
        <v>164</v>
      </c>
      <c r="AU232" s="179" t="s">
        <v>81</v>
      </c>
      <c r="AV232" s="177" t="s">
        <v>163</v>
      </c>
      <c r="AW232" s="177" t="s">
        <v>26</v>
      </c>
      <c r="AX232" s="177" t="s">
        <v>69</v>
      </c>
      <c r="AY232" s="179" t="s">
        <v>157</v>
      </c>
    </row>
    <row r="233" spans="2:65" s="158" customFormat="1">
      <c r="B233" s="159"/>
      <c r="D233" s="160" t="s">
        <v>164</v>
      </c>
      <c r="E233" s="161"/>
      <c r="F233" s="162" t="s">
        <v>2198</v>
      </c>
      <c r="H233" s="163">
        <v>23.545000000000002</v>
      </c>
      <c r="I233" s="164"/>
      <c r="L233" s="159"/>
      <c r="M233" s="165"/>
      <c r="N233" s="166"/>
      <c r="O233" s="166"/>
      <c r="P233" s="166"/>
      <c r="Q233" s="166"/>
      <c r="R233" s="166"/>
      <c r="S233" s="166"/>
      <c r="T233" s="167"/>
      <c r="AT233" s="161" t="s">
        <v>164</v>
      </c>
      <c r="AU233" s="161" t="s">
        <v>81</v>
      </c>
      <c r="AV233" s="158" t="s">
        <v>81</v>
      </c>
      <c r="AW233" s="158" t="s">
        <v>26</v>
      </c>
      <c r="AX233" s="158" t="s">
        <v>69</v>
      </c>
      <c r="AY233" s="161" t="s">
        <v>157</v>
      </c>
    </row>
    <row r="234" spans="2:65" s="177" customFormat="1">
      <c r="B234" s="178"/>
      <c r="D234" s="160" t="s">
        <v>164</v>
      </c>
      <c r="E234" s="179"/>
      <c r="F234" s="180" t="s">
        <v>170</v>
      </c>
      <c r="H234" s="181">
        <v>23.545000000000002</v>
      </c>
      <c r="I234" s="182"/>
      <c r="L234" s="178"/>
      <c r="M234" s="183"/>
      <c r="N234" s="184"/>
      <c r="O234" s="184"/>
      <c r="P234" s="184"/>
      <c r="Q234" s="184"/>
      <c r="R234" s="184"/>
      <c r="S234" s="184"/>
      <c r="T234" s="185"/>
      <c r="AT234" s="179" t="s">
        <v>164</v>
      </c>
      <c r="AU234" s="179" t="s">
        <v>81</v>
      </c>
      <c r="AV234" s="177" t="s">
        <v>163</v>
      </c>
      <c r="AW234" s="177" t="s">
        <v>26</v>
      </c>
      <c r="AX234" s="177" t="s">
        <v>75</v>
      </c>
      <c r="AY234" s="179" t="s">
        <v>157</v>
      </c>
    </row>
    <row r="235" spans="2:65" s="17" customFormat="1" ht="33" customHeight="1">
      <c r="B235" s="143"/>
      <c r="C235" s="144" t="s">
        <v>252</v>
      </c>
      <c r="D235" s="144" t="s">
        <v>159</v>
      </c>
      <c r="E235" s="145" t="s">
        <v>2199</v>
      </c>
      <c r="F235" s="146" t="s">
        <v>2200</v>
      </c>
      <c r="G235" s="147" t="s">
        <v>208</v>
      </c>
      <c r="H235" s="148">
        <v>118.535</v>
      </c>
      <c r="I235" s="149"/>
      <c r="J235" s="150"/>
      <c r="K235" s="151"/>
      <c r="L235" s="18"/>
      <c r="M235" s="152"/>
      <c r="N235" s="153" t="s">
        <v>35</v>
      </c>
      <c r="O235" s="45"/>
      <c r="P235" s="154">
        <f>O235*H235</f>
        <v>0</v>
      </c>
      <c r="Q235" s="154">
        <v>0</v>
      </c>
      <c r="R235" s="154">
        <f>Q235*H235</f>
        <v>0</v>
      </c>
      <c r="S235" s="154">
        <v>0</v>
      </c>
      <c r="T235" s="155">
        <f>S235*H235</f>
        <v>0</v>
      </c>
      <c r="AR235" s="156" t="s">
        <v>163</v>
      </c>
      <c r="AT235" s="156" t="s">
        <v>159</v>
      </c>
      <c r="AU235" s="156" t="s">
        <v>81</v>
      </c>
      <c r="AY235" s="3" t="s">
        <v>157</v>
      </c>
      <c r="BE235" s="157">
        <f>IF(N235="základná",J235,0)</f>
        <v>0</v>
      </c>
      <c r="BF235" s="157">
        <f>IF(N235="znížená",J235,0)</f>
        <v>0</v>
      </c>
      <c r="BG235" s="157">
        <f>IF(N235="zákl. prenesená",J235,0)</f>
        <v>0</v>
      </c>
      <c r="BH235" s="157">
        <f>IF(N235="zníž. prenesená",J235,0)</f>
        <v>0</v>
      </c>
      <c r="BI235" s="157">
        <f>IF(N235="nulová",J235,0)</f>
        <v>0</v>
      </c>
      <c r="BJ235" s="3" t="s">
        <v>81</v>
      </c>
      <c r="BK235" s="157">
        <f>ROUND(I235*H235,2)</f>
        <v>0</v>
      </c>
      <c r="BL235" s="3" t="s">
        <v>163</v>
      </c>
      <c r="BM235" s="156" t="s">
        <v>255</v>
      </c>
    </row>
    <row r="236" spans="2:65" s="158" customFormat="1">
      <c r="B236" s="159"/>
      <c r="D236" s="160" t="s">
        <v>164</v>
      </c>
      <c r="E236" s="161"/>
      <c r="F236" s="162" t="s">
        <v>2201</v>
      </c>
      <c r="H236" s="163">
        <v>37.72</v>
      </c>
      <c r="I236" s="164"/>
      <c r="L236" s="159"/>
      <c r="M236" s="165"/>
      <c r="N236" s="166"/>
      <c r="O236" s="166"/>
      <c r="P236" s="166"/>
      <c r="Q236" s="166"/>
      <c r="R236" s="166"/>
      <c r="S236" s="166"/>
      <c r="T236" s="167"/>
      <c r="AT236" s="161" t="s">
        <v>164</v>
      </c>
      <c r="AU236" s="161" t="s">
        <v>81</v>
      </c>
      <c r="AV236" s="158" t="s">
        <v>81</v>
      </c>
      <c r="AW236" s="158" t="s">
        <v>26</v>
      </c>
      <c r="AX236" s="158" t="s">
        <v>69</v>
      </c>
      <c r="AY236" s="161" t="s">
        <v>157</v>
      </c>
    </row>
    <row r="237" spans="2:65" s="158" customFormat="1" ht="20">
      <c r="B237" s="159"/>
      <c r="D237" s="160" t="s">
        <v>164</v>
      </c>
      <c r="E237" s="161"/>
      <c r="F237" s="162" t="s">
        <v>2202</v>
      </c>
      <c r="H237" s="163">
        <v>73.06</v>
      </c>
      <c r="I237" s="164"/>
      <c r="L237" s="159"/>
      <c r="M237" s="165"/>
      <c r="N237" s="166"/>
      <c r="O237" s="166"/>
      <c r="P237" s="166"/>
      <c r="Q237" s="166"/>
      <c r="R237" s="166"/>
      <c r="S237" s="166"/>
      <c r="T237" s="167"/>
      <c r="AT237" s="161" t="s">
        <v>164</v>
      </c>
      <c r="AU237" s="161" t="s">
        <v>81</v>
      </c>
      <c r="AV237" s="158" t="s">
        <v>81</v>
      </c>
      <c r="AW237" s="158" t="s">
        <v>26</v>
      </c>
      <c r="AX237" s="158" t="s">
        <v>69</v>
      </c>
      <c r="AY237" s="161" t="s">
        <v>157</v>
      </c>
    </row>
    <row r="238" spans="2:65" s="177" customFormat="1">
      <c r="B238" s="178"/>
      <c r="D238" s="160" t="s">
        <v>164</v>
      </c>
      <c r="E238" s="179"/>
      <c r="F238" s="180" t="s">
        <v>170</v>
      </c>
      <c r="H238" s="181">
        <v>110.78</v>
      </c>
      <c r="I238" s="182"/>
      <c r="L238" s="178"/>
      <c r="M238" s="183"/>
      <c r="N238" s="184"/>
      <c r="O238" s="184"/>
      <c r="P238" s="184"/>
      <c r="Q238" s="184"/>
      <c r="R238" s="184"/>
      <c r="S238" s="184"/>
      <c r="T238" s="185"/>
      <c r="AT238" s="179" t="s">
        <v>164</v>
      </c>
      <c r="AU238" s="179" t="s">
        <v>81</v>
      </c>
      <c r="AV238" s="177" t="s">
        <v>163</v>
      </c>
      <c r="AW238" s="177" t="s">
        <v>26</v>
      </c>
      <c r="AX238" s="177" t="s">
        <v>69</v>
      </c>
      <c r="AY238" s="179" t="s">
        <v>157</v>
      </c>
    </row>
    <row r="239" spans="2:65" s="158" customFormat="1">
      <c r="B239" s="159"/>
      <c r="D239" s="160" t="s">
        <v>164</v>
      </c>
      <c r="E239" s="161"/>
      <c r="F239" s="162" t="s">
        <v>2203</v>
      </c>
      <c r="H239" s="163">
        <v>118.535</v>
      </c>
      <c r="I239" s="164"/>
      <c r="L239" s="159"/>
      <c r="M239" s="165"/>
      <c r="N239" s="166"/>
      <c r="O239" s="166"/>
      <c r="P239" s="166"/>
      <c r="Q239" s="166"/>
      <c r="R239" s="166"/>
      <c r="S239" s="166"/>
      <c r="T239" s="167"/>
      <c r="AT239" s="161" t="s">
        <v>164</v>
      </c>
      <c r="AU239" s="161" t="s">
        <v>81</v>
      </c>
      <c r="AV239" s="158" t="s">
        <v>81</v>
      </c>
      <c r="AW239" s="158" t="s">
        <v>26</v>
      </c>
      <c r="AX239" s="158" t="s">
        <v>69</v>
      </c>
      <c r="AY239" s="161" t="s">
        <v>157</v>
      </c>
    </row>
    <row r="240" spans="2:65" s="177" customFormat="1">
      <c r="B240" s="178"/>
      <c r="D240" s="160" t="s">
        <v>164</v>
      </c>
      <c r="E240" s="179"/>
      <c r="F240" s="180" t="s">
        <v>170</v>
      </c>
      <c r="H240" s="181">
        <v>118.535</v>
      </c>
      <c r="I240" s="182"/>
      <c r="L240" s="178"/>
      <c r="M240" s="183"/>
      <c r="N240" s="184"/>
      <c r="O240" s="184"/>
      <c r="P240" s="184"/>
      <c r="Q240" s="184"/>
      <c r="R240" s="184"/>
      <c r="S240" s="184"/>
      <c r="T240" s="185"/>
      <c r="AT240" s="179" t="s">
        <v>164</v>
      </c>
      <c r="AU240" s="179" t="s">
        <v>81</v>
      </c>
      <c r="AV240" s="177" t="s">
        <v>163</v>
      </c>
      <c r="AW240" s="177" t="s">
        <v>26</v>
      </c>
      <c r="AX240" s="177" t="s">
        <v>75</v>
      </c>
      <c r="AY240" s="179" t="s">
        <v>157</v>
      </c>
    </row>
    <row r="241" spans="2:65" s="17" customFormat="1" ht="33" customHeight="1">
      <c r="B241" s="143"/>
      <c r="C241" s="144" t="s">
        <v>209</v>
      </c>
      <c r="D241" s="144" t="s">
        <v>159</v>
      </c>
      <c r="E241" s="145" t="s">
        <v>2204</v>
      </c>
      <c r="F241" s="146" t="s">
        <v>2205</v>
      </c>
      <c r="G241" s="147" t="s">
        <v>208</v>
      </c>
      <c r="H241" s="148">
        <v>118.535</v>
      </c>
      <c r="I241" s="149"/>
      <c r="J241" s="150"/>
      <c r="K241" s="151"/>
      <c r="L241" s="18"/>
      <c r="M241" s="152"/>
      <c r="N241" s="153" t="s">
        <v>35</v>
      </c>
      <c r="O241" s="45"/>
      <c r="P241" s="154">
        <f>O241*H241</f>
        <v>0</v>
      </c>
      <c r="Q241" s="154">
        <v>0</v>
      </c>
      <c r="R241" s="154">
        <f>Q241*H241</f>
        <v>0</v>
      </c>
      <c r="S241" s="154">
        <v>0</v>
      </c>
      <c r="T241" s="155">
        <f>S241*H241</f>
        <v>0</v>
      </c>
      <c r="AR241" s="156" t="s">
        <v>163</v>
      </c>
      <c r="AT241" s="156" t="s">
        <v>159</v>
      </c>
      <c r="AU241" s="156" t="s">
        <v>81</v>
      </c>
      <c r="AY241" s="3" t="s">
        <v>157</v>
      </c>
      <c r="BE241" s="157">
        <f>IF(N241="základná",J241,0)</f>
        <v>0</v>
      </c>
      <c r="BF241" s="157">
        <f>IF(N241="znížená",J241,0)</f>
        <v>0</v>
      </c>
      <c r="BG241" s="157">
        <f>IF(N241="zákl. prenesená",J241,0)</f>
        <v>0</v>
      </c>
      <c r="BH241" s="157">
        <f>IF(N241="zníž. prenesená",J241,0)</f>
        <v>0</v>
      </c>
      <c r="BI241" s="157">
        <f>IF(N241="nulová",J241,0)</f>
        <v>0</v>
      </c>
      <c r="BJ241" s="3" t="s">
        <v>81</v>
      </c>
      <c r="BK241" s="157">
        <f>ROUND(I241*H241,2)</f>
        <v>0</v>
      </c>
      <c r="BL241" s="3" t="s">
        <v>163</v>
      </c>
      <c r="BM241" s="156" t="s">
        <v>258</v>
      </c>
    </row>
    <row r="242" spans="2:65" s="158" customFormat="1">
      <c r="B242" s="159"/>
      <c r="D242" s="160" t="s">
        <v>164</v>
      </c>
      <c r="E242" s="161"/>
      <c r="F242" s="162" t="s">
        <v>2201</v>
      </c>
      <c r="H242" s="163">
        <v>37.72</v>
      </c>
      <c r="I242" s="164"/>
      <c r="L242" s="159"/>
      <c r="M242" s="165"/>
      <c r="N242" s="166"/>
      <c r="O242" s="166"/>
      <c r="P242" s="166"/>
      <c r="Q242" s="166"/>
      <c r="R242" s="166"/>
      <c r="S242" s="166"/>
      <c r="T242" s="167"/>
      <c r="AT242" s="161" t="s">
        <v>164</v>
      </c>
      <c r="AU242" s="161" t="s">
        <v>81</v>
      </c>
      <c r="AV242" s="158" t="s">
        <v>81</v>
      </c>
      <c r="AW242" s="158" t="s">
        <v>26</v>
      </c>
      <c r="AX242" s="158" t="s">
        <v>69</v>
      </c>
      <c r="AY242" s="161" t="s">
        <v>157</v>
      </c>
    </row>
    <row r="243" spans="2:65" s="158" customFormat="1" ht="20">
      <c r="B243" s="159"/>
      <c r="D243" s="160" t="s">
        <v>164</v>
      </c>
      <c r="E243" s="161"/>
      <c r="F243" s="162" t="s">
        <v>2202</v>
      </c>
      <c r="H243" s="163">
        <v>73.06</v>
      </c>
      <c r="I243" s="164"/>
      <c r="L243" s="159"/>
      <c r="M243" s="165"/>
      <c r="N243" s="166"/>
      <c r="O243" s="166"/>
      <c r="P243" s="166"/>
      <c r="Q243" s="166"/>
      <c r="R243" s="166"/>
      <c r="S243" s="166"/>
      <c r="T243" s="167"/>
      <c r="AT243" s="161" t="s">
        <v>164</v>
      </c>
      <c r="AU243" s="161" t="s">
        <v>81</v>
      </c>
      <c r="AV243" s="158" t="s">
        <v>81</v>
      </c>
      <c r="AW243" s="158" t="s">
        <v>26</v>
      </c>
      <c r="AX243" s="158" t="s">
        <v>69</v>
      </c>
      <c r="AY243" s="161" t="s">
        <v>157</v>
      </c>
    </row>
    <row r="244" spans="2:65" s="177" customFormat="1">
      <c r="B244" s="178"/>
      <c r="D244" s="160" t="s">
        <v>164</v>
      </c>
      <c r="E244" s="179"/>
      <c r="F244" s="180" t="s">
        <v>170</v>
      </c>
      <c r="H244" s="181">
        <v>110.78</v>
      </c>
      <c r="I244" s="182"/>
      <c r="L244" s="178"/>
      <c r="M244" s="183"/>
      <c r="N244" s="184"/>
      <c r="O244" s="184"/>
      <c r="P244" s="184"/>
      <c r="Q244" s="184"/>
      <c r="R244" s="184"/>
      <c r="S244" s="184"/>
      <c r="T244" s="185"/>
      <c r="AT244" s="179" t="s">
        <v>164</v>
      </c>
      <c r="AU244" s="179" t="s">
        <v>81</v>
      </c>
      <c r="AV244" s="177" t="s">
        <v>163</v>
      </c>
      <c r="AW244" s="177" t="s">
        <v>26</v>
      </c>
      <c r="AX244" s="177" t="s">
        <v>69</v>
      </c>
      <c r="AY244" s="179" t="s">
        <v>157</v>
      </c>
    </row>
    <row r="245" spans="2:65" s="158" customFormat="1">
      <c r="B245" s="159"/>
      <c r="D245" s="160" t="s">
        <v>164</v>
      </c>
      <c r="E245" s="161"/>
      <c r="F245" s="162" t="s">
        <v>2203</v>
      </c>
      <c r="H245" s="163">
        <v>118.535</v>
      </c>
      <c r="I245" s="164"/>
      <c r="L245" s="159"/>
      <c r="M245" s="165"/>
      <c r="N245" s="166"/>
      <c r="O245" s="166"/>
      <c r="P245" s="166"/>
      <c r="Q245" s="166"/>
      <c r="R245" s="166"/>
      <c r="S245" s="166"/>
      <c r="T245" s="167"/>
      <c r="AT245" s="161" t="s">
        <v>164</v>
      </c>
      <c r="AU245" s="161" t="s">
        <v>81</v>
      </c>
      <c r="AV245" s="158" t="s">
        <v>81</v>
      </c>
      <c r="AW245" s="158" t="s">
        <v>26</v>
      </c>
      <c r="AX245" s="158" t="s">
        <v>69</v>
      </c>
      <c r="AY245" s="161" t="s">
        <v>157</v>
      </c>
    </row>
    <row r="246" spans="2:65" s="177" customFormat="1">
      <c r="B246" s="178"/>
      <c r="D246" s="160" t="s">
        <v>164</v>
      </c>
      <c r="E246" s="179"/>
      <c r="F246" s="180" t="s">
        <v>170</v>
      </c>
      <c r="H246" s="181">
        <v>118.535</v>
      </c>
      <c r="I246" s="182"/>
      <c r="L246" s="178"/>
      <c r="M246" s="183"/>
      <c r="N246" s="184"/>
      <c r="O246" s="184"/>
      <c r="P246" s="184"/>
      <c r="Q246" s="184"/>
      <c r="R246" s="184"/>
      <c r="S246" s="184"/>
      <c r="T246" s="185"/>
      <c r="AT246" s="179" t="s">
        <v>164</v>
      </c>
      <c r="AU246" s="179" t="s">
        <v>81</v>
      </c>
      <c r="AV246" s="177" t="s">
        <v>163</v>
      </c>
      <c r="AW246" s="177" t="s">
        <v>26</v>
      </c>
      <c r="AX246" s="177" t="s">
        <v>75</v>
      </c>
      <c r="AY246" s="179" t="s">
        <v>157</v>
      </c>
    </row>
    <row r="247" spans="2:65" s="17" customFormat="1" ht="24.25" customHeight="1">
      <c r="B247" s="143"/>
      <c r="C247" s="144" t="s">
        <v>260</v>
      </c>
      <c r="D247" s="144" t="s">
        <v>159</v>
      </c>
      <c r="E247" s="145" t="s">
        <v>2206</v>
      </c>
      <c r="F247" s="146" t="s">
        <v>2207</v>
      </c>
      <c r="G247" s="147" t="s">
        <v>208</v>
      </c>
      <c r="H247" s="148">
        <v>7.6180000000000003</v>
      </c>
      <c r="I247" s="149"/>
      <c r="J247" s="150"/>
      <c r="K247" s="151"/>
      <c r="L247" s="18"/>
      <c r="M247" s="152"/>
      <c r="N247" s="153" t="s">
        <v>35</v>
      </c>
      <c r="O247" s="45"/>
      <c r="P247" s="154">
        <f>O247*H247</f>
        <v>0</v>
      </c>
      <c r="Q247" s="154">
        <v>0</v>
      </c>
      <c r="R247" s="154">
        <f>Q247*H247</f>
        <v>0</v>
      </c>
      <c r="S247" s="154">
        <v>0</v>
      </c>
      <c r="T247" s="155">
        <f>S247*H247</f>
        <v>0</v>
      </c>
      <c r="AR247" s="156" t="s">
        <v>163</v>
      </c>
      <c r="AT247" s="156" t="s">
        <v>159</v>
      </c>
      <c r="AU247" s="156" t="s">
        <v>81</v>
      </c>
      <c r="AY247" s="3" t="s">
        <v>157</v>
      </c>
      <c r="BE247" s="157">
        <f>IF(N247="základná",J247,0)</f>
        <v>0</v>
      </c>
      <c r="BF247" s="157">
        <f>IF(N247="znížená",J247,0)</f>
        <v>0</v>
      </c>
      <c r="BG247" s="157">
        <f>IF(N247="zákl. prenesená",J247,0)</f>
        <v>0</v>
      </c>
      <c r="BH247" s="157">
        <f>IF(N247="zníž. prenesená",J247,0)</f>
        <v>0</v>
      </c>
      <c r="BI247" s="157">
        <f>IF(N247="nulová",J247,0)</f>
        <v>0</v>
      </c>
      <c r="BJ247" s="3" t="s">
        <v>81</v>
      </c>
      <c r="BK247" s="157">
        <f>ROUND(I247*H247,2)</f>
        <v>0</v>
      </c>
      <c r="BL247" s="3" t="s">
        <v>163</v>
      </c>
      <c r="BM247" s="156" t="s">
        <v>263</v>
      </c>
    </row>
    <row r="248" spans="2:65" s="17" customFormat="1" ht="24.25" customHeight="1">
      <c r="B248" s="143"/>
      <c r="C248" s="144" t="s">
        <v>217</v>
      </c>
      <c r="D248" s="144" t="s">
        <v>159</v>
      </c>
      <c r="E248" s="145" t="s">
        <v>2208</v>
      </c>
      <c r="F248" s="146" t="s">
        <v>2209</v>
      </c>
      <c r="G248" s="147" t="s">
        <v>208</v>
      </c>
      <c r="H248" s="148">
        <v>7.6180000000000003</v>
      </c>
      <c r="I248" s="149"/>
      <c r="J248" s="150"/>
      <c r="K248" s="151"/>
      <c r="L248" s="18"/>
      <c r="M248" s="152"/>
      <c r="N248" s="153" t="s">
        <v>35</v>
      </c>
      <c r="O248" s="45"/>
      <c r="P248" s="154">
        <f>O248*H248</f>
        <v>0</v>
      </c>
      <c r="Q248" s="154">
        <v>0</v>
      </c>
      <c r="R248" s="154">
        <f>Q248*H248</f>
        <v>0</v>
      </c>
      <c r="S248" s="154">
        <v>0</v>
      </c>
      <c r="T248" s="155">
        <f>S248*H248</f>
        <v>0</v>
      </c>
      <c r="AR248" s="156" t="s">
        <v>163</v>
      </c>
      <c r="AT248" s="156" t="s">
        <v>159</v>
      </c>
      <c r="AU248" s="156" t="s">
        <v>81</v>
      </c>
      <c r="AY248" s="3" t="s">
        <v>157</v>
      </c>
      <c r="BE248" s="157">
        <f>IF(N248="základná",J248,0)</f>
        <v>0</v>
      </c>
      <c r="BF248" s="157">
        <f>IF(N248="znížená",J248,0)</f>
        <v>0</v>
      </c>
      <c r="BG248" s="157">
        <f>IF(N248="zákl. prenesená",J248,0)</f>
        <v>0</v>
      </c>
      <c r="BH248" s="157">
        <f>IF(N248="zníž. prenesená",J248,0)</f>
        <v>0</v>
      </c>
      <c r="BI248" s="157">
        <f>IF(N248="nulová",J248,0)</f>
        <v>0</v>
      </c>
      <c r="BJ248" s="3" t="s">
        <v>81</v>
      </c>
      <c r="BK248" s="157">
        <f>ROUND(I248*H248,2)</f>
        <v>0</v>
      </c>
      <c r="BL248" s="3" t="s">
        <v>163</v>
      </c>
      <c r="BM248" s="156" t="s">
        <v>266</v>
      </c>
    </row>
    <row r="249" spans="2:65" s="17" customFormat="1" ht="24.25" customHeight="1">
      <c r="B249" s="143"/>
      <c r="C249" s="144" t="s">
        <v>267</v>
      </c>
      <c r="D249" s="144" t="s">
        <v>159</v>
      </c>
      <c r="E249" s="145" t="s">
        <v>331</v>
      </c>
      <c r="F249" s="146" t="s">
        <v>2210</v>
      </c>
      <c r="G249" s="147" t="s">
        <v>208</v>
      </c>
      <c r="H249" s="148">
        <v>7.6180000000000003</v>
      </c>
      <c r="I249" s="149"/>
      <c r="J249" s="150"/>
      <c r="K249" s="151"/>
      <c r="L249" s="18"/>
      <c r="M249" s="152"/>
      <c r="N249" s="153" t="s">
        <v>35</v>
      </c>
      <c r="O249" s="45"/>
      <c r="P249" s="154">
        <f>O249*H249</f>
        <v>0</v>
      </c>
      <c r="Q249" s="154">
        <v>0</v>
      </c>
      <c r="R249" s="154">
        <f>Q249*H249</f>
        <v>0</v>
      </c>
      <c r="S249" s="154">
        <v>0</v>
      </c>
      <c r="T249" s="155">
        <f>S249*H249</f>
        <v>0</v>
      </c>
      <c r="AR249" s="156" t="s">
        <v>163</v>
      </c>
      <c r="AT249" s="156" t="s">
        <v>159</v>
      </c>
      <c r="AU249" s="156" t="s">
        <v>81</v>
      </c>
      <c r="AY249" s="3" t="s">
        <v>157</v>
      </c>
      <c r="BE249" s="157">
        <f>IF(N249="základná",J249,0)</f>
        <v>0</v>
      </c>
      <c r="BF249" s="157">
        <f>IF(N249="znížená",J249,0)</f>
        <v>0</v>
      </c>
      <c r="BG249" s="157">
        <f>IF(N249="zákl. prenesená",J249,0)</f>
        <v>0</v>
      </c>
      <c r="BH249" s="157">
        <f>IF(N249="zníž. prenesená",J249,0)</f>
        <v>0</v>
      </c>
      <c r="BI249" s="157">
        <f>IF(N249="nulová",J249,0)</f>
        <v>0</v>
      </c>
      <c r="BJ249" s="3" t="s">
        <v>81</v>
      </c>
      <c r="BK249" s="157">
        <f>ROUND(I249*H249,2)</f>
        <v>0</v>
      </c>
      <c r="BL249" s="3" t="s">
        <v>163</v>
      </c>
      <c r="BM249" s="156" t="s">
        <v>270</v>
      </c>
    </row>
    <row r="250" spans="2:65" s="17" customFormat="1" ht="24.25" customHeight="1">
      <c r="B250" s="143"/>
      <c r="C250" s="144" t="s">
        <v>223</v>
      </c>
      <c r="D250" s="144" t="s">
        <v>159</v>
      </c>
      <c r="E250" s="145" t="s">
        <v>2211</v>
      </c>
      <c r="F250" s="146" t="s">
        <v>2212</v>
      </c>
      <c r="G250" s="147" t="s">
        <v>162</v>
      </c>
      <c r="H250" s="148">
        <v>0.91400000000000003</v>
      </c>
      <c r="I250" s="149"/>
      <c r="J250" s="150"/>
      <c r="K250" s="151"/>
      <c r="L250" s="18"/>
      <c r="M250" s="152"/>
      <c r="N250" s="153" t="s">
        <v>35</v>
      </c>
      <c r="O250" s="45"/>
      <c r="P250" s="154">
        <f>O250*H250</f>
        <v>0</v>
      </c>
      <c r="Q250" s="154">
        <v>0</v>
      </c>
      <c r="R250" s="154">
        <f>Q250*H250</f>
        <v>0</v>
      </c>
      <c r="S250" s="154">
        <v>0</v>
      </c>
      <c r="T250" s="155">
        <f>S250*H250</f>
        <v>0</v>
      </c>
      <c r="AR250" s="156" t="s">
        <v>163</v>
      </c>
      <c r="AT250" s="156" t="s">
        <v>159</v>
      </c>
      <c r="AU250" s="156" t="s">
        <v>81</v>
      </c>
      <c r="AY250" s="3" t="s">
        <v>157</v>
      </c>
      <c r="BE250" s="157">
        <f>IF(N250="základná",J250,0)</f>
        <v>0</v>
      </c>
      <c r="BF250" s="157">
        <f>IF(N250="znížená",J250,0)</f>
        <v>0</v>
      </c>
      <c r="BG250" s="157">
        <f>IF(N250="zákl. prenesená",J250,0)</f>
        <v>0</v>
      </c>
      <c r="BH250" s="157">
        <f>IF(N250="zníž. prenesená",J250,0)</f>
        <v>0</v>
      </c>
      <c r="BI250" s="157">
        <f>IF(N250="nulová",J250,0)</f>
        <v>0</v>
      </c>
      <c r="BJ250" s="3" t="s">
        <v>81</v>
      </c>
      <c r="BK250" s="157">
        <f>ROUND(I250*H250,2)</f>
        <v>0</v>
      </c>
      <c r="BL250" s="3" t="s">
        <v>163</v>
      </c>
      <c r="BM250" s="156" t="s">
        <v>273</v>
      </c>
    </row>
    <row r="251" spans="2:65" s="158" customFormat="1">
      <c r="B251" s="159"/>
      <c r="D251" s="160" t="s">
        <v>164</v>
      </c>
      <c r="E251" s="161"/>
      <c r="F251" s="162" t="s">
        <v>2213</v>
      </c>
      <c r="H251" s="163">
        <v>0.66800000000000004</v>
      </c>
      <c r="I251" s="164"/>
      <c r="L251" s="159"/>
      <c r="M251" s="165"/>
      <c r="N251" s="166"/>
      <c r="O251" s="166"/>
      <c r="P251" s="166"/>
      <c r="Q251" s="166"/>
      <c r="R251" s="166"/>
      <c r="S251" s="166"/>
      <c r="T251" s="167"/>
      <c r="AT251" s="161" t="s">
        <v>164</v>
      </c>
      <c r="AU251" s="161" t="s">
        <v>81</v>
      </c>
      <c r="AV251" s="158" t="s">
        <v>81</v>
      </c>
      <c r="AW251" s="158" t="s">
        <v>26</v>
      </c>
      <c r="AX251" s="158" t="s">
        <v>69</v>
      </c>
      <c r="AY251" s="161" t="s">
        <v>157</v>
      </c>
    </row>
    <row r="252" spans="2:65" s="158" customFormat="1">
      <c r="B252" s="159"/>
      <c r="D252" s="160" t="s">
        <v>164</v>
      </c>
      <c r="E252" s="161"/>
      <c r="F252" s="162" t="s">
        <v>2214</v>
      </c>
      <c r="H252" s="163">
        <v>0.186</v>
      </c>
      <c r="I252" s="164"/>
      <c r="L252" s="159"/>
      <c r="M252" s="165"/>
      <c r="N252" s="166"/>
      <c r="O252" s="166"/>
      <c r="P252" s="166"/>
      <c r="Q252" s="166"/>
      <c r="R252" s="166"/>
      <c r="S252" s="166"/>
      <c r="T252" s="167"/>
      <c r="AT252" s="161" t="s">
        <v>164</v>
      </c>
      <c r="AU252" s="161" t="s">
        <v>81</v>
      </c>
      <c r="AV252" s="158" t="s">
        <v>81</v>
      </c>
      <c r="AW252" s="158" t="s">
        <v>26</v>
      </c>
      <c r="AX252" s="158" t="s">
        <v>69</v>
      </c>
      <c r="AY252" s="161" t="s">
        <v>157</v>
      </c>
    </row>
    <row r="253" spans="2:65" s="177" customFormat="1">
      <c r="B253" s="178"/>
      <c r="D253" s="160" t="s">
        <v>164</v>
      </c>
      <c r="E253" s="179"/>
      <c r="F253" s="180" t="s">
        <v>170</v>
      </c>
      <c r="H253" s="181">
        <v>0.85399999999999998</v>
      </c>
      <c r="I253" s="182"/>
      <c r="L253" s="178"/>
      <c r="M253" s="183"/>
      <c r="N253" s="184"/>
      <c r="O253" s="184"/>
      <c r="P253" s="184"/>
      <c r="Q253" s="184"/>
      <c r="R253" s="184"/>
      <c r="S253" s="184"/>
      <c r="T253" s="185"/>
      <c r="AT253" s="179" t="s">
        <v>164</v>
      </c>
      <c r="AU253" s="179" t="s">
        <v>81</v>
      </c>
      <c r="AV253" s="177" t="s">
        <v>163</v>
      </c>
      <c r="AW253" s="177" t="s">
        <v>26</v>
      </c>
      <c r="AX253" s="177" t="s">
        <v>69</v>
      </c>
      <c r="AY253" s="179" t="s">
        <v>157</v>
      </c>
    </row>
    <row r="254" spans="2:65" s="158" customFormat="1">
      <c r="B254" s="159"/>
      <c r="D254" s="160" t="s">
        <v>164</v>
      </c>
      <c r="E254" s="161"/>
      <c r="F254" s="162" t="s">
        <v>2215</v>
      </c>
      <c r="H254" s="163">
        <v>0.91400000000000003</v>
      </c>
      <c r="I254" s="164"/>
      <c r="L254" s="159"/>
      <c r="M254" s="165"/>
      <c r="N254" s="166"/>
      <c r="O254" s="166"/>
      <c r="P254" s="166"/>
      <c r="Q254" s="166"/>
      <c r="R254" s="166"/>
      <c r="S254" s="166"/>
      <c r="T254" s="167"/>
      <c r="AT254" s="161" t="s">
        <v>164</v>
      </c>
      <c r="AU254" s="161" t="s">
        <v>81</v>
      </c>
      <c r="AV254" s="158" t="s">
        <v>81</v>
      </c>
      <c r="AW254" s="158" t="s">
        <v>26</v>
      </c>
      <c r="AX254" s="158" t="s">
        <v>69</v>
      </c>
      <c r="AY254" s="161" t="s">
        <v>157</v>
      </c>
    </row>
    <row r="255" spans="2:65" s="177" customFormat="1">
      <c r="B255" s="178"/>
      <c r="D255" s="160" t="s">
        <v>164</v>
      </c>
      <c r="E255" s="179"/>
      <c r="F255" s="180" t="s">
        <v>170</v>
      </c>
      <c r="H255" s="181">
        <v>0.91400000000000003</v>
      </c>
      <c r="I255" s="182"/>
      <c r="L255" s="178"/>
      <c r="M255" s="183"/>
      <c r="N255" s="184"/>
      <c r="O255" s="184"/>
      <c r="P255" s="184"/>
      <c r="Q255" s="184"/>
      <c r="R255" s="184"/>
      <c r="S255" s="184"/>
      <c r="T255" s="185"/>
      <c r="AT255" s="179" t="s">
        <v>164</v>
      </c>
      <c r="AU255" s="179" t="s">
        <v>81</v>
      </c>
      <c r="AV255" s="177" t="s">
        <v>163</v>
      </c>
      <c r="AW255" s="177" t="s">
        <v>26</v>
      </c>
      <c r="AX255" s="177" t="s">
        <v>75</v>
      </c>
      <c r="AY255" s="179" t="s">
        <v>157</v>
      </c>
    </row>
    <row r="256" spans="2:65" s="17" customFormat="1" ht="37.9" customHeight="1">
      <c r="B256" s="143"/>
      <c r="C256" s="144" t="s">
        <v>276</v>
      </c>
      <c r="D256" s="144" t="s">
        <v>159</v>
      </c>
      <c r="E256" s="145" t="s">
        <v>2216</v>
      </c>
      <c r="F256" s="146" t="s">
        <v>2217</v>
      </c>
      <c r="G256" s="147" t="s">
        <v>208</v>
      </c>
      <c r="H256" s="148">
        <v>4.7619999999999996</v>
      </c>
      <c r="I256" s="149"/>
      <c r="J256" s="150"/>
      <c r="K256" s="151"/>
      <c r="L256" s="18"/>
      <c r="M256" s="152"/>
      <c r="N256" s="153" t="s">
        <v>35</v>
      </c>
      <c r="O256" s="45"/>
      <c r="P256" s="154">
        <f>O256*H256</f>
        <v>0</v>
      </c>
      <c r="Q256" s="154">
        <v>0</v>
      </c>
      <c r="R256" s="154">
        <f>Q256*H256</f>
        <v>0</v>
      </c>
      <c r="S256" s="154">
        <v>0</v>
      </c>
      <c r="T256" s="155">
        <f>S256*H256</f>
        <v>0</v>
      </c>
      <c r="AR256" s="156" t="s">
        <v>163</v>
      </c>
      <c r="AT256" s="156" t="s">
        <v>159</v>
      </c>
      <c r="AU256" s="156" t="s">
        <v>81</v>
      </c>
      <c r="AY256" s="3" t="s">
        <v>157</v>
      </c>
      <c r="BE256" s="157">
        <f>IF(N256="základná",J256,0)</f>
        <v>0</v>
      </c>
      <c r="BF256" s="157">
        <f>IF(N256="znížená",J256,0)</f>
        <v>0</v>
      </c>
      <c r="BG256" s="157">
        <f>IF(N256="zákl. prenesená",J256,0)</f>
        <v>0</v>
      </c>
      <c r="BH256" s="157">
        <f>IF(N256="zníž. prenesená",J256,0)</f>
        <v>0</v>
      </c>
      <c r="BI256" s="157">
        <f>IF(N256="nulová",J256,0)</f>
        <v>0</v>
      </c>
      <c r="BJ256" s="3" t="s">
        <v>81</v>
      </c>
      <c r="BK256" s="157">
        <f>ROUND(I256*H256,2)</f>
        <v>0</v>
      </c>
      <c r="BL256" s="3" t="s">
        <v>163</v>
      </c>
      <c r="BM256" s="156" t="s">
        <v>279</v>
      </c>
    </row>
    <row r="257" spans="2:65" s="17" customFormat="1" ht="24.25" customHeight="1">
      <c r="B257" s="143"/>
      <c r="C257" s="144" t="s">
        <v>226</v>
      </c>
      <c r="D257" s="144" t="s">
        <v>159</v>
      </c>
      <c r="E257" s="145" t="s">
        <v>2218</v>
      </c>
      <c r="F257" s="146" t="s">
        <v>2219</v>
      </c>
      <c r="G257" s="147" t="s">
        <v>208</v>
      </c>
      <c r="H257" s="148">
        <v>36.058999999999997</v>
      </c>
      <c r="I257" s="149"/>
      <c r="J257" s="150"/>
      <c r="K257" s="151"/>
      <c r="L257" s="18"/>
      <c r="M257" s="152"/>
      <c r="N257" s="153" t="s">
        <v>35</v>
      </c>
      <c r="O257" s="45"/>
      <c r="P257" s="154">
        <f>O257*H257</f>
        <v>0</v>
      </c>
      <c r="Q257" s="154">
        <v>0</v>
      </c>
      <c r="R257" s="154">
        <f>Q257*H257</f>
        <v>0</v>
      </c>
      <c r="S257" s="154">
        <v>0</v>
      </c>
      <c r="T257" s="155">
        <f>S257*H257</f>
        <v>0</v>
      </c>
      <c r="AR257" s="156" t="s">
        <v>163</v>
      </c>
      <c r="AT257" s="156" t="s">
        <v>159</v>
      </c>
      <c r="AU257" s="156" t="s">
        <v>81</v>
      </c>
      <c r="AY257" s="3" t="s">
        <v>157</v>
      </c>
      <c r="BE257" s="157">
        <f>IF(N257="základná",J257,0)</f>
        <v>0</v>
      </c>
      <c r="BF257" s="157">
        <f>IF(N257="znížená",J257,0)</f>
        <v>0</v>
      </c>
      <c r="BG257" s="157">
        <f>IF(N257="zákl. prenesená",J257,0)</f>
        <v>0</v>
      </c>
      <c r="BH257" s="157">
        <f>IF(N257="zníž. prenesená",J257,0)</f>
        <v>0</v>
      </c>
      <c r="BI257" s="157">
        <f>IF(N257="nulová",J257,0)</f>
        <v>0</v>
      </c>
      <c r="BJ257" s="3" t="s">
        <v>81</v>
      </c>
      <c r="BK257" s="157">
        <f>ROUND(I257*H257,2)</f>
        <v>0</v>
      </c>
      <c r="BL257" s="3" t="s">
        <v>163</v>
      </c>
      <c r="BM257" s="156" t="s">
        <v>285</v>
      </c>
    </row>
    <row r="258" spans="2:65" s="158" customFormat="1">
      <c r="B258" s="159"/>
      <c r="D258" s="160" t="s">
        <v>164</v>
      </c>
      <c r="E258" s="161"/>
      <c r="F258" s="162" t="s">
        <v>2172</v>
      </c>
      <c r="H258" s="163">
        <v>26.68</v>
      </c>
      <c r="I258" s="164"/>
      <c r="L258" s="159"/>
      <c r="M258" s="165"/>
      <c r="N258" s="166"/>
      <c r="O258" s="166"/>
      <c r="P258" s="166"/>
      <c r="Q258" s="166"/>
      <c r="R258" s="166"/>
      <c r="S258" s="166"/>
      <c r="T258" s="167"/>
      <c r="AT258" s="161" t="s">
        <v>164</v>
      </c>
      <c r="AU258" s="161" t="s">
        <v>81</v>
      </c>
      <c r="AV258" s="158" t="s">
        <v>81</v>
      </c>
      <c r="AW258" s="158" t="s">
        <v>26</v>
      </c>
      <c r="AX258" s="158" t="s">
        <v>69</v>
      </c>
      <c r="AY258" s="161" t="s">
        <v>157</v>
      </c>
    </row>
    <row r="259" spans="2:65" s="158" customFormat="1">
      <c r="B259" s="159"/>
      <c r="D259" s="160" t="s">
        <v>164</v>
      </c>
      <c r="E259" s="161"/>
      <c r="F259" s="162" t="s">
        <v>2220</v>
      </c>
      <c r="H259" s="163">
        <v>5.0599999999999996</v>
      </c>
      <c r="I259" s="164"/>
      <c r="L259" s="159"/>
      <c r="M259" s="165"/>
      <c r="N259" s="166"/>
      <c r="O259" s="166"/>
      <c r="P259" s="166"/>
      <c r="Q259" s="166"/>
      <c r="R259" s="166"/>
      <c r="S259" s="166"/>
      <c r="T259" s="167"/>
      <c r="AT259" s="161" t="s">
        <v>164</v>
      </c>
      <c r="AU259" s="161" t="s">
        <v>81</v>
      </c>
      <c r="AV259" s="158" t="s">
        <v>81</v>
      </c>
      <c r="AW259" s="158" t="s">
        <v>26</v>
      </c>
      <c r="AX259" s="158" t="s">
        <v>69</v>
      </c>
      <c r="AY259" s="161" t="s">
        <v>157</v>
      </c>
    </row>
    <row r="260" spans="2:65" s="158" customFormat="1">
      <c r="B260" s="159"/>
      <c r="D260" s="160" t="s">
        <v>164</v>
      </c>
      <c r="E260" s="161"/>
      <c r="F260" s="162" t="s">
        <v>2174</v>
      </c>
      <c r="H260" s="163">
        <v>1.96</v>
      </c>
      <c r="I260" s="164"/>
      <c r="L260" s="159"/>
      <c r="M260" s="165"/>
      <c r="N260" s="166"/>
      <c r="O260" s="166"/>
      <c r="P260" s="166"/>
      <c r="Q260" s="166"/>
      <c r="R260" s="166"/>
      <c r="S260" s="166"/>
      <c r="T260" s="167"/>
      <c r="AT260" s="161" t="s">
        <v>164</v>
      </c>
      <c r="AU260" s="161" t="s">
        <v>81</v>
      </c>
      <c r="AV260" s="158" t="s">
        <v>81</v>
      </c>
      <c r="AW260" s="158" t="s">
        <v>26</v>
      </c>
      <c r="AX260" s="158" t="s">
        <v>69</v>
      </c>
      <c r="AY260" s="161" t="s">
        <v>157</v>
      </c>
    </row>
    <row r="261" spans="2:65" s="177" customFormat="1">
      <c r="B261" s="178"/>
      <c r="D261" s="160" t="s">
        <v>164</v>
      </c>
      <c r="E261" s="179"/>
      <c r="F261" s="180" t="s">
        <v>170</v>
      </c>
      <c r="H261" s="181">
        <v>33.700000000000003</v>
      </c>
      <c r="I261" s="182"/>
      <c r="L261" s="178"/>
      <c r="M261" s="183"/>
      <c r="N261" s="184"/>
      <c r="O261" s="184"/>
      <c r="P261" s="184"/>
      <c r="Q261" s="184"/>
      <c r="R261" s="184"/>
      <c r="S261" s="184"/>
      <c r="T261" s="185"/>
      <c r="AT261" s="179" t="s">
        <v>164</v>
      </c>
      <c r="AU261" s="179" t="s">
        <v>81</v>
      </c>
      <c r="AV261" s="177" t="s">
        <v>163</v>
      </c>
      <c r="AW261" s="177" t="s">
        <v>26</v>
      </c>
      <c r="AX261" s="177" t="s">
        <v>69</v>
      </c>
      <c r="AY261" s="179" t="s">
        <v>157</v>
      </c>
    </row>
    <row r="262" spans="2:65" s="158" customFormat="1">
      <c r="B262" s="159"/>
      <c r="D262" s="160" t="s">
        <v>164</v>
      </c>
      <c r="E262" s="161"/>
      <c r="F262" s="162" t="s">
        <v>2175</v>
      </c>
      <c r="H262" s="163">
        <v>36.058999999999997</v>
      </c>
      <c r="I262" s="164"/>
      <c r="L262" s="159"/>
      <c r="M262" s="165"/>
      <c r="N262" s="166"/>
      <c r="O262" s="166"/>
      <c r="P262" s="166"/>
      <c r="Q262" s="166"/>
      <c r="R262" s="166"/>
      <c r="S262" s="166"/>
      <c r="T262" s="167"/>
      <c r="AT262" s="161" t="s">
        <v>164</v>
      </c>
      <c r="AU262" s="161" t="s">
        <v>81</v>
      </c>
      <c r="AV262" s="158" t="s">
        <v>81</v>
      </c>
      <c r="AW262" s="158" t="s">
        <v>26</v>
      </c>
      <c r="AX262" s="158" t="s">
        <v>69</v>
      </c>
      <c r="AY262" s="161" t="s">
        <v>157</v>
      </c>
    </row>
    <row r="263" spans="2:65" s="177" customFormat="1">
      <c r="B263" s="178"/>
      <c r="D263" s="160" t="s">
        <v>164</v>
      </c>
      <c r="E263" s="179"/>
      <c r="F263" s="180" t="s">
        <v>170</v>
      </c>
      <c r="H263" s="181">
        <v>36.058999999999997</v>
      </c>
      <c r="I263" s="182"/>
      <c r="L263" s="178"/>
      <c r="M263" s="183"/>
      <c r="N263" s="184"/>
      <c r="O263" s="184"/>
      <c r="P263" s="184"/>
      <c r="Q263" s="184"/>
      <c r="R263" s="184"/>
      <c r="S263" s="184"/>
      <c r="T263" s="185"/>
      <c r="AT263" s="179" t="s">
        <v>164</v>
      </c>
      <c r="AU263" s="179" t="s">
        <v>81</v>
      </c>
      <c r="AV263" s="177" t="s">
        <v>163</v>
      </c>
      <c r="AW263" s="177" t="s">
        <v>26</v>
      </c>
      <c r="AX263" s="177" t="s">
        <v>75</v>
      </c>
      <c r="AY263" s="179" t="s">
        <v>157</v>
      </c>
    </row>
    <row r="264" spans="2:65" s="17" customFormat="1" ht="24.25" customHeight="1">
      <c r="B264" s="143"/>
      <c r="C264" s="186" t="s">
        <v>295</v>
      </c>
      <c r="D264" s="186" t="s">
        <v>236</v>
      </c>
      <c r="E264" s="187" t="s">
        <v>2221</v>
      </c>
      <c r="F264" s="188" t="s">
        <v>2222</v>
      </c>
      <c r="G264" s="189" t="s">
        <v>594</v>
      </c>
      <c r="H264" s="190">
        <v>9.0150000000000006</v>
      </c>
      <c r="I264" s="191"/>
      <c r="J264" s="192"/>
      <c r="K264" s="193"/>
      <c r="L264" s="194"/>
      <c r="M264" s="195"/>
      <c r="N264" s="196" t="s">
        <v>35</v>
      </c>
      <c r="O264" s="45"/>
      <c r="P264" s="154">
        <f>O264*H264</f>
        <v>0</v>
      </c>
      <c r="Q264" s="154">
        <v>0</v>
      </c>
      <c r="R264" s="154">
        <f>Q264*H264</f>
        <v>0</v>
      </c>
      <c r="S264" s="154">
        <v>0</v>
      </c>
      <c r="T264" s="155">
        <f>S264*H264</f>
        <v>0</v>
      </c>
      <c r="AR264" s="156" t="s">
        <v>179</v>
      </c>
      <c r="AT264" s="156" t="s">
        <v>236</v>
      </c>
      <c r="AU264" s="156" t="s">
        <v>81</v>
      </c>
      <c r="AY264" s="3" t="s">
        <v>157</v>
      </c>
      <c r="BE264" s="157">
        <f>IF(N264="základná",J264,0)</f>
        <v>0</v>
      </c>
      <c r="BF264" s="157">
        <f>IF(N264="znížená",J264,0)</f>
        <v>0</v>
      </c>
      <c r="BG264" s="157">
        <f>IF(N264="zákl. prenesená",J264,0)</f>
        <v>0</v>
      </c>
      <c r="BH264" s="157">
        <f>IF(N264="zníž. prenesená",J264,0)</f>
        <v>0</v>
      </c>
      <c r="BI264" s="157">
        <f>IF(N264="nulová",J264,0)</f>
        <v>0</v>
      </c>
      <c r="BJ264" s="3" t="s">
        <v>81</v>
      </c>
      <c r="BK264" s="157">
        <f>ROUND(I264*H264,2)</f>
        <v>0</v>
      </c>
      <c r="BL264" s="3" t="s">
        <v>163</v>
      </c>
      <c r="BM264" s="156" t="s">
        <v>298</v>
      </c>
    </row>
    <row r="265" spans="2:65" s="158" customFormat="1">
      <c r="B265" s="159"/>
      <c r="D265" s="160" t="s">
        <v>164</v>
      </c>
      <c r="E265" s="161"/>
      <c r="F265" s="162" t="s">
        <v>2223</v>
      </c>
      <c r="H265" s="163">
        <v>9.0150000000000006</v>
      </c>
      <c r="I265" s="164"/>
      <c r="L265" s="159"/>
      <c r="M265" s="165"/>
      <c r="N265" s="166"/>
      <c r="O265" s="166"/>
      <c r="P265" s="166"/>
      <c r="Q265" s="166"/>
      <c r="R265" s="166"/>
      <c r="S265" s="166"/>
      <c r="T265" s="167"/>
      <c r="AT265" s="161" t="s">
        <v>164</v>
      </c>
      <c r="AU265" s="161" t="s">
        <v>81</v>
      </c>
      <c r="AV265" s="158" t="s">
        <v>81</v>
      </c>
      <c r="AW265" s="158" t="s">
        <v>26</v>
      </c>
      <c r="AX265" s="158" t="s">
        <v>69</v>
      </c>
      <c r="AY265" s="161" t="s">
        <v>157</v>
      </c>
    </row>
    <row r="266" spans="2:65" s="177" customFormat="1">
      <c r="B266" s="178"/>
      <c r="D266" s="160" t="s">
        <v>164</v>
      </c>
      <c r="E266" s="179"/>
      <c r="F266" s="180" t="s">
        <v>170</v>
      </c>
      <c r="H266" s="181">
        <v>9.0150000000000006</v>
      </c>
      <c r="I266" s="182"/>
      <c r="L266" s="178"/>
      <c r="M266" s="183"/>
      <c r="N266" s="184"/>
      <c r="O266" s="184"/>
      <c r="P266" s="184"/>
      <c r="Q266" s="184"/>
      <c r="R266" s="184"/>
      <c r="S266" s="184"/>
      <c r="T266" s="185"/>
      <c r="AT266" s="179" t="s">
        <v>164</v>
      </c>
      <c r="AU266" s="179" t="s">
        <v>81</v>
      </c>
      <c r="AV266" s="177" t="s">
        <v>163</v>
      </c>
      <c r="AW266" s="177" t="s">
        <v>26</v>
      </c>
      <c r="AX266" s="177" t="s">
        <v>75</v>
      </c>
      <c r="AY266" s="179" t="s">
        <v>157</v>
      </c>
    </row>
    <row r="267" spans="2:65" s="17" customFormat="1" ht="24.25" customHeight="1">
      <c r="B267" s="143"/>
      <c r="C267" s="144" t="s">
        <v>230</v>
      </c>
      <c r="D267" s="144" t="s">
        <v>159</v>
      </c>
      <c r="E267" s="145" t="s">
        <v>374</v>
      </c>
      <c r="F267" s="146" t="s">
        <v>375</v>
      </c>
      <c r="G267" s="147" t="s">
        <v>208</v>
      </c>
      <c r="H267" s="148">
        <v>36.058999999999997</v>
      </c>
      <c r="I267" s="149"/>
      <c r="J267" s="150"/>
      <c r="K267" s="151"/>
      <c r="L267" s="18"/>
      <c r="M267" s="152"/>
      <c r="N267" s="153" t="s">
        <v>35</v>
      </c>
      <c r="O267" s="45"/>
      <c r="P267" s="154">
        <f>O267*H267</f>
        <v>0</v>
      </c>
      <c r="Q267" s="154">
        <v>0</v>
      </c>
      <c r="R267" s="154">
        <f>Q267*H267</f>
        <v>0</v>
      </c>
      <c r="S267" s="154">
        <v>0</v>
      </c>
      <c r="T267" s="155">
        <f>S267*H267</f>
        <v>0</v>
      </c>
      <c r="AR267" s="156" t="s">
        <v>163</v>
      </c>
      <c r="AT267" s="156" t="s">
        <v>159</v>
      </c>
      <c r="AU267" s="156" t="s">
        <v>81</v>
      </c>
      <c r="AY267" s="3" t="s">
        <v>157</v>
      </c>
      <c r="BE267" s="157">
        <f>IF(N267="základná",J267,0)</f>
        <v>0</v>
      </c>
      <c r="BF267" s="157">
        <f>IF(N267="znížená",J267,0)</f>
        <v>0</v>
      </c>
      <c r="BG267" s="157">
        <f>IF(N267="zákl. prenesená",J267,0)</f>
        <v>0</v>
      </c>
      <c r="BH267" s="157">
        <f>IF(N267="zníž. prenesená",J267,0)</f>
        <v>0</v>
      </c>
      <c r="BI267" s="157">
        <f>IF(N267="nulová",J267,0)</f>
        <v>0</v>
      </c>
      <c r="BJ267" s="3" t="s">
        <v>81</v>
      </c>
      <c r="BK267" s="157">
        <f>ROUND(I267*H267,2)</f>
        <v>0</v>
      </c>
      <c r="BL267" s="3" t="s">
        <v>163</v>
      </c>
      <c r="BM267" s="156" t="s">
        <v>304</v>
      </c>
    </row>
    <row r="268" spans="2:65" s="158" customFormat="1">
      <c r="B268" s="159"/>
      <c r="D268" s="160" t="s">
        <v>164</v>
      </c>
      <c r="E268" s="161"/>
      <c r="F268" s="162" t="s">
        <v>2172</v>
      </c>
      <c r="H268" s="163">
        <v>26.68</v>
      </c>
      <c r="I268" s="164"/>
      <c r="L268" s="159"/>
      <c r="M268" s="165"/>
      <c r="N268" s="166"/>
      <c r="O268" s="166"/>
      <c r="P268" s="166"/>
      <c r="Q268" s="166"/>
      <c r="R268" s="166"/>
      <c r="S268" s="166"/>
      <c r="T268" s="167"/>
      <c r="AT268" s="161" t="s">
        <v>164</v>
      </c>
      <c r="AU268" s="161" t="s">
        <v>81</v>
      </c>
      <c r="AV268" s="158" t="s">
        <v>81</v>
      </c>
      <c r="AW268" s="158" t="s">
        <v>26</v>
      </c>
      <c r="AX268" s="158" t="s">
        <v>69</v>
      </c>
      <c r="AY268" s="161" t="s">
        <v>157</v>
      </c>
    </row>
    <row r="269" spans="2:65" s="158" customFormat="1">
      <c r="B269" s="159"/>
      <c r="D269" s="160" t="s">
        <v>164</v>
      </c>
      <c r="E269" s="161"/>
      <c r="F269" s="162" t="s">
        <v>2220</v>
      </c>
      <c r="H269" s="163">
        <v>5.0599999999999996</v>
      </c>
      <c r="I269" s="164"/>
      <c r="L269" s="159"/>
      <c r="M269" s="165"/>
      <c r="N269" s="166"/>
      <c r="O269" s="166"/>
      <c r="P269" s="166"/>
      <c r="Q269" s="166"/>
      <c r="R269" s="166"/>
      <c r="S269" s="166"/>
      <c r="T269" s="167"/>
      <c r="AT269" s="161" t="s">
        <v>164</v>
      </c>
      <c r="AU269" s="161" t="s">
        <v>81</v>
      </c>
      <c r="AV269" s="158" t="s">
        <v>81</v>
      </c>
      <c r="AW269" s="158" t="s">
        <v>26</v>
      </c>
      <c r="AX269" s="158" t="s">
        <v>69</v>
      </c>
      <c r="AY269" s="161" t="s">
        <v>157</v>
      </c>
    </row>
    <row r="270" spans="2:65" s="158" customFormat="1">
      <c r="B270" s="159"/>
      <c r="D270" s="160" t="s">
        <v>164</v>
      </c>
      <c r="E270" s="161"/>
      <c r="F270" s="162" t="s">
        <v>2174</v>
      </c>
      <c r="H270" s="163">
        <v>1.96</v>
      </c>
      <c r="I270" s="164"/>
      <c r="L270" s="159"/>
      <c r="M270" s="165"/>
      <c r="N270" s="166"/>
      <c r="O270" s="166"/>
      <c r="P270" s="166"/>
      <c r="Q270" s="166"/>
      <c r="R270" s="166"/>
      <c r="S270" s="166"/>
      <c r="T270" s="167"/>
      <c r="AT270" s="161" t="s">
        <v>164</v>
      </c>
      <c r="AU270" s="161" t="s">
        <v>81</v>
      </c>
      <c r="AV270" s="158" t="s">
        <v>81</v>
      </c>
      <c r="AW270" s="158" t="s">
        <v>26</v>
      </c>
      <c r="AX270" s="158" t="s">
        <v>69</v>
      </c>
      <c r="AY270" s="161" t="s">
        <v>157</v>
      </c>
    </row>
    <row r="271" spans="2:65" s="177" customFormat="1">
      <c r="B271" s="178"/>
      <c r="D271" s="160" t="s">
        <v>164</v>
      </c>
      <c r="E271" s="179"/>
      <c r="F271" s="180" t="s">
        <v>170</v>
      </c>
      <c r="H271" s="181">
        <v>33.700000000000003</v>
      </c>
      <c r="I271" s="182"/>
      <c r="L271" s="178"/>
      <c r="M271" s="183"/>
      <c r="N271" s="184"/>
      <c r="O271" s="184"/>
      <c r="P271" s="184"/>
      <c r="Q271" s="184"/>
      <c r="R271" s="184"/>
      <c r="S271" s="184"/>
      <c r="T271" s="185"/>
      <c r="AT271" s="179" t="s">
        <v>164</v>
      </c>
      <c r="AU271" s="179" t="s">
        <v>81</v>
      </c>
      <c r="AV271" s="177" t="s">
        <v>163</v>
      </c>
      <c r="AW271" s="177" t="s">
        <v>26</v>
      </c>
      <c r="AX271" s="177" t="s">
        <v>69</v>
      </c>
      <c r="AY271" s="179" t="s">
        <v>157</v>
      </c>
    </row>
    <row r="272" spans="2:65" s="158" customFormat="1">
      <c r="B272" s="159"/>
      <c r="D272" s="160" t="s">
        <v>164</v>
      </c>
      <c r="E272" s="161"/>
      <c r="F272" s="162" t="s">
        <v>2175</v>
      </c>
      <c r="H272" s="163">
        <v>36.058999999999997</v>
      </c>
      <c r="I272" s="164"/>
      <c r="L272" s="159"/>
      <c r="M272" s="165"/>
      <c r="N272" s="166"/>
      <c r="O272" s="166"/>
      <c r="P272" s="166"/>
      <c r="Q272" s="166"/>
      <c r="R272" s="166"/>
      <c r="S272" s="166"/>
      <c r="T272" s="167"/>
      <c r="AT272" s="161" t="s">
        <v>164</v>
      </c>
      <c r="AU272" s="161" t="s">
        <v>81</v>
      </c>
      <c r="AV272" s="158" t="s">
        <v>81</v>
      </c>
      <c r="AW272" s="158" t="s">
        <v>26</v>
      </c>
      <c r="AX272" s="158" t="s">
        <v>69</v>
      </c>
      <c r="AY272" s="161" t="s">
        <v>157</v>
      </c>
    </row>
    <row r="273" spans="2:65" s="177" customFormat="1">
      <c r="B273" s="178"/>
      <c r="D273" s="160" t="s">
        <v>164</v>
      </c>
      <c r="E273" s="179"/>
      <c r="F273" s="180" t="s">
        <v>170</v>
      </c>
      <c r="H273" s="181">
        <v>36.058999999999997</v>
      </c>
      <c r="I273" s="182"/>
      <c r="L273" s="178"/>
      <c r="M273" s="183"/>
      <c r="N273" s="184"/>
      <c r="O273" s="184"/>
      <c r="P273" s="184"/>
      <c r="Q273" s="184"/>
      <c r="R273" s="184"/>
      <c r="S273" s="184"/>
      <c r="T273" s="185"/>
      <c r="AT273" s="179" t="s">
        <v>164</v>
      </c>
      <c r="AU273" s="179" t="s">
        <v>81</v>
      </c>
      <c r="AV273" s="177" t="s">
        <v>163</v>
      </c>
      <c r="AW273" s="177" t="s">
        <v>26</v>
      </c>
      <c r="AX273" s="177" t="s">
        <v>75</v>
      </c>
      <c r="AY273" s="179" t="s">
        <v>157</v>
      </c>
    </row>
    <row r="274" spans="2:65" s="17" customFormat="1" ht="24.25" customHeight="1">
      <c r="B274" s="143"/>
      <c r="C274" s="144" t="s">
        <v>323</v>
      </c>
      <c r="D274" s="144" t="s">
        <v>159</v>
      </c>
      <c r="E274" s="145" t="s">
        <v>2224</v>
      </c>
      <c r="F274" s="146" t="s">
        <v>2225</v>
      </c>
      <c r="G274" s="147" t="s">
        <v>222</v>
      </c>
      <c r="H274" s="148">
        <v>3</v>
      </c>
      <c r="I274" s="149"/>
      <c r="J274" s="150"/>
      <c r="K274" s="151"/>
      <c r="L274" s="18"/>
      <c r="M274" s="152"/>
      <c r="N274" s="153" t="s">
        <v>35</v>
      </c>
      <c r="O274" s="45"/>
      <c r="P274" s="154">
        <f>O274*H274</f>
        <v>0</v>
      </c>
      <c r="Q274" s="154">
        <v>0</v>
      </c>
      <c r="R274" s="154">
        <f>Q274*H274</f>
        <v>0</v>
      </c>
      <c r="S274" s="154">
        <v>0</v>
      </c>
      <c r="T274" s="155">
        <f>S274*H274</f>
        <v>0</v>
      </c>
      <c r="AR274" s="156" t="s">
        <v>163</v>
      </c>
      <c r="AT274" s="156" t="s">
        <v>159</v>
      </c>
      <c r="AU274" s="156" t="s">
        <v>81</v>
      </c>
      <c r="AY274" s="3" t="s">
        <v>157</v>
      </c>
      <c r="BE274" s="157">
        <f>IF(N274="základná",J274,0)</f>
        <v>0</v>
      </c>
      <c r="BF274" s="157">
        <f>IF(N274="znížená",J274,0)</f>
        <v>0</v>
      </c>
      <c r="BG274" s="157">
        <f>IF(N274="zákl. prenesená",J274,0)</f>
        <v>0</v>
      </c>
      <c r="BH274" s="157">
        <f>IF(N274="zníž. prenesená",J274,0)</f>
        <v>0</v>
      </c>
      <c r="BI274" s="157">
        <f>IF(N274="nulová",J274,0)</f>
        <v>0</v>
      </c>
      <c r="BJ274" s="3" t="s">
        <v>81</v>
      </c>
      <c r="BK274" s="157">
        <f>ROUND(I274*H274,2)</f>
        <v>0</v>
      </c>
      <c r="BL274" s="3" t="s">
        <v>163</v>
      </c>
      <c r="BM274" s="156" t="s">
        <v>326</v>
      </c>
    </row>
    <row r="275" spans="2:65" s="17" customFormat="1" ht="24.25" customHeight="1">
      <c r="B275" s="143"/>
      <c r="C275" s="186" t="s">
        <v>233</v>
      </c>
      <c r="D275" s="186" t="s">
        <v>236</v>
      </c>
      <c r="E275" s="187" t="s">
        <v>2226</v>
      </c>
      <c r="F275" s="188" t="s">
        <v>2227</v>
      </c>
      <c r="G275" s="189" t="s">
        <v>222</v>
      </c>
      <c r="H275" s="190">
        <v>1</v>
      </c>
      <c r="I275" s="191"/>
      <c r="J275" s="192"/>
      <c r="K275" s="193"/>
      <c r="L275" s="194"/>
      <c r="M275" s="195"/>
      <c r="N275" s="196" t="s">
        <v>35</v>
      </c>
      <c r="O275" s="45"/>
      <c r="P275" s="154">
        <f>O275*H275</f>
        <v>0</v>
      </c>
      <c r="Q275" s="154">
        <v>0</v>
      </c>
      <c r="R275" s="154">
        <f>Q275*H275</f>
        <v>0</v>
      </c>
      <c r="S275" s="154">
        <v>0</v>
      </c>
      <c r="T275" s="155">
        <f>S275*H275</f>
        <v>0</v>
      </c>
      <c r="AR275" s="156" t="s">
        <v>179</v>
      </c>
      <c r="AT275" s="156" t="s">
        <v>236</v>
      </c>
      <c r="AU275" s="156" t="s">
        <v>81</v>
      </c>
      <c r="AY275" s="3" t="s">
        <v>157</v>
      </c>
      <c r="BE275" s="157">
        <f>IF(N275="základná",J275,0)</f>
        <v>0</v>
      </c>
      <c r="BF275" s="157">
        <f>IF(N275="znížená",J275,0)</f>
        <v>0</v>
      </c>
      <c r="BG275" s="157">
        <f>IF(N275="zákl. prenesená",J275,0)</f>
        <v>0</v>
      </c>
      <c r="BH275" s="157">
        <f>IF(N275="zníž. prenesená",J275,0)</f>
        <v>0</v>
      </c>
      <c r="BI275" s="157">
        <f>IF(N275="nulová",J275,0)</f>
        <v>0</v>
      </c>
      <c r="BJ275" s="3" t="s">
        <v>81</v>
      </c>
      <c r="BK275" s="157">
        <f>ROUND(I275*H275,2)</f>
        <v>0</v>
      </c>
      <c r="BL275" s="3" t="s">
        <v>163</v>
      </c>
      <c r="BM275" s="156" t="s">
        <v>329</v>
      </c>
    </row>
    <row r="276" spans="2:65" s="17" customFormat="1" ht="16.5" customHeight="1">
      <c r="B276" s="143"/>
      <c r="C276" s="186" t="s">
        <v>330</v>
      </c>
      <c r="D276" s="186" t="s">
        <v>236</v>
      </c>
      <c r="E276" s="187" t="s">
        <v>2228</v>
      </c>
      <c r="F276" s="188" t="s">
        <v>2229</v>
      </c>
      <c r="G276" s="189" t="s">
        <v>222</v>
      </c>
      <c r="H276" s="190">
        <v>2</v>
      </c>
      <c r="I276" s="191"/>
      <c r="J276" s="192"/>
      <c r="K276" s="193"/>
      <c r="L276" s="194"/>
      <c r="M276" s="195"/>
      <c r="N276" s="196" t="s">
        <v>35</v>
      </c>
      <c r="O276" s="45"/>
      <c r="P276" s="154">
        <f>O276*H276</f>
        <v>0</v>
      </c>
      <c r="Q276" s="154">
        <v>0</v>
      </c>
      <c r="R276" s="154">
        <f>Q276*H276</f>
        <v>0</v>
      </c>
      <c r="S276" s="154">
        <v>0</v>
      </c>
      <c r="T276" s="155">
        <f>S276*H276</f>
        <v>0</v>
      </c>
      <c r="AR276" s="156" t="s">
        <v>179</v>
      </c>
      <c r="AT276" s="156" t="s">
        <v>236</v>
      </c>
      <c r="AU276" s="156" t="s">
        <v>81</v>
      </c>
      <c r="AY276" s="3" t="s">
        <v>157</v>
      </c>
      <c r="BE276" s="157">
        <f>IF(N276="základná",J276,0)</f>
        <v>0</v>
      </c>
      <c r="BF276" s="157">
        <f>IF(N276="znížená",J276,0)</f>
        <v>0</v>
      </c>
      <c r="BG276" s="157">
        <f>IF(N276="zákl. prenesená",J276,0)</f>
        <v>0</v>
      </c>
      <c r="BH276" s="157">
        <f>IF(N276="zníž. prenesená",J276,0)</f>
        <v>0</v>
      </c>
      <c r="BI276" s="157">
        <f>IF(N276="nulová",J276,0)</f>
        <v>0</v>
      </c>
      <c r="BJ276" s="3" t="s">
        <v>81</v>
      </c>
      <c r="BK276" s="157">
        <f>ROUND(I276*H276,2)</f>
        <v>0</v>
      </c>
      <c r="BL276" s="3" t="s">
        <v>163</v>
      </c>
      <c r="BM276" s="156" t="s">
        <v>333</v>
      </c>
    </row>
    <row r="277" spans="2:65" s="129" customFormat="1" ht="22.9" customHeight="1">
      <c r="B277" s="130"/>
      <c r="D277" s="131" t="s">
        <v>68</v>
      </c>
      <c r="E277" s="141" t="s">
        <v>198</v>
      </c>
      <c r="F277" s="141" t="s">
        <v>386</v>
      </c>
      <c r="I277" s="133"/>
      <c r="J277" s="142"/>
      <c r="L277" s="130"/>
      <c r="M277" s="135"/>
      <c r="N277" s="136"/>
      <c r="O277" s="136"/>
      <c r="P277" s="137">
        <f>SUM(P278:P347)</f>
        <v>0</v>
      </c>
      <c r="Q277" s="136"/>
      <c r="R277" s="137">
        <f>SUM(R278:R347)</f>
        <v>0</v>
      </c>
      <c r="S277" s="136"/>
      <c r="T277" s="138">
        <f>SUM(T278:T347)</f>
        <v>0</v>
      </c>
      <c r="AR277" s="131" t="s">
        <v>75</v>
      </c>
      <c r="AT277" s="139" t="s">
        <v>68</v>
      </c>
      <c r="AU277" s="139" t="s">
        <v>75</v>
      </c>
      <c r="AY277" s="131" t="s">
        <v>157</v>
      </c>
      <c r="BK277" s="140">
        <f>SUM(BK278:BK347)</f>
        <v>0</v>
      </c>
    </row>
    <row r="278" spans="2:65" s="17" customFormat="1" ht="24.25" customHeight="1">
      <c r="B278" s="143"/>
      <c r="C278" s="144" t="s">
        <v>240</v>
      </c>
      <c r="D278" s="144" t="s">
        <v>159</v>
      </c>
      <c r="E278" s="145" t="s">
        <v>388</v>
      </c>
      <c r="F278" s="146" t="s">
        <v>389</v>
      </c>
      <c r="G278" s="147" t="s">
        <v>208</v>
      </c>
      <c r="H278" s="148">
        <v>109.782</v>
      </c>
      <c r="I278" s="149"/>
      <c r="J278" s="150"/>
      <c r="K278" s="151"/>
      <c r="L278" s="18"/>
      <c r="M278" s="152"/>
      <c r="N278" s="153" t="s">
        <v>35</v>
      </c>
      <c r="O278" s="45"/>
      <c r="P278" s="154">
        <f>O278*H278</f>
        <v>0</v>
      </c>
      <c r="Q278" s="154">
        <v>0</v>
      </c>
      <c r="R278" s="154">
        <f>Q278*H278</f>
        <v>0</v>
      </c>
      <c r="S278" s="154">
        <v>0</v>
      </c>
      <c r="T278" s="155">
        <f>S278*H278</f>
        <v>0</v>
      </c>
      <c r="AR278" s="156" t="s">
        <v>163</v>
      </c>
      <c r="AT278" s="156" t="s">
        <v>159</v>
      </c>
      <c r="AU278" s="156" t="s">
        <v>81</v>
      </c>
      <c r="AY278" s="3" t="s">
        <v>157</v>
      </c>
      <c r="BE278" s="157">
        <f>IF(N278="základná",J278,0)</f>
        <v>0</v>
      </c>
      <c r="BF278" s="157">
        <f>IF(N278="znížená",J278,0)</f>
        <v>0</v>
      </c>
      <c r="BG278" s="157">
        <f>IF(N278="zákl. prenesená",J278,0)</f>
        <v>0</v>
      </c>
      <c r="BH278" s="157">
        <f>IF(N278="zníž. prenesená",J278,0)</f>
        <v>0</v>
      </c>
      <c r="BI278" s="157">
        <f>IF(N278="nulová",J278,0)</f>
        <v>0</v>
      </c>
      <c r="BJ278" s="3" t="s">
        <v>81</v>
      </c>
      <c r="BK278" s="157">
        <f>ROUND(I278*H278,2)</f>
        <v>0</v>
      </c>
      <c r="BL278" s="3" t="s">
        <v>163</v>
      </c>
      <c r="BM278" s="156" t="s">
        <v>339</v>
      </c>
    </row>
    <row r="279" spans="2:65" s="158" customFormat="1">
      <c r="B279" s="159"/>
      <c r="D279" s="160" t="s">
        <v>164</v>
      </c>
      <c r="E279" s="161"/>
      <c r="F279" s="162" t="s">
        <v>2230</v>
      </c>
      <c r="H279" s="163">
        <v>102.6</v>
      </c>
      <c r="I279" s="164"/>
      <c r="L279" s="159"/>
      <c r="M279" s="165"/>
      <c r="N279" s="166"/>
      <c r="O279" s="166"/>
      <c r="P279" s="166"/>
      <c r="Q279" s="166"/>
      <c r="R279" s="166"/>
      <c r="S279" s="166"/>
      <c r="T279" s="167"/>
      <c r="AT279" s="161" t="s">
        <v>164</v>
      </c>
      <c r="AU279" s="161" t="s">
        <v>81</v>
      </c>
      <c r="AV279" s="158" t="s">
        <v>81</v>
      </c>
      <c r="AW279" s="158" t="s">
        <v>26</v>
      </c>
      <c r="AX279" s="158" t="s">
        <v>69</v>
      </c>
      <c r="AY279" s="161" t="s">
        <v>157</v>
      </c>
    </row>
    <row r="280" spans="2:65" s="177" customFormat="1">
      <c r="B280" s="178"/>
      <c r="D280" s="160" t="s">
        <v>164</v>
      </c>
      <c r="E280" s="179"/>
      <c r="F280" s="180" t="s">
        <v>170</v>
      </c>
      <c r="H280" s="181">
        <v>102.6</v>
      </c>
      <c r="I280" s="182"/>
      <c r="L280" s="178"/>
      <c r="M280" s="183"/>
      <c r="N280" s="184"/>
      <c r="O280" s="184"/>
      <c r="P280" s="184"/>
      <c r="Q280" s="184"/>
      <c r="R280" s="184"/>
      <c r="S280" s="184"/>
      <c r="T280" s="185"/>
      <c r="AT280" s="179" t="s">
        <v>164</v>
      </c>
      <c r="AU280" s="179" t="s">
        <v>81</v>
      </c>
      <c r="AV280" s="177" t="s">
        <v>163</v>
      </c>
      <c r="AW280" s="177" t="s">
        <v>26</v>
      </c>
      <c r="AX280" s="177" t="s">
        <v>69</v>
      </c>
      <c r="AY280" s="179" t="s">
        <v>157</v>
      </c>
    </row>
    <row r="281" spans="2:65" s="158" customFormat="1">
      <c r="B281" s="159"/>
      <c r="D281" s="160" t="s">
        <v>164</v>
      </c>
      <c r="E281" s="161"/>
      <c r="F281" s="162" t="s">
        <v>2231</v>
      </c>
      <c r="H281" s="163">
        <v>109.782</v>
      </c>
      <c r="I281" s="164"/>
      <c r="L281" s="159"/>
      <c r="M281" s="165"/>
      <c r="N281" s="166"/>
      <c r="O281" s="166"/>
      <c r="P281" s="166"/>
      <c r="Q281" s="166"/>
      <c r="R281" s="166"/>
      <c r="S281" s="166"/>
      <c r="T281" s="167"/>
      <c r="AT281" s="161" t="s">
        <v>164</v>
      </c>
      <c r="AU281" s="161" t="s">
        <v>81</v>
      </c>
      <c r="AV281" s="158" t="s">
        <v>81</v>
      </c>
      <c r="AW281" s="158" t="s">
        <v>26</v>
      </c>
      <c r="AX281" s="158" t="s">
        <v>69</v>
      </c>
      <c r="AY281" s="161" t="s">
        <v>157</v>
      </c>
    </row>
    <row r="282" spans="2:65" s="177" customFormat="1">
      <c r="B282" s="178"/>
      <c r="D282" s="160" t="s">
        <v>164</v>
      </c>
      <c r="E282" s="179"/>
      <c r="F282" s="180" t="s">
        <v>170</v>
      </c>
      <c r="H282" s="181">
        <v>109.782</v>
      </c>
      <c r="I282" s="182"/>
      <c r="L282" s="178"/>
      <c r="M282" s="183"/>
      <c r="N282" s="184"/>
      <c r="O282" s="184"/>
      <c r="P282" s="184"/>
      <c r="Q282" s="184"/>
      <c r="R282" s="184"/>
      <c r="S282" s="184"/>
      <c r="T282" s="185"/>
      <c r="AT282" s="179" t="s">
        <v>164</v>
      </c>
      <c r="AU282" s="179" t="s">
        <v>81</v>
      </c>
      <c r="AV282" s="177" t="s">
        <v>163</v>
      </c>
      <c r="AW282" s="177" t="s">
        <v>26</v>
      </c>
      <c r="AX282" s="177" t="s">
        <v>75</v>
      </c>
      <c r="AY282" s="179" t="s">
        <v>157</v>
      </c>
    </row>
    <row r="283" spans="2:65" s="17" customFormat="1" ht="24.25" customHeight="1">
      <c r="B283" s="143"/>
      <c r="C283" s="144" t="s">
        <v>340</v>
      </c>
      <c r="D283" s="144" t="s">
        <v>159</v>
      </c>
      <c r="E283" s="145" t="s">
        <v>397</v>
      </c>
      <c r="F283" s="146" t="s">
        <v>398</v>
      </c>
      <c r="G283" s="147" t="s">
        <v>208</v>
      </c>
      <c r="H283" s="148">
        <v>144.22499999999999</v>
      </c>
      <c r="I283" s="149"/>
      <c r="J283" s="150"/>
      <c r="K283" s="151"/>
      <c r="L283" s="18"/>
      <c r="M283" s="152"/>
      <c r="N283" s="153" t="s">
        <v>35</v>
      </c>
      <c r="O283" s="45"/>
      <c r="P283" s="154">
        <f>O283*H283</f>
        <v>0</v>
      </c>
      <c r="Q283" s="154">
        <v>0</v>
      </c>
      <c r="R283" s="154">
        <f>Q283*H283</f>
        <v>0</v>
      </c>
      <c r="S283" s="154">
        <v>0</v>
      </c>
      <c r="T283" s="155">
        <f>S283*H283</f>
        <v>0</v>
      </c>
      <c r="AR283" s="156" t="s">
        <v>163</v>
      </c>
      <c r="AT283" s="156" t="s">
        <v>159</v>
      </c>
      <c r="AU283" s="156" t="s">
        <v>81</v>
      </c>
      <c r="AY283" s="3" t="s">
        <v>157</v>
      </c>
      <c r="BE283" s="157">
        <f>IF(N283="základná",J283,0)</f>
        <v>0</v>
      </c>
      <c r="BF283" s="157">
        <f>IF(N283="znížená",J283,0)</f>
        <v>0</v>
      </c>
      <c r="BG283" s="157">
        <f>IF(N283="zákl. prenesená",J283,0)</f>
        <v>0</v>
      </c>
      <c r="BH283" s="157">
        <f>IF(N283="zníž. prenesená",J283,0)</f>
        <v>0</v>
      </c>
      <c r="BI283" s="157">
        <f>IF(N283="nulová",J283,0)</f>
        <v>0</v>
      </c>
      <c r="BJ283" s="3" t="s">
        <v>81</v>
      </c>
      <c r="BK283" s="157">
        <f>ROUND(I283*H283,2)</f>
        <v>0</v>
      </c>
      <c r="BL283" s="3" t="s">
        <v>163</v>
      </c>
      <c r="BM283" s="156" t="s">
        <v>343</v>
      </c>
    </row>
    <row r="284" spans="2:65" s="17" customFormat="1" ht="16.5" customHeight="1">
      <c r="B284" s="143"/>
      <c r="C284" s="144" t="s">
        <v>244</v>
      </c>
      <c r="D284" s="144" t="s">
        <v>159</v>
      </c>
      <c r="E284" s="145" t="s">
        <v>401</v>
      </c>
      <c r="F284" s="146" t="s">
        <v>402</v>
      </c>
      <c r="G284" s="147" t="s">
        <v>208</v>
      </c>
      <c r="H284" s="148">
        <v>144.22499999999999</v>
      </c>
      <c r="I284" s="149"/>
      <c r="J284" s="150"/>
      <c r="K284" s="151"/>
      <c r="L284" s="18"/>
      <c r="M284" s="152"/>
      <c r="N284" s="153" t="s">
        <v>35</v>
      </c>
      <c r="O284" s="45"/>
      <c r="P284" s="154">
        <f>O284*H284</f>
        <v>0</v>
      </c>
      <c r="Q284" s="154">
        <v>0</v>
      </c>
      <c r="R284" s="154">
        <f>Q284*H284</f>
        <v>0</v>
      </c>
      <c r="S284" s="154">
        <v>0</v>
      </c>
      <c r="T284" s="155">
        <f>S284*H284</f>
        <v>0</v>
      </c>
      <c r="AR284" s="156" t="s">
        <v>163</v>
      </c>
      <c r="AT284" s="156" t="s">
        <v>159</v>
      </c>
      <c r="AU284" s="156" t="s">
        <v>81</v>
      </c>
      <c r="AY284" s="3" t="s">
        <v>157</v>
      </c>
      <c r="BE284" s="157">
        <f>IF(N284="základná",J284,0)</f>
        <v>0</v>
      </c>
      <c r="BF284" s="157">
        <f>IF(N284="znížená",J284,0)</f>
        <v>0</v>
      </c>
      <c r="BG284" s="157">
        <f>IF(N284="zákl. prenesená",J284,0)</f>
        <v>0</v>
      </c>
      <c r="BH284" s="157">
        <f>IF(N284="zníž. prenesená",J284,0)</f>
        <v>0</v>
      </c>
      <c r="BI284" s="157">
        <f>IF(N284="nulová",J284,0)</f>
        <v>0</v>
      </c>
      <c r="BJ284" s="3" t="s">
        <v>81</v>
      </c>
      <c r="BK284" s="157">
        <f>ROUND(I284*H284,2)</f>
        <v>0</v>
      </c>
      <c r="BL284" s="3" t="s">
        <v>163</v>
      </c>
      <c r="BM284" s="156" t="s">
        <v>352</v>
      </c>
    </row>
    <row r="285" spans="2:65" s="158" customFormat="1">
      <c r="B285" s="159"/>
      <c r="D285" s="160" t="s">
        <v>164</v>
      </c>
      <c r="E285" s="161"/>
      <c r="F285" s="162" t="s">
        <v>2232</v>
      </c>
      <c r="H285" s="163">
        <v>144.22499999999999</v>
      </c>
      <c r="I285" s="164"/>
      <c r="L285" s="159"/>
      <c r="M285" s="165"/>
      <c r="N285" s="166"/>
      <c r="O285" s="166"/>
      <c r="P285" s="166"/>
      <c r="Q285" s="166"/>
      <c r="R285" s="166"/>
      <c r="S285" s="166"/>
      <c r="T285" s="167"/>
      <c r="AT285" s="161" t="s">
        <v>164</v>
      </c>
      <c r="AU285" s="161" t="s">
        <v>81</v>
      </c>
      <c r="AV285" s="158" t="s">
        <v>81</v>
      </c>
      <c r="AW285" s="158" t="s">
        <v>26</v>
      </c>
      <c r="AX285" s="158" t="s">
        <v>69</v>
      </c>
      <c r="AY285" s="161" t="s">
        <v>157</v>
      </c>
    </row>
    <row r="286" spans="2:65" s="177" customFormat="1">
      <c r="B286" s="178"/>
      <c r="D286" s="160" t="s">
        <v>164</v>
      </c>
      <c r="E286" s="179"/>
      <c r="F286" s="180" t="s">
        <v>170</v>
      </c>
      <c r="H286" s="181">
        <v>144.22499999999999</v>
      </c>
      <c r="I286" s="182"/>
      <c r="L286" s="178"/>
      <c r="M286" s="183"/>
      <c r="N286" s="184"/>
      <c r="O286" s="184"/>
      <c r="P286" s="184"/>
      <c r="Q286" s="184"/>
      <c r="R286" s="184"/>
      <c r="S286" s="184"/>
      <c r="T286" s="185"/>
      <c r="AT286" s="179" t="s">
        <v>164</v>
      </c>
      <c r="AU286" s="179" t="s">
        <v>81</v>
      </c>
      <c r="AV286" s="177" t="s">
        <v>163</v>
      </c>
      <c r="AW286" s="177" t="s">
        <v>26</v>
      </c>
      <c r="AX286" s="177" t="s">
        <v>75</v>
      </c>
      <c r="AY286" s="179" t="s">
        <v>157</v>
      </c>
    </row>
    <row r="287" spans="2:65" s="17" customFormat="1" ht="24.25" customHeight="1">
      <c r="B287" s="143"/>
      <c r="C287" s="144" t="s">
        <v>354</v>
      </c>
      <c r="D287" s="144" t="s">
        <v>159</v>
      </c>
      <c r="E287" s="145" t="s">
        <v>2233</v>
      </c>
      <c r="F287" s="146" t="s">
        <v>2234</v>
      </c>
      <c r="G287" s="147" t="s">
        <v>187</v>
      </c>
      <c r="H287" s="148">
        <v>0.13</v>
      </c>
      <c r="I287" s="149"/>
      <c r="J287" s="150"/>
      <c r="K287" s="151"/>
      <c r="L287" s="18"/>
      <c r="M287" s="152"/>
      <c r="N287" s="153" t="s">
        <v>35</v>
      </c>
      <c r="O287" s="45"/>
      <c r="P287" s="154">
        <f>O287*H287</f>
        <v>0</v>
      </c>
      <c r="Q287" s="154">
        <v>0</v>
      </c>
      <c r="R287" s="154">
        <f>Q287*H287</f>
        <v>0</v>
      </c>
      <c r="S287" s="154">
        <v>0</v>
      </c>
      <c r="T287" s="155">
        <f>S287*H287</f>
        <v>0</v>
      </c>
      <c r="AR287" s="156" t="s">
        <v>163</v>
      </c>
      <c r="AT287" s="156" t="s">
        <v>159</v>
      </c>
      <c r="AU287" s="156" t="s">
        <v>81</v>
      </c>
      <c r="AY287" s="3" t="s">
        <v>157</v>
      </c>
      <c r="BE287" s="157">
        <f>IF(N287="základná",J287,0)</f>
        <v>0</v>
      </c>
      <c r="BF287" s="157">
        <f>IF(N287="znížená",J287,0)</f>
        <v>0</v>
      </c>
      <c r="BG287" s="157">
        <f>IF(N287="zákl. prenesená",J287,0)</f>
        <v>0</v>
      </c>
      <c r="BH287" s="157">
        <f>IF(N287="zníž. prenesená",J287,0)</f>
        <v>0</v>
      </c>
      <c r="BI287" s="157">
        <f>IF(N287="nulová",J287,0)</f>
        <v>0</v>
      </c>
      <c r="BJ287" s="3" t="s">
        <v>81</v>
      </c>
      <c r="BK287" s="157">
        <f>ROUND(I287*H287,2)</f>
        <v>0</v>
      </c>
      <c r="BL287" s="3" t="s">
        <v>163</v>
      </c>
      <c r="BM287" s="156" t="s">
        <v>357</v>
      </c>
    </row>
    <row r="288" spans="2:65" s="158" customFormat="1">
      <c r="B288" s="159"/>
      <c r="D288" s="160" t="s">
        <v>164</v>
      </c>
      <c r="E288" s="161"/>
      <c r="F288" s="162" t="s">
        <v>2235</v>
      </c>
      <c r="H288" s="163">
        <v>0.13</v>
      </c>
      <c r="I288" s="164"/>
      <c r="L288" s="159"/>
      <c r="M288" s="165"/>
      <c r="N288" s="166"/>
      <c r="O288" s="166"/>
      <c r="P288" s="166"/>
      <c r="Q288" s="166"/>
      <c r="R288" s="166"/>
      <c r="S288" s="166"/>
      <c r="T288" s="167"/>
      <c r="AT288" s="161" t="s">
        <v>164</v>
      </c>
      <c r="AU288" s="161" t="s">
        <v>81</v>
      </c>
      <c r="AV288" s="158" t="s">
        <v>81</v>
      </c>
      <c r="AW288" s="158" t="s">
        <v>26</v>
      </c>
      <c r="AX288" s="158" t="s">
        <v>69</v>
      </c>
      <c r="AY288" s="161" t="s">
        <v>157</v>
      </c>
    </row>
    <row r="289" spans="2:65" s="177" customFormat="1">
      <c r="B289" s="178"/>
      <c r="D289" s="160" t="s">
        <v>164</v>
      </c>
      <c r="E289" s="179"/>
      <c r="F289" s="180" t="s">
        <v>170</v>
      </c>
      <c r="H289" s="181">
        <v>0.13</v>
      </c>
      <c r="I289" s="182"/>
      <c r="L289" s="178"/>
      <c r="M289" s="183"/>
      <c r="N289" s="184"/>
      <c r="O289" s="184"/>
      <c r="P289" s="184"/>
      <c r="Q289" s="184"/>
      <c r="R289" s="184"/>
      <c r="S289" s="184"/>
      <c r="T289" s="185"/>
      <c r="AT289" s="179" t="s">
        <v>164</v>
      </c>
      <c r="AU289" s="179" t="s">
        <v>81</v>
      </c>
      <c r="AV289" s="177" t="s">
        <v>163</v>
      </c>
      <c r="AW289" s="177" t="s">
        <v>26</v>
      </c>
      <c r="AX289" s="177" t="s">
        <v>75</v>
      </c>
      <c r="AY289" s="179" t="s">
        <v>157</v>
      </c>
    </row>
    <row r="290" spans="2:65" s="17" customFormat="1" ht="24.25" customHeight="1">
      <c r="B290" s="143"/>
      <c r="C290" s="144" t="s">
        <v>248</v>
      </c>
      <c r="D290" s="144" t="s">
        <v>159</v>
      </c>
      <c r="E290" s="145" t="s">
        <v>421</v>
      </c>
      <c r="F290" s="146" t="s">
        <v>2236</v>
      </c>
      <c r="G290" s="147" t="s">
        <v>162</v>
      </c>
      <c r="H290" s="148">
        <v>2.1869999999999998</v>
      </c>
      <c r="I290" s="149"/>
      <c r="J290" s="150"/>
      <c r="K290" s="151"/>
      <c r="L290" s="18"/>
      <c r="M290" s="152"/>
      <c r="N290" s="153" t="s">
        <v>35</v>
      </c>
      <c r="O290" s="45"/>
      <c r="P290" s="154">
        <f>O290*H290</f>
        <v>0</v>
      </c>
      <c r="Q290" s="154">
        <v>0</v>
      </c>
      <c r="R290" s="154">
        <f>Q290*H290</f>
        <v>0</v>
      </c>
      <c r="S290" s="154">
        <v>0</v>
      </c>
      <c r="T290" s="155">
        <f>S290*H290</f>
        <v>0</v>
      </c>
      <c r="AR290" s="156" t="s">
        <v>163</v>
      </c>
      <c r="AT290" s="156" t="s">
        <v>159</v>
      </c>
      <c r="AU290" s="156" t="s">
        <v>81</v>
      </c>
      <c r="AY290" s="3" t="s">
        <v>157</v>
      </c>
      <c r="BE290" s="157">
        <f>IF(N290="základná",J290,0)</f>
        <v>0</v>
      </c>
      <c r="BF290" s="157">
        <f>IF(N290="znížená",J290,0)</f>
        <v>0</v>
      </c>
      <c r="BG290" s="157">
        <f>IF(N290="zákl. prenesená",J290,0)</f>
        <v>0</v>
      </c>
      <c r="BH290" s="157">
        <f>IF(N290="zníž. prenesená",J290,0)</f>
        <v>0</v>
      </c>
      <c r="BI290" s="157">
        <f>IF(N290="nulová",J290,0)</f>
        <v>0</v>
      </c>
      <c r="BJ290" s="3" t="s">
        <v>81</v>
      </c>
      <c r="BK290" s="157">
        <f>ROUND(I290*H290,2)</f>
        <v>0</v>
      </c>
      <c r="BL290" s="3" t="s">
        <v>163</v>
      </c>
      <c r="BM290" s="156" t="s">
        <v>364</v>
      </c>
    </row>
    <row r="291" spans="2:65" s="197" customFormat="1">
      <c r="B291" s="198"/>
      <c r="D291" s="160" t="s">
        <v>164</v>
      </c>
      <c r="E291" s="199"/>
      <c r="F291" s="200" t="s">
        <v>2237</v>
      </c>
      <c r="H291" s="199"/>
      <c r="I291" s="201"/>
      <c r="L291" s="198"/>
      <c r="M291" s="202"/>
      <c r="N291" s="203"/>
      <c r="O291" s="203"/>
      <c r="P291" s="203"/>
      <c r="Q291" s="203"/>
      <c r="R291" s="203"/>
      <c r="S291" s="203"/>
      <c r="T291" s="204"/>
      <c r="AT291" s="199" t="s">
        <v>164</v>
      </c>
      <c r="AU291" s="199" t="s">
        <v>81</v>
      </c>
      <c r="AV291" s="197" t="s">
        <v>75</v>
      </c>
      <c r="AW291" s="197" t="s">
        <v>26</v>
      </c>
      <c r="AX291" s="197" t="s">
        <v>69</v>
      </c>
      <c r="AY291" s="199" t="s">
        <v>157</v>
      </c>
    </row>
    <row r="292" spans="2:65" s="158" customFormat="1">
      <c r="B292" s="159"/>
      <c r="D292" s="160" t="s">
        <v>164</v>
      </c>
      <c r="E292" s="161"/>
      <c r="F292" s="162" t="s">
        <v>2238</v>
      </c>
      <c r="H292" s="163">
        <v>1.5389999999999999</v>
      </c>
      <c r="I292" s="164"/>
      <c r="L292" s="159"/>
      <c r="M292" s="165"/>
      <c r="N292" s="166"/>
      <c r="O292" s="166"/>
      <c r="P292" s="166"/>
      <c r="Q292" s="166"/>
      <c r="R292" s="166"/>
      <c r="S292" s="166"/>
      <c r="T292" s="167"/>
      <c r="AT292" s="161" t="s">
        <v>164</v>
      </c>
      <c r="AU292" s="161" t="s">
        <v>81</v>
      </c>
      <c r="AV292" s="158" t="s">
        <v>81</v>
      </c>
      <c r="AW292" s="158" t="s">
        <v>26</v>
      </c>
      <c r="AX292" s="158" t="s">
        <v>69</v>
      </c>
      <c r="AY292" s="161" t="s">
        <v>157</v>
      </c>
    </row>
    <row r="293" spans="2:65" s="158" customFormat="1">
      <c r="B293" s="159"/>
      <c r="D293" s="160" t="s">
        <v>164</v>
      </c>
      <c r="E293" s="161"/>
      <c r="F293" s="162" t="s">
        <v>2239</v>
      </c>
      <c r="H293" s="163">
        <v>0.4</v>
      </c>
      <c r="I293" s="164"/>
      <c r="L293" s="159"/>
      <c r="M293" s="165"/>
      <c r="N293" s="166"/>
      <c r="O293" s="166"/>
      <c r="P293" s="166"/>
      <c r="Q293" s="166"/>
      <c r="R293" s="166"/>
      <c r="S293" s="166"/>
      <c r="T293" s="167"/>
      <c r="AT293" s="161" t="s">
        <v>164</v>
      </c>
      <c r="AU293" s="161" t="s">
        <v>81</v>
      </c>
      <c r="AV293" s="158" t="s">
        <v>81</v>
      </c>
      <c r="AW293" s="158" t="s">
        <v>26</v>
      </c>
      <c r="AX293" s="158" t="s">
        <v>69</v>
      </c>
      <c r="AY293" s="161" t="s">
        <v>157</v>
      </c>
    </row>
    <row r="294" spans="2:65" s="158" customFormat="1">
      <c r="B294" s="159"/>
      <c r="D294" s="160" t="s">
        <v>164</v>
      </c>
      <c r="E294" s="161"/>
      <c r="F294" s="162" t="s">
        <v>2240</v>
      </c>
      <c r="H294" s="163">
        <v>7.5999999999999998E-2</v>
      </c>
      <c r="I294" s="164"/>
      <c r="L294" s="159"/>
      <c r="M294" s="165"/>
      <c r="N294" s="166"/>
      <c r="O294" s="166"/>
      <c r="P294" s="166"/>
      <c r="Q294" s="166"/>
      <c r="R294" s="166"/>
      <c r="S294" s="166"/>
      <c r="T294" s="167"/>
      <c r="AT294" s="161" t="s">
        <v>164</v>
      </c>
      <c r="AU294" s="161" t="s">
        <v>81</v>
      </c>
      <c r="AV294" s="158" t="s">
        <v>81</v>
      </c>
      <c r="AW294" s="158" t="s">
        <v>26</v>
      </c>
      <c r="AX294" s="158" t="s">
        <v>69</v>
      </c>
      <c r="AY294" s="161" t="s">
        <v>157</v>
      </c>
    </row>
    <row r="295" spans="2:65" s="158" customFormat="1">
      <c r="B295" s="159"/>
      <c r="D295" s="160" t="s">
        <v>164</v>
      </c>
      <c r="E295" s="161"/>
      <c r="F295" s="162" t="s">
        <v>2241</v>
      </c>
      <c r="H295" s="163">
        <v>2.9000000000000001E-2</v>
      </c>
      <c r="I295" s="164"/>
      <c r="L295" s="159"/>
      <c r="M295" s="165"/>
      <c r="N295" s="166"/>
      <c r="O295" s="166"/>
      <c r="P295" s="166"/>
      <c r="Q295" s="166"/>
      <c r="R295" s="166"/>
      <c r="S295" s="166"/>
      <c r="T295" s="167"/>
      <c r="AT295" s="161" t="s">
        <v>164</v>
      </c>
      <c r="AU295" s="161" t="s">
        <v>81</v>
      </c>
      <c r="AV295" s="158" t="s">
        <v>81</v>
      </c>
      <c r="AW295" s="158" t="s">
        <v>26</v>
      </c>
      <c r="AX295" s="158" t="s">
        <v>69</v>
      </c>
      <c r="AY295" s="161" t="s">
        <v>157</v>
      </c>
    </row>
    <row r="296" spans="2:65" s="177" customFormat="1">
      <c r="B296" s="178"/>
      <c r="D296" s="160" t="s">
        <v>164</v>
      </c>
      <c r="E296" s="179"/>
      <c r="F296" s="180" t="s">
        <v>170</v>
      </c>
      <c r="H296" s="181">
        <v>2.044</v>
      </c>
      <c r="I296" s="182"/>
      <c r="L296" s="178"/>
      <c r="M296" s="183"/>
      <c r="N296" s="184"/>
      <c r="O296" s="184"/>
      <c r="P296" s="184"/>
      <c r="Q296" s="184"/>
      <c r="R296" s="184"/>
      <c r="S296" s="184"/>
      <c r="T296" s="185"/>
      <c r="AT296" s="179" t="s">
        <v>164</v>
      </c>
      <c r="AU296" s="179" t="s">
        <v>81</v>
      </c>
      <c r="AV296" s="177" t="s">
        <v>163</v>
      </c>
      <c r="AW296" s="177" t="s">
        <v>26</v>
      </c>
      <c r="AX296" s="177" t="s">
        <v>69</v>
      </c>
      <c r="AY296" s="179" t="s">
        <v>157</v>
      </c>
    </row>
    <row r="297" spans="2:65" s="158" customFormat="1">
      <c r="B297" s="159"/>
      <c r="D297" s="160" t="s">
        <v>164</v>
      </c>
      <c r="E297" s="161"/>
      <c r="F297" s="162" t="s">
        <v>2242</v>
      </c>
      <c r="H297" s="163">
        <v>2.1869999999999998</v>
      </c>
      <c r="I297" s="164"/>
      <c r="L297" s="159"/>
      <c r="M297" s="165"/>
      <c r="N297" s="166"/>
      <c r="O297" s="166"/>
      <c r="P297" s="166"/>
      <c r="Q297" s="166"/>
      <c r="R297" s="166"/>
      <c r="S297" s="166"/>
      <c r="T297" s="167"/>
      <c r="AT297" s="161" t="s">
        <v>164</v>
      </c>
      <c r="AU297" s="161" t="s">
        <v>81</v>
      </c>
      <c r="AV297" s="158" t="s">
        <v>81</v>
      </c>
      <c r="AW297" s="158" t="s">
        <v>26</v>
      </c>
      <c r="AX297" s="158" t="s">
        <v>69</v>
      </c>
      <c r="AY297" s="161" t="s">
        <v>157</v>
      </c>
    </row>
    <row r="298" spans="2:65" s="177" customFormat="1">
      <c r="B298" s="178"/>
      <c r="D298" s="160" t="s">
        <v>164</v>
      </c>
      <c r="E298" s="179"/>
      <c r="F298" s="180" t="s">
        <v>170</v>
      </c>
      <c r="H298" s="181">
        <v>2.1869999999999998</v>
      </c>
      <c r="I298" s="182"/>
      <c r="L298" s="178"/>
      <c r="M298" s="183"/>
      <c r="N298" s="184"/>
      <c r="O298" s="184"/>
      <c r="P298" s="184"/>
      <c r="Q298" s="184"/>
      <c r="R298" s="184"/>
      <c r="S298" s="184"/>
      <c r="T298" s="185"/>
      <c r="AT298" s="179" t="s">
        <v>164</v>
      </c>
      <c r="AU298" s="179" t="s">
        <v>81</v>
      </c>
      <c r="AV298" s="177" t="s">
        <v>163</v>
      </c>
      <c r="AW298" s="177" t="s">
        <v>26</v>
      </c>
      <c r="AX298" s="177" t="s">
        <v>75</v>
      </c>
      <c r="AY298" s="179" t="s">
        <v>157</v>
      </c>
    </row>
    <row r="299" spans="2:65" s="17" customFormat="1" ht="37.9" customHeight="1">
      <c r="B299" s="143"/>
      <c r="C299" s="144" t="s">
        <v>365</v>
      </c>
      <c r="D299" s="144" t="s">
        <v>159</v>
      </c>
      <c r="E299" s="145" t="s">
        <v>2243</v>
      </c>
      <c r="F299" s="146" t="s">
        <v>2244</v>
      </c>
      <c r="G299" s="147" t="s">
        <v>162</v>
      </c>
      <c r="H299" s="148">
        <v>1.113</v>
      </c>
      <c r="I299" s="149"/>
      <c r="J299" s="150"/>
      <c r="K299" s="151"/>
      <c r="L299" s="18"/>
      <c r="M299" s="152"/>
      <c r="N299" s="153" t="s">
        <v>35</v>
      </c>
      <c r="O299" s="45"/>
      <c r="P299" s="154">
        <f>O299*H299</f>
        <v>0</v>
      </c>
      <c r="Q299" s="154">
        <v>0</v>
      </c>
      <c r="R299" s="154">
        <f>Q299*H299</f>
        <v>0</v>
      </c>
      <c r="S299" s="154">
        <v>0</v>
      </c>
      <c r="T299" s="155">
        <f>S299*H299</f>
        <v>0</v>
      </c>
      <c r="AR299" s="156" t="s">
        <v>163</v>
      </c>
      <c r="AT299" s="156" t="s">
        <v>159</v>
      </c>
      <c r="AU299" s="156" t="s">
        <v>81</v>
      </c>
      <c r="AY299" s="3" t="s">
        <v>157</v>
      </c>
      <c r="BE299" s="157">
        <f>IF(N299="základná",J299,0)</f>
        <v>0</v>
      </c>
      <c r="BF299" s="157">
        <f>IF(N299="znížená",J299,0)</f>
        <v>0</v>
      </c>
      <c r="BG299" s="157">
        <f>IF(N299="zákl. prenesená",J299,0)</f>
        <v>0</v>
      </c>
      <c r="BH299" s="157">
        <f>IF(N299="zníž. prenesená",J299,0)</f>
        <v>0</v>
      </c>
      <c r="BI299" s="157">
        <f>IF(N299="nulová",J299,0)</f>
        <v>0</v>
      </c>
      <c r="BJ299" s="3" t="s">
        <v>81</v>
      </c>
      <c r="BK299" s="157">
        <f>ROUND(I299*H299,2)</f>
        <v>0</v>
      </c>
      <c r="BL299" s="3" t="s">
        <v>163</v>
      </c>
      <c r="BM299" s="156" t="s">
        <v>368</v>
      </c>
    </row>
    <row r="300" spans="2:65" s="158" customFormat="1">
      <c r="B300" s="159"/>
      <c r="D300" s="160" t="s">
        <v>164</v>
      </c>
      <c r="E300" s="161"/>
      <c r="F300" s="162" t="s">
        <v>2213</v>
      </c>
      <c r="H300" s="163">
        <v>0.66800000000000004</v>
      </c>
      <c r="I300" s="164"/>
      <c r="L300" s="159"/>
      <c r="M300" s="165"/>
      <c r="N300" s="166"/>
      <c r="O300" s="166"/>
      <c r="P300" s="166"/>
      <c r="Q300" s="166"/>
      <c r="R300" s="166"/>
      <c r="S300" s="166"/>
      <c r="T300" s="167"/>
      <c r="AT300" s="161" t="s">
        <v>164</v>
      </c>
      <c r="AU300" s="161" t="s">
        <v>81</v>
      </c>
      <c r="AV300" s="158" t="s">
        <v>81</v>
      </c>
      <c r="AW300" s="158" t="s">
        <v>26</v>
      </c>
      <c r="AX300" s="158" t="s">
        <v>69</v>
      </c>
      <c r="AY300" s="161" t="s">
        <v>157</v>
      </c>
    </row>
    <row r="301" spans="2:65" s="158" customFormat="1">
      <c r="B301" s="159"/>
      <c r="D301" s="160" t="s">
        <v>164</v>
      </c>
      <c r="E301" s="161"/>
      <c r="F301" s="162" t="s">
        <v>2245</v>
      </c>
      <c r="H301" s="163">
        <v>0.372</v>
      </c>
      <c r="I301" s="164"/>
      <c r="L301" s="159"/>
      <c r="M301" s="165"/>
      <c r="N301" s="166"/>
      <c r="O301" s="166"/>
      <c r="P301" s="166"/>
      <c r="Q301" s="166"/>
      <c r="R301" s="166"/>
      <c r="S301" s="166"/>
      <c r="T301" s="167"/>
      <c r="AT301" s="161" t="s">
        <v>164</v>
      </c>
      <c r="AU301" s="161" t="s">
        <v>81</v>
      </c>
      <c r="AV301" s="158" t="s">
        <v>81</v>
      </c>
      <c r="AW301" s="158" t="s">
        <v>26</v>
      </c>
      <c r="AX301" s="158" t="s">
        <v>69</v>
      </c>
      <c r="AY301" s="161" t="s">
        <v>157</v>
      </c>
    </row>
    <row r="302" spans="2:65" s="177" customFormat="1">
      <c r="B302" s="178"/>
      <c r="D302" s="160" t="s">
        <v>164</v>
      </c>
      <c r="E302" s="179"/>
      <c r="F302" s="180" t="s">
        <v>170</v>
      </c>
      <c r="H302" s="181">
        <v>1.04</v>
      </c>
      <c r="I302" s="182"/>
      <c r="L302" s="178"/>
      <c r="M302" s="183"/>
      <c r="N302" s="184"/>
      <c r="O302" s="184"/>
      <c r="P302" s="184"/>
      <c r="Q302" s="184"/>
      <c r="R302" s="184"/>
      <c r="S302" s="184"/>
      <c r="T302" s="185"/>
      <c r="AT302" s="179" t="s">
        <v>164</v>
      </c>
      <c r="AU302" s="179" t="s">
        <v>81</v>
      </c>
      <c r="AV302" s="177" t="s">
        <v>163</v>
      </c>
      <c r="AW302" s="177" t="s">
        <v>26</v>
      </c>
      <c r="AX302" s="177" t="s">
        <v>69</v>
      </c>
      <c r="AY302" s="179" t="s">
        <v>157</v>
      </c>
    </row>
    <row r="303" spans="2:65" s="158" customFormat="1">
      <c r="B303" s="159"/>
      <c r="D303" s="160" t="s">
        <v>164</v>
      </c>
      <c r="E303" s="161"/>
      <c r="F303" s="162" t="s">
        <v>2246</v>
      </c>
      <c r="H303" s="163">
        <v>1.113</v>
      </c>
      <c r="I303" s="164"/>
      <c r="L303" s="159"/>
      <c r="M303" s="165"/>
      <c r="N303" s="166"/>
      <c r="O303" s="166"/>
      <c r="P303" s="166"/>
      <c r="Q303" s="166"/>
      <c r="R303" s="166"/>
      <c r="S303" s="166"/>
      <c r="T303" s="167"/>
      <c r="AT303" s="161" t="s">
        <v>164</v>
      </c>
      <c r="AU303" s="161" t="s">
        <v>81</v>
      </c>
      <c r="AV303" s="158" t="s">
        <v>81</v>
      </c>
      <c r="AW303" s="158" t="s">
        <v>26</v>
      </c>
      <c r="AX303" s="158" t="s">
        <v>69</v>
      </c>
      <c r="AY303" s="161" t="s">
        <v>157</v>
      </c>
    </row>
    <row r="304" spans="2:65" s="177" customFormat="1">
      <c r="B304" s="178"/>
      <c r="D304" s="160" t="s">
        <v>164</v>
      </c>
      <c r="E304" s="179"/>
      <c r="F304" s="180" t="s">
        <v>170</v>
      </c>
      <c r="H304" s="181">
        <v>1.113</v>
      </c>
      <c r="I304" s="182"/>
      <c r="L304" s="178"/>
      <c r="M304" s="183"/>
      <c r="N304" s="184"/>
      <c r="O304" s="184"/>
      <c r="P304" s="184"/>
      <c r="Q304" s="184"/>
      <c r="R304" s="184"/>
      <c r="S304" s="184"/>
      <c r="T304" s="185"/>
      <c r="AT304" s="179" t="s">
        <v>164</v>
      </c>
      <c r="AU304" s="179" t="s">
        <v>81</v>
      </c>
      <c r="AV304" s="177" t="s">
        <v>163</v>
      </c>
      <c r="AW304" s="177" t="s">
        <v>26</v>
      </c>
      <c r="AX304" s="177" t="s">
        <v>75</v>
      </c>
      <c r="AY304" s="179" t="s">
        <v>157</v>
      </c>
    </row>
    <row r="305" spans="2:65" s="17" customFormat="1" ht="24.25" customHeight="1">
      <c r="B305" s="143"/>
      <c r="C305" s="144" t="s">
        <v>251</v>
      </c>
      <c r="D305" s="144" t="s">
        <v>159</v>
      </c>
      <c r="E305" s="145" t="s">
        <v>2247</v>
      </c>
      <c r="F305" s="146" t="s">
        <v>2248</v>
      </c>
      <c r="G305" s="147" t="s">
        <v>208</v>
      </c>
      <c r="H305" s="148">
        <v>36.058999999999997</v>
      </c>
      <c r="I305" s="149"/>
      <c r="J305" s="150"/>
      <c r="K305" s="151"/>
      <c r="L305" s="18"/>
      <c r="M305" s="152"/>
      <c r="N305" s="153" t="s">
        <v>35</v>
      </c>
      <c r="O305" s="45"/>
      <c r="P305" s="154">
        <f>O305*H305</f>
        <v>0</v>
      </c>
      <c r="Q305" s="154">
        <v>0</v>
      </c>
      <c r="R305" s="154">
        <f>Q305*H305</f>
        <v>0</v>
      </c>
      <c r="S305" s="154">
        <v>0</v>
      </c>
      <c r="T305" s="155">
        <f>S305*H305</f>
        <v>0</v>
      </c>
      <c r="AR305" s="156" t="s">
        <v>163</v>
      </c>
      <c r="AT305" s="156" t="s">
        <v>159</v>
      </c>
      <c r="AU305" s="156" t="s">
        <v>81</v>
      </c>
      <c r="AY305" s="3" t="s">
        <v>157</v>
      </c>
      <c r="BE305" s="157">
        <f>IF(N305="základná",J305,0)</f>
        <v>0</v>
      </c>
      <c r="BF305" s="157">
        <f>IF(N305="znížená",J305,0)</f>
        <v>0</v>
      </c>
      <c r="BG305" s="157">
        <f>IF(N305="zákl. prenesená",J305,0)</f>
        <v>0</v>
      </c>
      <c r="BH305" s="157">
        <f>IF(N305="zníž. prenesená",J305,0)</f>
        <v>0</v>
      </c>
      <c r="BI305" s="157">
        <f>IF(N305="nulová",J305,0)</f>
        <v>0</v>
      </c>
      <c r="BJ305" s="3" t="s">
        <v>81</v>
      </c>
      <c r="BK305" s="157">
        <f>ROUND(I305*H305,2)</f>
        <v>0</v>
      </c>
      <c r="BL305" s="3" t="s">
        <v>163</v>
      </c>
      <c r="BM305" s="156" t="s">
        <v>376</v>
      </c>
    </row>
    <row r="306" spans="2:65" s="158" customFormat="1">
      <c r="B306" s="159"/>
      <c r="D306" s="160" t="s">
        <v>164</v>
      </c>
      <c r="E306" s="161"/>
      <c r="F306" s="162" t="s">
        <v>2249</v>
      </c>
      <c r="H306" s="163">
        <v>26.68</v>
      </c>
      <c r="I306" s="164"/>
      <c r="L306" s="159"/>
      <c r="M306" s="165"/>
      <c r="N306" s="166"/>
      <c r="O306" s="166"/>
      <c r="P306" s="166"/>
      <c r="Q306" s="166"/>
      <c r="R306" s="166"/>
      <c r="S306" s="166"/>
      <c r="T306" s="167"/>
      <c r="AT306" s="161" t="s">
        <v>164</v>
      </c>
      <c r="AU306" s="161" t="s">
        <v>81</v>
      </c>
      <c r="AV306" s="158" t="s">
        <v>81</v>
      </c>
      <c r="AW306" s="158" t="s">
        <v>26</v>
      </c>
      <c r="AX306" s="158" t="s">
        <v>69</v>
      </c>
      <c r="AY306" s="161" t="s">
        <v>157</v>
      </c>
    </row>
    <row r="307" spans="2:65" s="158" customFormat="1">
      <c r="B307" s="159"/>
      <c r="D307" s="160" t="s">
        <v>164</v>
      </c>
      <c r="E307" s="161"/>
      <c r="F307" s="162" t="s">
        <v>2250</v>
      </c>
      <c r="H307" s="163">
        <v>5.0599999999999996</v>
      </c>
      <c r="I307" s="164"/>
      <c r="L307" s="159"/>
      <c r="M307" s="165"/>
      <c r="N307" s="166"/>
      <c r="O307" s="166"/>
      <c r="P307" s="166"/>
      <c r="Q307" s="166"/>
      <c r="R307" s="166"/>
      <c r="S307" s="166"/>
      <c r="T307" s="167"/>
      <c r="AT307" s="161" t="s">
        <v>164</v>
      </c>
      <c r="AU307" s="161" t="s">
        <v>81</v>
      </c>
      <c r="AV307" s="158" t="s">
        <v>81</v>
      </c>
      <c r="AW307" s="158" t="s">
        <v>26</v>
      </c>
      <c r="AX307" s="158" t="s">
        <v>69</v>
      </c>
      <c r="AY307" s="161" t="s">
        <v>157</v>
      </c>
    </row>
    <row r="308" spans="2:65" s="158" customFormat="1">
      <c r="B308" s="159"/>
      <c r="D308" s="160" t="s">
        <v>164</v>
      </c>
      <c r="E308" s="161"/>
      <c r="F308" s="162" t="s">
        <v>2251</v>
      </c>
      <c r="H308" s="163">
        <v>1.96</v>
      </c>
      <c r="I308" s="164"/>
      <c r="L308" s="159"/>
      <c r="M308" s="165"/>
      <c r="N308" s="166"/>
      <c r="O308" s="166"/>
      <c r="P308" s="166"/>
      <c r="Q308" s="166"/>
      <c r="R308" s="166"/>
      <c r="S308" s="166"/>
      <c r="T308" s="167"/>
      <c r="AT308" s="161" t="s">
        <v>164</v>
      </c>
      <c r="AU308" s="161" t="s">
        <v>81</v>
      </c>
      <c r="AV308" s="158" t="s">
        <v>81</v>
      </c>
      <c r="AW308" s="158" t="s">
        <v>26</v>
      </c>
      <c r="AX308" s="158" t="s">
        <v>69</v>
      </c>
      <c r="AY308" s="161" t="s">
        <v>157</v>
      </c>
    </row>
    <row r="309" spans="2:65" s="177" customFormat="1">
      <c r="B309" s="178"/>
      <c r="D309" s="160" t="s">
        <v>164</v>
      </c>
      <c r="E309" s="179"/>
      <c r="F309" s="180" t="s">
        <v>170</v>
      </c>
      <c r="H309" s="181">
        <v>33.700000000000003</v>
      </c>
      <c r="I309" s="182"/>
      <c r="L309" s="178"/>
      <c r="M309" s="183"/>
      <c r="N309" s="184"/>
      <c r="O309" s="184"/>
      <c r="P309" s="184"/>
      <c r="Q309" s="184"/>
      <c r="R309" s="184"/>
      <c r="S309" s="184"/>
      <c r="T309" s="185"/>
      <c r="AT309" s="179" t="s">
        <v>164</v>
      </c>
      <c r="AU309" s="179" t="s">
        <v>81</v>
      </c>
      <c r="AV309" s="177" t="s">
        <v>163</v>
      </c>
      <c r="AW309" s="177" t="s">
        <v>26</v>
      </c>
      <c r="AX309" s="177" t="s">
        <v>69</v>
      </c>
      <c r="AY309" s="179" t="s">
        <v>157</v>
      </c>
    </row>
    <row r="310" spans="2:65" s="158" customFormat="1">
      <c r="B310" s="159"/>
      <c r="D310" s="160" t="s">
        <v>164</v>
      </c>
      <c r="E310" s="161"/>
      <c r="F310" s="162" t="s">
        <v>2175</v>
      </c>
      <c r="H310" s="163">
        <v>36.058999999999997</v>
      </c>
      <c r="I310" s="164"/>
      <c r="L310" s="159"/>
      <c r="M310" s="165"/>
      <c r="N310" s="166"/>
      <c r="O310" s="166"/>
      <c r="P310" s="166"/>
      <c r="Q310" s="166"/>
      <c r="R310" s="166"/>
      <c r="S310" s="166"/>
      <c r="T310" s="167"/>
      <c r="AT310" s="161" t="s">
        <v>164</v>
      </c>
      <c r="AU310" s="161" t="s">
        <v>81</v>
      </c>
      <c r="AV310" s="158" t="s">
        <v>81</v>
      </c>
      <c r="AW310" s="158" t="s">
        <v>26</v>
      </c>
      <c r="AX310" s="158" t="s">
        <v>69</v>
      </c>
      <c r="AY310" s="161" t="s">
        <v>157</v>
      </c>
    </row>
    <row r="311" spans="2:65" s="177" customFormat="1">
      <c r="B311" s="178"/>
      <c r="D311" s="160" t="s">
        <v>164</v>
      </c>
      <c r="E311" s="179"/>
      <c r="F311" s="180" t="s">
        <v>170</v>
      </c>
      <c r="H311" s="181">
        <v>36.058999999999997</v>
      </c>
      <c r="I311" s="182"/>
      <c r="L311" s="178"/>
      <c r="M311" s="183"/>
      <c r="N311" s="184"/>
      <c r="O311" s="184"/>
      <c r="P311" s="184"/>
      <c r="Q311" s="184"/>
      <c r="R311" s="184"/>
      <c r="S311" s="184"/>
      <c r="T311" s="185"/>
      <c r="AT311" s="179" t="s">
        <v>164</v>
      </c>
      <c r="AU311" s="179" t="s">
        <v>81</v>
      </c>
      <c r="AV311" s="177" t="s">
        <v>163</v>
      </c>
      <c r="AW311" s="177" t="s">
        <v>26</v>
      </c>
      <c r="AX311" s="177" t="s">
        <v>75</v>
      </c>
      <c r="AY311" s="179" t="s">
        <v>157</v>
      </c>
    </row>
    <row r="312" spans="2:65" s="17" customFormat="1" ht="33" customHeight="1">
      <c r="B312" s="143"/>
      <c r="C312" s="144" t="s">
        <v>387</v>
      </c>
      <c r="D312" s="144" t="s">
        <v>159</v>
      </c>
      <c r="E312" s="145" t="s">
        <v>436</v>
      </c>
      <c r="F312" s="146" t="s">
        <v>437</v>
      </c>
      <c r="G312" s="147" t="s">
        <v>208</v>
      </c>
      <c r="H312" s="148">
        <v>38.287999999999997</v>
      </c>
      <c r="I312" s="149"/>
      <c r="J312" s="150"/>
      <c r="K312" s="151"/>
      <c r="L312" s="18"/>
      <c r="M312" s="152"/>
      <c r="N312" s="153" t="s">
        <v>35</v>
      </c>
      <c r="O312" s="45"/>
      <c r="P312" s="154">
        <f>O312*H312</f>
        <v>0</v>
      </c>
      <c r="Q312" s="154">
        <v>0</v>
      </c>
      <c r="R312" s="154">
        <f>Q312*H312</f>
        <v>0</v>
      </c>
      <c r="S312" s="154">
        <v>0</v>
      </c>
      <c r="T312" s="155">
        <f>S312*H312</f>
        <v>0</v>
      </c>
      <c r="AR312" s="156" t="s">
        <v>163</v>
      </c>
      <c r="AT312" s="156" t="s">
        <v>159</v>
      </c>
      <c r="AU312" s="156" t="s">
        <v>81</v>
      </c>
      <c r="AY312" s="3" t="s">
        <v>157</v>
      </c>
      <c r="BE312" s="157">
        <f>IF(N312="základná",J312,0)</f>
        <v>0</v>
      </c>
      <c r="BF312" s="157">
        <f>IF(N312="znížená",J312,0)</f>
        <v>0</v>
      </c>
      <c r="BG312" s="157">
        <f>IF(N312="zákl. prenesená",J312,0)</f>
        <v>0</v>
      </c>
      <c r="BH312" s="157">
        <f>IF(N312="zníž. prenesená",J312,0)</f>
        <v>0</v>
      </c>
      <c r="BI312" s="157">
        <f>IF(N312="nulová",J312,0)</f>
        <v>0</v>
      </c>
      <c r="BJ312" s="3" t="s">
        <v>81</v>
      </c>
      <c r="BK312" s="157">
        <f>ROUND(I312*H312,2)</f>
        <v>0</v>
      </c>
      <c r="BL312" s="3" t="s">
        <v>163</v>
      </c>
      <c r="BM312" s="156" t="s">
        <v>390</v>
      </c>
    </row>
    <row r="313" spans="2:65" s="158" customFormat="1">
      <c r="B313" s="159"/>
      <c r="D313" s="160" t="s">
        <v>164</v>
      </c>
      <c r="E313" s="161"/>
      <c r="F313" s="162" t="s">
        <v>2252</v>
      </c>
      <c r="H313" s="163">
        <v>28.763000000000002</v>
      </c>
      <c r="I313" s="164"/>
      <c r="L313" s="159"/>
      <c r="M313" s="165"/>
      <c r="N313" s="166"/>
      <c r="O313" s="166"/>
      <c r="P313" s="166"/>
      <c r="Q313" s="166"/>
      <c r="R313" s="166"/>
      <c r="S313" s="166"/>
      <c r="T313" s="167"/>
      <c r="AT313" s="161" t="s">
        <v>164</v>
      </c>
      <c r="AU313" s="161" t="s">
        <v>81</v>
      </c>
      <c r="AV313" s="158" t="s">
        <v>81</v>
      </c>
      <c r="AW313" s="158" t="s">
        <v>26</v>
      </c>
      <c r="AX313" s="158" t="s">
        <v>69</v>
      </c>
      <c r="AY313" s="161" t="s">
        <v>157</v>
      </c>
    </row>
    <row r="314" spans="2:65" s="158" customFormat="1">
      <c r="B314" s="159"/>
      <c r="D314" s="160" t="s">
        <v>164</v>
      </c>
      <c r="E314" s="161"/>
      <c r="F314" s="162" t="s">
        <v>2250</v>
      </c>
      <c r="H314" s="163">
        <v>5.0599999999999996</v>
      </c>
      <c r="I314" s="164"/>
      <c r="L314" s="159"/>
      <c r="M314" s="165"/>
      <c r="N314" s="166"/>
      <c r="O314" s="166"/>
      <c r="P314" s="166"/>
      <c r="Q314" s="166"/>
      <c r="R314" s="166"/>
      <c r="S314" s="166"/>
      <c r="T314" s="167"/>
      <c r="AT314" s="161" t="s">
        <v>164</v>
      </c>
      <c r="AU314" s="161" t="s">
        <v>81</v>
      </c>
      <c r="AV314" s="158" t="s">
        <v>81</v>
      </c>
      <c r="AW314" s="158" t="s">
        <v>26</v>
      </c>
      <c r="AX314" s="158" t="s">
        <v>69</v>
      </c>
      <c r="AY314" s="161" t="s">
        <v>157</v>
      </c>
    </row>
    <row r="315" spans="2:65" s="158" customFormat="1">
      <c r="B315" s="159"/>
      <c r="D315" s="160" t="s">
        <v>164</v>
      </c>
      <c r="E315" s="161"/>
      <c r="F315" s="162" t="s">
        <v>2251</v>
      </c>
      <c r="H315" s="163">
        <v>1.96</v>
      </c>
      <c r="I315" s="164"/>
      <c r="L315" s="159"/>
      <c r="M315" s="165"/>
      <c r="N315" s="166"/>
      <c r="O315" s="166"/>
      <c r="P315" s="166"/>
      <c r="Q315" s="166"/>
      <c r="R315" s="166"/>
      <c r="S315" s="166"/>
      <c r="T315" s="167"/>
      <c r="AT315" s="161" t="s">
        <v>164</v>
      </c>
      <c r="AU315" s="161" t="s">
        <v>81</v>
      </c>
      <c r="AV315" s="158" t="s">
        <v>81</v>
      </c>
      <c r="AW315" s="158" t="s">
        <v>26</v>
      </c>
      <c r="AX315" s="158" t="s">
        <v>69</v>
      </c>
      <c r="AY315" s="161" t="s">
        <v>157</v>
      </c>
    </row>
    <row r="316" spans="2:65" s="177" customFormat="1">
      <c r="B316" s="178"/>
      <c r="D316" s="160" t="s">
        <v>164</v>
      </c>
      <c r="E316" s="179"/>
      <c r="F316" s="180" t="s">
        <v>170</v>
      </c>
      <c r="H316" s="181">
        <v>35.783000000000001</v>
      </c>
      <c r="I316" s="182"/>
      <c r="L316" s="178"/>
      <c r="M316" s="183"/>
      <c r="N316" s="184"/>
      <c r="O316" s="184"/>
      <c r="P316" s="184"/>
      <c r="Q316" s="184"/>
      <c r="R316" s="184"/>
      <c r="S316" s="184"/>
      <c r="T316" s="185"/>
      <c r="AT316" s="179" t="s">
        <v>164</v>
      </c>
      <c r="AU316" s="179" t="s">
        <v>81</v>
      </c>
      <c r="AV316" s="177" t="s">
        <v>163</v>
      </c>
      <c r="AW316" s="177" t="s">
        <v>26</v>
      </c>
      <c r="AX316" s="177" t="s">
        <v>69</v>
      </c>
      <c r="AY316" s="179" t="s">
        <v>157</v>
      </c>
    </row>
    <row r="317" spans="2:65" s="158" customFormat="1">
      <c r="B317" s="159"/>
      <c r="D317" s="160" t="s">
        <v>164</v>
      </c>
      <c r="E317" s="161"/>
      <c r="F317" s="162" t="s">
        <v>2253</v>
      </c>
      <c r="H317" s="163">
        <v>38.287999999999997</v>
      </c>
      <c r="I317" s="164"/>
      <c r="L317" s="159"/>
      <c r="M317" s="165"/>
      <c r="N317" s="166"/>
      <c r="O317" s="166"/>
      <c r="P317" s="166"/>
      <c r="Q317" s="166"/>
      <c r="R317" s="166"/>
      <c r="S317" s="166"/>
      <c r="T317" s="167"/>
      <c r="AT317" s="161" t="s">
        <v>164</v>
      </c>
      <c r="AU317" s="161" t="s">
        <v>81</v>
      </c>
      <c r="AV317" s="158" t="s">
        <v>81</v>
      </c>
      <c r="AW317" s="158" t="s">
        <v>26</v>
      </c>
      <c r="AX317" s="158" t="s">
        <v>69</v>
      </c>
      <c r="AY317" s="161" t="s">
        <v>157</v>
      </c>
    </row>
    <row r="318" spans="2:65" s="177" customFormat="1">
      <c r="B318" s="178"/>
      <c r="D318" s="160" t="s">
        <v>164</v>
      </c>
      <c r="E318" s="179"/>
      <c r="F318" s="180" t="s">
        <v>170</v>
      </c>
      <c r="H318" s="181">
        <v>38.287999999999997</v>
      </c>
      <c r="I318" s="182"/>
      <c r="L318" s="178"/>
      <c r="M318" s="183"/>
      <c r="N318" s="184"/>
      <c r="O318" s="184"/>
      <c r="P318" s="184"/>
      <c r="Q318" s="184"/>
      <c r="R318" s="184"/>
      <c r="S318" s="184"/>
      <c r="T318" s="185"/>
      <c r="AT318" s="179" t="s">
        <v>164</v>
      </c>
      <c r="AU318" s="179" t="s">
        <v>81</v>
      </c>
      <c r="AV318" s="177" t="s">
        <v>163</v>
      </c>
      <c r="AW318" s="177" t="s">
        <v>26</v>
      </c>
      <c r="AX318" s="177" t="s">
        <v>75</v>
      </c>
      <c r="AY318" s="179" t="s">
        <v>157</v>
      </c>
    </row>
    <row r="319" spans="2:65" s="17" customFormat="1" ht="24.25" customHeight="1">
      <c r="B319" s="143"/>
      <c r="C319" s="144" t="s">
        <v>255</v>
      </c>
      <c r="D319" s="144" t="s">
        <v>159</v>
      </c>
      <c r="E319" s="145" t="s">
        <v>458</v>
      </c>
      <c r="F319" s="146" t="s">
        <v>459</v>
      </c>
      <c r="G319" s="147" t="s">
        <v>239</v>
      </c>
      <c r="H319" s="148">
        <v>11</v>
      </c>
      <c r="I319" s="149"/>
      <c r="J319" s="150"/>
      <c r="K319" s="151"/>
      <c r="L319" s="18"/>
      <c r="M319" s="152"/>
      <c r="N319" s="153" t="s">
        <v>35</v>
      </c>
      <c r="O319" s="45"/>
      <c r="P319" s="154">
        <f>O319*H319</f>
        <v>0</v>
      </c>
      <c r="Q319" s="154">
        <v>0</v>
      </c>
      <c r="R319" s="154">
        <f>Q319*H319</f>
        <v>0</v>
      </c>
      <c r="S319" s="154">
        <v>0</v>
      </c>
      <c r="T319" s="155">
        <f>S319*H319</f>
        <v>0</v>
      </c>
      <c r="AR319" s="156" t="s">
        <v>163</v>
      </c>
      <c r="AT319" s="156" t="s">
        <v>159</v>
      </c>
      <c r="AU319" s="156" t="s">
        <v>81</v>
      </c>
      <c r="AY319" s="3" t="s">
        <v>157</v>
      </c>
      <c r="BE319" s="157">
        <f>IF(N319="základná",J319,0)</f>
        <v>0</v>
      </c>
      <c r="BF319" s="157">
        <f>IF(N319="znížená",J319,0)</f>
        <v>0</v>
      </c>
      <c r="BG319" s="157">
        <f>IF(N319="zákl. prenesená",J319,0)</f>
        <v>0</v>
      </c>
      <c r="BH319" s="157">
        <f>IF(N319="zníž. prenesená",J319,0)</f>
        <v>0</v>
      </c>
      <c r="BI319" s="157">
        <f>IF(N319="nulová",J319,0)</f>
        <v>0</v>
      </c>
      <c r="BJ319" s="3" t="s">
        <v>81</v>
      </c>
      <c r="BK319" s="157">
        <f>ROUND(I319*H319,2)</f>
        <v>0</v>
      </c>
      <c r="BL319" s="3" t="s">
        <v>163</v>
      </c>
      <c r="BM319" s="156" t="s">
        <v>399</v>
      </c>
    </row>
    <row r="320" spans="2:65" s="17" customFormat="1" ht="21.75" customHeight="1">
      <c r="B320" s="143"/>
      <c r="C320" s="144" t="s">
        <v>400</v>
      </c>
      <c r="D320" s="144" t="s">
        <v>159</v>
      </c>
      <c r="E320" s="145" t="s">
        <v>2254</v>
      </c>
      <c r="F320" s="146" t="s">
        <v>2255</v>
      </c>
      <c r="G320" s="147" t="s">
        <v>239</v>
      </c>
      <c r="H320" s="148">
        <v>25.68</v>
      </c>
      <c r="I320" s="149"/>
      <c r="J320" s="150"/>
      <c r="K320" s="151"/>
      <c r="L320" s="18"/>
      <c r="M320" s="152"/>
      <c r="N320" s="153" t="s">
        <v>35</v>
      </c>
      <c r="O320" s="45"/>
      <c r="P320" s="154">
        <f>O320*H320</f>
        <v>0</v>
      </c>
      <c r="Q320" s="154">
        <v>0</v>
      </c>
      <c r="R320" s="154">
        <f>Q320*H320</f>
        <v>0</v>
      </c>
      <c r="S320" s="154">
        <v>0</v>
      </c>
      <c r="T320" s="155">
        <f>S320*H320</f>
        <v>0</v>
      </c>
      <c r="AR320" s="156" t="s">
        <v>163</v>
      </c>
      <c r="AT320" s="156" t="s">
        <v>159</v>
      </c>
      <c r="AU320" s="156" t="s">
        <v>81</v>
      </c>
      <c r="AY320" s="3" t="s">
        <v>157</v>
      </c>
      <c r="BE320" s="157">
        <f>IF(N320="základná",J320,0)</f>
        <v>0</v>
      </c>
      <c r="BF320" s="157">
        <f>IF(N320="znížená",J320,0)</f>
        <v>0</v>
      </c>
      <c r="BG320" s="157">
        <f>IF(N320="zákl. prenesená",J320,0)</f>
        <v>0</v>
      </c>
      <c r="BH320" s="157">
        <f>IF(N320="zníž. prenesená",J320,0)</f>
        <v>0</v>
      </c>
      <c r="BI320" s="157">
        <f>IF(N320="nulová",J320,0)</f>
        <v>0</v>
      </c>
      <c r="BJ320" s="3" t="s">
        <v>81</v>
      </c>
      <c r="BK320" s="157">
        <f>ROUND(I320*H320,2)</f>
        <v>0</v>
      </c>
      <c r="BL320" s="3" t="s">
        <v>163</v>
      </c>
      <c r="BM320" s="156" t="s">
        <v>403</v>
      </c>
    </row>
    <row r="321" spans="2:65" s="17" customFormat="1" ht="24.25" customHeight="1">
      <c r="B321" s="143"/>
      <c r="C321" s="144" t="s">
        <v>258</v>
      </c>
      <c r="D321" s="144" t="s">
        <v>159</v>
      </c>
      <c r="E321" s="145" t="s">
        <v>482</v>
      </c>
      <c r="F321" s="146" t="s">
        <v>2256</v>
      </c>
      <c r="G321" s="147" t="s">
        <v>222</v>
      </c>
      <c r="H321" s="148">
        <v>2</v>
      </c>
      <c r="I321" s="149"/>
      <c r="J321" s="150"/>
      <c r="K321" s="151"/>
      <c r="L321" s="18"/>
      <c r="M321" s="152"/>
      <c r="N321" s="153" t="s">
        <v>35</v>
      </c>
      <c r="O321" s="45"/>
      <c r="P321" s="154">
        <f>O321*H321</f>
        <v>0</v>
      </c>
      <c r="Q321" s="154">
        <v>0</v>
      </c>
      <c r="R321" s="154">
        <f>Q321*H321</f>
        <v>0</v>
      </c>
      <c r="S321" s="154">
        <v>0</v>
      </c>
      <c r="T321" s="155">
        <f>S321*H321</f>
        <v>0</v>
      </c>
      <c r="AR321" s="156" t="s">
        <v>163</v>
      </c>
      <c r="AT321" s="156" t="s">
        <v>159</v>
      </c>
      <c r="AU321" s="156" t="s">
        <v>81</v>
      </c>
      <c r="AY321" s="3" t="s">
        <v>157</v>
      </c>
      <c r="BE321" s="157">
        <f>IF(N321="základná",J321,0)</f>
        <v>0</v>
      </c>
      <c r="BF321" s="157">
        <f>IF(N321="znížená",J321,0)</f>
        <v>0</v>
      </c>
      <c r="BG321" s="157">
        <f>IF(N321="zákl. prenesená",J321,0)</f>
        <v>0</v>
      </c>
      <c r="BH321" s="157">
        <f>IF(N321="zníž. prenesená",J321,0)</f>
        <v>0</v>
      </c>
      <c r="BI321" s="157">
        <f>IF(N321="nulová",J321,0)</f>
        <v>0</v>
      </c>
      <c r="BJ321" s="3" t="s">
        <v>81</v>
      </c>
      <c r="BK321" s="157">
        <f>ROUND(I321*H321,2)</f>
        <v>0</v>
      </c>
      <c r="BL321" s="3" t="s">
        <v>163</v>
      </c>
      <c r="BM321" s="156" t="s">
        <v>406</v>
      </c>
    </row>
    <row r="322" spans="2:65" s="17" customFormat="1" ht="33" customHeight="1">
      <c r="B322" s="143"/>
      <c r="C322" s="144" t="s">
        <v>415</v>
      </c>
      <c r="D322" s="144" t="s">
        <v>159</v>
      </c>
      <c r="E322" s="145" t="s">
        <v>2257</v>
      </c>
      <c r="F322" s="146" t="s">
        <v>2258</v>
      </c>
      <c r="G322" s="147" t="s">
        <v>208</v>
      </c>
      <c r="H322" s="148">
        <v>113.89400000000001</v>
      </c>
      <c r="I322" s="149"/>
      <c r="J322" s="150"/>
      <c r="K322" s="151"/>
      <c r="L322" s="18"/>
      <c r="M322" s="152"/>
      <c r="N322" s="153" t="s">
        <v>35</v>
      </c>
      <c r="O322" s="45"/>
      <c r="P322" s="154">
        <f>O322*H322</f>
        <v>0</v>
      </c>
      <c r="Q322" s="154">
        <v>0</v>
      </c>
      <c r="R322" s="154">
        <f>Q322*H322</f>
        <v>0</v>
      </c>
      <c r="S322" s="154">
        <v>0</v>
      </c>
      <c r="T322" s="155">
        <f>S322*H322</f>
        <v>0</v>
      </c>
      <c r="AR322" s="156" t="s">
        <v>163</v>
      </c>
      <c r="AT322" s="156" t="s">
        <v>159</v>
      </c>
      <c r="AU322" s="156" t="s">
        <v>81</v>
      </c>
      <c r="AY322" s="3" t="s">
        <v>157</v>
      </c>
      <c r="BE322" s="157">
        <f>IF(N322="základná",J322,0)</f>
        <v>0</v>
      </c>
      <c r="BF322" s="157">
        <f>IF(N322="znížená",J322,0)</f>
        <v>0</v>
      </c>
      <c r="BG322" s="157">
        <f>IF(N322="zákl. prenesená",J322,0)</f>
        <v>0</v>
      </c>
      <c r="BH322" s="157">
        <f>IF(N322="zníž. prenesená",J322,0)</f>
        <v>0</v>
      </c>
      <c r="BI322" s="157">
        <f>IF(N322="nulová",J322,0)</f>
        <v>0</v>
      </c>
      <c r="BJ322" s="3" t="s">
        <v>81</v>
      </c>
      <c r="BK322" s="157">
        <f>ROUND(I322*H322,2)</f>
        <v>0</v>
      </c>
      <c r="BL322" s="3" t="s">
        <v>163</v>
      </c>
      <c r="BM322" s="156" t="s">
        <v>418</v>
      </c>
    </row>
    <row r="323" spans="2:65" s="158" customFormat="1">
      <c r="B323" s="159"/>
      <c r="D323" s="160" t="s">
        <v>164</v>
      </c>
      <c r="E323" s="161"/>
      <c r="F323" s="162" t="s">
        <v>2180</v>
      </c>
      <c r="H323" s="163">
        <v>92.31</v>
      </c>
      <c r="I323" s="164"/>
      <c r="L323" s="159"/>
      <c r="M323" s="165"/>
      <c r="N323" s="166"/>
      <c r="O323" s="166"/>
      <c r="P323" s="166"/>
      <c r="Q323" s="166"/>
      <c r="R323" s="166"/>
      <c r="S323" s="166"/>
      <c r="T323" s="167"/>
      <c r="AT323" s="161" t="s">
        <v>164</v>
      </c>
      <c r="AU323" s="161" t="s">
        <v>81</v>
      </c>
      <c r="AV323" s="158" t="s">
        <v>81</v>
      </c>
      <c r="AW323" s="158" t="s">
        <v>26</v>
      </c>
      <c r="AX323" s="158" t="s">
        <v>69</v>
      </c>
      <c r="AY323" s="161" t="s">
        <v>157</v>
      </c>
    </row>
    <row r="324" spans="2:65" s="158" customFormat="1">
      <c r="B324" s="159"/>
      <c r="D324" s="160" t="s">
        <v>164</v>
      </c>
      <c r="E324" s="161"/>
      <c r="F324" s="162" t="s">
        <v>2181</v>
      </c>
      <c r="H324" s="163">
        <v>14.132999999999999</v>
      </c>
      <c r="I324" s="164"/>
      <c r="L324" s="159"/>
      <c r="M324" s="165"/>
      <c r="N324" s="166"/>
      <c r="O324" s="166"/>
      <c r="P324" s="166"/>
      <c r="Q324" s="166"/>
      <c r="R324" s="166"/>
      <c r="S324" s="166"/>
      <c r="T324" s="167"/>
      <c r="AT324" s="161" t="s">
        <v>164</v>
      </c>
      <c r="AU324" s="161" t="s">
        <v>81</v>
      </c>
      <c r="AV324" s="158" t="s">
        <v>81</v>
      </c>
      <c r="AW324" s="158" t="s">
        <v>26</v>
      </c>
      <c r="AX324" s="158" t="s">
        <v>69</v>
      </c>
      <c r="AY324" s="161" t="s">
        <v>157</v>
      </c>
    </row>
    <row r="325" spans="2:65" s="177" customFormat="1">
      <c r="B325" s="178"/>
      <c r="D325" s="160" t="s">
        <v>164</v>
      </c>
      <c r="E325" s="179"/>
      <c r="F325" s="180" t="s">
        <v>170</v>
      </c>
      <c r="H325" s="181">
        <v>106.443</v>
      </c>
      <c r="I325" s="182"/>
      <c r="L325" s="178"/>
      <c r="M325" s="183"/>
      <c r="N325" s="184"/>
      <c r="O325" s="184"/>
      <c r="P325" s="184"/>
      <c r="Q325" s="184"/>
      <c r="R325" s="184"/>
      <c r="S325" s="184"/>
      <c r="T325" s="185"/>
      <c r="AT325" s="179" t="s">
        <v>164</v>
      </c>
      <c r="AU325" s="179" t="s">
        <v>81</v>
      </c>
      <c r="AV325" s="177" t="s">
        <v>163</v>
      </c>
      <c r="AW325" s="177" t="s">
        <v>26</v>
      </c>
      <c r="AX325" s="177" t="s">
        <v>69</v>
      </c>
      <c r="AY325" s="179" t="s">
        <v>157</v>
      </c>
    </row>
    <row r="326" spans="2:65" s="158" customFormat="1">
      <c r="B326" s="159"/>
      <c r="D326" s="160" t="s">
        <v>164</v>
      </c>
      <c r="E326" s="161"/>
      <c r="F326" s="162" t="s">
        <v>2259</v>
      </c>
      <c r="H326" s="163">
        <v>113.89400000000001</v>
      </c>
      <c r="I326" s="164"/>
      <c r="L326" s="159"/>
      <c r="M326" s="165"/>
      <c r="N326" s="166"/>
      <c r="O326" s="166"/>
      <c r="P326" s="166"/>
      <c r="Q326" s="166"/>
      <c r="R326" s="166"/>
      <c r="S326" s="166"/>
      <c r="T326" s="167"/>
      <c r="AT326" s="161" t="s">
        <v>164</v>
      </c>
      <c r="AU326" s="161" t="s">
        <v>81</v>
      </c>
      <c r="AV326" s="158" t="s">
        <v>81</v>
      </c>
      <c r="AW326" s="158" t="s">
        <v>26</v>
      </c>
      <c r="AX326" s="158" t="s">
        <v>69</v>
      </c>
      <c r="AY326" s="161" t="s">
        <v>157</v>
      </c>
    </row>
    <row r="327" spans="2:65" s="177" customFormat="1">
      <c r="B327" s="178"/>
      <c r="D327" s="160" t="s">
        <v>164</v>
      </c>
      <c r="E327" s="179"/>
      <c r="F327" s="180" t="s">
        <v>170</v>
      </c>
      <c r="H327" s="181">
        <v>113.89400000000001</v>
      </c>
      <c r="I327" s="182"/>
      <c r="L327" s="178"/>
      <c r="M327" s="183"/>
      <c r="N327" s="184"/>
      <c r="O327" s="184"/>
      <c r="P327" s="184"/>
      <c r="Q327" s="184"/>
      <c r="R327" s="184"/>
      <c r="S327" s="184"/>
      <c r="T327" s="185"/>
      <c r="AT327" s="179" t="s">
        <v>164</v>
      </c>
      <c r="AU327" s="179" t="s">
        <v>81</v>
      </c>
      <c r="AV327" s="177" t="s">
        <v>163</v>
      </c>
      <c r="AW327" s="177" t="s">
        <v>26</v>
      </c>
      <c r="AX327" s="177" t="s">
        <v>75</v>
      </c>
      <c r="AY327" s="179" t="s">
        <v>157</v>
      </c>
    </row>
    <row r="328" spans="2:65" s="17" customFormat="1" ht="33" customHeight="1">
      <c r="B328" s="143"/>
      <c r="C328" s="144" t="s">
        <v>263</v>
      </c>
      <c r="D328" s="144" t="s">
        <v>159</v>
      </c>
      <c r="E328" s="145" t="s">
        <v>497</v>
      </c>
      <c r="F328" s="146" t="s">
        <v>498</v>
      </c>
      <c r="G328" s="147" t="s">
        <v>208</v>
      </c>
      <c r="H328" s="148">
        <v>118.535</v>
      </c>
      <c r="I328" s="149"/>
      <c r="J328" s="150"/>
      <c r="K328" s="151"/>
      <c r="L328" s="18"/>
      <c r="M328" s="152"/>
      <c r="N328" s="153" t="s">
        <v>35</v>
      </c>
      <c r="O328" s="45"/>
      <c r="P328" s="154">
        <f>O328*H328</f>
        <v>0</v>
      </c>
      <c r="Q328" s="154">
        <v>0</v>
      </c>
      <c r="R328" s="154">
        <f>Q328*H328</f>
        <v>0</v>
      </c>
      <c r="S328" s="154">
        <v>0</v>
      </c>
      <c r="T328" s="155">
        <f>S328*H328</f>
        <v>0</v>
      </c>
      <c r="AR328" s="156" t="s">
        <v>163</v>
      </c>
      <c r="AT328" s="156" t="s">
        <v>159</v>
      </c>
      <c r="AU328" s="156" t="s">
        <v>81</v>
      </c>
      <c r="AY328" s="3" t="s">
        <v>157</v>
      </c>
      <c r="BE328" s="157">
        <f>IF(N328="základná",J328,0)</f>
        <v>0</v>
      </c>
      <c r="BF328" s="157">
        <f>IF(N328="znížená",J328,0)</f>
        <v>0</v>
      </c>
      <c r="BG328" s="157">
        <f>IF(N328="zákl. prenesená",J328,0)</f>
        <v>0</v>
      </c>
      <c r="BH328" s="157">
        <f>IF(N328="zníž. prenesená",J328,0)</f>
        <v>0</v>
      </c>
      <c r="BI328" s="157">
        <f>IF(N328="nulová",J328,0)</f>
        <v>0</v>
      </c>
      <c r="BJ328" s="3" t="s">
        <v>81</v>
      </c>
      <c r="BK328" s="157">
        <f>ROUND(I328*H328,2)</f>
        <v>0</v>
      </c>
      <c r="BL328" s="3" t="s">
        <v>163</v>
      </c>
      <c r="BM328" s="156" t="s">
        <v>423</v>
      </c>
    </row>
    <row r="329" spans="2:65" s="158" customFormat="1">
      <c r="B329" s="159"/>
      <c r="D329" s="160" t="s">
        <v>164</v>
      </c>
      <c r="E329" s="161"/>
      <c r="F329" s="162" t="s">
        <v>2201</v>
      </c>
      <c r="H329" s="163">
        <v>37.72</v>
      </c>
      <c r="I329" s="164"/>
      <c r="L329" s="159"/>
      <c r="M329" s="165"/>
      <c r="N329" s="166"/>
      <c r="O329" s="166"/>
      <c r="P329" s="166"/>
      <c r="Q329" s="166"/>
      <c r="R329" s="166"/>
      <c r="S329" s="166"/>
      <c r="T329" s="167"/>
      <c r="AT329" s="161" t="s">
        <v>164</v>
      </c>
      <c r="AU329" s="161" t="s">
        <v>81</v>
      </c>
      <c r="AV329" s="158" t="s">
        <v>81</v>
      </c>
      <c r="AW329" s="158" t="s">
        <v>26</v>
      </c>
      <c r="AX329" s="158" t="s">
        <v>69</v>
      </c>
      <c r="AY329" s="161" t="s">
        <v>157</v>
      </c>
    </row>
    <row r="330" spans="2:65" s="158" customFormat="1" ht="20">
      <c r="B330" s="159"/>
      <c r="D330" s="160" t="s">
        <v>164</v>
      </c>
      <c r="E330" s="161"/>
      <c r="F330" s="162" t="s">
        <v>2202</v>
      </c>
      <c r="H330" s="163">
        <v>73.06</v>
      </c>
      <c r="I330" s="164"/>
      <c r="L330" s="159"/>
      <c r="M330" s="165"/>
      <c r="N330" s="166"/>
      <c r="O330" s="166"/>
      <c r="P330" s="166"/>
      <c r="Q330" s="166"/>
      <c r="R330" s="166"/>
      <c r="S330" s="166"/>
      <c r="T330" s="167"/>
      <c r="AT330" s="161" t="s">
        <v>164</v>
      </c>
      <c r="AU330" s="161" t="s">
        <v>81</v>
      </c>
      <c r="AV330" s="158" t="s">
        <v>81</v>
      </c>
      <c r="AW330" s="158" t="s">
        <v>26</v>
      </c>
      <c r="AX330" s="158" t="s">
        <v>69</v>
      </c>
      <c r="AY330" s="161" t="s">
        <v>157</v>
      </c>
    </row>
    <row r="331" spans="2:65" s="177" customFormat="1">
      <c r="B331" s="178"/>
      <c r="D331" s="160" t="s">
        <v>164</v>
      </c>
      <c r="E331" s="179"/>
      <c r="F331" s="180" t="s">
        <v>170</v>
      </c>
      <c r="H331" s="181">
        <v>110.78</v>
      </c>
      <c r="I331" s="182"/>
      <c r="L331" s="178"/>
      <c r="M331" s="183"/>
      <c r="N331" s="184"/>
      <c r="O331" s="184"/>
      <c r="P331" s="184"/>
      <c r="Q331" s="184"/>
      <c r="R331" s="184"/>
      <c r="S331" s="184"/>
      <c r="T331" s="185"/>
      <c r="AT331" s="179" t="s">
        <v>164</v>
      </c>
      <c r="AU331" s="179" t="s">
        <v>81</v>
      </c>
      <c r="AV331" s="177" t="s">
        <v>163</v>
      </c>
      <c r="AW331" s="177" t="s">
        <v>26</v>
      </c>
      <c r="AX331" s="177" t="s">
        <v>69</v>
      </c>
      <c r="AY331" s="179" t="s">
        <v>157</v>
      </c>
    </row>
    <row r="332" spans="2:65" s="158" customFormat="1">
      <c r="B332" s="159"/>
      <c r="D332" s="160" t="s">
        <v>164</v>
      </c>
      <c r="E332" s="161"/>
      <c r="F332" s="162" t="s">
        <v>2203</v>
      </c>
      <c r="H332" s="163">
        <v>118.535</v>
      </c>
      <c r="I332" s="164"/>
      <c r="L332" s="159"/>
      <c r="M332" s="165"/>
      <c r="N332" s="166"/>
      <c r="O332" s="166"/>
      <c r="P332" s="166"/>
      <c r="Q332" s="166"/>
      <c r="R332" s="166"/>
      <c r="S332" s="166"/>
      <c r="T332" s="167"/>
      <c r="AT332" s="161" t="s">
        <v>164</v>
      </c>
      <c r="AU332" s="161" t="s">
        <v>81</v>
      </c>
      <c r="AV332" s="158" t="s">
        <v>81</v>
      </c>
      <c r="AW332" s="158" t="s">
        <v>26</v>
      </c>
      <c r="AX332" s="158" t="s">
        <v>69</v>
      </c>
      <c r="AY332" s="161" t="s">
        <v>157</v>
      </c>
    </row>
    <row r="333" spans="2:65" s="177" customFormat="1">
      <c r="B333" s="178"/>
      <c r="D333" s="160" t="s">
        <v>164</v>
      </c>
      <c r="E333" s="179"/>
      <c r="F333" s="180" t="s">
        <v>170</v>
      </c>
      <c r="H333" s="181">
        <v>118.535</v>
      </c>
      <c r="I333" s="182"/>
      <c r="L333" s="178"/>
      <c r="M333" s="183"/>
      <c r="N333" s="184"/>
      <c r="O333" s="184"/>
      <c r="P333" s="184"/>
      <c r="Q333" s="184"/>
      <c r="R333" s="184"/>
      <c r="S333" s="184"/>
      <c r="T333" s="185"/>
      <c r="AT333" s="179" t="s">
        <v>164</v>
      </c>
      <c r="AU333" s="179" t="s">
        <v>81</v>
      </c>
      <c r="AV333" s="177" t="s">
        <v>163</v>
      </c>
      <c r="AW333" s="177" t="s">
        <v>26</v>
      </c>
      <c r="AX333" s="177" t="s">
        <v>75</v>
      </c>
      <c r="AY333" s="179" t="s">
        <v>157</v>
      </c>
    </row>
    <row r="334" spans="2:65" s="17" customFormat="1" ht="37.9" customHeight="1">
      <c r="B334" s="143"/>
      <c r="C334" s="144" t="s">
        <v>427</v>
      </c>
      <c r="D334" s="144" t="s">
        <v>159</v>
      </c>
      <c r="E334" s="145" t="s">
        <v>517</v>
      </c>
      <c r="F334" s="146" t="s">
        <v>518</v>
      </c>
      <c r="G334" s="147" t="s">
        <v>208</v>
      </c>
      <c r="H334" s="148">
        <v>21.619</v>
      </c>
      <c r="I334" s="149"/>
      <c r="J334" s="150"/>
      <c r="K334" s="151"/>
      <c r="L334" s="18"/>
      <c r="M334" s="152"/>
      <c r="N334" s="153" t="s">
        <v>35</v>
      </c>
      <c r="O334" s="45"/>
      <c r="P334" s="154">
        <f>O334*H334</f>
        <v>0</v>
      </c>
      <c r="Q334" s="154">
        <v>0</v>
      </c>
      <c r="R334" s="154">
        <f>Q334*H334</f>
        <v>0</v>
      </c>
      <c r="S334" s="154">
        <v>0</v>
      </c>
      <c r="T334" s="155">
        <f>S334*H334</f>
        <v>0</v>
      </c>
      <c r="AR334" s="156" t="s">
        <v>163</v>
      </c>
      <c r="AT334" s="156" t="s">
        <v>159</v>
      </c>
      <c r="AU334" s="156" t="s">
        <v>81</v>
      </c>
      <c r="AY334" s="3" t="s">
        <v>157</v>
      </c>
      <c r="BE334" s="157">
        <f>IF(N334="základná",J334,0)</f>
        <v>0</v>
      </c>
      <c r="BF334" s="157">
        <f>IF(N334="znížená",J334,0)</f>
        <v>0</v>
      </c>
      <c r="BG334" s="157">
        <f>IF(N334="zákl. prenesená",J334,0)</f>
        <v>0</v>
      </c>
      <c r="BH334" s="157">
        <f>IF(N334="zníž. prenesená",J334,0)</f>
        <v>0</v>
      </c>
      <c r="BI334" s="157">
        <f>IF(N334="nulová",J334,0)</f>
        <v>0</v>
      </c>
      <c r="BJ334" s="3" t="s">
        <v>81</v>
      </c>
      <c r="BK334" s="157">
        <f>ROUND(I334*H334,2)</f>
        <v>0</v>
      </c>
      <c r="BL334" s="3" t="s">
        <v>163</v>
      </c>
      <c r="BM334" s="156" t="s">
        <v>430</v>
      </c>
    </row>
    <row r="335" spans="2:65" s="158" customFormat="1">
      <c r="B335" s="159"/>
      <c r="D335" s="160" t="s">
        <v>164</v>
      </c>
      <c r="E335" s="161"/>
      <c r="F335" s="162" t="s">
        <v>2260</v>
      </c>
      <c r="H335" s="163">
        <v>11.94</v>
      </c>
      <c r="I335" s="164"/>
      <c r="L335" s="159"/>
      <c r="M335" s="165"/>
      <c r="N335" s="166"/>
      <c r="O335" s="166"/>
      <c r="P335" s="166"/>
      <c r="Q335" s="166"/>
      <c r="R335" s="166"/>
      <c r="S335" s="166"/>
      <c r="T335" s="167"/>
      <c r="AT335" s="161" t="s">
        <v>164</v>
      </c>
      <c r="AU335" s="161" t="s">
        <v>81</v>
      </c>
      <c r="AV335" s="158" t="s">
        <v>81</v>
      </c>
      <c r="AW335" s="158" t="s">
        <v>26</v>
      </c>
      <c r="AX335" s="158" t="s">
        <v>69</v>
      </c>
      <c r="AY335" s="161" t="s">
        <v>157</v>
      </c>
    </row>
    <row r="336" spans="2:65" s="158" customFormat="1">
      <c r="B336" s="159"/>
      <c r="D336" s="160" t="s">
        <v>164</v>
      </c>
      <c r="E336" s="161"/>
      <c r="F336" s="162" t="s">
        <v>2197</v>
      </c>
      <c r="H336" s="163">
        <v>8.2650000000000006</v>
      </c>
      <c r="I336" s="164"/>
      <c r="L336" s="159"/>
      <c r="M336" s="165"/>
      <c r="N336" s="166"/>
      <c r="O336" s="166"/>
      <c r="P336" s="166"/>
      <c r="Q336" s="166"/>
      <c r="R336" s="166"/>
      <c r="S336" s="166"/>
      <c r="T336" s="167"/>
      <c r="AT336" s="161" t="s">
        <v>164</v>
      </c>
      <c r="AU336" s="161" t="s">
        <v>81</v>
      </c>
      <c r="AV336" s="158" t="s">
        <v>81</v>
      </c>
      <c r="AW336" s="158" t="s">
        <v>26</v>
      </c>
      <c r="AX336" s="158" t="s">
        <v>69</v>
      </c>
      <c r="AY336" s="161" t="s">
        <v>157</v>
      </c>
    </row>
    <row r="337" spans="2:65" s="177" customFormat="1">
      <c r="B337" s="178"/>
      <c r="D337" s="160" t="s">
        <v>164</v>
      </c>
      <c r="E337" s="179"/>
      <c r="F337" s="180" t="s">
        <v>170</v>
      </c>
      <c r="H337" s="181">
        <v>20.204999999999998</v>
      </c>
      <c r="I337" s="182"/>
      <c r="L337" s="178"/>
      <c r="M337" s="183"/>
      <c r="N337" s="184"/>
      <c r="O337" s="184"/>
      <c r="P337" s="184"/>
      <c r="Q337" s="184"/>
      <c r="R337" s="184"/>
      <c r="S337" s="184"/>
      <c r="T337" s="185"/>
      <c r="AT337" s="179" t="s">
        <v>164</v>
      </c>
      <c r="AU337" s="179" t="s">
        <v>81</v>
      </c>
      <c r="AV337" s="177" t="s">
        <v>163</v>
      </c>
      <c r="AW337" s="177" t="s">
        <v>26</v>
      </c>
      <c r="AX337" s="177" t="s">
        <v>69</v>
      </c>
      <c r="AY337" s="179" t="s">
        <v>157</v>
      </c>
    </row>
    <row r="338" spans="2:65" s="158" customFormat="1">
      <c r="B338" s="159"/>
      <c r="D338" s="160" t="s">
        <v>164</v>
      </c>
      <c r="E338" s="161"/>
      <c r="F338" s="162" t="s">
        <v>2261</v>
      </c>
      <c r="H338" s="163">
        <v>21.619</v>
      </c>
      <c r="I338" s="164"/>
      <c r="L338" s="159"/>
      <c r="M338" s="165"/>
      <c r="N338" s="166"/>
      <c r="O338" s="166"/>
      <c r="P338" s="166"/>
      <c r="Q338" s="166"/>
      <c r="R338" s="166"/>
      <c r="S338" s="166"/>
      <c r="T338" s="167"/>
      <c r="AT338" s="161" t="s">
        <v>164</v>
      </c>
      <c r="AU338" s="161" t="s">
        <v>81</v>
      </c>
      <c r="AV338" s="158" t="s">
        <v>81</v>
      </c>
      <c r="AW338" s="158" t="s">
        <v>26</v>
      </c>
      <c r="AX338" s="158" t="s">
        <v>69</v>
      </c>
      <c r="AY338" s="161" t="s">
        <v>157</v>
      </c>
    </row>
    <row r="339" spans="2:65" s="177" customFormat="1">
      <c r="B339" s="178"/>
      <c r="D339" s="160" t="s">
        <v>164</v>
      </c>
      <c r="E339" s="179"/>
      <c r="F339" s="180" t="s">
        <v>170</v>
      </c>
      <c r="H339" s="181">
        <v>21.619</v>
      </c>
      <c r="I339" s="182"/>
      <c r="L339" s="178"/>
      <c r="M339" s="183"/>
      <c r="N339" s="184"/>
      <c r="O339" s="184"/>
      <c r="P339" s="184"/>
      <c r="Q339" s="184"/>
      <c r="R339" s="184"/>
      <c r="S339" s="184"/>
      <c r="T339" s="185"/>
      <c r="AT339" s="179" t="s">
        <v>164</v>
      </c>
      <c r="AU339" s="179" t="s">
        <v>81</v>
      </c>
      <c r="AV339" s="177" t="s">
        <v>163</v>
      </c>
      <c r="AW339" s="177" t="s">
        <v>26</v>
      </c>
      <c r="AX339" s="177" t="s">
        <v>75</v>
      </c>
      <c r="AY339" s="179" t="s">
        <v>157</v>
      </c>
    </row>
    <row r="340" spans="2:65" s="17" customFormat="1" ht="24.25" customHeight="1">
      <c r="B340" s="143"/>
      <c r="C340" s="144" t="s">
        <v>266</v>
      </c>
      <c r="D340" s="144" t="s">
        <v>159</v>
      </c>
      <c r="E340" s="145" t="s">
        <v>532</v>
      </c>
      <c r="F340" s="146" t="s">
        <v>533</v>
      </c>
      <c r="G340" s="147" t="s">
        <v>187</v>
      </c>
      <c r="H340" s="148">
        <v>27.219000000000001</v>
      </c>
      <c r="I340" s="149"/>
      <c r="J340" s="150"/>
      <c r="K340" s="151"/>
      <c r="L340" s="18"/>
      <c r="M340" s="152"/>
      <c r="N340" s="153" t="s">
        <v>35</v>
      </c>
      <c r="O340" s="45"/>
      <c r="P340" s="154">
        <f>O340*H340</f>
        <v>0</v>
      </c>
      <c r="Q340" s="154">
        <v>0</v>
      </c>
      <c r="R340" s="154">
        <f>Q340*H340</f>
        <v>0</v>
      </c>
      <c r="S340" s="154">
        <v>0</v>
      </c>
      <c r="T340" s="155">
        <f>S340*H340</f>
        <v>0</v>
      </c>
      <c r="AR340" s="156" t="s">
        <v>163</v>
      </c>
      <c r="AT340" s="156" t="s">
        <v>159</v>
      </c>
      <c r="AU340" s="156" t="s">
        <v>81</v>
      </c>
      <c r="AY340" s="3" t="s">
        <v>157</v>
      </c>
      <c r="BE340" s="157">
        <f>IF(N340="základná",J340,0)</f>
        <v>0</v>
      </c>
      <c r="BF340" s="157">
        <f>IF(N340="znížená",J340,0)</f>
        <v>0</v>
      </c>
      <c r="BG340" s="157">
        <f>IF(N340="zákl. prenesená",J340,0)</f>
        <v>0</v>
      </c>
      <c r="BH340" s="157">
        <f>IF(N340="zníž. prenesená",J340,0)</f>
        <v>0</v>
      </c>
      <c r="BI340" s="157">
        <f>IF(N340="nulová",J340,0)</f>
        <v>0</v>
      </c>
      <c r="BJ340" s="3" t="s">
        <v>81</v>
      </c>
      <c r="BK340" s="157">
        <f>ROUND(I340*H340,2)</f>
        <v>0</v>
      </c>
      <c r="BL340" s="3" t="s">
        <v>163</v>
      </c>
      <c r="BM340" s="156" t="s">
        <v>438</v>
      </c>
    </row>
    <row r="341" spans="2:65" s="17" customFormat="1" ht="24.25" customHeight="1">
      <c r="B341" s="143"/>
      <c r="C341" s="144" t="s">
        <v>451</v>
      </c>
      <c r="D341" s="144" t="s">
        <v>159</v>
      </c>
      <c r="E341" s="145" t="s">
        <v>543</v>
      </c>
      <c r="F341" s="146" t="s">
        <v>544</v>
      </c>
      <c r="G341" s="147" t="s">
        <v>187</v>
      </c>
      <c r="H341" s="148">
        <v>27.219000000000001</v>
      </c>
      <c r="I341" s="149"/>
      <c r="J341" s="150"/>
      <c r="K341" s="151"/>
      <c r="L341" s="18"/>
      <c r="M341" s="152"/>
      <c r="N341" s="153" t="s">
        <v>35</v>
      </c>
      <c r="O341" s="45"/>
      <c r="P341" s="154">
        <f>O341*H341</f>
        <v>0</v>
      </c>
      <c r="Q341" s="154">
        <v>0</v>
      </c>
      <c r="R341" s="154">
        <f>Q341*H341</f>
        <v>0</v>
      </c>
      <c r="S341" s="154">
        <v>0</v>
      </c>
      <c r="T341" s="155">
        <f>S341*H341</f>
        <v>0</v>
      </c>
      <c r="AR341" s="156" t="s">
        <v>163</v>
      </c>
      <c r="AT341" s="156" t="s">
        <v>159</v>
      </c>
      <c r="AU341" s="156" t="s">
        <v>81</v>
      </c>
      <c r="AY341" s="3" t="s">
        <v>157</v>
      </c>
      <c r="BE341" s="157">
        <f>IF(N341="základná",J341,0)</f>
        <v>0</v>
      </c>
      <c r="BF341" s="157">
        <f>IF(N341="znížená",J341,0)</f>
        <v>0</v>
      </c>
      <c r="BG341" s="157">
        <f>IF(N341="zákl. prenesená",J341,0)</f>
        <v>0</v>
      </c>
      <c r="BH341" s="157">
        <f>IF(N341="zníž. prenesená",J341,0)</f>
        <v>0</v>
      </c>
      <c r="BI341" s="157">
        <f>IF(N341="nulová",J341,0)</f>
        <v>0</v>
      </c>
      <c r="BJ341" s="3" t="s">
        <v>81</v>
      </c>
      <c r="BK341" s="157">
        <f>ROUND(I341*H341,2)</f>
        <v>0</v>
      </c>
      <c r="BL341" s="3" t="s">
        <v>163</v>
      </c>
      <c r="BM341" s="156" t="s">
        <v>454</v>
      </c>
    </row>
    <row r="342" spans="2:65" s="17" customFormat="1" ht="21.75" customHeight="1">
      <c r="B342" s="143"/>
      <c r="C342" s="144" t="s">
        <v>270</v>
      </c>
      <c r="D342" s="144" t="s">
        <v>159</v>
      </c>
      <c r="E342" s="145" t="s">
        <v>535</v>
      </c>
      <c r="F342" s="146" t="s">
        <v>536</v>
      </c>
      <c r="G342" s="147" t="s">
        <v>187</v>
      </c>
      <c r="H342" s="148">
        <v>27.219000000000001</v>
      </c>
      <c r="I342" s="149"/>
      <c r="J342" s="150"/>
      <c r="K342" s="151"/>
      <c r="L342" s="18"/>
      <c r="M342" s="152"/>
      <c r="N342" s="153" t="s">
        <v>35</v>
      </c>
      <c r="O342" s="45"/>
      <c r="P342" s="154">
        <f>O342*H342</f>
        <v>0</v>
      </c>
      <c r="Q342" s="154">
        <v>0</v>
      </c>
      <c r="R342" s="154">
        <f>Q342*H342</f>
        <v>0</v>
      </c>
      <c r="S342" s="154">
        <v>0</v>
      </c>
      <c r="T342" s="155">
        <f>S342*H342</f>
        <v>0</v>
      </c>
      <c r="AR342" s="156" t="s">
        <v>163</v>
      </c>
      <c r="AT342" s="156" t="s">
        <v>159</v>
      </c>
      <c r="AU342" s="156" t="s">
        <v>81</v>
      </c>
      <c r="AY342" s="3" t="s">
        <v>157</v>
      </c>
      <c r="BE342" s="157">
        <f>IF(N342="základná",J342,0)</f>
        <v>0</v>
      </c>
      <c r="BF342" s="157">
        <f>IF(N342="znížená",J342,0)</f>
        <v>0</v>
      </c>
      <c r="BG342" s="157">
        <f>IF(N342="zákl. prenesená",J342,0)</f>
        <v>0</v>
      </c>
      <c r="BH342" s="157">
        <f>IF(N342="zníž. prenesená",J342,0)</f>
        <v>0</v>
      </c>
      <c r="BI342" s="157">
        <f>IF(N342="nulová",J342,0)</f>
        <v>0</v>
      </c>
      <c r="BJ342" s="3" t="s">
        <v>81</v>
      </c>
      <c r="BK342" s="157">
        <f>ROUND(I342*H342,2)</f>
        <v>0</v>
      </c>
      <c r="BL342" s="3" t="s">
        <v>163</v>
      </c>
      <c r="BM342" s="156" t="s">
        <v>460</v>
      </c>
    </row>
    <row r="343" spans="2:65" s="17" customFormat="1" ht="24.25" customHeight="1">
      <c r="B343" s="143"/>
      <c r="C343" s="144" t="s">
        <v>469</v>
      </c>
      <c r="D343" s="144" t="s">
        <v>159</v>
      </c>
      <c r="E343" s="145" t="s">
        <v>539</v>
      </c>
      <c r="F343" s="146" t="s">
        <v>540</v>
      </c>
      <c r="G343" s="147" t="s">
        <v>187</v>
      </c>
      <c r="H343" s="148">
        <v>259.92</v>
      </c>
      <c r="I343" s="149"/>
      <c r="J343" s="150"/>
      <c r="K343" s="151"/>
      <c r="L343" s="18"/>
      <c r="M343" s="152"/>
      <c r="N343" s="153" t="s">
        <v>35</v>
      </c>
      <c r="O343" s="45"/>
      <c r="P343" s="154">
        <f>O343*H343</f>
        <v>0</v>
      </c>
      <c r="Q343" s="154">
        <v>0</v>
      </c>
      <c r="R343" s="154">
        <f>Q343*H343</f>
        <v>0</v>
      </c>
      <c r="S343" s="154">
        <v>0</v>
      </c>
      <c r="T343" s="155">
        <f>S343*H343</f>
        <v>0</v>
      </c>
      <c r="AR343" s="156" t="s">
        <v>163</v>
      </c>
      <c r="AT343" s="156" t="s">
        <v>159</v>
      </c>
      <c r="AU343" s="156" t="s">
        <v>81</v>
      </c>
      <c r="AY343" s="3" t="s">
        <v>157</v>
      </c>
      <c r="BE343" s="157">
        <f>IF(N343="základná",J343,0)</f>
        <v>0</v>
      </c>
      <c r="BF343" s="157">
        <f>IF(N343="znížená",J343,0)</f>
        <v>0</v>
      </c>
      <c r="BG343" s="157">
        <f>IF(N343="zákl. prenesená",J343,0)</f>
        <v>0</v>
      </c>
      <c r="BH343" s="157">
        <f>IF(N343="zníž. prenesená",J343,0)</f>
        <v>0</v>
      </c>
      <c r="BI343" s="157">
        <f>IF(N343="nulová",J343,0)</f>
        <v>0</v>
      </c>
      <c r="BJ343" s="3" t="s">
        <v>81</v>
      </c>
      <c r="BK343" s="157">
        <f>ROUND(I343*H343,2)</f>
        <v>0</v>
      </c>
      <c r="BL343" s="3" t="s">
        <v>163</v>
      </c>
      <c r="BM343" s="156" t="s">
        <v>472</v>
      </c>
    </row>
    <row r="344" spans="2:65" s="158" customFormat="1">
      <c r="B344" s="159"/>
      <c r="D344" s="160" t="s">
        <v>164</v>
      </c>
      <c r="E344" s="161"/>
      <c r="F344" s="162" t="s">
        <v>2262</v>
      </c>
      <c r="H344" s="163">
        <v>259.92</v>
      </c>
      <c r="I344" s="164"/>
      <c r="L344" s="159"/>
      <c r="M344" s="165"/>
      <c r="N344" s="166"/>
      <c r="O344" s="166"/>
      <c r="P344" s="166"/>
      <c r="Q344" s="166"/>
      <c r="R344" s="166"/>
      <c r="S344" s="166"/>
      <c r="T344" s="167"/>
      <c r="AT344" s="161" t="s">
        <v>164</v>
      </c>
      <c r="AU344" s="161" t="s">
        <v>81</v>
      </c>
      <c r="AV344" s="158" t="s">
        <v>81</v>
      </c>
      <c r="AW344" s="158" t="s">
        <v>26</v>
      </c>
      <c r="AX344" s="158" t="s">
        <v>69</v>
      </c>
      <c r="AY344" s="161" t="s">
        <v>157</v>
      </c>
    </row>
    <row r="345" spans="2:65" s="177" customFormat="1">
      <c r="B345" s="178"/>
      <c r="D345" s="160" t="s">
        <v>164</v>
      </c>
      <c r="E345" s="179"/>
      <c r="F345" s="180" t="s">
        <v>170</v>
      </c>
      <c r="H345" s="181">
        <v>259.92</v>
      </c>
      <c r="I345" s="182"/>
      <c r="L345" s="178"/>
      <c r="M345" s="183"/>
      <c r="N345" s="184"/>
      <c r="O345" s="184"/>
      <c r="P345" s="184"/>
      <c r="Q345" s="184"/>
      <c r="R345" s="184"/>
      <c r="S345" s="184"/>
      <c r="T345" s="185"/>
      <c r="AT345" s="179" t="s">
        <v>164</v>
      </c>
      <c r="AU345" s="179" t="s">
        <v>81</v>
      </c>
      <c r="AV345" s="177" t="s">
        <v>163</v>
      </c>
      <c r="AW345" s="177" t="s">
        <v>26</v>
      </c>
      <c r="AX345" s="177" t="s">
        <v>75</v>
      </c>
      <c r="AY345" s="179" t="s">
        <v>157</v>
      </c>
    </row>
    <row r="346" spans="2:65" s="17" customFormat="1" ht="24.25" customHeight="1">
      <c r="B346" s="143"/>
      <c r="C346" s="144" t="s">
        <v>273</v>
      </c>
      <c r="D346" s="144" t="s">
        <v>159</v>
      </c>
      <c r="E346" s="145" t="s">
        <v>547</v>
      </c>
      <c r="F346" s="146" t="s">
        <v>548</v>
      </c>
      <c r="G346" s="147" t="s">
        <v>187</v>
      </c>
      <c r="H346" s="148">
        <v>27.219000000000001</v>
      </c>
      <c r="I346" s="149"/>
      <c r="J346" s="150"/>
      <c r="K346" s="151"/>
      <c r="L346" s="18"/>
      <c r="M346" s="152"/>
      <c r="N346" s="153" t="s">
        <v>35</v>
      </c>
      <c r="O346" s="45"/>
      <c r="P346" s="154">
        <f>O346*H346</f>
        <v>0</v>
      </c>
      <c r="Q346" s="154">
        <v>0</v>
      </c>
      <c r="R346" s="154">
        <f>Q346*H346</f>
        <v>0</v>
      </c>
      <c r="S346" s="154">
        <v>0</v>
      </c>
      <c r="T346" s="155">
        <f>S346*H346</f>
        <v>0</v>
      </c>
      <c r="AR346" s="156" t="s">
        <v>163</v>
      </c>
      <c r="AT346" s="156" t="s">
        <v>159</v>
      </c>
      <c r="AU346" s="156" t="s">
        <v>81</v>
      </c>
      <c r="AY346" s="3" t="s">
        <v>157</v>
      </c>
      <c r="BE346" s="157">
        <f>IF(N346="základná",J346,0)</f>
        <v>0</v>
      </c>
      <c r="BF346" s="157">
        <f>IF(N346="znížená",J346,0)</f>
        <v>0</v>
      </c>
      <c r="BG346" s="157">
        <f>IF(N346="zákl. prenesená",J346,0)</f>
        <v>0</v>
      </c>
      <c r="BH346" s="157">
        <f>IF(N346="zníž. prenesená",J346,0)</f>
        <v>0</v>
      </c>
      <c r="BI346" s="157">
        <f>IF(N346="nulová",J346,0)</f>
        <v>0</v>
      </c>
      <c r="BJ346" s="3" t="s">
        <v>81</v>
      </c>
      <c r="BK346" s="157">
        <f>ROUND(I346*H346,2)</f>
        <v>0</v>
      </c>
      <c r="BL346" s="3" t="s">
        <v>163</v>
      </c>
      <c r="BM346" s="156" t="s">
        <v>475</v>
      </c>
    </row>
    <row r="347" spans="2:65" s="17" customFormat="1" ht="16.5" customHeight="1">
      <c r="B347" s="143"/>
      <c r="C347" s="144" t="s">
        <v>476</v>
      </c>
      <c r="D347" s="144" t="s">
        <v>159</v>
      </c>
      <c r="E347" s="145" t="s">
        <v>550</v>
      </c>
      <c r="F347" s="146" t="s">
        <v>551</v>
      </c>
      <c r="G347" s="147" t="s">
        <v>552</v>
      </c>
      <c r="H347" s="148">
        <v>1</v>
      </c>
      <c r="I347" s="149"/>
      <c r="J347" s="150"/>
      <c r="K347" s="151"/>
      <c r="L347" s="18"/>
      <c r="M347" s="152"/>
      <c r="N347" s="153" t="s">
        <v>35</v>
      </c>
      <c r="O347" s="45"/>
      <c r="P347" s="154">
        <f>O347*H347</f>
        <v>0</v>
      </c>
      <c r="Q347" s="154">
        <v>0</v>
      </c>
      <c r="R347" s="154">
        <f>Q347*H347</f>
        <v>0</v>
      </c>
      <c r="S347" s="154">
        <v>0</v>
      </c>
      <c r="T347" s="155">
        <f>S347*H347</f>
        <v>0</v>
      </c>
      <c r="AR347" s="156" t="s">
        <v>163</v>
      </c>
      <c r="AT347" s="156" t="s">
        <v>159</v>
      </c>
      <c r="AU347" s="156" t="s">
        <v>81</v>
      </c>
      <c r="AY347" s="3" t="s">
        <v>157</v>
      </c>
      <c r="BE347" s="157">
        <f>IF(N347="základná",J347,0)</f>
        <v>0</v>
      </c>
      <c r="BF347" s="157">
        <f>IF(N347="znížená",J347,0)</f>
        <v>0</v>
      </c>
      <c r="BG347" s="157">
        <f>IF(N347="zákl. prenesená",J347,0)</f>
        <v>0</v>
      </c>
      <c r="BH347" s="157">
        <f>IF(N347="zníž. prenesená",J347,0)</f>
        <v>0</v>
      </c>
      <c r="BI347" s="157">
        <f>IF(N347="nulová",J347,0)</f>
        <v>0</v>
      </c>
      <c r="BJ347" s="3" t="s">
        <v>81</v>
      </c>
      <c r="BK347" s="157">
        <f>ROUND(I347*H347,2)</f>
        <v>0</v>
      </c>
      <c r="BL347" s="3" t="s">
        <v>163</v>
      </c>
      <c r="BM347" s="156" t="s">
        <v>477</v>
      </c>
    </row>
    <row r="348" spans="2:65" s="129" customFormat="1" ht="22.9" customHeight="1">
      <c r="B348" s="130"/>
      <c r="D348" s="131" t="s">
        <v>68</v>
      </c>
      <c r="E348" s="141" t="s">
        <v>554</v>
      </c>
      <c r="F348" s="141" t="s">
        <v>555</v>
      </c>
      <c r="I348" s="133"/>
      <c r="J348" s="142"/>
      <c r="L348" s="130"/>
      <c r="M348" s="135"/>
      <c r="N348" s="136"/>
      <c r="O348" s="136"/>
      <c r="P348" s="137">
        <f>P349</f>
        <v>0</v>
      </c>
      <c r="Q348" s="136"/>
      <c r="R348" s="137">
        <f>R349</f>
        <v>0</v>
      </c>
      <c r="S348" s="136"/>
      <c r="T348" s="138">
        <f>T349</f>
        <v>0</v>
      </c>
      <c r="AR348" s="131" t="s">
        <v>75</v>
      </c>
      <c r="AT348" s="139" t="s">
        <v>68</v>
      </c>
      <c r="AU348" s="139" t="s">
        <v>75</v>
      </c>
      <c r="AY348" s="131" t="s">
        <v>157</v>
      </c>
      <c r="BK348" s="140">
        <f>BK349</f>
        <v>0</v>
      </c>
    </row>
    <row r="349" spans="2:65" s="17" customFormat="1" ht="24.25" customHeight="1">
      <c r="B349" s="143"/>
      <c r="C349" s="144" t="s">
        <v>279</v>
      </c>
      <c r="D349" s="144" t="s">
        <v>159</v>
      </c>
      <c r="E349" s="145" t="s">
        <v>2263</v>
      </c>
      <c r="F349" s="146" t="s">
        <v>2264</v>
      </c>
      <c r="G349" s="147" t="s">
        <v>187</v>
      </c>
      <c r="H349" s="148">
        <v>31.326000000000001</v>
      </c>
      <c r="I349" s="149"/>
      <c r="J349" s="150"/>
      <c r="K349" s="151"/>
      <c r="L349" s="18"/>
      <c r="M349" s="152"/>
      <c r="N349" s="153" t="s">
        <v>35</v>
      </c>
      <c r="O349" s="45"/>
      <c r="P349" s="154">
        <f>O349*H349</f>
        <v>0</v>
      </c>
      <c r="Q349" s="154">
        <v>0</v>
      </c>
      <c r="R349" s="154">
        <f>Q349*H349</f>
        <v>0</v>
      </c>
      <c r="S349" s="154">
        <v>0</v>
      </c>
      <c r="T349" s="155">
        <f>S349*H349</f>
        <v>0</v>
      </c>
      <c r="AR349" s="156" t="s">
        <v>163</v>
      </c>
      <c r="AT349" s="156" t="s">
        <v>159</v>
      </c>
      <c r="AU349" s="156" t="s">
        <v>81</v>
      </c>
      <c r="AY349" s="3" t="s">
        <v>157</v>
      </c>
      <c r="BE349" s="157">
        <f>IF(N349="základná",J349,0)</f>
        <v>0</v>
      </c>
      <c r="BF349" s="157">
        <f>IF(N349="znížená",J349,0)</f>
        <v>0</v>
      </c>
      <c r="BG349" s="157">
        <f>IF(N349="zákl. prenesená",J349,0)</f>
        <v>0</v>
      </c>
      <c r="BH349" s="157">
        <f>IF(N349="zníž. prenesená",J349,0)</f>
        <v>0</v>
      </c>
      <c r="BI349" s="157">
        <f>IF(N349="nulová",J349,0)</f>
        <v>0</v>
      </c>
      <c r="BJ349" s="3" t="s">
        <v>81</v>
      </c>
      <c r="BK349" s="157">
        <f>ROUND(I349*H349,2)</f>
        <v>0</v>
      </c>
      <c r="BL349" s="3" t="s">
        <v>163</v>
      </c>
      <c r="BM349" s="156" t="s">
        <v>480</v>
      </c>
    </row>
    <row r="350" spans="2:65" s="129" customFormat="1" ht="25.9" customHeight="1">
      <c r="B350" s="130"/>
      <c r="D350" s="131" t="s">
        <v>68</v>
      </c>
      <c r="E350" s="132" t="s">
        <v>560</v>
      </c>
      <c r="F350" s="132" t="s">
        <v>561</v>
      </c>
      <c r="I350" s="133"/>
      <c r="J350" s="134"/>
      <c r="L350" s="130"/>
      <c r="M350" s="135"/>
      <c r="N350" s="136"/>
      <c r="O350" s="136"/>
      <c r="P350" s="137">
        <f>P351+P362+P382+P386+P399+P413+P416+P422+P432+P458+P472+P484+P520</f>
        <v>0</v>
      </c>
      <c r="Q350" s="136"/>
      <c r="R350" s="137">
        <f>R351+R362+R382+R386+R399+R413+R416+R422+R432+R458+R472+R484+R520</f>
        <v>0</v>
      </c>
      <c r="S350" s="136"/>
      <c r="T350" s="138">
        <f>T351+T362+T382+T386+T399+T413+T416+T422+T432+T458+T472+T484+T520</f>
        <v>0</v>
      </c>
      <c r="AR350" s="131" t="s">
        <v>81</v>
      </c>
      <c r="AT350" s="139" t="s">
        <v>68</v>
      </c>
      <c r="AU350" s="139" t="s">
        <v>69</v>
      </c>
      <c r="AY350" s="131" t="s">
        <v>157</v>
      </c>
      <c r="BK350" s="140">
        <f>BK351+BK362+BK382+BK386+BK399+BK413+BK416+BK422+BK432+BK458+BK472+BK484+BK520</f>
        <v>0</v>
      </c>
    </row>
    <row r="351" spans="2:65" s="129" customFormat="1" ht="22.9" customHeight="1">
      <c r="B351" s="130"/>
      <c r="D351" s="131" t="s">
        <v>68</v>
      </c>
      <c r="E351" s="141" t="s">
        <v>562</v>
      </c>
      <c r="F351" s="141" t="s">
        <v>563</v>
      </c>
      <c r="I351" s="133"/>
      <c r="J351" s="142"/>
      <c r="L351" s="130"/>
      <c r="M351" s="135"/>
      <c r="N351" s="136"/>
      <c r="O351" s="136"/>
      <c r="P351" s="137">
        <f>SUM(P352:P361)</f>
        <v>0</v>
      </c>
      <c r="Q351" s="136"/>
      <c r="R351" s="137">
        <f>SUM(R352:R361)</f>
        <v>0</v>
      </c>
      <c r="S351" s="136"/>
      <c r="T351" s="138">
        <f>SUM(T352:T361)</f>
        <v>0</v>
      </c>
      <c r="AR351" s="131" t="s">
        <v>81</v>
      </c>
      <c r="AT351" s="139" t="s">
        <v>68</v>
      </c>
      <c r="AU351" s="139" t="s">
        <v>75</v>
      </c>
      <c r="AY351" s="131" t="s">
        <v>157</v>
      </c>
      <c r="BK351" s="140">
        <f>SUM(BK352:BK361)</f>
        <v>0</v>
      </c>
    </row>
    <row r="352" spans="2:65" s="17" customFormat="1" ht="33" customHeight="1">
      <c r="B352" s="143"/>
      <c r="C352" s="144" t="s">
        <v>481</v>
      </c>
      <c r="D352" s="144" t="s">
        <v>159</v>
      </c>
      <c r="E352" s="145" t="s">
        <v>587</v>
      </c>
      <c r="F352" s="146" t="s">
        <v>588</v>
      </c>
      <c r="G352" s="147" t="s">
        <v>208</v>
      </c>
      <c r="H352" s="148">
        <v>9.6739999999999995</v>
      </c>
      <c r="I352" s="149"/>
      <c r="J352" s="150"/>
      <c r="K352" s="151"/>
      <c r="L352" s="18"/>
      <c r="M352" s="152"/>
      <c r="N352" s="153" t="s">
        <v>35</v>
      </c>
      <c r="O352" s="45"/>
      <c r="P352" s="154">
        <f>O352*H352</f>
        <v>0</v>
      </c>
      <c r="Q352" s="154">
        <v>0</v>
      </c>
      <c r="R352" s="154">
        <f>Q352*H352</f>
        <v>0</v>
      </c>
      <c r="S352" s="154">
        <v>0</v>
      </c>
      <c r="T352" s="155">
        <f>S352*H352</f>
        <v>0</v>
      </c>
      <c r="AR352" s="156" t="s">
        <v>197</v>
      </c>
      <c r="AT352" s="156" t="s">
        <v>159</v>
      </c>
      <c r="AU352" s="156" t="s">
        <v>81</v>
      </c>
      <c r="AY352" s="3" t="s">
        <v>157</v>
      </c>
      <c r="BE352" s="157">
        <f>IF(N352="základná",J352,0)</f>
        <v>0</v>
      </c>
      <c r="BF352" s="157">
        <f>IF(N352="znížená",J352,0)</f>
        <v>0</v>
      </c>
      <c r="BG352" s="157">
        <f>IF(N352="zákl. prenesená",J352,0)</f>
        <v>0</v>
      </c>
      <c r="BH352" s="157">
        <f>IF(N352="zníž. prenesená",J352,0)</f>
        <v>0</v>
      </c>
      <c r="BI352" s="157">
        <f>IF(N352="nulová",J352,0)</f>
        <v>0</v>
      </c>
      <c r="BJ352" s="3" t="s">
        <v>81</v>
      </c>
      <c r="BK352" s="157">
        <f>ROUND(I352*H352,2)</f>
        <v>0</v>
      </c>
      <c r="BL352" s="3" t="s">
        <v>197</v>
      </c>
      <c r="BM352" s="156" t="s">
        <v>484</v>
      </c>
    </row>
    <row r="353" spans="2:65" s="158" customFormat="1">
      <c r="B353" s="159"/>
      <c r="D353" s="160" t="s">
        <v>164</v>
      </c>
      <c r="E353" s="161"/>
      <c r="F353" s="162" t="s">
        <v>2265</v>
      </c>
      <c r="H353" s="163">
        <v>6.2539999999999996</v>
      </c>
      <c r="I353" s="164"/>
      <c r="L353" s="159"/>
      <c r="M353" s="165"/>
      <c r="N353" s="166"/>
      <c r="O353" s="166"/>
      <c r="P353" s="166"/>
      <c r="Q353" s="166"/>
      <c r="R353" s="166"/>
      <c r="S353" s="166"/>
      <c r="T353" s="167"/>
      <c r="AT353" s="161" t="s">
        <v>164</v>
      </c>
      <c r="AU353" s="161" t="s">
        <v>81</v>
      </c>
      <c r="AV353" s="158" t="s">
        <v>81</v>
      </c>
      <c r="AW353" s="158" t="s">
        <v>26</v>
      </c>
      <c r="AX353" s="158" t="s">
        <v>69</v>
      </c>
      <c r="AY353" s="161" t="s">
        <v>157</v>
      </c>
    </row>
    <row r="354" spans="2:65" s="158" customFormat="1">
      <c r="B354" s="159"/>
      <c r="D354" s="160" t="s">
        <v>164</v>
      </c>
      <c r="E354" s="161"/>
      <c r="F354" s="162" t="s">
        <v>2266</v>
      </c>
      <c r="H354" s="163">
        <v>2.7869999999999999</v>
      </c>
      <c r="I354" s="164"/>
      <c r="L354" s="159"/>
      <c r="M354" s="165"/>
      <c r="N354" s="166"/>
      <c r="O354" s="166"/>
      <c r="P354" s="166"/>
      <c r="Q354" s="166"/>
      <c r="R354" s="166"/>
      <c r="S354" s="166"/>
      <c r="T354" s="167"/>
      <c r="AT354" s="161" t="s">
        <v>164</v>
      </c>
      <c r="AU354" s="161" t="s">
        <v>81</v>
      </c>
      <c r="AV354" s="158" t="s">
        <v>81</v>
      </c>
      <c r="AW354" s="158" t="s">
        <v>26</v>
      </c>
      <c r="AX354" s="158" t="s">
        <v>69</v>
      </c>
      <c r="AY354" s="161" t="s">
        <v>157</v>
      </c>
    </row>
    <row r="355" spans="2:65" s="177" customFormat="1">
      <c r="B355" s="178"/>
      <c r="D355" s="160" t="s">
        <v>164</v>
      </c>
      <c r="E355" s="179"/>
      <c r="F355" s="180" t="s">
        <v>170</v>
      </c>
      <c r="H355" s="181">
        <v>9.0410000000000004</v>
      </c>
      <c r="I355" s="182"/>
      <c r="L355" s="178"/>
      <c r="M355" s="183"/>
      <c r="N355" s="184"/>
      <c r="O355" s="184"/>
      <c r="P355" s="184"/>
      <c r="Q355" s="184"/>
      <c r="R355" s="184"/>
      <c r="S355" s="184"/>
      <c r="T355" s="185"/>
      <c r="AT355" s="179" t="s">
        <v>164</v>
      </c>
      <c r="AU355" s="179" t="s">
        <v>81</v>
      </c>
      <c r="AV355" s="177" t="s">
        <v>163</v>
      </c>
      <c r="AW355" s="177" t="s">
        <v>26</v>
      </c>
      <c r="AX355" s="177" t="s">
        <v>69</v>
      </c>
      <c r="AY355" s="179" t="s">
        <v>157</v>
      </c>
    </row>
    <row r="356" spans="2:65" s="158" customFormat="1">
      <c r="B356" s="159"/>
      <c r="D356" s="160" t="s">
        <v>164</v>
      </c>
      <c r="E356" s="161"/>
      <c r="F356" s="162" t="s">
        <v>2267</v>
      </c>
      <c r="H356" s="163">
        <v>9.6739999999999995</v>
      </c>
      <c r="I356" s="164"/>
      <c r="L356" s="159"/>
      <c r="M356" s="165"/>
      <c r="N356" s="166"/>
      <c r="O356" s="166"/>
      <c r="P356" s="166"/>
      <c r="Q356" s="166"/>
      <c r="R356" s="166"/>
      <c r="S356" s="166"/>
      <c r="T356" s="167"/>
      <c r="AT356" s="161" t="s">
        <v>164</v>
      </c>
      <c r="AU356" s="161" t="s">
        <v>81</v>
      </c>
      <c r="AV356" s="158" t="s">
        <v>81</v>
      </c>
      <c r="AW356" s="158" t="s">
        <v>26</v>
      </c>
      <c r="AX356" s="158" t="s">
        <v>69</v>
      </c>
      <c r="AY356" s="161" t="s">
        <v>157</v>
      </c>
    </row>
    <row r="357" spans="2:65" s="177" customFormat="1">
      <c r="B357" s="178"/>
      <c r="D357" s="160" t="s">
        <v>164</v>
      </c>
      <c r="E357" s="179"/>
      <c r="F357" s="180" t="s">
        <v>170</v>
      </c>
      <c r="H357" s="181">
        <v>9.6739999999999995</v>
      </c>
      <c r="I357" s="182"/>
      <c r="L357" s="178"/>
      <c r="M357" s="183"/>
      <c r="N357" s="184"/>
      <c r="O357" s="184"/>
      <c r="P357" s="184"/>
      <c r="Q357" s="184"/>
      <c r="R357" s="184"/>
      <c r="S357" s="184"/>
      <c r="T357" s="185"/>
      <c r="AT357" s="179" t="s">
        <v>164</v>
      </c>
      <c r="AU357" s="179" t="s">
        <v>81</v>
      </c>
      <c r="AV357" s="177" t="s">
        <v>163</v>
      </c>
      <c r="AW357" s="177" t="s">
        <v>26</v>
      </c>
      <c r="AX357" s="177" t="s">
        <v>75</v>
      </c>
      <c r="AY357" s="179" t="s">
        <v>157</v>
      </c>
    </row>
    <row r="358" spans="2:65" s="17" customFormat="1" ht="24.25" customHeight="1">
      <c r="B358" s="143"/>
      <c r="C358" s="186" t="s">
        <v>285</v>
      </c>
      <c r="D358" s="186" t="s">
        <v>236</v>
      </c>
      <c r="E358" s="187" t="s">
        <v>592</v>
      </c>
      <c r="F358" s="188" t="s">
        <v>593</v>
      </c>
      <c r="G358" s="189" t="s">
        <v>594</v>
      </c>
      <c r="H358" s="190">
        <v>12.837999999999999</v>
      </c>
      <c r="I358" s="191"/>
      <c r="J358" s="192"/>
      <c r="K358" s="193"/>
      <c r="L358" s="194"/>
      <c r="M358" s="195"/>
      <c r="N358" s="196" t="s">
        <v>35</v>
      </c>
      <c r="O358" s="45"/>
      <c r="P358" s="154">
        <f>O358*H358</f>
        <v>0</v>
      </c>
      <c r="Q358" s="154">
        <v>0</v>
      </c>
      <c r="R358" s="154">
        <f>Q358*H358</f>
        <v>0</v>
      </c>
      <c r="S358" s="154">
        <v>0</v>
      </c>
      <c r="T358" s="155">
        <f>S358*H358</f>
        <v>0</v>
      </c>
      <c r="AR358" s="156" t="s">
        <v>233</v>
      </c>
      <c r="AT358" s="156" t="s">
        <v>236</v>
      </c>
      <c r="AU358" s="156" t="s">
        <v>81</v>
      </c>
      <c r="AY358" s="3" t="s">
        <v>157</v>
      </c>
      <c r="BE358" s="157">
        <f>IF(N358="základná",J358,0)</f>
        <v>0</v>
      </c>
      <c r="BF358" s="157">
        <f>IF(N358="znížená",J358,0)</f>
        <v>0</v>
      </c>
      <c r="BG358" s="157">
        <f>IF(N358="zákl. prenesená",J358,0)</f>
        <v>0</v>
      </c>
      <c r="BH358" s="157">
        <f>IF(N358="zníž. prenesená",J358,0)</f>
        <v>0</v>
      </c>
      <c r="BI358" s="157">
        <f>IF(N358="nulová",J358,0)</f>
        <v>0</v>
      </c>
      <c r="BJ358" s="3" t="s">
        <v>81</v>
      </c>
      <c r="BK358" s="157">
        <f>ROUND(I358*H358,2)</f>
        <v>0</v>
      </c>
      <c r="BL358" s="3" t="s">
        <v>197</v>
      </c>
      <c r="BM358" s="156" t="s">
        <v>487</v>
      </c>
    </row>
    <row r="359" spans="2:65" s="158" customFormat="1">
      <c r="B359" s="159"/>
      <c r="D359" s="160" t="s">
        <v>164</v>
      </c>
      <c r="E359" s="161"/>
      <c r="F359" s="162" t="s">
        <v>2268</v>
      </c>
      <c r="H359" s="163">
        <v>12.837999999999999</v>
      </c>
      <c r="I359" s="164"/>
      <c r="L359" s="159"/>
      <c r="M359" s="165"/>
      <c r="N359" s="166"/>
      <c r="O359" s="166"/>
      <c r="P359" s="166"/>
      <c r="Q359" s="166"/>
      <c r="R359" s="166"/>
      <c r="S359" s="166"/>
      <c r="T359" s="167"/>
      <c r="AT359" s="161" t="s">
        <v>164</v>
      </c>
      <c r="AU359" s="161" t="s">
        <v>81</v>
      </c>
      <c r="AV359" s="158" t="s">
        <v>81</v>
      </c>
      <c r="AW359" s="158" t="s">
        <v>26</v>
      </c>
      <c r="AX359" s="158" t="s">
        <v>69</v>
      </c>
      <c r="AY359" s="161" t="s">
        <v>157</v>
      </c>
    </row>
    <row r="360" spans="2:65" s="177" customFormat="1">
      <c r="B360" s="178"/>
      <c r="D360" s="160" t="s">
        <v>164</v>
      </c>
      <c r="E360" s="179"/>
      <c r="F360" s="180" t="s">
        <v>170</v>
      </c>
      <c r="H360" s="181">
        <v>12.837999999999999</v>
      </c>
      <c r="I360" s="182"/>
      <c r="L360" s="178"/>
      <c r="M360" s="183"/>
      <c r="N360" s="184"/>
      <c r="O360" s="184"/>
      <c r="P360" s="184"/>
      <c r="Q360" s="184"/>
      <c r="R360" s="184"/>
      <c r="S360" s="184"/>
      <c r="T360" s="185"/>
      <c r="AT360" s="179" t="s">
        <v>164</v>
      </c>
      <c r="AU360" s="179" t="s">
        <v>81</v>
      </c>
      <c r="AV360" s="177" t="s">
        <v>163</v>
      </c>
      <c r="AW360" s="177" t="s">
        <v>26</v>
      </c>
      <c r="AX360" s="177" t="s">
        <v>75</v>
      </c>
      <c r="AY360" s="179" t="s">
        <v>157</v>
      </c>
    </row>
    <row r="361" spans="2:65" s="17" customFormat="1" ht="24.25" customHeight="1">
      <c r="B361" s="143"/>
      <c r="C361" s="144" t="s">
        <v>488</v>
      </c>
      <c r="D361" s="144" t="s">
        <v>159</v>
      </c>
      <c r="E361" s="145" t="s">
        <v>2269</v>
      </c>
      <c r="F361" s="146" t="s">
        <v>2270</v>
      </c>
      <c r="G361" s="147" t="s">
        <v>187</v>
      </c>
      <c r="H361" s="148">
        <v>1.2999999999999999E-2</v>
      </c>
      <c r="I361" s="149"/>
      <c r="J361" s="150"/>
      <c r="K361" s="151"/>
      <c r="L361" s="18"/>
      <c r="M361" s="152"/>
      <c r="N361" s="153" t="s">
        <v>35</v>
      </c>
      <c r="O361" s="45"/>
      <c r="P361" s="154">
        <f>O361*H361</f>
        <v>0</v>
      </c>
      <c r="Q361" s="154">
        <v>0</v>
      </c>
      <c r="R361" s="154">
        <f>Q361*H361</f>
        <v>0</v>
      </c>
      <c r="S361" s="154">
        <v>0</v>
      </c>
      <c r="T361" s="155">
        <f>S361*H361</f>
        <v>0</v>
      </c>
      <c r="AR361" s="156" t="s">
        <v>197</v>
      </c>
      <c r="AT361" s="156" t="s">
        <v>159</v>
      </c>
      <c r="AU361" s="156" t="s">
        <v>81</v>
      </c>
      <c r="AY361" s="3" t="s">
        <v>157</v>
      </c>
      <c r="BE361" s="157">
        <f>IF(N361="základná",J361,0)</f>
        <v>0</v>
      </c>
      <c r="BF361" s="157">
        <f>IF(N361="znížená",J361,0)</f>
        <v>0</v>
      </c>
      <c r="BG361" s="157">
        <f>IF(N361="zákl. prenesená",J361,0)</f>
        <v>0</v>
      </c>
      <c r="BH361" s="157">
        <f>IF(N361="zníž. prenesená",J361,0)</f>
        <v>0</v>
      </c>
      <c r="BI361" s="157">
        <f>IF(N361="nulová",J361,0)</f>
        <v>0</v>
      </c>
      <c r="BJ361" s="3" t="s">
        <v>81</v>
      </c>
      <c r="BK361" s="157">
        <f>ROUND(I361*H361,2)</f>
        <v>0</v>
      </c>
      <c r="BL361" s="3" t="s">
        <v>197</v>
      </c>
      <c r="BM361" s="156" t="s">
        <v>491</v>
      </c>
    </row>
    <row r="362" spans="2:65" s="129" customFormat="1" ht="22.9" customHeight="1">
      <c r="B362" s="130"/>
      <c r="D362" s="131" t="s">
        <v>68</v>
      </c>
      <c r="E362" s="141" t="s">
        <v>1532</v>
      </c>
      <c r="F362" s="141" t="s">
        <v>1533</v>
      </c>
      <c r="I362" s="133"/>
      <c r="J362" s="142"/>
      <c r="L362" s="130"/>
      <c r="M362" s="135"/>
      <c r="N362" s="136"/>
      <c r="O362" s="136"/>
      <c r="P362" s="137">
        <f>SUM(P363:P381)</f>
        <v>0</v>
      </c>
      <c r="Q362" s="136"/>
      <c r="R362" s="137">
        <f>SUM(R363:R381)</f>
        <v>0</v>
      </c>
      <c r="S362" s="136"/>
      <c r="T362" s="138">
        <f>SUM(T363:T381)</f>
        <v>0</v>
      </c>
      <c r="AR362" s="131" t="s">
        <v>81</v>
      </c>
      <c r="AT362" s="139" t="s">
        <v>68</v>
      </c>
      <c r="AU362" s="139" t="s">
        <v>75</v>
      </c>
      <c r="AY362" s="131" t="s">
        <v>157</v>
      </c>
      <c r="BK362" s="140">
        <f>SUM(BK363:BK381)</f>
        <v>0</v>
      </c>
    </row>
    <row r="363" spans="2:65" s="17" customFormat="1" ht="37.9" customHeight="1">
      <c r="B363" s="143"/>
      <c r="C363" s="144" t="s">
        <v>298</v>
      </c>
      <c r="D363" s="144" t="s">
        <v>159</v>
      </c>
      <c r="E363" s="145" t="s">
        <v>2271</v>
      </c>
      <c r="F363" s="146" t="s">
        <v>2272</v>
      </c>
      <c r="G363" s="147" t="s">
        <v>208</v>
      </c>
      <c r="H363" s="148">
        <v>109.782</v>
      </c>
      <c r="I363" s="149"/>
      <c r="J363" s="150"/>
      <c r="K363" s="151"/>
      <c r="L363" s="18"/>
      <c r="M363" s="152"/>
      <c r="N363" s="153" t="s">
        <v>35</v>
      </c>
      <c r="O363" s="45"/>
      <c r="P363" s="154">
        <f>O363*H363</f>
        <v>0</v>
      </c>
      <c r="Q363" s="154">
        <v>0</v>
      </c>
      <c r="R363" s="154">
        <f>Q363*H363</f>
        <v>0</v>
      </c>
      <c r="S363" s="154">
        <v>0</v>
      </c>
      <c r="T363" s="155">
        <f>S363*H363</f>
        <v>0</v>
      </c>
      <c r="AR363" s="156" t="s">
        <v>197</v>
      </c>
      <c r="AT363" s="156" t="s">
        <v>159</v>
      </c>
      <c r="AU363" s="156" t="s">
        <v>81</v>
      </c>
      <c r="AY363" s="3" t="s">
        <v>157</v>
      </c>
      <c r="BE363" s="157">
        <f>IF(N363="základná",J363,0)</f>
        <v>0</v>
      </c>
      <c r="BF363" s="157">
        <f>IF(N363="znížená",J363,0)</f>
        <v>0</v>
      </c>
      <c r="BG363" s="157">
        <f>IF(N363="zákl. prenesená",J363,0)</f>
        <v>0</v>
      </c>
      <c r="BH363" s="157">
        <f>IF(N363="zníž. prenesená",J363,0)</f>
        <v>0</v>
      </c>
      <c r="BI363" s="157">
        <f>IF(N363="nulová",J363,0)</f>
        <v>0</v>
      </c>
      <c r="BJ363" s="3" t="s">
        <v>81</v>
      </c>
      <c r="BK363" s="157">
        <f>ROUND(I363*H363,2)</f>
        <v>0</v>
      </c>
      <c r="BL363" s="3" t="s">
        <v>197</v>
      </c>
      <c r="BM363" s="156" t="s">
        <v>494</v>
      </c>
    </row>
    <row r="364" spans="2:65" s="17" customFormat="1" ht="33" customHeight="1">
      <c r="B364" s="143"/>
      <c r="C364" s="144" t="s">
        <v>496</v>
      </c>
      <c r="D364" s="144" t="s">
        <v>159</v>
      </c>
      <c r="E364" s="145" t="s">
        <v>2273</v>
      </c>
      <c r="F364" s="146" t="s">
        <v>2274</v>
      </c>
      <c r="G364" s="147" t="s">
        <v>208</v>
      </c>
      <c r="H364" s="148">
        <v>47.668999999999997</v>
      </c>
      <c r="I364" s="149"/>
      <c r="J364" s="150"/>
      <c r="K364" s="151"/>
      <c r="L364" s="18"/>
      <c r="M364" s="152"/>
      <c r="N364" s="153" t="s">
        <v>35</v>
      </c>
      <c r="O364" s="45"/>
      <c r="P364" s="154">
        <f>O364*H364</f>
        <v>0</v>
      </c>
      <c r="Q364" s="154">
        <v>0</v>
      </c>
      <c r="R364" s="154">
        <f>Q364*H364</f>
        <v>0</v>
      </c>
      <c r="S364" s="154">
        <v>0</v>
      </c>
      <c r="T364" s="155">
        <f>S364*H364</f>
        <v>0</v>
      </c>
      <c r="AR364" s="156" t="s">
        <v>197</v>
      </c>
      <c r="AT364" s="156" t="s">
        <v>159</v>
      </c>
      <c r="AU364" s="156" t="s">
        <v>81</v>
      </c>
      <c r="AY364" s="3" t="s">
        <v>157</v>
      </c>
      <c r="BE364" s="157">
        <f>IF(N364="základná",J364,0)</f>
        <v>0</v>
      </c>
      <c r="BF364" s="157">
        <f>IF(N364="znížená",J364,0)</f>
        <v>0</v>
      </c>
      <c r="BG364" s="157">
        <f>IF(N364="zákl. prenesená",J364,0)</f>
        <v>0</v>
      </c>
      <c r="BH364" s="157">
        <f>IF(N364="zníž. prenesená",J364,0)</f>
        <v>0</v>
      </c>
      <c r="BI364" s="157">
        <f>IF(N364="nulová",J364,0)</f>
        <v>0</v>
      </c>
      <c r="BJ364" s="3" t="s">
        <v>81</v>
      </c>
      <c r="BK364" s="157">
        <f>ROUND(I364*H364,2)</f>
        <v>0</v>
      </c>
      <c r="BL364" s="3" t="s">
        <v>197</v>
      </c>
      <c r="BM364" s="156" t="s">
        <v>499</v>
      </c>
    </row>
    <row r="365" spans="2:65" s="17" customFormat="1" ht="44.25" customHeight="1">
      <c r="B365" s="143"/>
      <c r="C365" s="186" t="s">
        <v>304</v>
      </c>
      <c r="D365" s="186" t="s">
        <v>236</v>
      </c>
      <c r="E365" s="187" t="s">
        <v>2275</v>
      </c>
      <c r="F365" s="656" t="s">
        <v>2276</v>
      </c>
      <c r="G365" s="189" t="s">
        <v>208</v>
      </c>
      <c r="H365" s="190">
        <v>48.56</v>
      </c>
      <c r="I365" s="191"/>
      <c r="J365" s="192"/>
      <c r="K365" s="193"/>
      <c r="L365" s="194"/>
      <c r="M365" s="195"/>
      <c r="N365" s="196" t="s">
        <v>35</v>
      </c>
      <c r="O365" s="45"/>
      <c r="P365" s="154">
        <f>O365*H365</f>
        <v>0</v>
      </c>
      <c r="Q365" s="154">
        <v>0</v>
      </c>
      <c r="R365" s="154">
        <f>Q365*H365</f>
        <v>0</v>
      </c>
      <c r="S365" s="154">
        <v>0</v>
      </c>
      <c r="T365" s="155">
        <f>S365*H365</f>
        <v>0</v>
      </c>
      <c r="AR365" s="156" t="s">
        <v>233</v>
      </c>
      <c r="AT365" s="156" t="s">
        <v>236</v>
      </c>
      <c r="AU365" s="156" t="s">
        <v>81</v>
      </c>
      <c r="AY365" s="3" t="s">
        <v>157</v>
      </c>
      <c r="BE365" s="157">
        <f>IF(N365="základná",J365,0)</f>
        <v>0</v>
      </c>
      <c r="BF365" s="157">
        <f>IF(N365="znížená",J365,0)</f>
        <v>0</v>
      </c>
      <c r="BG365" s="157">
        <f>IF(N365="zákl. prenesená",J365,0)</f>
        <v>0</v>
      </c>
      <c r="BH365" s="157">
        <f>IF(N365="zníž. prenesená",J365,0)</f>
        <v>0</v>
      </c>
      <c r="BI365" s="157">
        <f>IF(N365="nulová",J365,0)</f>
        <v>0</v>
      </c>
      <c r="BJ365" s="3" t="s">
        <v>81</v>
      </c>
      <c r="BK365" s="157">
        <f>ROUND(I365*H365,2)</f>
        <v>0</v>
      </c>
      <c r="BL365" s="3" t="s">
        <v>197</v>
      </c>
      <c r="BM365" s="156" t="s">
        <v>519</v>
      </c>
    </row>
    <row r="366" spans="2:65" s="158" customFormat="1">
      <c r="B366" s="159"/>
      <c r="D366" s="160" t="s">
        <v>164</v>
      </c>
      <c r="E366" s="161"/>
      <c r="F366" s="662" t="s">
        <v>2277</v>
      </c>
      <c r="H366" s="163">
        <v>48.56</v>
      </c>
      <c r="I366" s="164"/>
      <c r="L366" s="159"/>
      <c r="M366" s="165"/>
      <c r="N366" s="166"/>
      <c r="O366" s="166"/>
      <c r="P366" s="166"/>
      <c r="Q366" s="166"/>
      <c r="R366" s="166"/>
      <c r="S366" s="166"/>
      <c r="T366" s="167"/>
      <c r="AT366" s="161" t="s">
        <v>164</v>
      </c>
      <c r="AU366" s="161" t="s">
        <v>81</v>
      </c>
      <c r="AV366" s="158" t="s">
        <v>81</v>
      </c>
      <c r="AW366" s="158" t="s">
        <v>26</v>
      </c>
      <c r="AX366" s="158" t="s">
        <v>69</v>
      </c>
      <c r="AY366" s="161" t="s">
        <v>157</v>
      </c>
    </row>
    <row r="367" spans="2:65" s="177" customFormat="1">
      <c r="B367" s="178"/>
      <c r="D367" s="160" t="s">
        <v>164</v>
      </c>
      <c r="E367" s="179"/>
      <c r="F367" s="663" t="s">
        <v>170</v>
      </c>
      <c r="H367" s="181">
        <v>48.56</v>
      </c>
      <c r="I367" s="182"/>
      <c r="L367" s="178"/>
      <c r="M367" s="183"/>
      <c r="N367" s="184"/>
      <c r="O367" s="184"/>
      <c r="P367" s="184"/>
      <c r="Q367" s="184"/>
      <c r="R367" s="184"/>
      <c r="S367" s="184"/>
      <c r="T367" s="185"/>
      <c r="AT367" s="179" t="s">
        <v>164</v>
      </c>
      <c r="AU367" s="179" t="s">
        <v>81</v>
      </c>
      <c r="AV367" s="177" t="s">
        <v>163</v>
      </c>
      <c r="AW367" s="177" t="s">
        <v>26</v>
      </c>
      <c r="AX367" s="177" t="s">
        <v>75</v>
      </c>
      <c r="AY367" s="179" t="s">
        <v>157</v>
      </c>
    </row>
    <row r="368" spans="2:65" s="17" customFormat="1" ht="16.5" customHeight="1">
      <c r="B368" s="143"/>
      <c r="C368" s="144" t="s">
        <v>531</v>
      </c>
      <c r="D368" s="144" t="s">
        <v>159</v>
      </c>
      <c r="E368" s="145" t="s">
        <v>2278</v>
      </c>
      <c r="F368" s="655" t="s">
        <v>2279</v>
      </c>
      <c r="G368" s="147" t="s">
        <v>208</v>
      </c>
      <c r="H368" s="148">
        <v>47.668999999999997</v>
      </c>
      <c r="I368" s="149"/>
      <c r="J368" s="150"/>
      <c r="K368" s="151"/>
      <c r="L368" s="18"/>
      <c r="M368" s="152"/>
      <c r="N368" s="153" t="s">
        <v>35</v>
      </c>
      <c r="O368" s="45"/>
      <c r="P368" s="154">
        <f>O368*H368</f>
        <v>0</v>
      </c>
      <c r="Q368" s="154">
        <v>0</v>
      </c>
      <c r="R368" s="154">
        <f>Q368*H368</f>
        <v>0</v>
      </c>
      <c r="S368" s="154">
        <v>0</v>
      </c>
      <c r="T368" s="155">
        <f>S368*H368</f>
        <v>0</v>
      </c>
      <c r="AR368" s="156" t="s">
        <v>197</v>
      </c>
      <c r="AT368" s="156" t="s">
        <v>159</v>
      </c>
      <c r="AU368" s="156" t="s">
        <v>81</v>
      </c>
      <c r="AY368" s="3" t="s">
        <v>157</v>
      </c>
      <c r="BE368" s="157">
        <f>IF(N368="základná",J368,0)</f>
        <v>0</v>
      </c>
      <c r="BF368" s="157">
        <f>IF(N368="znížená",J368,0)</f>
        <v>0</v>
      </c>
      <c r="BG368" s="157">
        <f>IF(N368="zákl. prenesená",J368,0)</f>
        <v>0</v>
      </c>
      <c r="BH368" s="157">
        <f>IF(N368="zníž. prenesená",J368,0)</f>
        <v>0</v>
      </c>
      <c r="BI368" s="157">
        <f>IF(N368="nulová",J368,0)</f>
        <v>0</v>
      </c>
      <c r="BJ368" s="3" t="s">
        <v>81</v>
      </c>
      <c r="BK368" s="157">
        <f>ROUND(I368*H368,2)</f>
        <v>0</v>
      </c>
      <c r="BL368" s="3" t="s">
        <v>197</v>
      </c>
      <c r="BM368" s="156" t="s">
        <v>534</v>
      </c>
    </row>
    <row r="369" spans="2:65" s="17" customFormat="1" ht="16.5" customHeight="1">
      <c r="B369" s="143"/>
      <c r="C369" s="186" t="s">
        <v>326</v>
      </c>
      <c r="D369" s="186" t="s">
        <v>236</v>
      </c>
      <c r="E369" s="187" t="s">
        <v>2280</v>
      </c>
      <c r="F369" s="656" t="s">
        <v>2281</v>
      </c>
      <c r="G369" s="189" t="s">
        <v>208</v>
      </c>
      <c r="H369" s="190">
        <v>54.350999999999999</v>
      </c>
      <c r="I369" s="191"/>
      <c r="J369" s="192"/>
      <c r="K369" s="193"/>
      <c r="L369" s="194"/>
      <c r="M369" s="195"/>
      <c r="N369" s="196" t="s">
        <v>35</v>
      </c>
      <c r="O369" s="45"/>
      <c r="P369" s="154">
        <f>O369*H369</f>
        <v>0</v>
      </c>
      <c r="Q369" s="154">
        <v>0</v>
      </c>
      <c r="R369" s="154">
        <f>Q369*H369</f>
        <v>0</v>
      </c>
      <c r="S369" s="154">
        <v>0</v>
      </c>
      <c r="T369" s="155">
        <f>S369*H369</f>
        <v>0</v>
      </c>
      <c r="AR369" s="156" t="s">
        <v>233</v>
      </c>
      <c r="AT369" s="156" t="s">
        <v>236</v>
      </c>
      <c r="AU369" s="156" t="s">
        <v>81</v>
      </c>
      <c r="AY369" s="3" t="s">
        <v>157</v>
      </c>
      <c r="BE369" s="157">
        <f>IF(N369="základná",J369,0)</f>
        <v>0</v>
      </c>
      <c r="BF369" s="157">
        <f>IF(N369="znížená",J369,0)</f>
        <v>0</v>
      </c>
      <c r="BG369" s="157">
        <f>IF(N369="zákl. prenesená",J369,0)</f>
        <v>0</v>
      </c>
      <c r="BH369" s="157">
        <f>IF(N369="zníž. prenesená",J369,0)</f>
        <v>0</v>
      </c>
      <c r="BI369" s="157">
        <f>IF(N369="nulová",J369,0)</f>
        <v>0</v>
      </c>
      <c r="BJ369" s="3" t="s">
        <v>81</v>
      </c>
      <c r="BK369" s="157">
        <f>ROUND(I369*H369,2)</f>
        <v>0</v>
      </c>
      <c r="BL369" s="3" t="s">
        <v>197</v>
      </c>
      <c r="BM369" s="156" t="s">
        <v>537</v>
      </c>
    </row>
    <row r="370" spans="2:65" s="158" customFormat="1">
      <c r="B370" s="159"/>
      <c r="D370" s="160" t="s">
        <v>164</v>
      </c>
      <c r="E370" s="161"/>
      <c r="F370" s="662" t="s">
        <v>2282</v>
      </c>
      <c r="H370" s="163">
        <v>54.350999999999999</v>
      </c>
      <c r="I370" s="164"/>
      <c r="L370" s="159"/>
      <c r="M370" s="165"/>
      <c r="N370" s="166"/>
      <c r="O370" s="166"/>
      <c r="P370" s="166"/>
      <c r="Q370" s="166"/>
      <c r="R370" s="166"/>
      <c r="S370" s="166"/>
      <c r="T370" s="167"/>
      <c r="AT370" s="161" t="s">
        <v>164</v>
      </c>
      <c r="AU370" s="161" t="s">
        <v>81</v>
      </c>
      <c r="AV370" s="158" t="s">
        <v>81</v>
      </c>
      <c r="AW370" s="158" t="s">
        <v>26</v>
      </c>
      <c r="AX370" s="158" t="s">
        <v>69</v>
      </c>
      <c r="AY370" s="161" t="s">
        <v>157</v>
      </c>
    </row>
    <row r="371" spans="2:65" s="177" customFormat="1">
      <c r="B371" s="178"/>
      <c r="D371" s="160" t="s">
        <v>164</v>
      </c>
      <c r="E371" s="179"/>
      <c r="F371" s="663" t="s">
        <v>170</v>
      </c>
      <c r="H371" s="181">
        <v>54.350999999999999</v>
      </c>
      <c r="I371" s="182"/>
      <c r="L371" s="178"/>
      <c r="M371" s="183"/>
      <c r="N371" s="184"/>
      <c r="O371" s="184"/>
      <c r="P371" s="184"/>
      <c r="Q371" s="184"/>
      <c r="R371" s="184"/>
      <c r="S371" s="184"/>
      <c r="T371" s="185"/>
      <c r="AT371" s="179" t="s">
        <v>164</v>
      </c>
      <c r="AU371" s="179" t="s">
        <v>81</v>
      </c>
      <c r="AV371" s="177" t="s">
        <v>163</v>
      </c>
      <c r="AW371" s="177" t="s">
        <v>26</v>
      </c>
      <c r="AX371" s="177" t="s">
        <v>75</v>
      </c>
      <c r="AY371" s="179" t="s">
        <v>157</v>
      </c>
    </row>
    <row r="372" spans="2:65" s="17" customFormat="1" ht="24.25" customHeight="1">
      <c r="B372" s="143"/>
      <c r="C372" s="144" t="s">
        <v>538</v>
      </c>
      <c r="D372" s="144" t="s">
        <v>159</v>
      </c>
      <c r="E372" s="145" t="s">
        <v>2283</v>
      </c>
      <c r="F372" s="655" t="s">
        <v>2284</v>
      </c>
      <c r="G372" s="147" t="s">
        <v>208</v>
      </c>
      <c r="H372" s="148">
        <v>15.122</v>
      </c>
      <c r="I372" s="149"/>
      <c r="J372" s="150"/>
      <c r="K372" s="151"/>
      <c r="L372" s="18"/>
      <c r="M372" s="152"/>
      <c r="N372" s="153" t="s">
        <v>35</v>
      </c>
      <c r="O372" s="45"/>
      <c r="P372" s="154">
        <f>O372*H372</f>
        <v>0</v>
      </c>
      <c r="Q372" s="154">
        <v>0</v>
      </c>
      <c r="R372" s="154">
        <f>Q372*H372</f>
        <v>0</v>
      </c>
      <c r="S372" s="154">
        <v>0</v>
      </c>
      <c r="T372" s="155">
        <f>S372*H372</f>
        <v>0</v>
      </c>
      <c r="AR372" s="156" t="s">
        <v>197</v>
      </c>
      <c r="AT372" s="156" t="s">
        <v>159</v>
      </c>
      <c r="AU372" s="156" t="s">
        <v>81</v>
      </c>
      <c r="AY372" s="3" t="s">
        <v>157</v>
      </c>
      <c r="BE372" s="157">
        <f>IF(N372="základná",J372,0)</f>
        <v>0</v>
      </c>
      <c r="BF372" s="157">
        <f>IF(N372="znížená",J372,0)</f>
        <v>0</v>
      </c>
      <c r="BG372" s="157">
        <f>IF(N372="zákl. prenesená",J372,0)</f>
        <v>0</v>
      </c>
      <c r="BH372" s="157">
        <f>IF(N372="zníž. prenesená",J372,0)</f>
        <v>0</v>
      </c>
      <c r="BI372" s="157">
        <f>IF(N372="nulová",J372,0)</f>
        <v>0</v>
      </c>
      <c r="BJ372" s="3" t="s">
        <v>81</v>
      </c>
      <c r="BK372" s="157">
        <f>ROUND(I372*H372,2)</f>
        <v>0</v>
      </c>
      <c r="BL372" s="3" t="s">
        <v>197</v>
      </c>
      <c r="BM372" s="156" t="s">
        <v>541</v>
      </c>
    </row>
    <row r="373" spans="2:65" s="17" customFormat="1" ht="50.25" customHeight="1">
      <c r="B373" s="143"/>
      <c r="C373" s="186" t="s">
        <v>329</v>
      </c>
      <c r="D373" s="186" t="s">
        <v>236</v>
      </c>
      <c r="E373" s="187" t="s">
        <v>2285</v>
      </c>
      <c r="F373" s="656" t="s">
        <v>2286</v>
      </c>
      <c r="G373" s="189" t="s">
        <v>208</v>
      </c>
      <c r="H373" s="190">
        <v>15.404999999999999</v>
      </c>
      <c r="I373" s="191"/>
      <c r="J373" s="192"/>
      <c r="K373" s="193"/>
      <c r="L373" s="194"/>
      <c r="M373" s="195"/>
      <c r="N373" s="196" t="s">
        <v>35</v>
      </c>
      <c r="O373" s="45"/>
      <c r="P373" s="154">
        <f>O373*H373</f>
        <v>0</v>
      </c>
      <c r="Q373" s="154">
        <v>0</v>
      </c>
      <c r="R373" s="154">
        <f>Q373*H373</f>
        <v>0</v>
      </c>
      <c r="S373" s="154">
        <v>0</v>
      </c>
      <c r="T373" s="155">
        <f>S373*H373</f>
        <v>0</v>
      </c>
      <c r="AR373" s="156" t="s">
        <v>233</v>
      </c>
      <c r="AT373" s="156" t="s">
        <v>236</v>
      </c>
      <c r="AU373" s="156" t="s">
        <v>81</v>
      </c>
      <c r="AY373" s="3" t="s">
        <v>157</v>
      </c>
      <c r="BE373" s="157">
        <f>IF(N373="základná",J373,0)</f>
        <v>0</v>
      </c>
      <c r="BF373" s="157">
        <f>IF(N373="znížená",J373,0)</f>
        <v>0</v>
      </c>
      <c r="BG373" s="157">
        <f>IF(N373="zákl. prenesená",J373,0)</f>
        <v>0</v>
      </c>
      <c r="BH373" s="157">
        <f>IF(N373="zníž. prenesená",J373,0)</f>
        <v>0</v>
      </c>
      <c r="BI373" s="157">
        <f>IF(N373="nulová",J373,0)</f>
        <v>0</v>
      </c>
      <c r="BJ373" s="3" t="s">
        <v>81</v>
      </c>
      <c r="BK373" s="157">
        <f>ROUND(I373*H373,2)</f>
        <v>0</v>
      </c>
      <c r="BL373" s="3" t="s">
        <v>197</v>
      </c>
      <c r="BM373" s="156" t="s">
        <v>545</v>
      </c>
    </row>
    <row r="374" spans="2:65" s="158" customFormat="1">
      <c r="B374" s="159"/>
      <c r="D374" s="160" t="s">
        <v>164</v>
      </c>
      <c r="E374" s="161"/>
      <c r="F374" s="662" t="s">
        <v>2287</v>
      </c>
      <c r="H374" s="163">
        <v>15.404999999999999</v>
      </c>
      <c r="I374" s="164"/>
      <c r="L374" s="159"/>
      <c r="M374" s="165"/>
      <c r="N374" s="166"/>
      <c r="O374" s="166"/>
      <c r="P374" s="166"/>
      <c r="Q374" s="166"/>
      <c r="R374" s="166"/>
      <c r="S374" s="166"/>
      <c r="T374" s="167"/>
      <c r="AT374" s="161" t="s">
        <v>164</v>
      </c>
      <c r="AU374" s="161" t="s">
        <v>81</v>
      </c>
      <c r="AV374" s="158" t="s">
        <v>81</v>
      </c>
      <c r="AW374" s="158" t="s">
        <v>26</v>
      </c>
      <c r="AX374" s="158" t="s">
        <v>69</v>
      </c>
      <c r="AY374" s="161" t="s">
        <v>157</v>
      </c>
    </row>
    <row r="375" spans="2:65" s="177" customFormat="1">
      <c r="B375" s="178"/>
      <c r="D375" s="160" t="s">
        <v>164</v>
      </c>
      <c r="E375" s="179"/>
      <c r="F375" s="180" t="s">
        <v>170</v>
      </c>
      <c r="H375" s="181">
        <v>15.404999999999999</v>
      </c>
      <c r="I375" s="182"/>
      <c r="L375" s="178"/>
      <c r="M375" s="183"/>
      <c r="N375" s="184"/>
      <c r="O375" s="184"/>
      <c r="P375" s="184"/>
      <c r="Q375" s="184"/>
      <c r="R375" s="184"/>
      <c r="S375" s="184"/>
      <c r="T375" s="185"/>
      <c r="AT375" s="179" t="s">
        <v>164</v>
      </c>
      <c r="AU375" s="179" t="s">
        <v>81</v>
      </c>
      <c r="AV375" s="177" t="s">
        <v>163</v>
      </c>
      <c r="AW375" s="177" t="s">
        <v>26</v>
      </c>
      <c r="AX375" s="177" t="s">
        <v>75</v>
      </c>
      <c r="AY375" s="179" t="s">
        <v>157</v>
      </c>
    </row>
    <row r="376" spans="2:65" s="17" customFormat="1" ht="16.5" customHeight="1">
      <c r="B376" s="143"/>
      <c r="C376" s="144" t="s">
        <v>546</v>
      </c>
      <c r="D376" s="144" t="s">
        <v>159</v>
      </c>
      <c r="E376" s="145" t="s">
        <v>2288</v>
      </c>
      <c r="F376" s="146" t="s">
        <v>2289</v>
      </c>
      <c r="G376" s="147" t="s">
        <v>208</v>
      </c>
      <c r="H376" s="148">
        <v>15.122</v>
      </c>
      <c r="I376" s="149"/>
      <c r="J376" s="150"/>
      <c r="K376" s="151"/>
      <c r="L376" s="18"/>
      <c r="M376" s="152"/>
      <c r="N376" s="153" t="s">
        <v>35</v>
      </c>
      <c r="O376" s="45"/>
      <c r="P376" s="154">
        <f>O376*H376</f>
        <v>0</v>
      </c>
      <c r="Q376" s="154">
        <v>0</v>
      </c>
      <c r="R376" s="154">
        <f>Q376*H376</f>
        <v>0</v>
      </c>
      <c r="S376" s="154">
        <v>0</v>
      </c>
      <c r="T376" s="155">
        <f>S376*H376</f>
        <v>0</v>
      </c>
      <c r="AR376" s="156" t="s">
        <v>197</v>
      </c>
      <c r="AT376" s="156" t="s">
        <v>159</v>
      </c>
      <c r="AU376" s="156" t="s">
        <v>81</v>
      </c>
      <c r="AY376" s="3" t="s">
        <v>157</v>
      </c>
      <c r="BE376" s="157">
        <f>IF(N376="základná",J376,0)</f>
        <v>0</v>
      </c>
      <c r="BF376" s="157">
        <f>IF(N376="znížená",J376,0)</f>
        <v>0</v>
      </c>
      <c r="BG376" s="157">
        <f>IF(N376="zákl. prenesená",J376,0)</f>
        <v>0</v>
      </c>
      <c r="BH376" s="157">
        <f>IF(N376="zníž. prenesená",J376,0)</f>
        <v>0</v>
      </c>
      <c r="BI376" s="157">
        <f>IF(N376="nulová",J376,0)</f>
        <v>0</v>
      </c>
      <c r="BJ376" s="3" t="s">
        <v>81</v>
      </c>
      <c r="BK376" s="157">
        <f>ROUND(I376*H376,2)</f>
        <v>0</v>
      </c>
      <c r="BL376" s="3" t="s">
        <v>197</v>
      </c>
      <c r="BM376" s="156" t="s">
        <v>549</v>
      </c>
    </row>
    <row r="377" spans="2:65" s="17" customFormat="1" ht="16.5" customHeight="1">
      <c r="B377" s="143"/>
      <c r="C377" s="186" t="s">
        <v>333</v>
      </c>
      <c r="D377" s="186" t="s">
        <v>236</v>
      </c>
      <c r="E377" s="187" t="s">
        <v>2280</v>
      </c>
      <c r="F377" s="188" t="s">
        <v>2281</v>
      </c>
      <c r="G377" s="189" t="s">
        <v>208</v>
      </c>
      <c r="H377" s="190">
        <v>17.242000000000001</v>
      </c>
      <c r="I377" s="191"/>
      <c r="J377" s="192"/>
      <c r="K377" s="193"/>
      <c r="L377" s="194"/>
      <c r="M377" s="195"/>
      <c r="N377" s="196" t="s">
        <v>35</v>
      </c>
      <c r="O377" s="45"/>
      <c r="P377" s="154">
        <f>O377*H377</f>
        <v>0</v>
      </c>
      <c r="Q377" s="154">
        <v>0</v>
      </c>
      <c r="R377" s="154">
        <f>Q377*H377</f>
        <v>0</v>
      </c>
      <c r="S377" s="154">
        <v>0</v>
      </c>
      <c r="T377" s="155">
        <f>S377*H377</f>
        <v>0</v>
      </c>
      <c r="AR377" s="156" t="s">
        <v>233</v>
      </c>
      <c r="AT377" s="156" t="s">
        <v>236</v>
      </c>
      <c r="AU377" s="156" t="s">
        <v>81</v>
      </c>
      <c r="AY377" s="3" t="s">
        <v>157</v>
      </c>
      <c r="BE377" s="157">
        <f>IF(N377="základná",J377,0)</f>
        <v>0</v>
      </c>
      <c r="BF377" s="157">
        <f>IF(N377="znížená",J377,0)</f>
        <v>0</v>
      </c>
      <c r="BG377" s="157">
        <f>IF(N377="zákl. prenesená",J377,0)</f>
        <v>0</v>
      </c>
      <c r="BH377" s="157">
        <f>IF(N377="zníž. prenesená",J377,0)</f>
        <v>0</v>
      </c>
      <c r="BI377" s="157">
        <f>IF(N377="nulová",J377,0)</f>
        <v>0</v>
      </c>
      <c r="BJ377" s="3" t="s">
        <v>81</v>
      </c>
      <c r="BK377" s="157">
        <f>ROUND(I377*H377,2)</f>
        <v>0</v>
      </c>
      <c r="BL377" s="3" t="s">
        <v>197</v>
      </c>
      <c r="BM377" s="156" t="s">
        <v>553</v>
      </c>
    </row>
    <row r="378" spans="2:65" s="158" customFormat="1">
      <c r="B378" s="159"/>
      <c r="D378" s="160" t="s">
        <v>164</v>
      </c>
      <c r="E378" s="161"/>
      <c r="F378" s="162" t="s">
        <v>2290</v>
      </c>
      <c r="H378" s="163">
        <v>17.242000000000001</v>
      </c>
      <c r="I378" s="164"/>
      <c r="L378" s="159"/>
      <c r="M378" s="165"/>
      <c r="N378" s="166"/>
      <c r="O378" s="166"/>
      <c r="P378" s="166"/>
      <c r="Q378" s="166"/>
      <c r="R378" s="166"/>
      <c r="S378" s="166"/>
      <c r="T378" s="167"/>
      <c r="AT378" s="161" t="s">
        <v>164</v>
      </c>
      <c r="AU378" s="161" t="s">
        <v>81</v>
      </c>
      <c r="AV378" s="158" t="s">
        <v>81</v>
      </c>
      <c r="AW378" s="158" t="s">
        <v>26</v>
      </c>
      <c r="AX378" s="158" t="s">
        <v>69</v>
      </c>
      <c r="AY378" s="161" t="s">
        <v>157</v>
      </c>
    </row>
    <row r="379" spans="2:65" s="177" customFormat="1">
      <c r="B379" s="178"/>
      <c r="D379" s="160" t="s">
        <v>164</v>
      </c>
      <c r="E379" s="179"/>
      <c r="F379" s="180" t="s">
        <v>170</v>
      </c>
      <c r="H379" s="181">
        <v>17.242000000000001</v>
      </c>
      <c r="I379" s="182"/>
      <c r="L379" s="178"/>
      <c r="M379" s="183"/>
      <c r="N379" s="184"/>
      <c r="O379" s="184"/>
      <c r="P379" s="184"/>
      <c r="Q379" s="184"/>
      <c r="R379" s="184"/>
      <c r="S379" s="184"/>
      <c r="T379" s="185"/>
      <c r="AT379" s="179" t="s">
        <v>164</v>
      </c>
      <c r="AU379" s="179" t="s">
        <v>81</v>
      </c>
      <c r="AV379" s="177" t="s">
        <v>163</v>
      </c>
      <c r="AW379" s="177" t="s">
        <v>26</v>
      </c>
      <c r="AX379" s="177" t="s">
        <v>75</v>
      </c>
      <c r="AY379" s="179" t="s">
        <v>157</v>
      </c>
    </row>
    <row r="380" spans="2:65" s="17" customFormat="1" ht="24.25" customHeight="1">
      <c r="B380" s="143"/>
      <c r="C380" s="144" t="s">
        <v>556</v>
      </c>
      <c r="D380" s="144" t="s">
        <v>159</v>
      </c>
      <c r="E380" s="145" t="s">
        <v>2291</v>
      </c>
      <c r="F380" s="146" t="s">
        <v>2292</v>
      </c>
      <c r="G380" s="147" t="s">
        <v>239</v>
      </c>
      <c r="H380" s="148">
        <v>28.933</v>
      </c>
      <c r="I380" s="149"/>
      <c r="J380" s="150"/>
      <c r="K380" s="151"/>
      <c r="L380" s="18"/>
      <c r="M380" s="152"/>
      <c r="N380" s="153" t="s">
        <v>35</v>
      </c>
      <c r="O380" s="45"/>
      <c r="P380" s="154">
        <f>O380*H380</f>
        <v>0</v>
      </c>
      <c r="Q380" s="154">
        <v>0</v>
      </c>
      <c r="R380" s="154">
        <f>Q380*H380</f>
        <v>0</v>
      </c>
      <c r="S380" s="154">
        <v>0</v>
      </c>
      <c r="T380" s="155">
        <f>S380*H380</f>
        <v>0</v>
      </c>
      <c r="AR380" s="156" t="s">
        <v>197</v>
      </c>
      <c r="AT380" s="156" t="s">
        <v>159</v>
      </c>
      <c r="AU380" s="156" t="s">
        <v>81</v>
      </c>
      <c r="AY380" s="3" t="s">
        <v>157</v>
      </c>
      <c r="BE380" s="157">
        <f>IF(N380="základná",J380,0)</f>
        <v>0</v>
      </c>
      <c r="BF380" s="157">
        <f>IF(N380="znížená",J380,0)</f>
        <v>0</v>
      </c>
      <c r="BG380" s="157">
        <f>IF(N380="zákl. prenesená",J380,0)</f>
        <v>0</v>
      </c>
      <c r="BH380" s="157">
        <f>IF(N380="zníž. prenesená",J380,0)</f>
        <v>0</v>
      </c>
      <c r="BI380" s="157">
        <f>IF(N380="nulová",J380,0)</f>
        <v>0</v>
      </c>
      <c r="BJ380" s="3" t="s">
        <v>81</v>
      </c>
      <c r="BK380" s="157">
        <f>ROUND(I380*H380,2)</f>
        <v>0</v>
      </c>
      <c r="BL380" s="3" t="s">
        <v>197</v>
      </c>
      <c r="BM380" s="156" t="s">
        <v>559</v>
      </c>
    </row>
    <row r="381" spans="2:65" s="17" customFormat="1" ht="24.25" customHeight="1">
      <c r="B381" s="143"/>
      <c r="C381" s="144" t="s">
        <v>339</v>
      </c>
      <c r="D381" s="144" t="s">
        <v>159</v>
      </c>
      <c r="E381" s="145" t="s">
        <v>2293</v>
      </c>
      <c r="F381" s="146" t="s">
        <v>2294</v>
      </c>
      <c r="G381" s="147" t="s">
        <v>187</v>
      </c>
      <c r="H381" s="148">
        <v>0.35099999999999998</v>
      </c>
      <c r="I381" s="149"/>
      <c r="J381" s="150"/>
      <c r="K381" s="151"/>
      <c r="L381" s="18"/>
      <c r="M381" s="152"/>
      <c r="N381" s="153" t="s">
        <v>35</v>
      </c>
      <c r="O381" s="45"/>
      <c r="P381" s="154">
        <f>O381*H381</f>
        <v>0</v>
      </c>
      <c r="Q381" s="154">
        <v>0</v>
      </c>
      <c r="R381" s="154">
        <f>Q381*H381</f>
        <v>0</v>
      </c>
      <c r="S381" s="154">
        <v>0</v>
      </c>
      <c r="T381" s="155">
        <f>S381*H381</f>
        <v>0</v>
      </c>
      <c r="AR381" s="156" t="s">
        <v>197</v>
      </c>
      <c r="AT381" s="156" t="s">
        <v>159</v>
      </c>
      <c r="AU381" s="156" t="s">
        <v>81</v>
      </c>
      <c r="AY381" s="3" t="s">
        <v>157</v>
      </c>
      <c r="BE381" s="157">
        <f>IF(N381="základná",J381,0)</f>
        <v>0</v>
      </c>
      <c r="BF381" s="157">
        <f>IF(N381="znížená",J381,0)</f>
        <v>0</v>
      </c>
      <c r="BG381" s="157">
        <f>IF(N381="zákl. prenesená",J381,0)</f>
        <v>0</v>
      </c>
      <c r="BH381" s="157">
        <f>IF(N381="zníž. prenesená",J381,0)</f>
        <v>0</v>
      </c>
      <c r="BI381" s="157">
        <f>IF(N381="nulová",J381,0)</f>
        <v>0</v>
      </c>
      <c r="BJ381" s="3" t="s">
        <v>81</v>
      </c>
      <c r="BK381" s="157">
        <f>ROUND(I381*H381,2)</f>
        <v>0</v>
      </c>
      <c r="BL381" s="3" t="s">
        <v>197</v>
      </c>
      <c r="BM381" s="156" t="s">
        <v>566</v>
      </c>
    </row>
    <row r="382" spans="2:65" s="129" customFormat="1" ht="22.9" customHeight="1">
      <c r="B382" s="130"/>
      <c r="D382" s="131" t="s">
        <v>68</v>
      </c>
      <c r="E382" s="141" t="s">
        <v>609</v>
      </c>
      <c r="F382" s="141" t="s">
        <v>610</v>
      </c>
      <c r="I382" s="133"/>
      <c r="J382" s="142"/>
      <c r="L382" s="130"/>
      <c r="M382" s="135"/>
      <c r="N382" s="136"/>
      <c r="O382" s="136"/>
      <c r="P382" s="137">
        <f>SUM(P383:P385)</f>
        <v>0</v>
      </c>
      <c r="Q382" s="136"/>
      <c r="R382" s="137">
        <f>SUM(R383:R385)</f>
        <v>0</v>
      </c>
      <c r="S382" s="136"/>
      <c r="T382" s="138">
        <f>SUM(T383:T385)</f>
        <v>0</v>
      </c>
      <c r="AR382" s="131" t="s">
        <v>81</v>
      </c>
      <c r="AT382" s="139" t="s">
        <v>68</v>
      </c>
      <c r="AU382" s="139" t="s">
        <v>75</v>
      </c>
      <c r="AY382" s="131" t="s">
        <v>157</v>
      </c>
      <c r="BK382" s="140">
        <f>SUM(BK383:BK385)</f>
        <v>0</v>
      </c>
    </row>
    <row r="383" spans="2:65" s="17" customFormat="1" ht="16.5" customHeight="1">
      <c r="B383" s="143"/>
      <c r="C383" s="144" t="s">
        <v>574</v>
      </c>
      <c r="D383" s="144" t="s">
        <v>159</v>
      </c>
      <c r="E383" s="145" t="s">
        <v>612</v>
      </c>
      <c r="F383" s="146" t="s">
        <v>613</v>
      </c>
      <c r="G383" s="147" t="s">
        <v>222</v>
      </c>
      <c r="H383" s="148">
        <v>2</v>
      </c>
      <c r="I383" s="149"/>
      <c r="J383" s="150"/>
      <c r="K383" s="151"/>
      <c r="L383" s="18"/>
      <c r="M383" s="152"/>
      <c r="N383" s="153" t="s">
        <v>35</v>
      </c>
      <c r="O383" s="45"/>
      <c r="P383" s="154">
        <f>O383*H383</f>
        <v>0</v>
      </c>
      <c r="Q383" s="154">
        <v>0</v>
      </c>
      <c r="R383" s="154">
        <f>Q383*H383</f>
        <v>0</v>
      </c>
      <c r="S383" s="154">
        <v>0</v>
      </c>
      <c r="T383" s="155">
        <f>S383*H383</f>
        <v>0</v>
      </c>
      <c r="AR383" s="156" t="s">
        <v>197</v>
      </c>
      <c r="AT383" s="156" t="s">
        <v>159</v>
      </c>
      <c r="AU383" s="156" t="s">
        <v>81</v>
      </c>
      <c r="AY383" s="3" t="s">
        <v>157</v>
      </c>
      <c r="BE383" s="157">
        <f>IF(N383="základná",J383,0)</f>
        <v>0</v>
      </c>
      <c r="BF383" s="157">
        <f>IF(N383="znížená",J383,0)</f>
        <v>0</v>
      </c>
      <c r="BG383" s="157">
        <f>IF(N383="zákl. prenesená",J383,0)</f>
        <v>0</v>
      </c>
      <c r="BH383" s="157">
        <f>IF(N383="zníž. prenesená",J383,0)</f>
        <v>0</v>
      </c>
      <c r="BI383" s="157">
        <f>IF(N383="nulová",J383,0)</f>
        <v>0</v>
      </c>
      <c r="BJ383" s="3" t="s">
        <v>81</v>
      </c>
      <c r="BK383" s="157">
        <f>ROUND(I383*H383,2)</f>
        <v>0</v>
      </c>
      <c r="BL383" s="3" t="s">
        <v>197</v>
      </c>
      <c r="BM383" s="156" t="s">
        <v>577</v>
      </c>
    </row>
    <row r="384" spans="2:65" s="17" customFormat="1" ht="16.5" customHeight="1">
      <c r="B384" s="143"/>
      <c r="C384" s="186" t="s">
        <v>343</v>
      </c>
      <c r="D384" s="186" t="s">
        <v>236</v>
      </c>
      <c r="E384" s="187" t="s">
        <v>615</v>
      </c>
      <c r="F384" s="188" t="s">
        <v>616</v>
      </c>
      <c r="G384" s="189" t="s">
        <v>222</v>
      </c>
      <c r="H384" s="190">
        <v>2</v>
      </c>
      <c r="I384" s="191"/>
      <c r="J384" s="192"/>
      <c r="K384" s="193"/>
      <c r="L384" s="194"/>
      <c r="M384" s="195"/>
      <c r="N384" s="196" t="s">
        <v>35</v>
      </c>
      <c r="O384" s="45"/>
      <c r="P384" s="154">
        <f>O384*H384</f>
        <v>0</v>
      </c>
      <c r="Q384" s="154">
        <v>0</v>
      </c>
      <c r="R384" s="154">
        <f>Q384*H384</f>
        <v>0</v>
      </c>
      <c r="S384" s="154">
        <v>0</v>
      </c>
      <c r="T384" s="155">
        <f>S384*H384</f>
        <v>0</v>
      </c>
      <c r="AR384" s="156" t="s">
        <v>233</v>
      </c>
      <c r="AT384" s="156" t="s">
        <v>236</v>
      </c>
      <c r="AU384" s="156" t="s">
        <v>81</v>
      </c>
      <c r="AY384" s="3" t="s">
        <v>157</v>
      </c>
      <c r="BE384" s="157">
        <f>IF(N384="základná",J384,0)</f>
        <v>0</v>
      </c>
      <c r="BF384" s="157">
        <f>IF(N384="znížená",J384,0)</f>
        <v>0</v>
      </c>
      <c r="BG384" s="157">
        <f>IF(N384="zákl. prenesená",J384,0)</f>
        <v>0</v>
      </c>
      <c r="BH384" s="157">
        <f>IF(N384="zníž. prenesená",J384,0)</f>
        <v>0</v>
      </c>
      <c r="BI384" s="157">
        <f>IF(N384="nulová",J384,0)</f>
        <v>0</v>
      </c>
      <c r="BJ384" s="3" t="s">
        <v>81</v>
      </c>
      <c r="BK384" s="157">
        <f>ROUND(I384*H384,2)</f>
        <v>0</v>
      </c>
      <c r="BL384" s="3" t="s">
        <v>197</v>
      </c>
      <c r="BM384" s="156" t="s">
        <v>581</v>
      </c>
    </row>
    <row r="385" spans="2:65" s="17" customFormat="1" ht="24.25" customHeight="1">
      <c r="B385" s="143"/>
      <c r="C385" s="144" t="s">
        <v>582</v>
      </c>
      <c r="D385" s="144" t="s">
        <v>159</v>
      </c>
      <c r="E385" s="145" t="s">
        <v>2295</v>
      </c>
      <c r="F385" s="146" t="s">
        <v>2296</v>
      </c>
      <c r="G385" s="147" t="s">
        <v>187</v>
      </c>
      <c r="H385" s="148">
        <v>4.2999999999999997E-2</v>
      </c>
      <c r="I385" s="149"/>
      <c r="J385" s="150"/>
      <c r="K385" s="151"/>
      <c r="L385" s="18"/>
      <c r="M385" s="152"/>
      <c r="N385" s="153" t="s">
        <v>35</v>
      </c>
      <c r="O385" s="45"/>
      <c r="P385" s="154">
        <f>O385*H385</f>
        <v>0</v>
      </c>
      <c r="Q385" s="154">
        <v>0</v>
      </c>
      <c r="R385" s="154">
        <f>Q385*H385</f>
        <v>0</v>
      </c>
      <c r="S385" s="154">
        <v>0</v>
      </c>
      <c r="T385" s="155">
        <f>S385*H385</f>
        <v>0</v>
      </c>
      <c r="AR385" s="156" t="s">
        <v>197</v>
      </c>
      <c r="AT385" s="156" t="s">
        <v>159</v>
      </c>
      <c r="AU385" s="156" t="s">
        <v>81</v>
      </c>
      <c r="AY385" s="3" t="s">
        <v>157</v>
      </c>
      <c r="BE385" s="157">
        <f>IF(N385="základná",J385,0)</f>
        <v>0</v>
      </c>
      <c r="BF385" s="157">
        <f>IF(N385="znížená",J385,0)</f>
        <v>0</v>
      </c>
      <c r="BG385" s="157">
        <f>IF(N385="zákl. prenesená",J385,0)</f>
        <v>0</v>
      </c>
      <c r="BH385" s="157">
        <f>IF(N385="zníž. prenesená",J385,0)</f>
        <v>0</v>
      </c>
      <c r="BI385" s="157">
        <f>IF(N385="nulová",J385,0)</f>
        <v>0</v>
      </c>
      <c r="BJ385" s="3" t="s">
        <v>81</v>
      </c>
      <c r="BK385" s="157">
        <f>ROUND(I385*H385,2)</f>
        <v>0</v>
      </c>
      <c r="BL385" s="3" t="s">
        <v>197</v>
      </c>
      <c r="BM385" s="156" t="s">
        <v>585</v>
      </c>
    </row>
    <row r="386" spans="2:65" s="129" customFormat="1" ht="22.9" customHeight="1">
      <c r="B386" s="130"/>
      <c r="D386" s="131" t="s">
        <v>68</v>
      </c>
      <c r="E386" s="141" t="s">
        <v>2297</v>
      </c>
      <c r="F386" s="141" t="s">
        <v>2298</v>
      </c>
      <c r="I386" s="133"/>
      <c r="J386" s="142"/>
      <c r="L386" s="130"/>
      <c r="M386" s="135"/>
      <c r="N386" s="136"/>
      <c r="O386" s="136"/>
      <c r="P386" s="137">
        <f>SUM(P387:P398)</f>
        <v>0</v>
      </c>
      <c r="Q386" s="136"/>
      <c r="R386" s="137">
        <f>SUM(R387:R398)</f>
        <v>0</v>
      </c>
      <c r="S386" s="136"/>
      <c r="T386" s="138">
        <f>SUM(T387:T398)</f>
        <v>0</v>
      </c>
      <c r="AR386" s="131" t="s">
        <v>81</v>
      </c>
      <c r="AT386" s="139" t="s">
        <v>68</v>
      </c>
      <c r="AU386" s="139" t="s">
        <v>75</v>
      </c>
      <c r="AY386" s="131" t="s">
        <v>157</v>
      </c>
      <c r="BK386" s="140">
        <f>SUM(BK387:BK398)</f>
        <v>0</v>
      </c>
    </row>
    <row r="387" spans="2:65" s="17" customFormat="1" ht="24.25" customHeight="1">
      <c r="B387" s="143"/>
      <c r="C387" s="144" t="s">
        <v>352</v>
      </c>
      <c r="D387" s="144" t="s">
        <v>159</v>
      </c>
      <c r="E387" s="145" t="s">
        <v>2299</v>
      </c>
      <c r="F387" s="146" t="s">
        <v>2300</v>
      </c>
      <c r="G387" s="147" t="s">
        <v>208</v>
      </c>
      <c r="H387" s="148">
        <v>15.122</v>
      </c>
      <c r="I387" s="149"/>
      <c r="J387" s="150"/>
      <c r="K387" s="151"/>
      <c r="L387" s="18"/>
      <c r="M387" s="152"/>
      <c r="N387" s="153" t="s">
        <v>35</v>
      </c>
      <c r="O387" s="45"/>
      <c r="P387" s="154">
        <f>O387*H387</f>
        <v>0</v>
      </c>
      <c r="Q387" s="154">
        <v>0</v>
      </c>
      <c r="R387" s="154">
        <f>Q387*H387</f>
        <v>0</v>
      </c>
      <c r="S387" s="154">
        <v>0</v>
      </c>
      <c r="T387" s="155">
        <f>S387*H387</f>
        <v>0</v>
      </c>
      <c r="AR387" s="156" t="s">
        <v>197</v>
      </c>
      <c r="AT387" s="156" t="s">
        <v>159</v>
      </c>
      <c r="AU387" s="156" t="s">
        <v>81</v>
      </c>
      <c r="AY387" s="3" t="s">
        <v>157</v>
      </c>
      <c r="BE387" s="157">
        <f>IF(N387="základná",J387,0)</f>
        <v>0</v>
      </c>
      <c r="BF387" s="157">
        <f>IF(N387="znížená",J387,0)</f>
        <v>0</v>
      </c>
      <c r="BG387" s="157">
        <f>IF(N387="zákl. prenesená",J387,0)</f>
        <v>0</v>
      </c>
      <c r="BH387" s="157">
        <f>IF(N387="zníž. prenesená",J387,0)</f>
        <v>0</v>
      </c>
      <c r="BI387" s="157">
        <f>IF(N387="nulová",J387,0)</f>
        <v>0</v>
      </c>
      <c r="BJ387" s="3" t="s">
        <v>81</v>
      </c>
      <c r="BK387" s="157">
        <f>ROUND(I387*H387,2)</f>
        <v>0</v>
      </c>
      <c r="BL387" s="3" t="s">
        <v>197</v>
      </c>
      <c r="BM387" s="156" t="s">
        <v>589</v>
      </c>
    </row>
    <row r="388" spans="2:65" s="17" customFormat="1" ht="16.5" customHeight="1">
      <c r="B388" s="143"/>
      <c r="C388" s="144" t="s">
        <v>591</v>
      </c>
      <c r="D388" s="144" t="s">
        <v>159</v>
      </c>
      <c r="E388" s="145" t="s">
        <v>2301</v>
      </c>
      <c r="F388" s="146" t="s">
        <v>2302</v>
      </c>
      <c r="G388" s="147" t="s">
        <v>239</v>
      </c>
      <c r="H388" s="148">
        <v>24.195</v>
      </c>
      <c r="I388" s="149"/>
      <c r="J388" s="150"/>
      <c r="K388" s="151"/>
      <c r="L388" s="18"/>
      <c r="M388" s="152"/>
      <c r="N388" s="153" t="s">
        <v>35</v>
      </c>
      <c r="O388" s="45"/>
      <c r="P388" s="154">
        <f>O388*H388</f>
        <v>0</v>
      </c>
      <c r="Q388" s="154">
        <v>0</v>
      </c>
      <c r="R388" s="154">
        <f>Q388*H388</f>
        <v>0</v>
      </c>
      <c r="S388" s="154">
        <v>0</v>
      </c>
      <c r="T388" s="155">
        <f>S388*H388</f>
        <v>0</v>
      </c>
      <c r="AR388" s="156" t="s">
        <v>197</v>
      </c>
      <c r="AT388" s="156" t="s">
        <v>159</v>
      </c>
      <c r="AU388" s="156" t="s">
        <v>81</v>
      </c>
      <c r="AY388" s="3" t="s">
        <v>157</v>
      </c>
      <c r="BE388" s="157">
        <f>IF(N388="základná",J388,0)</f>
        <v>0</v>
      </c>
      <c r="BF388" s="157">
        <f>IF(N388="znížená",J388,0)</f>
        <v>0</v>
      </c>
      <c r="BG388" s="157">
        <f>IF(N388="zákl. prenesená",J388,0)</f>
        <v>0</v>
      </c>
      <c r="BH388" s="157">
        <f>IF(N388="zníž. prenesená",J388,0)</f>
        <v>0</v>
      </c>
      <c r="BI388" s="157">
        <f>IF(N388="nulová",J388,0)</f>
        <v>0</v>
      </c>
      <c r="BJ388" s="3" t="s">
        <v>81</v>
      </c>
      <c r="BK388" s="157">
        <f>ROUND(I388*H388,2)</f>
        <v>0</v>
      </c>
      <c r="BL388" s="3" t="s">
        <v>197</v>
      </c>
      <c r="BM388" s="156" t="s">
        <v>595</v>
      </c>
    </row>
    <row r="389" spans="2:65" s="17" customFormat="1" ht="24.25" customHeight="1">
      <c r="B389" s="143"/>
      <c r="C389" s="186" t="s">
        <v>357</v>
      </c>
      <c r="D389" s="186" t="s">
        <v>236</v>
      </c>
      <c r="E389" s="187" t="s">
        <v>2303</v>
      </c>
      <c r="F389" s="188" t="s">
        <v>2304</v>
      </c>
      <c r="G389" s="189" t="s">
        <v>162</v>
      </c>
      <c r="H389" s="190">
        <v>0.192</v>
      </c>
      <c r="I389" s="191"/>
      <c r="J389" s="192"/>
      <c r="K389" s="193"/>
      <c r="L389" s="194"/>
      <c r="M389" s="195"/>
      <c r="N389" s="196" t="s">
        <v>35</v>
      </c>
      <c r="O389" s="45"/>
      <c r="P389" s="154">
        <f>O389*H389</f>
        <v>0</v>
      </c>
      <c r="Q389" s="154">
        <v>0</v>
      </c>
      <c r="R389" s="154">
        <f>Q389*H389</f>
        <v>0</v>
      </c>
      <c r="S389" s="154">
        <v>0</v>
      </c>
      <c r="T389" s="155">
        <f>S389*H389</f>
        <v>0</v>
      </c>
      <c r="AR389" s="156" t="s">
        <v>233</v>
      </c>
      <c r="AT389" s="156" t="s">
        <v>236</v>
      </c>
      <c r="AU389" s="156" t="s">
        <v>81</v>
      </c>
      <c r="AY389" s="3" t="s">
        <v>157</v>
      </c>
      <c r="BE389" s="157">
        <f>IF(N389="základná",J389,0)</f>
        <v>0</v>
      </c>
      <c r="BF389" s="157">
        <f>IF(N389="znížená",J389,0)</f>
        <v>0</v>
      </c>
      <c r="BG389" s="157">
        <f>IF(N389="zákl. prenesená",J389,0)</f>
        <v>0</v>
      </c>
      <c r="BH389" s="157">
        <f>IF(N389="zníž. prenesená",J389,0)</f>
        <v>0</v>
      </c>
      <c r="BI389" s="157">
        <f>IF(N389="nulová",J389,0)</f>
        <v>0</v>
      </c>
      <c r="BJ389" s="3" t="s">
        <v>81</v>
      </c>
      <c r="BK389" s="157">
        <f>ROUND(I389*H389,2)</f>
        <v>0</v>
      </c>
      <c r="BL389" s="3" t="s">
        <v>197</v>
      </c>
      <c r="BM389" s="156" t="s">
        <v>599</v>
      </c>
    </row>
    <row r="390" spans="2:65" s="158" customFormat="1">
      <c r="B390" s="159"/>
      <c r="D390" s="160" t="s">
        <v>164</v>
      </c>
      <c r="E390" s="161"/>
      <c r="F390" s="162" t="s">
        <v>2305</v>
      </c>
      <c r="H390" s="163">
        <v>0.192</v>
      </c>
      <c r="I390" s="164"/>
      <c r="L390" s="159"/>
      <c r="M390" s="165"/>
      <c r="N390" s="166"/>
      <c r="O390" s="166"/>
      <c r="P390" s="166"/>
      <c r="Q390" s="166"/>
      <c r="R390" s="166"/>
      <c r="S390" s="166"/>
      <c r="T390" s="167"/>
      <c r="AT390" s="161" t="s">
        <v>164</v>
      </c>
      <c r="AU390" s="161" t="s">
        <v>81</v>
      </c>
      <c r="AV390" s="158" t="s">
        <v>81</v>
      </c>
      <c r="AW390" s="158" t="s">
        <v>26</v>
      </c>
      <c r="AX390" s="158" t="s">
        <v>69</v>
      </c>
      <c r="AY390" s="161" t="s">
        <v>157</v>
      </c>
    </row>
    <row r="391" spans="2:65" s="177" customFormat="1">
      <c r="B391" s="178"/>
      <c r="D391" s="160" t="s">
        <v>164</v>
      </c>
      <c r="E391" s="179"/>
      <c r="F391" s="180" t="s">
        <v>170</v>
      </c>
      <c r="H391" s="181">
        <v>0.192</v>
      </c>
      <c r="I391" s="182"/>
      <c r="L391" s="178"/>
      <c r="M391" s="183"/>
      <c r="N391" s="184"/>
      <c r="O391" s="184"/>
      <c r="P391" s="184"/>
      <c r="Q391" s="184"/>
      <c r="R391" s="184"/>
      <c r="S391" s="184"/>
      <c r="T391" s="185"/>
      <c r="AT391" s="179" t="s">
        <v>164</v>
      </c>
      <c r="AU391" s="179" t="s">
        <v>81</v>
      </c>
      <c r="AV391" s="177" t="s">
        <v>163</v>
      </c>
      <c r="AW391" s="177" t="s">
        <v>26</v>
      </c>
      <c r="AX391" s="177" t="s">
        <v>75</v>
      </c>
      <c r="AY391" s="179" t="s">
        <v>157</v>
      </c>
    </row>
    <row r="392" spans="2:65" s="17" customFormat="1" ht="24.25" customHeight="1">
      <c r="B392" s="143"/>
      <c r="C392" s="144" t="s">
        <v>603</v>
      </c>
      <c r="D392" s="144" t="s">
        <v>159</v>
      </c>
      <c r="E392" s="145" t="s">
        <v>2306</v>
      </c>
      <c r="F392" s="146" t="s">
        <v>2307</v>
      </c>
      <c r="G392" s="147" t="s">
        <v>239</v>
      </c>
      <c r="H392" s="148">
        <v>25.786999999999999</v>
      </c>
      <c r="I392" s="149"/>
      <c r="J392" s="150"/>
      <c r="K392" s="151"/>
      <c r="L392" s="18"/>
      <c r="M392" s="152"/>
      <c r="N392" s="153" t="s">
        <v>35</v>
      </c>
      <c r="O392" s="45"/>
      <c r="P392" s="154">
        <f>O392*H392</f>
        <v>0</v>
      </c>
      <c r="Q392" s="154">
        <v>0</v>
      </c>
      <c r="R392" s="154">
        <f>Q392*H392</f>
        <v>0</v>
      </c>
      <c r="S392" s="154">
        <v>0</v>
      </c>
      <c r="T392" s="155">
        <f>S392*H392</f>
        <v>0</v>
      </c>
      <c r="AR392" s="156" t="s">
        <v>197</v>
      </c>
      <c r="AT392" s="156" t="s">
        <v>159</v>
      </c>
      <c r="AU392" s="156" t="s">
        <v>81</v>
      </c>
      <c r="AY392" s="3" t="s">
        <v>157</v>
      </c>
      <c r="BE392" s="157">
        <f>IF(N392="základná",J392,0)</f>
        <v>0</v>
      </c>
      <c r="BF392" s="157">
        <f>IF(N392="znížená",J392,0)</f>
        <v>0</v>
      </c>
      <c r="BG392" s="157">
        <f>IF(N392="zákl. prenesená",J392,0)</f>
        <v>0</v>
      </c>
      <c r="BH392" s="157">
        <f>IF(N392="zníž. prenesená",J392,0)</f>
        <v>0</v>
      </c>
      <c r="BI392" s="157">
        <f>IF(N392="nulová",J392,0)</f>
        <v>0</v>
      </c>
      <c r="BJ392" s="3" t="s">
        <v>81</v>
      </c>
      <c r="BK392" s="157">
        <f>ROUND(I392*H392,2)</f>
        <v>0</v>
      </c>
      <c r="BL392" s="3" t="s">
        <v>197</v>
      </c>
      <c r="BM392" s="156" t="s">
        <v>604</v>
      </c>
    </row>
    <row r="393" spans="2:65" s="17" customFormat="1" ht="24.25" customHeight="1">
      <c r="B393" s="143"/>
      <c r="C393" s="186" t="s">
        <v>364</v>
      </c>
      <c r="D393" s="186" t="s">
        <v>236</v>
      </c>
      <c r="E393" s="187" t="s">
        <v>2308</v>
      </c>
      <c r="F393" s="188" t="s">
        <v>2309</v>
      </c>
      <c r="G393" s="189" t="s">
        <v>162</v>
      </c>
      <c r="H393" s="190">
        <v>0.32200000000000001</v>
      </c>
      <c r="I393" s="191"/>
      <c r="J393" s="192"/>
      <c r="K393" s="193"/>
      <c r="L393" s="194"/>
      <c r="M393" s="195"/>
      <c r="N393" s="196" t="s">
        <v>35</v>
      </c>
      <c r="O393" s="45"/>
      <c r="P393" s="154">
        <f>O393*H393</f>
        <v>0</v>
      </c>
      <c r="Q393" s="154">
        <v>0</v>
      </c>
      <c r="R393" s="154">
        <f>Q393*H393</f>
        <v>0</v>
      </c>
      <c r="S393" s="154">
        <v>0</v>
      </c>
      <c r="T393" s="155">
        <f>S393*H393</f>
        <v>0</v>
      </c>
      <c r="AR393" s="156" t="s">
        <v>233</v>
      </c>
      <c r="AT393" s="156" t="s">
        <v>236</v>
      </c>
      <c r="AU393" s="156" t="s">
        <v>81</v>
      </c>
      <c r="AY393" s="3" t="s">
        <v>157</v>
      </c>
      <c r="BE393" s="157">
        <f>IF(N393="základná",J393,0)</f>
        <v>0</v>
      </c>
      <c r="BF393" s="157">
        <f>IF(N393="znížená",J393,0)</f>
        <v>0</v>
      </c>
      <c r="BG393" s="157">
        <f>IF(N393="zákl. prenesená",J393,0)</f>
        <v>0</v>
      </c>
      <c r="BH393" s="157">
        <f>IF(N393="zníž. prenesená",J393,0)</f>
        <v>0</v>
      </c>
      <c r="BI393" s="157">
        <f>IF(N393="nulová",J393,0)</f>
        <v>0</v>
      </c>
      <c r="BJ393" s="3" t="s">
        <v>81</v>
      </c>
      <c r="BK393" s="157">
        <f>ROUND(I393*H393,2)</f>
        <v>0</v>
      </c>
      <c r="BL393" s="3" t="s">
        <v>197</v>
      </c>
      <c r="BM393" s="156" t="s">
        <v>608</v>
      </c>
    </row>
    <row r="394" spans="2:65" s="17" customFormat="1" ht="24.25" customHeight="1">
      <c r="B394" s="143"/>
      <c r="C394" s="144" t="s">
        <v>611</v>
      </c>
      <c r="D394" s="144" t="s">
        <v>159</v>
      </c>
      <c r="E394" s="145" t="s">
        <v>2310</v>
      </c>
      <c r="F394" s="146" t="s">
        <v>2311</v>
      </c>
      <c r="G394" s="147" t="s">
        <v>239</v>
      </c>
      <c r="H394" s="148">
        <v>82.625</v>
      </c>
      <c r="I394" s="149"/>
      <c r="J394" s="150"/>
      <c r="K394" s="151"/>
      <c r="L394" s="18"/>
      <c r="M394" s="152"/>
      <c r="N394" s="153" t="s">
        <v>35</v>
      </c>
      <c r="O394" s="45"/>
      <c r="P394" s="154">
        <f>O394*H394</f>
        <v>0</v>
      </c>
      <c r="Q394" s="154">
        <v>0</v>
      </c>
      <c r="R394" s="154">
        <f>Q394*H394</f>
        <v>0</v>
      </c>
      <c r="S394" s="154">
        <v>0</v>
      </c>
      <c r="T394" s="155">
        <f>S394*H394</f>
        <v>0</v>
      </c>
      <c r="AR394" s="156" t="s">
        <v>197</v>
      </c>
      <c r="AT394" s="156" t="s">
        <v>159</v>
      </c>
      <c r="AU394" s="156" t="s">
        <v>81</v>
      </c>
      <c r="AY394" s="3" t="s">
        <v>157</v>
      </c>
      <c r="BE394" s="157">
        <f>IF(N394="základná",J394,0)</f>
        <v>0</v>
      </c>
      <c r="BF394" s="157">
        <f>IF(N394="znížená",J394,0)</f>
        <v>0</v>
      </c>
      <c r="BG394" s="157">
        <f>IF(N394="zákl. prenesená",J394,0)</f>
        <v>0</v>
      </c>
      <c r="BH394" s="157">
        <f>IF(N394="zníž. prenesená",J394,0)</f>
        <v>0</v>
      </c>
      <c r="BI394" s="157">
        <f>IF(N394="nulová",J394,0)</f>
        <v>0</v>
      </c>
      <c r="BJ394" s="3" t="s">
        <v>81</v>
      </c>
      <c r="BK394" s="157">
        <f>ROUND(I394*H394,2)</f>
        <v>0</v>
      </c>
      <c r="BL394" s="3" t="s">
        <v>197</v>
      </c>
      <c r="BM394" s="156" t="s">
        <v>614</v>
      </c>
    </row>
    <row r="395" spans="2:65" s="17" customFormat="1" ht="24.25" customHeight="1">
      <c r="B395" s="143"/>
      <c r="C395" s="144" t="s">
        <v>368</v>
      </c>
      <c r="D395" s="144" t="s">
        <v>159</v>
      </c>
      <c r="E395" s="145" t="s">
        <v>2312</v>
      </c>
      <c r="F395" s="146" t="s">
        <v>2313</v>
      </c>
      <c r="G395" s="147" t="s">
        <v>162</v>
      </c>
      <c r="H395" s="148">
        <v>1.07</v>
      </c>
      <c r="I395" s="149"/>
      <c r="J395" s="150"/>
      <c r="K395" s="151"/>
      <c r="L395" s="18"/>
      <c r="M395" s="152"/>
      <c r="N395" s="153" t="s">
        <v>35</v>
      </c>
      <c r="O395" s="45"/>
      <c r="P395" s="154">
        <f>O395*H395</f>
        <v>0</v>
      </c>
      <c r="Q395" s="154">
        <v>0</v>
      </c>
      <c r="R395" s="154">
        <f>Q395*H395</f>
        <v>0</v>
      </c>
      <c r="S395" s="154">
        <v>0</v>
      </c>
      <c r="T395" s="155">
        <f>S395*H395</f>
        <v>0</v>
      </c>
      <c r="AR395" s="156" t="s">
        <v>197</v>
      </c>
      <c r="AT395" s="156" t="s">
        <v>159</v>
      </c>
      <c r="AU395" s="156" t="s">
        <v>81</v>
      </c>
      <c r="AY395" s="3" t="s">
        <v>157</v>
      </c>
      <c r="BE395" s="157">
        <f>IF(N395="základná",J395,0)</f>
        <v>0</v>
      </c>
      <c r="BF395" s="157">
        <f>IF(N395="znížená",J395,0)</f>
        <v>0</v>
      </c>
      <c r="BG395" s="157">
        <f>IF(N395="zákl. prenesená",J395,0)</f>
        <v>0</v>
      </c>
      <c r="BH395" s="157">
        <f>IF(N395="zníž. prenesená",J395,0)</f>
        <v>0</v>
      </c>
      <c r="BI395" s="157">
        <f>IF(N395="nulová",J395,0)</f>
        <v>0</v>
      </c>
      <c r="BJ395" s="3" t="s">
        <v>81</v>
      </c>
      <c r="BK395" s="157">
        <f>ROUND(I395*H395,2)</f>
        <v>0</v>
      </c>
      <c r="BL395" s="3" t="s">
        <v>197</v>
      </c>
      <c r="BM395" s="156" t="s">
        <v>617</v>
      </c>
    </row>
    <row r="396" spans="2:65" s="158" customFormat="1">
      <c r="B396" s="159"/>
      <c r="D396" s="160" t="s">
        <v>164</v>
      </c>
      <c r="E396" s="161"/>
      <c r="F396" s="162" t="s">
        <v>2314</v>
      </c>
      <c r="H396" s="163">
        <v>1.07</v>
      </c>
      <c r="I396" s="164"/>
      <c r="L396" s="159"/>
      <c r="M396" s="165"/>
      <c r="N396" s="166"/>
      <c r="O396" s="166"/>
      <c r="P396" s="166"/>
      <c r="Q396" s="166"/>
      <c r="R396" s="166"/>
      <c r="S396" s="166"/>
      <c r="T396" s="167"/>
      <c r="AT396" s="161" t="s">
        <v>164</v>
      </c>
      <c r="AU396" s="161" t="s">
        <v>81</v>
      </c>
      <c r="AV396" s="158" t="s">
        <v>81</v>
      </c>
      <c r="AW396" s="158" t="s">
        <v>26</v>
      </c>
      <c r="AX396" s="158" t="s">
        <v>69</v>
      </c>
      <c r="AY396" s="161" t="s">
        <v>157</v>
      </c>
    </row>
    <row r="397" spans="2:65" s="177" customFormat="1">
      <c r="B397" s="178"/>
      <c r="D397" s="160" t="s">
        <v>164</v>
      </c>
      <c r="E397" s="179"/>
      <c r="F397" s="180" t="s">
        <v>170</v>
      </c>
      <c r="H397" s="181">
        <v>1.07</v>
      </c>
      <c r="I397" s="182"/>
      <c r="L397" s="178"/>
      <c r="M397" s="183"/>
      <c r="N397" s="184"/>
      <c r="O397" s="184"/>
      <c r="P397" s="184"/>
      <c r="Q397" s="184"/>
      <c r="R397" s="184"/>
      <c r="S397" s="184"/>
      <c r="T397" s="185"/>
      <c r="AT397" s="179" t="s">
        <v>164</v>
      </c>
      <c r="AU397" s="179" t="s">
        <v>81</v>
      </c>
      <c r="AV397" s="177" t="s">
        <v>163</v>
      </c>
      <c r="AW397" s="177" t="s">
        <v>26</v>
      </c>
      <c r="AX397" s="177" t="s">
        <v>75</v>
      </c>
      <c r="AY397" s="179" t="s">
        <v>157</v>
      </c>
    </row>
    <row r="398" spans="2:65" s="17" customFormat="1" ht="24.25" customHeight="1">
      <c r="B398" s="143"/>
      <c r="C398" s="144" t="s">
        <v>618</v>
      </c>
      <c r="D398" s="144" t="s">
        <v>159</v>
      </c>
      <c r="E398" s="145" t="s">
        <v>2315</v>
      </c>
      <c r="F398" s="146" t="s">
        <v>2316</v>
      </c>
      <c r="G398" s="147" t="s">
        <v>187</v>
      </c>
      <c r="H398" s="148">
        <v>0.40300000000000002</v>
      </c>
      <c r="I398" s="149"/>
      <c r="J398" s="150"/>
      <c r="K398" s="151"/>
      <c r="L398" s="18"/>
      <c r="M398" s="152"/>
      <c r="N398" s="153" t="s">
        <v>35</v>
      </c>
      <c r="O398" s="45"/>
      <c r="P398" s="154">
        <f>O398*H398</f>
        <v>0</v>
      </c>
      <c r="Q398" s="154">
        <v>0</v>
      </c>
      <c r="R398" s="154">
        <f>Q398*H398</f>
        <v>0</v>
      </c>
      <c r="S398" s="154">
        <v>0</v>
      </c>
      <c r="T398" s="155">
        <f>S398*H398</f>
        <v>0</v>
      </c>
      <c r="AR398" s="156" t="s">
        <v>197</v>
      </c>
      <c r="AT398" s="156" t="s">
        <v>159</v>
      </c>
      <c r="AU398" s="156" t="s">
        <v>81</v>
      </c>
      <c r="AY398" s="3" t="s">
        <v>157</v>
      </c>
      <c r="BE398" s="157">
        <f>IF(N398="základná",J398,0)</f>
        <v>0</v>
      </c>
      <c r="BF398" s="157">
        <f>IF(N398="znížená",J398,0)</f>
        <v>0</v>
      </c>
      <c r="BG398" s="157">
        <f>IF(N398="zákl. prenesená",J398,0)</f>
        <v>0</v>
      </c>
      <c r="BH398" s="157">
        <f>IF(N398="zníž. prenesená",J398,0)</f>
        <v>0</v>
      </c>
      <c r="BI398" s="157">
        <f>IF(N398="nulová",J398,0)</f>
        <v>0</v>
      </c>
      <c r="BJ398" s="3" t="s">
        <v>81</v>
      </c>
      <c r="BK398" s="157">
        <f>ROUND(I398*H398,2)</f>
        <v>0</v>
      </c>
      <c r="BL398" s="3" t="s">
        <v>197</v>
      </c>
      <c r="BM398" s="156" t="s">
        <v>621</v>
      </c>
    </row>
    <row r="399" spans="2:65" s="129" customFormat="1" ht="22.9" customHeight="1">
      <c r="B399" s="130"/>
      <c r="D399" s="131" t="s">
        <v>68</v>
      </c>
      <c r="E399" s="141" t="s">
        <v>622</v>
      </c>
      <c r="F399" s="141" t="s">
        <v>623</v>
      </c>
      <c r="I399" s="133"/>
      <c r="J399" s="142"/>
      <c r="L399" s="130"/>
      <c r="M399" s="135"/>
      <c r="N399" s="136"/>
      <c r="O399" s="136"/>
      <c r="P399" s="137">
        <f>SUM(P400:P412)</f>
        <v>0</v>
      </c>
      <c r="Q399" s="136"/>
      <c r="R399" s="137">
        <f>SUM(R400:R412)</f>
        <v>0</v>
      </c>
      <c r="S399" s="136"/>
      <c r="T399" s="138">
        <f>SUM(T400:T412)</f>
        <v>0</v>
      </c>
      <c r="AR399" s="131" t="s">
        <v>81</v>
      </c>
      <c r="AT399" s="139" t="s">
        <v>68</v>
      </c>
      <c r="AU399" s="139" t="s">
        <v>75</v>
      </c>
      <c r="AY399" s="131" t="s">
        <v>157</v>
      </c>
      <c r="BK399" s="140">
        <f>SUM(BK400:BK412)</f>
        <v>0</v>
      </c>
    </row>
    <row r="400" spans="2:65" s="17" customFormat="1" ht="24.25" customHeight="1">
      <c r="B400" s="143"/>
      <c r="C400" s="144" t="s">
        <v>376</v>
      </c>
      <c r="D400" s="144" t="s">
        <v>159</v>
      </c>
      <c r="E400" s="145" t="s">
        <v>2317</v>
      </c>
      <c r="F400" s="146" t="s">
        <v>2318</v>
      </c>
      <c r="G400" s="147" t="s">
        <v>208</v>
      </c>
      <c r="H400" s="148">
        <v>47.668999999999997</v>
      </c>
      <c r="I400" s="149"/>
      <c r="J400" s="150"/>
      <c r="K400" s="151"/>
      <c r="L400" s="18"/>
      <c r="M400" s="152"/>
      <c r="N400" s="153" t="s">
        <v>35</v>
      </c>
      <c r="O400" s="45"/>
      <c r="P400" s="154">
        <f t="shared" ref="P400:P405" si="0">O400*H400</f>
        <v>0</v>
      </c>
      <c r="Q400" s="154">
        <v>0</v>
      </c>
      <c r="R400" s="154">
        <f t="shared" ref="R400:R405" si="1">Q400*H400</f>
        <v>0</v>
      </c>
      <c r="S400" s="154">
        <v>0</v>
      </c>
      <c r="T400" s="155">
        <f t="shared" ref="T400:T405" si="2">S400*H400</f>
        <v>0</v>
      </c>
      <c r="AR400" s="156" t="s">
        <v>197</v>
      </c>
      <c r="AT400" s="156" t="s">
        <v>159</v>
      </c>
      <c r="AU400" s="156" t="s">
        <v>81</v>
      </c>
      <c r="AY400" s="3" t="s">
        <v>157</v>
      </c>
      <c r="BE400" s="157">
        <f t="shared" ref="BE400:BE405" si="3">IF(N400="základná",J400,0)</f>
        <v>0</v>
      </c>
      <c r="BF400" s="157">
        <f t="shared" ref="BF400:BF405" si="4">IF(N400="znížená",J400,0)</f>
        <v>0</v>
      </c>
      <c r="BG400" s="157">
        <f t="shared" ref="BG400:BG405" si="5">IF(N400="zákl. prenesená",J400,0)</f>
        <v>0</v>
      </c>
      <c r="BH400" s="157">
        <f t="shared" ref="BH400:BH405" si="6">IF(N400="zníž. prenesená",J400,0)</f>
        <v>0</v>
      </c>
      <c r="BI400" s="157">
        <f t="shared" ref="BI400:BI405" si="7">IF(N400="nulová",J400,0)</f>
        <v>0</v>
      </c>
      <c r="BJ400" s="3" t="s">
        <v>81</v>
      </c>
      <c r="BK400" s="157">
        <f t="shared" ref="BK400:BK405" si="8">ROUND(I400*H400,2)</f>
        <v>0</v>
      </c>
      <c r="BL400" s="3" t="s">
        <v>197</v>
      </c>
      <c r="BM400" s="156" t="s">
        <v>626</v>
      </c>
    </row>
    <row r="401" spans="2:65" s="17" customFormat="1" ht="37.9" customHeight="1">
      <c r="B401" s="143"/>
      <c r="C401" s="144" t="s">
        <v>627</v>
      </c>
      <c r="D401" s="144" t="s">
        <v>159</v>
      </c>
      <c r="E401" s="145" t="s">
        <v>2319</v>
      </c>
      <c r="F401" s="146" t="s">
        <v>2320</v>
      </c>
      <c r="G401" s="147" t="s">
        <v>208</v>
      </c>
      <c r="H401" s="148">
        <v>109.782</v>
      </c>
      <c r="I401" s="149"/>
      <c r="J401" s="150"/>
      <c r="K401" s="151"/>
      <c r="L401" s="18"/>
      <c r="M401" s="152"/>
      <c r="N401" s="153" t="s">
        <v>35</v>
      </c>
      <c r="O401" s="45"/>
      <c r="P401" s="154">
        <f t="shared" si="0"/>
        <v>0</v>
      </c>
      <c r="Q401" s="154">
        <v>0</v>
      </c>
      <c r="R401" s="154">
        <f t="shared" si="1"/>
        <v>0</v>
      </c>
      <c r="S401" s="154">
        <v>0</v>
      </c>
      <c r="T401" s="155">
        <f t="shared" si="2"/>
        <v>0</v>
      </c>
      <c r="AR401" s="156" t="s">
        <v>197</v>
      </c>
      <c r="AT401" s="156" t="s">
        <v>159</v>
      </c>
      <c r="AU401" s="156" t="s">
        <v>81</v>
      </c>
      <c r="AY401" s="3" t="s">
        <v>157</v>
      </c>
      <c r="BE401" s="157">
        <f t="shared" si="3"/>
        <v>0</v>
      </c>
      <c r="BF401" s="157">
        <f t="shared" si="4"/>
        <v>0</v>
      </c>
      <c r="BG401" s="157">
        <f t="shared" si="5"/>
        <v>0</v>
      </c>
      <c r="BH401" s="157">
        <f t="shared" si="6"/>
        <v>0</v>
      </c>
      <c r="BI401" s="157">
        <f t="shared" si="7"/>
        <v>0</v>
      </c>
      <c r="BJ401" s="3" t="s">
        <v>81</v>
      </c>
      <c r="BK401" s="157">
        <f t="shared" si="8"/>
        <v>0</v>
      </c>
      <c r="BL401" s="3" t="s">
        <v>197</v>
      </c>
      <c r="BM401" s="156" t="s">
        <v>630</v>
      </c>
    </row>
    <row r="402" spans="2:65" s="17" customFormat="1" ht="24.25" customHeight="1">
      <c r="B402" s="143"/>
      <c r="C402" s="144" t="s">
        <v>390</v>
      </c>
      <c r="D402" s="144" t="s">
        <v>159</v>
      </c>
      <c r="E402" s="145" t="s">
        <v>2321</v>
      </c>
      <c r="F402" s="146" t="s">
        <v>2322</v>
      </c>
      <c r="G402" s="147" t="s">
        <v>208</v>
      </c>
      <c r="H402" s="148">
        <v>15.122</v>
      </c>
      <c r="I402" s="149"/>
      <c r="J402" s="150"/>
      <c r="K402" s="151"/>
      <c r="L402" s="18"/>
      <c r="M402" s="152"/>
      <c r="N402" s="153" t="s">
        <v>35</v>
      </c>
      <c r="O402" s="45"/>
      <c r="P402" s="154">
        <f t="shared" si="0"/>
        <v>0</v>
      </c>
      <c r="Q402" s="154">
        <v>0</v>
      </c>
      <c r="R402" s="154">
        <f t="shared" si="1"/>
        <v>0</v>
      </c>
      <c r="S402" s="154">
        <v>0</v>
      </c>
      <c r="T402" s="155">
        <f t="shared" si="2"/>
        <v>0</v>
      </c>
      <c r="AR402" s="156" t="s">
        <v>197</v>
      </c>
      <c r="AT402" s="156" t="s">
        <v>159</v>
      </c>
      <c r="AU402" s="156" t="s">
        <v>81</v>
      </c>
      <c r="AY402" s="3" t="s">
        <v>157</v>
      </c>
      <c r="BE402" s="157">
        <f t="shared" si="3"/>
        <v>0</v>
      </c>
      <c r="BF402" s="157">
        <f t="shared" si="4"/>
        <v>0</v>
      </c>
      <c r="BG402" s="157">
        <f t="shared" si="5"/>
        <v>0</v>
      </c>
      <c r="BH402" s="157">
        <f t="shared" si="6"/>
        <v>0</v>
      </c>
      <c r="BI402" s="157">
        <f t="shared" si="7"/>
        <v>0</v>
      </c>
      <c r="BJ402" s="3" t="s">
        <v>81</v>
      </c>
      <c r="BK402" s="157">
        <f t="shared" si="8"/>
        <v>0</v>
      </c>
      <c r="BL402" s="3" t="s">
        <v>197</v>
      </c>
      <c r="BM402" s="156" t="s">
        <v>633</v>
      </c>
    </row>
    <row r="403" spans="2:65" s="17" customFormat="1" ht="37.9" customHeight="1">
      <c r="B403" s="143"/>
      <c r="C403" s="144" t="s">
        <v>634</v>
      </c>
      <c r="D403" s="144" t="s">
        <v>159</v>
      </c>
      <c r="E403" s="145" t="s">
        <v>2323</v>
      </c>
      <c r="F403" s="146" t="s">
        <v>2324</v>
      </c>
      <c r="G403" s="147" t="s">
        <v>208</v>
      </c>
      <c r="H403" s="148">
        <v>69.224000000000004</v>
      </c>
      <c r="I403" s="149"/>
      <c r="J403" s="150"/>
      <c r="K403" s="151"/>
      <c r="L403" s="18"/>
      <c r="M403" s="152"/>
      <c r="N403" s="153" t="s">
        <v>35</v>
      </c>
      <c r="O403" s="45"/>
      <c r="P403" s="154">
        <f t="shared" si="0"/>
        <v>0</v>
      </c>
      <c r="Q403" s="154">
        <v>0</v>
      </c>
      <c r="R403" s="154">
        <f t="shared" si="1"/>
        <v>0</v>
      </c>
      <c r="S403" s="154">
        <v>0</v>
      </c>
      <c r="T403" s="155">
        <f t="shared" si="2"/>
        <v>0</v>
      </c>
      <c r="AR403" s="156" t="s">
        <v>197</v>
      </c>
      <c r="AT403" s="156" t="s">
        <v>159</v>
      </c>
      <c r="AU403" s="156" t="s">
        <v>81</v>
      </c>
      <c r="AY403" s="3" t="s">
        <v>157</v>
      </c>
      <c r="BE403" s="157">
        <f t="shared" si="3"/>
        <v>0</v>
      </c>
      <c r="BF403" s="157">
        <f t="shared" si="4"/>
        <v>0</v>
      </c>
      <c r="BG403" s="157">
        <f t="shared" si="5"/>
        <v>0</v>
      </c>
      <c r="BH403" s="157">
        <f t="shared" si="6"/>
        <v>0</v>
      </c>
      <c r="BI403" s="157">
        <f t="shared" si="7"/>
        <v>0</v>
      </c>
      <c r="BJ403" s="3" t="s">
        <v>81</v>
      </c>
      <c r="BK403" s="157">
        <f t="shared" si="8"/>
        <v>0</v>
      </c>
      <c r="BL403" s="3" t="s">
        <v>197</v>
      </c>
      <c r="BM403" s="156" t="s">
        <v>637</v>
      </c>
    </row>
    <row r="404" spans="2:65" s="17" customFormat="1" ht="24.25" customHeight="1">
      <c r="B404" s="143"/>
      <c r="C404" s="144" t="s">
        <v>399</v>
      </c>
      <c r="D404" s="144" t="s">
        <v>159</v>
      </c>
      <c r="E404" s="145" t="s">
        <v>2325</v>
      </c>
      <c r="F404" s="146" t="s">
        <v>2326</v>
      </c>
      <c r="G404" s="147" t="s">
        <v>222</v>
      </c>
      <c r="H404" s="148">
        <v>1</v>
      </c>
      <c r="I404" s="149"/>
      <c r="J404" s="150"/>
      <c r="K404" s="151"/>
      <c r="L404" s="18"/>
      <c r="M404" s="152"/>
      <c r="N404" s="153" t="s">
        <v>35</v>
      </c>
      <c r="O404" s="45"/>
      <c r="P404" s="154">
        <f t="shared" si="0"/>
        <v>0</v>
      </c>
      <c r="Q404" s="154">
        <v>0</v>
      </c>
      <c r="R404" s="154">
        <f t="shared" si="1"/>
        <v>0</v>
      </c>
      <c r="S404" s="154">
        <v>0</v>
      </c>
      <c r="T404" s="155">
        <f t="shared" si="2"/>
        <v>0</v>
      </c>
      <c r="AR404" s="156" t="s">
        <v>197</v>
      </c>
      <c r="AT404" s="156" t="s">
        <v>159</v>
      </c>
      <c r="AU404" s="156" t="s">
        <v>81</v>
      </c>
      <c r="AY404" s="3" t="s">
        <v>157</v>
      </c>
      <c r="BE404" s="157">
        <f t="shared" si="3"/>
        <v>0</v>
      </c>
      <c r="BF404" s="157">
        <f t="shared" si="4"/>
        <v>0</v>
      </c>
      <c r="BG404" s="157">
        <f t="shared" si="5"/>
        <v>0</v>
      </c>
      <c r="BH404" s="157">
        <f t="shared" si="6"/>
        <v>0</v>
      </c>
      <c r="BI404" s="157">
        <f t="shared" si="7"/>
        <v>0</v>
      </c>
      <c r="BJ404" s="3" t="s">
        <v>81</v>
      </c>
      <c r="BK404" s="157">
        <f t="shared" si="8"/>
        <v>0</v>
      </c>
      <c r="BL404" s="3" t="s">
        <v>197</v>
      </c>
      <c r="BM404" s="156" t="s">
        <v>646</v>
      </c>
    </row>
    <row r="405" spans="2:65" s="17" customFormat="1" ht="33" customHeight="1">
      <c r="B405" s="143"/>
      <c r="C405" s="144" t="s">
        <v>647</v>
      </c>
      <c r="D405" s="144" t="s">
        <v>159</v>
      </c>
      <c r="E405" s="145" t="s">
        <v>694</v>
      </c>
      <c r="F405" s="146" t="s">
        <v>695</v>
      </c>
      <c r="G405" s="147" t="s">
        <v>239</v>
      </c>
      <c r="H405" s="148">
        <v>54.41</v>
      </c>
      <c r="I405" s="149"/>
      <c r="J405" s="150"/>
      <c r="K405" s="151"/>
      <c r="L405" s="18"/>
      <c r="M405" s="152"/>
      <c r="N405" s="153" t="s">
        <v>35</v>
      </c>
      <c r="O405" s="45"/>
      <c r="P405" s="154">
        <f t="shared" si="0"/>
        <v>0</v>
      </c>
      <c r="Q405" s="154">
        <v>0</v>
      </c>
      <c r="R405" s="154">
        <f t="shared" si="1"/>
        <v>0</v>
      </c>
      <c r="S405" s="154">
        <v>0</v>
      </c>
      <c r="T405" s="155">
        <f t="shared" si="2"/>
        <v>0</v>
      </c>
      <c r="AR405" s="156" t="s">
        <v>197</v>
      </c>
      <c r="AT405" s="156" t="s">
        <v>159</v>
      </c>
      <c r="AU405" s="156" t="s">
        <v>81</v>
      </c>
      <c r="AY405" s="3" t="s">
        <v>157</v>
      </c>
      <c r="BE405" s="157">
        <f t="shared" si="3"/>
        <v>0</v>
      </c>
      <c r="BF405" s="157">
        <f t="shared" si="4"/>
        <v>0</v>
      </c>
      <c r="BG405" s="157">
        <f t="shared" si="5"/>
        <v>0</v>
      </c>
      <c r="BH405" s="157">
        <f t="shared" si="6"/>
        <v>0</v>
      </c>
      <c r="BI405" s="157">
        <f t="shared" si="7"/>
        <v>0</v>
      </c>
      <c r="BJ405" s="3" t="s">
        <v>81</v>
      </c>
      <c r="BK405" s="157">
        <f t="shared" si="8"/>
        <v>0</v>
      </c>
      <c r="BL405" s="3" t="s">
        <v>197</v>
      </c>
      <c r="BM405" s="156" t="s">
        <v>650</v>
      </c>
    </row>
    <row r="406" spans="2:65" s="158" customFormat="1">
      <c r="B406" s="159"/>
      <c r="D406" s="160" t="s">
        <v>164</v>
      </c>
      <c r="E406" s="161"/>
      <c r="F406" s="162" t="s">
        <v>2327</v>
      </c>
      <c r="H406" s="163">
        <v>29.82</v>
      </c>
      <c r="I406" s="164"/>
      <c r="L406" s="159"/>
      <c r="M406" s="165"/>
      <c r="N406" s="166"/>
      <c r="O406" s="166"/>
      <c r="P406" s="166"/>
      <c r="Q406" s="166"/>
      <c r="R406" s="166"/>
      <c r="S406" s="166"/>
      <c r="T406" s="167"/>
      <c r="AT406" s="161" t="s">
        <v>164</v>
      </c>
      <c r="AU406" s="161" t="s">
        <v>81</v>
      </c>
      <c r="AV406" s="158" t="s">
        <v>81</v>
      </c>
      <c r="AW406" s="158" t="s">
        <v>26</v>
      </c>
      <c r="AX406" s="158" t="s">
        <v>69</v>
      </c>
      <c r="AY406" s="161" t="s">
        <v>157</v>
      </c>
    </row>
    <row r="407" spans="2:65" s="158" customFormat="1">
      <c r="B407" s="159"/>
      <c r="D407" s="160" t="s">
        <v>164</v>
      </c>
      <c r="E407" s="161"/>
      <c r="F407" s="162" t="s">
        <v>2328</v>
      </c>
      <c r="H407" s="163">
        <v>11.35</v>
      </c>
      <c r="I407" s="164"/>
      <c r="L407" s="159"/>
      <c r="M407" s="165"/>
      <c r="N407" s="166"/>
      <c r="O407" s="166"/>
      <c r="P407" s="166"/>
      <c r="Q407" s="166"/>
      <c r="R407" s="166"/>
      <c r="S407" s="166"/>
      <c r="T407" s="167"/>
      <c r="AT407" s="161" t="s">
        <v>164</v>
      </c>
      <c r="AU407" s="161" t="s">
        <v>81</v>
      </c>
      <c r="AV407" s="158" t="s">
        <v>81</v>
      </c>
      <c r="AW407" s="158" t="s">
        <v>26</v>
      </c>
      <c r="AX407" s="158" t="s">
        <v>69</v>
      </c>
      <c r="AY407" s="161" t="s">
        <v>157</v>
      </c>
    </row>
    <row r="408" spans="2:65" s="158" customFormat="1">
      <c r="B408" s="159"/>
      <c r="D408" s="160" t="s">
        <v>164</v>
      </c>
      <c r="E408" s="161"/>
      <c r="F408" s="162" t="s">
        <v>2329</v>
      </c>
      <c r="H408" s="163">
        <v>9.68</v>
      </c>
      <c r="I408" s="164"/>
      <c r="L408" s="159"/>
      <c r="M408" s="165"/>
      <c r="N408" s="166"/>
      <c r="O408" s="166"/>
      <c r="P408" s="166"/>
      <c r="Q408" s="166"/>
      <c r="R408" s="166"/>
      <c r="S408" s="166"/>
      <c r="T408" s="167"/>
      <c r="AT408" s="161" t="s">
        <v>164</v>
      </c>
      <c r="AU408" s="161" t="s">
        <v>81</v>
      </c>
      <c r="AV408" s="158" t="s">
        <v>81</v>
      </c>
      <c r="AW408" s="158" t="s">
        <v>26</v>
      </c>
      <c r="AX408" s="158" t="s">
        <v>69</v>
      </c>
      <c r="AY408" s="161" t="s">
        <v>157</v>
      </c>
    </row>
    <row r="409" spans="2:65" s="177" customFormat="1">
      <c r="B409" s="178"/>
      <c r="D409" s="160" t="s">
        <v>164</v>
      </c>
      <c r="E409" s="179"/>
      <c r="F409" s="180" t="s">
        <v>170</v>
      </c>
      <c r="H409" s="181">
        <v>50.85</v>
      </c>
      <c r="I409" s="182"/>
      <c r="L409" s="178"/>
      <c r="M409" s="183"/>
      <c r="N409" s="184"/>
      <c r="O409" s="184"/>
      <c r="P409" s="184"/>
      <c r="Q409" s="184"/>
      <c r="R409" s="184"/>
      <c r="S409" s="184"/>
      <c r="T409" s="185"/>
      <c r="AT409" s="179" t="s">
        <v>164</v>
      </c>
      <c r="AU409" s="179" t="s">
        <v>81</v>
      </c>
      <c r="AV409" s="177" t="s">
        <v>163</v>
      </c>
      <c r="AW409" s="177" t="s">
        <v>26</v>
      </c>
      <c r="AX409" s="177" t="s">
        <v>69</v>
      </c>
      <c r="AY409" s="179" t="s">
        <v>157</v>
      </c>
    </row>
    <row r="410" spans="2:65" s="158" customFormat="1">
      <c r="B410" s="159"/>
      <c r="D410" s="160" t="s">
        <v>164</v>
      </c>
      <c r="E410" s="161"/>
      <c r="F410" s="162" t="s">
        <v>2330</v>
      </c>
      <c r="H410" s="163">
        <v>54.41</v>
      </c>
      <c r="I410" s="164"/>
      <c r="L410" s="159"/>
      <c r="M410" s="165"/>
      <c r="N410" s="166"/>
      <c r="O410" s="166"/>
      <c r="P410" s="166"/>
      <c r="Q410" s="166"/>
      <c r="R410" s="166"/>
      <c r="S410" s="166"/>
      <c r="T410" s="167"/>
      <c r="AT410" s="161" t="s">
        <v>164</v>
      </c>
      <c r="AU410" s="161" t="s">
        <v>81</v>
      </c>
      <c r="AV410" s="158" t="s">
        <v>81</v>
      </c>
      <c r="AW410" s="158" t="s">
        <v>26</v>
      </c>
      <c r="AX410" s="158" t="s">
        <v>69</v>
      </c>
      <c r="AY410" s="161" t="s">
        <v>157</v>
      </c>
    </row>
    <row r="411" spans="2:65" s="177" customFormat="1">
      <c r="B411" s="178"/>
      <c r="D411" s="160" t="s">
        <v>164</v>
      </c>
      <c r="E411" s="179"/>
      <c r="F411" s="180" t="s">
        <v>170</v>
      </c>
      <c r="H411" s="181">
        <v>54.41</v>
      </c>
      <c r="I411" s="182"/>
      <c r="L411" s="178"/>
      <c r="M411" s="183"/>
      <c r="N411" s="184"/>
      <c r="O411" s="184"/>
      <c r="P411" s="184"/>
      <c r="Q411" s="184"/>
      <c r="R411" s="184"/>
      <c r="S411" s="184"/>
      <c r="T411" s="185"/>
      <c r="AT411" s="179" t="s">
        <v>164</v>
      </c>
      <c r="AU411" s="179" t="s">
        <v>81</v>
      </c>
      <c r="AV411" s="177" t="s">
        <v>163</v>
      </c>
      <c r="AW411" s="177" t="s">
        <v>26</v>
      </c>
      <c r="AX411" s="177" t="s">
        <v>75</v>
      </c>
      <c r="AY411" s="179" t="s">
        <v>157</v>
      </c>
    </row>
    <row r="412" spans="2:65" s="17" customFormat="1" ht="24.25" customHeight="1">
      <c r="B412" s="143"/>
      <c r="C412" s="144" t="s">
        <v>403</v>
      </c>
      <c r="D412" s="144" t="s">
        <v>159</v>
      </c>
      <c r="E412" s="145" t="s">
        <v>716</v>
      </c>
      <c r="F412" s="146" t="s">
        <v>717</v>
      </c>
      <c r="G412" s="147" t="s">
        <v>187</v>
      </c>
      <c r="H412" s="148">
        <v>1.1080000000000001</v>
      </c>
      <c r="I412" s="149"/>
      <c r="J412" s="150"/>
      <c r="K412" s="151"/>
      <c r="L412" s="18"/>
      <c r="M412" s="152"/>
      <c r="N412" s="153" t="s">
        <v>35</v>
      </c>
      <c r="O412" s="45"/>
      <c r="P412" s="154">
        <f>O412*H412</f>
        <v>0</v>
      </c>
      <c r="Q412" s="154">
        <v>0</v>
      </c>
      <c r="R412" s="154">
        <f>Q412*H412</f>
        <v>0</v>
      </c>
      <c r="S412" s="154">
        <v>0</v>
      </c>
      <c r="T412" s="155">
        <f>S412*H412</f>
        <v>0</v>
      </c>
      <c r="AR412" s="156" t="s">
        <v>197</v>
      </c>
      <c r="AT412" s="156" t="s">
        <v>159</v>
      </c>
      <c r="AU412" s="156" t="s">
        <v>81</v>
      </c>
      <c r="AY412" s="3" t="s">
        <v>157</v>
      </c>
      <c r="BE412" s="157">
        <f>IF(N412="základná",J412,0)</f>
        <v>0</v>
      </c>
      <c r="BF412" s="157">
        <f>IF(N412="znížená",J412,0)</f>
        <v>0</v>
      </c>
      <c r="BG412" s="157">
        <f>IF(N412="zákl. prenesená",J412,0)</f>
        <v>0</v>
      </c>
      <c r="BH412" s="157">
        <f>IF(N412="zníž. prenesená",J412,0)</f>
        <v>0</v>
      </c>
      <c r="BI412" s="157">
        <f>IF(N412="nulová",J412,0)</f>
        <v>0</v>
      </c>
      <c r="BJ412" s="3" t="s">
        <v>81</v>
      </c>
      <c r="BK412" s="157">
        <f>ROUND(I412*H412,2)</f>
        <v>0</v>
      </c>
      <c r="BL412" s="3" t="s">
        <v>197</v>
      </c>
      <c r="BM412" s="156" t="s">
        <v>653</v>
      </c>
    </row>
    <row r="413" spans="2:65" s="129" customFormat="1" ht="22.9" customHeight="1">
      <c r="B413" s="130"/>
      <c r="D413" s="131" t="s">
        <v>68</v>
      </c>
      <c r="E413" s="141" t="s">
        <v>719</v>
      </c>
      <c r="F413" s="141" t="s">
        <v>720</v>
      </c>
      <c r="I413" s="133"/>
      <c r="J413" s="142"/>
      <c r="L413" s="130"/>
      <c r="M413" s="135"/>
      <c r="N413" s="136"/>
      <c r="O413" s="136"/>
      <c r="P413" s="137">
        <f>SUM(P414:P415)</f>
        <v>0</v>
      </c>
      <c r="Q413" s="136"/>
      <c r="R413" s="137">
        <f>SUM(R414:R415)</f>
        <v>0</v>
      </c>
      <c r="S413" s="136"/>
      <c r="T413" s="138">
        <f>SUM(T414:T415)</f>
        <v>0</v>
      </c>
      <c r="AR413" s="131" t="s">
        <v>81</v>
      </c>
      <c r="AT413" s="139" t="s">
        <v>68</v>
      </c>
      <c r="AU413" s="139" t="s">
        <v>75</v>
      </c>
      <c r="AY413" s="131" t="s">
        <v>157</v>
      </c>
      <c r="BK413" s="140">
        <f>SUM(BK414:BK415)</f>
        <v>0</v>
      </c>
    </row>
    <row r="414" spans="2:65" s="17" customFormat="1" ht="24.25" customHeight="1">
      <c r="B414" s="143"/>
      <c r="C414" s="144" t="s">
        <v>657</v>
      </c>
      <c r="D414" s="144" t="s">
        <v>159</v>
      </c>
      <c r="E414" s="145" t="s">
        <v>2331</v>
      </c>
      <c r="F414" s="146" t="s">
        <v>2332</v>
      </c>
      <c r="G414" s="147" t="s">
        <v>208</v>
      </c>
      <c r="H414" s="148">
        <v>69.224000000000004</v>
      </c>
      <c r="I414" s="149"/>
      <c r="J414" s="150"/>
      <c r="K414" s="151"/>
      <c r="L414" s="18"/>
      <c r="M414" s="152"/>
      <c r="N414" s="153" t="s">
        <v>35</v>
      </c>
      <c r="O414" s="45"/>
      <c r="P414" s="154">
        <f>O414*H414</f>
        <v>0</v>
      </c>
      <c r="Q414" s="154">
        <v>0</v>
      </c>
      <c r="R414" s="154">
        <f>Q414*H414</f>
        <v>0</v>
      </c>
      <c r="S414" s="154">
        <v>0</v>
      </c>
      <c r="T414" s="155">
        <f>S414*H414</f>
        <v>0</v>
      </c>
      <c r="AR414" s="156" t="s">
        <v>197</v>
      </c>
      <c r="AT414" s="156" t="s">
        <v>159</v>
      </c>
      <c r="AU414" s="156" t="s">
        <v>81</v>
      </c>
      <c r="AY414" s="3" t="s">
        <v>157</v>
      </c>
      <c r="BE414" s="157">
        <f>IF(N414="základná",J414,0)</f>
        <v>0</v>
      </c>
      <c r="BF414" s="157">
        <f>IF(N414="znížená",J414,0)</f>
        <v>0</v>
      </c>
      <c r="BG414" s="157">
        <f>IF(N414="zákl. prenesená",J414,0)</f>
        <v>0</v>
      </c>
      <c r="BH414" s="157">
        <f>IF(N414="zníž. prenesená",J414,0)</f>
        <v>0</v>
      </c>
      <c r="BI414" s="157">
        <f>IF(N414="nulová",J414,0)</f>
        <v>0</v>
      </c>
      <c r="BJ414" s="3" t="s">
        <v>81</v>
      </c>
      <c r="BK414" s="157">
        <f>ROUND(I414*H414,2)</f>
        <v>0</v>
      </c>
      <c r="BL414" s="3" t="s">
        <v>197</v>
      </c>
      <c r="BM414" s="156" t="s">
        <v>660</v>
      </c>
    </row>
    <row r="415" spans="2:65" s="17" customFormat="1" ht="24.25" customHeight="1">
      <c r="B415" s="143"/>
      <c r="C415" s="144" t="s">
        <v>406</v>
      </c>
      <c r="D415" s="144" t="s">
        <v>159</v>
      </c>
      <c r="E415" s="145" t="s">
        <v>2333</v>
      </c>
      <c r="F415" s="146" t="s">
        <v>2334</v>
      </c>
      <c r="G415" s="147" t="s">
        <v>187</v>
      </c>
      <c r="H415" s="148">
        <v>8.0000000000000002E-3</v>
      </c>
      <c r="I415" s="149"/>
      <c r="J415" s="150"/>
      <c r="K415" s="151"/>
      <c r="L415" s="18"/>
      <c r="M415" s="152"/>
      <c r="N415" s="153" t="s">
        <v>35</v>
      </c>
      <c r="O415" s="45"/>
      <c r="P415" s="154">
        <f>O415*H415</f>
        <v>0</v>
      </c>
      <c r="Q415" s="154">
        <v>0</v>
      </c>
      <c r="R415" s="154">
        <f>Q415*H415</f>
        <v>0</v>
      </c>
      <c r="S415" s="154">
        <v>0</v>
      </c>
      <c r="T415" s="155">
        <f>S415*H415</f>
        <v>0</v>
      </c>
      <c r="AR415" s="156" t="s">
        <v>197</v>
      </c>
      <c r="AT415" s="156" t="s">
        <v>159</v>
      </c>
      <c r="AU415" s="156" t="s">
        <v>81</v>
      </c>
      <c r="AY415" s="3" t="s">
        <v>157</v>
      </c>
      <c r="BE415" s="157">
        <f>IF(N415="základná",J415,0)</f>
        <v>0</v>
      </c>
      <c r="BF415" s="157">
        <f>IF(N415="znížená",J415,0)</f>
        <v>0</v>
      </c>
      <c r="BG415" s="157">
        <f>IF(N415="zákl. prenesená",J415,0)</f>
        <v>0</v>
      </c>
      <c r="BH415" s="157">
        <f>IF(N415="zníž. prenesená",J415,0)</f>
        <v>0</v>
      </c>
      <c r="BI415" s="157">
        <f>IF(N415="nulová",J415,0)</f>
        <v>0</v>
      </c>
      <c r="BJ415" s="3" t="s">
        <v>81</v>
      </c>
      <c r="BK415" s="157">
        <f>ROUND(I415*H415,2)</f>
        <v>0</v>
      </c>
      <c r="BL415" s="3" t="s">
        <v>197</v>
      </c>
      <c r="BM415" s="156" t="s">
        <v>664</v>
      </c>
    </row>
    <row r="416" spans="2:65" s="129" customFormat="1" ht="22.9" customHeight="1">
      <c r="B416" s="130"/>
      <c r="D416" s="131" t="s">
        <v>68</v>
      </c>
      <c r="E416" s="141" t="s">
        <v>731</v>
      </c>
      <c r="F416" s="141" t="s">
        <v>732</v>
      </c>
      <c r="I416" s="133"/>
      <c r="J416" s="142"/>
      <c r="L416" s="130"/>
      <c r="M416" s="135"/>
      <c r="N416" s="136"/>
      <c r="O416" s="136"/>
      <c r="P416" s="137">
        <f>SUM(P417:P421)</f>
        <v>0</v>
      </c>
      <c r="Q416" s="136"/>
      <c r="R416" s="137">
        <f>SUM(R417:R421)</f>
        <v>0</v>
      </c>
      <c r="S416" s="136"/>
      <c r="T416" s="138">
        <f>SUM(T417:T421)</f>
        <v>0</v>
      </c>
      <c r="AR416" s="131" t="s">
        <v>81</v>
      </c>
      <c r="AT416" s="139" t="s">
        <v>68</v>
      </c>
      <c r="AU416" s="139" t="s">
        <v>75</v>
      </c>
      <c r="AY416" s="131" t="s">
        <v>157</v>
      </c>
      <c r="BK416" s="140">
        <f>SUM(BK417:BK421)</f>
        <v>0</v>
      </c>
    </row>
    <row r="417" spans="2:65" s="17" customFormat="1" ht="16.5" customHeight="1">
      <c r="B417" s="143"/>
      <c r="C417" s="144" t="s">
        <v>666</v>
      </c>
      <c r="D417" s="144" t="s">
        <v>159</v>
      </c>
      <c r="E417" s="145" t="s">
        <v>2335</v>
      </c>
      <c r="F417" s="146" t="s">
        <v>2336</v>
      </c>
      <c r="G417" s="147" t="s">
        <v>222</v>
      </c>
      <c r="H417" s="148">
        <v>1</v>
      </c>
      <c r="I417" s="149"/>
      <c r="J417" s="150"/>
      <c r="K417" s="151"/>
      <c r="L417" s="18"/>
      <c r="M417" s="152"/>
      <c r="N417" s="153" t="s">
        <v>35</v>
      </c>
      <c r="O417" s="45"/>
      <c r="P417" s="154">
        <f>O417*H417</f>
        <v>0</v>
      </c>
      <c r="Q417" s="154">
        <v>0</v>
      </c>
      <c r="R417" s="154">
        <f>Q417*H417</f>
        <v>0</v>
      </c>
      <c r="S417" s="154">
        <v>0</v>
      </c>
      <c r="T417" s="155">
        <f>S417*H417</f>
        <v>0</v>
      </c>
      <c r="AR417" s="156" t="s">
        <v>197</v>
      </c>
      <c r="AT417" s="156" t="s">
        <v>159</v>
      </c>
      <c r="AU417" s="156" t="s">
        <v>81</v>
      </c>
      <c r="AY417" s="3" t="s">
        <v>157</v>
      </c>
      <c r="BE417" s="157">
        <f>IF(N417="základná",J417,0)</f>
        <v>0</v>
      </c>
      <c r="BF417" s="157">
        <f>IF(N417="znížená",J417,0)</f>
        <v>0</v>
      </c>
      <c r="BG417" s="157">
        <f>IF(N417="zákl. prenesená",J417,0)</f>
        <v>0</v>
      </c>
      <c r="BH417" s="157">
        <f>IF(N417="zníž. prenesená",J417,0)</f>
        <v>0</v>
      </c>
      <c r="BI417" s="157">
        <f>IF(N417="nulová",J417,0)</f>
        <v>0</v>
      </c>
      <c r="BJ417" s="3" t="s">
        <v>81</v>
      </c>
      <c r="BK417" s="157">
        <f>ROUND(I417*H417,2)</f>
        <v>0</v>
      </c>
      <c r="BL417" s="3" t="s">
        <v>197</v>
      </c>
      <c r="BM417" s="156" t="s">
        <v>669</v>
      </c>
    </row>
    <row r="418" spans="2:65" s="17" customFormat="1" ht="33" customHeight="1">
      <c r="B418" s="143"/>
      <c r="C418" s="144" t="s">
        <v>418</v>
      </c>
      <c r="D418" s="144" t="s">
        <v>159</v>
      </c>
      <c r="E418" s="145" t="s">
        <v>2337</v>
      </c>
      <c r="F418" s="146" t="s">
        <v>2338</v>
      </c>
      <c r="G418" s="147" t="s">
        <v>222</v>
      </c>
      <c r="H418" s="148">
        <v>3</v>
      </c>
      <c r="I418" s="149"/>
      <c r="J418" s="150"/>
      <c r="K418" s="151"/>
      <c r="L418" s="18"/>
      <c r="M418" s="152"/>
      <c r="N418" s="153" t="s">
        <v>35</v>
      </c>
      <c r="O418" s="45"/>
      <c r="P418" s="154">
        <f>O418*H418</f>
        <v>0</v>
      </c>
      <c r="Q418" s="154">
        <v>0</v>
      </c>
      <c r="R418" s="154">
        <f>Q418*H418</f>
        <v>0</v>
      </c>
      <c r="S418" s="154">
        <v>0</v>
      </c>
      <c r="T418" s="155">
        <f>S418*H418</f>
        <v>0</v>
      </c>
      <c r="AR418" s="156" t="s">
        <v>197</v>
      </c>
      <c r="AT418" s="156" t="s">
        <v>159</v>
      </c>
      <c r="AU418" s="156" t="s">
        <v>81</v>
      </c>
      <c r="AY418" s="3" t="s">
        <v>157</v>
      </c>
      <c r="BE418" s="157">
        <f>IF(N418="základná",J418,0)</f>
        <v>0</v>
      </c>
      <c r="BF418" s="157">
        <f>IF(N418="znížená",J418,0)</f>
        <v>0</v>
      </c>
      <c r="BG418" s="157">
        <f>IF(N418="zákl. prenesená",J418,0)</f>
        <v>0</v>
      </c>
      <c r="BH418" s="157">
        <f>IF(N418="zníž. prenesená",J418,0)</f>
        <v>0</v>
      </c>
      <c r="BI418" s="157">
        <f>IF(N418="nulová",J418,0)</f>
        <v>0</v>
      </c>
      <c r="BJ418" s="3" t="s">
        <v>81</v>
      </c>
      <c r="BK418" s="157">
        <f>ROUND(I418*H418,2)</f>
        <v>0</v>
      </c>
      <c r="BL418" s="3" t="s">
        <v>197</v>
      </c>
      <c r="BM418" s="156" t="s">
        <v>674</v>
      </c>
    </row>
    <row r="419" spans="2:65" s="17" customFormat="1" ht="24.25" customHeight="1">
      <c r="B419" s="143"/>
      <c r="C419" s="186" t="s">
        <v>679</v>
      </c>
      <c r="D419" s="186" t="s">
        <v>236</v>
      </c>
      <c r="E419" s="187" t="s">
        <v>759</v>
      </c>
      <c r="F419" s="188" t="s">
        <v>760</v>
      </c>
      <c r="G419" s="189" t="s">
        <v>222</v>
      </c>
      <c r="H419" s="190">
        <v>3</v>
      </c>
      <c r="I419" s="191"/>
      <c r="J419" s="192"/>
      <c r="K419" s="193"/>
      <c r="L419" s="194"/>
      <c r="M419" s="195"/>
      <c r="N419" s="196" t="s">
        <v>35</v>
      </c>
      <c r="O419" s="45"/>
      <c r="P419" s="154">
        <f>O419*H419</f>
        <v>0</v>
      </c>
      <c r="Q419" s="154">
        <v>0</v>
      </c>
      <c r="R419" s="154">
        <f>Q419*H419</f>
        <v>0</v>
      </c>
      <c r="S419" s="154">
        <v>0</v>
      </c>
      <c r="T419" s="155">
        <f>S419*H419</f>
        <v>0</v>
      </c>
      <c r="AR419" s="156" t="s">
        <v>233</v>
      </c>
      <c r="AT419" s="156" t="s">
        <v>236</v>
      </c>
      <c r="AU419" s="156" t="s">
        <v>81</v>
      </c>
      <c r="AY419" s="3" t="s">
        <v>157</v>
      </c>
      <c r="BE419" s="157">
        <f>IF(N419="základná",J419,0)</f>
        <v>0</v>
      </c>
      <c r="BF419" s="157">
        <f>IF(N419="znížená",J419,0)</f>
        <v>0</v>
      </c>
      <c r="BG419" s="157">
        <f>IF(N419="zákl. prenesená",J419,0)</f>
        <v>0</v>
      </c>
      <c r="BH419" s="157">
        <f>IF(N419="zníž. prenesená",J419,0)</f>
        <v>0</v>
      </c>
      <c r="BI419" s="157">
        <f>IF(N419="nulová",J419,0)</f>
        <v>0</v>
      </c>
      <c r="BJ419" s="3" t="s">
        <v>81</v>
      </c>
      <c r="BK419" s="157">
        <f>ROUND(I419*H419,2)</f>
        <v>0</v>
      </c>
      <c r="BL419" s="3" t="s">
        <v>197</v>
      </c>
      <c r="BM419" s="156" t="s">
        <v>682</v>
      </c>
    </row>
    <row r="420" spans="2:65" s="17" customFormat="1" ht="33" customHeight="1">
      <c r="B420" s="143"/>
      <c r="C420" s="186" t="s">
        <v>423</v>
      </c>
      <c r="D420" s="186" t="s">
        <v>236</v>
      </c>
      <c r="E420" s="187" t="s">
        <v>2339</v>
      </c>
      <c r="F420" s="188" t="s">
        <v>2340</v>
      </c>
      <c r="G420" s="189" t="s">
        <v>222</v>
      </c>
      <c r="H420" s="190">
        <v>3</v>
      </c>
      <c r="I420" s="191"/>
      <c r="J420" s="192"/>
      <c r="K420" s="193"/>
      <c r="L420" s="194"/>
      <c r="M420" s="195"/>
      <c r="N420" s="196" t="s">
        <v>35</v>
      </c>
      <c r="O420" s="45"/>
      <c r="P420" s="154">
        <f>O420*H420</f>
        <v>0</v>
      </c>
      <c r="Q420" s="154">
        <v>0</v>
      </c>
      <c r="R420" s="154">
        <f>Q420*H420</f>
        <v>0</v>
      </c>
      <c r="S420" s="154">
        <v>0</v>
      </c>
      <c r="T420" s="155">
        <f>S420*H420</f>
        <v>0</v>
      </c>
      <c r="AR420" s="156" t="s">
        <v>233</v>
      </c>
      <c r="AT420" s="156" t="s">
        <v>236</v>
      </c>
      <c r="AU420" s="156" t="s">
        <v>81</v>
      </c>
      <c r="AY420" s="3" t="s">
        <v>157</v>
      </c>
      <c r="BE420" s="157">
        <f>IF(N420="základná",J420,0)</f>
        <v>0</v>
      </c>
      <c r="BF420" s="157">
        <f>IF(N420="znížená",J420,0)</f>
        <v>0</v>
      </c>
      <c r="BG420" s="157">
        <f>IF(N420="zákl. prenesená",J420,0)</f>
        <v>0</v>
      </c>
      <c r="BH420" s="157">
        <f>IF(N420="zníž. prenesená",J420,0)</f>
        <v>0</v>
      </c>
      <c r="BI420" s="157">
        <f>IF(N420="nulová",J420,0)</f>
        <v>0</v>
      </c>
      <c r="BJ420" s="3" t="s">
        <v>81</v>
      </c>
      <c r="BK420" s="157">
        <f>ROUND(I420*H420,2)</f>
        <v>0</v>
      </c>
      <c r="BL420" s="3" t="s">
        <v>197</v>
      </c>
      <c r="BM420" s="156" t="s">
        <v>685</v>
      </c>
    </row>
    <row r="421" spans="2:65" s="17" customFormat="1" ht="24.25" customHeight="1">
      <c r="B421" s="143"/>
      <c r="C421" s="144" t="s">
        <v>686</v>
      </c>
      <c r="D421" s="144" t="s">
        <v>159</v>
      </c>
      <c r="E421" s="145" t="s">
        <v>2341</v>
      </c>
      <c r="F421" s="146" t="s">
        <v>2342</v>
      </c>
      <c r="G421" s="147" t="s">
        <v>187</v>
      </c>
      <c r="H421" s="148">
        <v>7.8E-2</v>
      </c>
      <c r="I421" s="149"/>
      <c r="J421" s="150"/>
      <c r="K421" s="151"/>
      <c r="L421" s="18"/>
      <c r="M421" s="152"/>
      <c r="N421" s="153" t="s">
        <v>35</v>
      </c>
      <c r="O421" s="45"/>
      <c r="P421" s="154">
        <f>O421*H421</f>
        <v>0</v>
      </c>
      <c r="Q421" s="154">
        <v>0</v>
      </c>
      <c r="R421" s="154">
        <f>Q421*H421</f>
        <v>0</v>
      </c>
      <c r="S421" s="154">
        <v>0</v>
      </c>
      <c r="T421" s="155">
        <f>S421*H421</f>
        <v>0</v>
      </c>
      <c r="AR421" s="156" t="s">
        <v>197</v>
      </c>
      <c r="AT421" s="156" t="s">
        <v>159</v>
      </c>
      <c r="AU421" s="156" t="s">
        <v>81</v>
      </c>
      <c r="AY421" s="3" t="s">
        <v>157</v>
      </c>
      <c r="BE421" s="157">
        <f>IF(N421="základná",J421,0)</f>
        <v>0</v>
      </c>
      <c r="BF421" s="157">
        <f>IF(N421="znížená",J421,0)</f>
        <v>0</v>
      </c>
      <c r="BG421" s="157">
        <f>IF(N421="zákl. prenesená",J421,0)</f>
        <v>0</v>
      </c>
      <c r="BH421" s="157">
        <f>IF(N421="zníž. prenesená",J421,0)</f>
        <v>0</v>
      </c>
      <c r="BI421" s="157">
        <f>IF(N421="nulová",J421,0)</f>
        <v>0</v>
      </c>
      <c r="BJ421" s="3" t="s">
        <v>81</v>
      </c>
      <c r="BK421" s="157">
        <f>ROUND(I421*H421,2)</f>
        <v>0</v>
      </c>
      <c r="BL421" s="3" t="s">
        <v>197</v>
      </c>
      <c r="BM421" s="156" t="s">
        <v>689</v>
      </c>
    </row>
    <row r="422" spans="2:65" s="129" customFormat="1" ht="22.9" customHeight="1">
      <c r="B422" s="130"/>
      <c r="D422" s="131" t="s">
        <v>68</v>
      </c>
      <c r="E422" s="141" t="s">
        <v>821</v>
      </c>
      <c r="F422" s="141" t="s">
        <v>822</v>
      </c>
      <c r="I422" s="133"/>
      <c r="J422" s="142"/>
      <c r="L422" s="130"/>
      <c r="M422" s="135"/>
      <c r="N422" s="136"/>
      <c r="O422" s="136"/>
      <c r="P422" s="137">
        <f>SUM(P423:P431)</f>
        <v>0</v>
      </c>
      <c r="Q422" s="136"/>
      <c r="R422" s="137">
        <f>SUM(R423:R431)</f>
        <v>0</v>
      </c>
      <c r="S422" s="136"/>
      <c r="T422" s="138">
        <f>SUM(T423:T431)</f>
        <v>0</v>
      </c>
      <c r="AR422" s="131" t="s">
        <v>81</v>
      </c>
      <c r="AT422" s="139" t="s">
        <v>68</v>
      </c>
      <c r="AU422" s="139" t="s">
        <v>75</v>
      </c>
      <c r="AY422" s="131" t="s">
        <v>157</v>
      </c>
      <c r="BK422" s="140">
        <f>SUM(BK423:BK431)</f>
        <v>0</v>
      </c>
    </row>
    <row r="423" spans="2:65" s="17" customFormat="1" ht="24.25" customHeight="1">
      <c r="B423" s="143"/>
      <c r="C423" s="144" t="s">
        <v>430</v>
      </c>
      <c r="D423" s="144" t="s">
        <v>159</v>
      </c>
      <c r="E423" s="145" t="s">
        <v>2343</v>
      </c>
      <c r="F423" s="146" t="s">
        <v>2344</v>
      </c>
      <c r="G423" s="147" t="s">
        <v>208</v>
      </c>
      <c r="H423" s="148">
        <v>4.7009999999999996</v>
      </c>
      <c r="I423" s="149"/>
      <c r="J423" s="150"/>
      <c r="K423" s="151"/>
      <c r="L423" s="18"/>
      <c r="M423" s="152"/>
      <c r="N423" s="153" t="s">
        <v>35</v>
      </c>
      <c r="O423" s="45"/>
      <c r="P423" s="154">
        <f>O423*H423</f>
        <v>0</v>
      </c>
      <c r="Q423" s="154">
        <v>0</v>
      </c>
      <c r="R423" s="154">
        <f>Q423*H423</f>
        <v>0</v>
      </c>
      <c r="S423" s="154">
        <v>0</v>
      </c>
      <c r="T423" s="155">
        <f>S423*H423</f>
        <v>0</v>
      </c>
      <c r="AR423" s="156" t="s">
        <v>197</v>
      </c>
      <c r="AT423" s="156" t="s">
        <v>159</v>
      </c>
      <c r="AU423" s="156" t="s">
        <v>81</v>
      </c>
      <c r="AY423" s="3" t="s">
        <v>157</v>
      </c>
      <c r="BE423" s="157">
        <f>IF(N423="základná",J423,0)</f>
        <v>0</v>
      </c>
      <c r="BF423" s="157">
        <f>IF(N423="znížená",J423,0)</f>
        <v>0</v>
      </c>
      <c r="BG423" s="157">
        <f>IF(N423="zákl. prenesená",J423,0)</f>
        <v>0</v>
      </c>
      <c r="BH423" s="157">
        <f>IF(N423="zníž. prenesená",J423,0)</f>
        <v>0</v>
      </c>
      <c r="BI423" s="157">
        <f>IF(N423="nulová",J423,0)</f>
        <v>0</v>
      </c>
      <c r="BJ423" s="3" t="s">
        <v>81</v>
      </c>
      <c r="BK423" s="157">
        <f>ROUND(I423*H423,2)</f>
        <v>0</v>
      </c>
      <c r="BL423" s="3" t="s">
        <v>197</v>
      </c>
      <c r="BM423" s="156" t="s">
        <v>692</v>
      </c>
    </row>
    <row r="424" spans="2:65" s="17" customFormat="1" ht="21.75" customHeight="1">
      <c r="B424" s="143"/>
      <c r="C424" s="186" t="s">
        <v>693</v>
      </c>
      <c r="D424" s="186" t="s">
        <v>236</v>
      </c>
      <c r="E424" s="187" t="s">
        <v>2345</v>
      </c>
      <c r="F424" s="188" t="s">
        <v>2346</v>
      </c>
      <c r="G424" s="189" t="s">
        <v>208</v>
      </c>
      <c r="H424" s="190">
        <v>5.359</v>
      </c>
      <c r="I424" s="191"/>
      <c r="J424" s="192"/>
      <c r="K424" s="193"/>
      <c r="L424" s="194"/>
      <c r="M424" s="195"/>
      <c r="N424" s="196" t="s">
        <v>35</v>
      </c>
      <c r="O424" s="45"/>
      <c r="P424" s="154">
        <f>O424*H424</f>
        <v>0</v>
      </c>
      <c r="Q424" s="154">
        <v>0</v>
      </c>
      <c r="R424" s="154">
        <f>Q424*H424</f>
        <v>0</v>
      </c>
      <c r="S424" s="154">
        <v>0</v>
      </c>
      <c r="T424" s="155">
        <f>S424*H424</f>
        <v>0</v>
      </c>
      <c r="AR424" s="156" t="s">
        <v>233</v>
      </c>
      <c r="AT424" s="156" t="s">
        <v>236</v>
      </c>
      <c r="AU424" s="156" t="s">
        <v>81</v>
      </c>
      <c r="AY424" s="3" t="s">
        <v>157</v>
      </c>
      <c r="BE424" s="157">
        <f>IF(N424="základná",J424,0)</f>
        <v>0</v>
      </c>
      <c r="BF424" s="157">
        <f>IF(N424="znížená",J424,0)</f>
        <v>0</v>
      </c>
      <c r="BG424" s="157">
        <f>IF(N424="zákl. prenesená",J424,0)</f>
        <v>0</v>
      </c>
      <c r="BH424" s="157">
        <f>IF(N424="zníž. prenesená",J424,0)</f>
        <v>0</v>
      </c>
      <c r="BI424" s="157">
        <f>IF(N424="nulová",J424,0)</f>
        <v>0</v>
      </c>
      <c r="BJ424" s="3" t="s">
        <v>81</v>
      </c>
      <c r="BK424" s="157">
        <f>ROUND(I424*H424,2)</f>
        <v>0</v>
      </c>
      <c r="BL424" s="3" t="s">
        <v>197</v>
      </c>
      <c r="BM424" s="156" t="s">
        <v>696</v>
      </c>
    </row>
    <row r="425" spans="2:65" s="158" customFormat="1">
      <c r="B425" s="159"/>
      <c r="D425" s="160" t="s">
        <v>164</v>
      </c>
      <c r="E425" s="161"/>
      <c r="F425" s="162" t="s">
        <v>2347</v>
      </c>
      <c r="H425" s="163">
        <v>5.359</v>
      </c>
      <c r="I425" s="164"/>
      <c r="L425" s="159"/>
      <c r="M425" s="165"/>
      <c r="N425" s="166"/>
      <c r="O425" s="166"/>
      <c r="P425" s="166"/>
      <c r="Q425" s="166"/>
      <c r="R425" s="166"/>
      <c r="S425" s="166"/>
      <c r="T425" s="167"/>
      <c r="AT425" s="161" t="s">
        <v>164</v>
      </c>
      <c r="AU425" s="161" t="s">
        <v>81</v>
      </c>
      <c r="AV425" s="158" t="s">
        <v>81</v>
      </c>
      <c r="AW425" s="158" t="s">
        <v>26</v>
      </c>
      <c r="AX425" s="158" t="s">
        <v>69</v>
      </c>
      <c r="AY425" s="161" t="s">
        <v>157</v>
      </c>
    </row>
    <row r="426" spans="2:65" s="177" customFormat="1">
      <c r="B426" s="178"/>
      <c r="D426" s="160" t="s">
        <v>164</v>
      </c>
      <c r="E426" s="179"/>
      <c r="F426" s="180" t="s">
        <v>170</v>
      </c>
      <c r="H426" s="181">
        <v>5.359</v>
      </c>
      <c r="I426" s="182"/>
      <c r="L426" s="178"/>
      <c r="M426" s="183"/>
      <c r="N426" s="184"/>
      <c r="O426" s="184"/>
      <c r="P426" s="184"/>
      <c r="Q426" s="184"/>
      <c r="R426" s="184"/>
      <c r="S426" s="184"/>
      <c r="T426" s="185"/>
      <c r="AT426" s="179" t="s">
        <v>164</v>
      </c>
      <c r="AU426" s="179" t="s">
        <v>81</v>
      </c>
      <c r="AV426" s="177" t="s">
        <v>163</v>
      </c>
      <c r="AW426" s="177" t="s">
        <v>26</v>
      </c>
      <c r="AX426" s="177" t="s">
        <v>75</v>
      </c>
      <c r="AY426" s="179" t="s">
        <v>157</v>
      </c>
    </row>
    <row r="427" spans="2:65" s="17" customFormat="1" ht="21.75" customHeight="1">
      <c r="B427" s="143"/>
      <c r="C427" s="144" t="s">
        <v>438</v>
      </c>
      <c r="D427" s="144" t="s">
        <v>159</v>
      </c>
      <c r="E427" s="145" t="s">
        <v>2348</v>
      </c>
      <c r="F427" s="146" t="s">
        <v>2349</v>
      </c>
      <c r="G427" s="147" t="s">
        <v>222</v>
      </c>
      <c r="H427" s="148">
        <v>1</v>
      </c>
      <c r="I427" s="149"/>
      <c r="J427" s="150"/>
      <c r="K427" s="151"/>
      <c r="L427" s="18"/>
      <c r="M427" s="152"/>
      <c r="N427" s="153" t="s">
        <v>35</v>
      </c>
      <c r="O427" s="45"/>
      <c r="P427" s="154">
        <f>O427*H427</f>
        <v>0</v>
      </c>
      <c r="Q427" s="154">
        <v>0</v>
      </c>
      <c r="R427" s="154">
        <f>Q427*H427</f>
        <v>0</v>
      </c>
      <c r="S427" s="154">
        <v>0</v>
      </c>
      <c r="T427" s="155">
        <f>S427*H427</f>
        <v>0</v>
      </c>
      <c r="AR427" s="156" t="s">
        <v>197</v>
      </c>
      <c r="AT427" s="156" t="s">
        <v>159</v>
      </c>
      <c r="AU427" s="156" t="s">
        <v>81</v>
      </c>
      <c r="AY427" s="3" t="s">
        <v>157</v>
      </c>
      <c r="BE427" s="157">
        <f>IF(N427="základná",J427,0)</f>
        <v>0</v>
      </c>
      <c r="BF427" s="157">
        <f>IF(N427="znížená",J427,0)</f>
        <v>0</v>
      </c>
      <c r="BG427" s="157">
        <f>IF(N427="zákl. prenesená",J427,0)</f>
        <v>0</v>
      </c>
      <c r="BH427" s="157">
        <f>IF(N427="zníž. prenesená",J427,0)</f>
        <v>0</v>
      </c>
      <c r="BI427" s="157">
        <f>IF(N427="nulová",J427,0)</f>
        <v>0</v>
      </c>
      <c r="BJ427" s="3" t="s">
        <v>81</v>
      </c>
      <c r="BK427" s="157">
        <f>ROUND(I427*H427,2)</f>
        <v>0</v>
      </c>
      <c r="BL427" s="3" t="s">
        <v>197</v>
      </c>
      <c r="BM427" s="156" t="s">
        <v>718</v>
      </c>
    </row>
    <row r="428" spans="2:65" s="17" customFormat="1" ht="30.75" customHeight="1">
      <c r="B428" s="143"/>
      <c r="C428" s="186" t="s">
        <v>721</v>
      </c>
      <c r="D428" s="186" t="s">
        <v>236</v>
      </c>
      <c r="E428" s="187" t="s">
        <v>2350</v>
      </c>
      <c r="F428" s="188" t="s">
        <v>2351</v>
      </c>
      <c r="G428" s="189" t="s">
        <v>222</v>
      </c>
      <c r="H428" s="190">
        <v>1</v>
      </c>
      <c r="I428" s="191"/>
      <c r="J428" s="192"/>
      <c r="K428" s="193"/>
      <c r="L428" s="194"/>
      <c r="M428" s="195"/>
      <c r="N428" s="196" t="s">
        <v>35</v>
      </c>
      <c r="O428" s="45"/>
      <c r="P428" s="154">
        <f>O428*H428</f>
        <v>0</v>
      </c>
      <c r="Q428" s="154">
        <v>0</v>
      </c>
      <c r="R428" s="154">
        <f>Q428*H428</f>
        <v>0</v>
      </c>
      <c r="S428" s="154">
        <v>0</v>
      </c>
      <c r="T428" s="155">
        <f>S428*H428</f>
        <v>0</v>
      </c>
      <c r="AR428" s="156" t="s">
        <v>233</v>
      </c>
      <c r="AT428" s="156" t="s">
        <v>236</v>
      </c>
      <c r="AU428" s="156" t="s">
        <v>81</v>
      </c>
      <c r="AY428" s="3" t="s">
        <v>157</v>
      </c>
      <c r="BE428" s="157">
        <f>IF(N428="základná",J428,0)</f>
        <v>0</v>
      </c>
      <c r="BF428" s="157">
        <f>IF(N428="znížená",J428,0)</f>
        <v>0</v>
      </c>
      <c r="BG428" s="157">
        <f>IF(N428="zákl. prenesená",J428,0)</f>
        <v>0</v>
      </c>
      <c r="BH428" s="157">
        <f>IF(N428="zníž. prenesená",J428,0)</f>
        <v>0</v>
      </c>
      <c r="BI428" s="157">
        <f>IF(N428="nulová",J428,0)</f>
        <v>0</v>
      </c>
      <c r="BJ428" s="3" t="s">
        <v>81</v>
      </c>
      <c r="BK428" s="157">
        <f>ROUND(I428*H428,2)</f>
        <v>0</v>
      </c>
      <c r="BL428" s="3" t="s">
        <v>197</v>
      </c>
      <c r="BM428" s="156" t="s">
        <v>724</v>
      </c>
    </row>
    <row r="429" spans="2:65" s="17" customFormat="1" ht="24.25" customHeight="1">
      <c r="B429" s="143"/>
      <c r="C429" s="144" t="s">
        <v>454</v>
      </c>
      <c r="D429" s="144" t="s">
        <v>159</v>
      </c>
      <c r="E429" s="145" t="s">
        <v>2352</v>
      </c>
      <c r="F429" s="146" t="s">
        <v>2353</v>
      </c>
      <c r="G429" s="147" t="s">
        <v>222</v>
      </c>
      <c r="H429" s="148">
        <v>1</v>
      </c>
      <c r="I429" s="149"/>
      <c r="J429" s="150"/>
      <c r="K429" s="151"/>
      <c r="L429" s="18"/>
      <c r="M429" s="152"/>
      <c r="N429" s="153" t="s">
        <v>35</v>
      </c>
      <c r="O429" s="45"/>
      <c r="P429" s="154">
        <f>O429*H429</f>
        <v>0</v>
      </c>
      <c r="Q429" s="154">
        <v>0</v>
      </c>
      <c r="R429" s="154">
        <f>Q429*H429</f>
        <v>0</v>
      </c>
      <c r="S429" s="154">
        <v>0</v>
      </c>
      <c r="T429" s="155">
        <f>S429*H429</f>
        <v>0</v>
      </c>
      <c r="AR429" s="156" t="s">
        <v>197</v>
      </c>
      <c r="AT429" s="156" t="s">
        <v>159</v>
      </c>
      <c r="AU429" s="156" t="s">
        <v>81</v>
      </c>
      <c r="AY429" s="3" t="s">
        <v>157</v>
      </c>
      <c r="BE429" s="157">
        <f>IF(N429="základná",J429,0)</f>
        <v>0</v>
      </c>
      <c r="BF429" s="157">
        <f>IF(N429="znížená",J429,0)</f>
        <v>0</v>
      </c>
      <c r="BG429" s="157">
        <f>IF(N429="zákl. prenesená",J429,0)</f>
        <v>0</v>
      </c>
      <c r="BH429" s="157">
        <f>IF(N429="zníž. prenesená",J429,0)</f>
        <v>0</v>
      </c>
      <c r="BI429" s="157">
        <f>IF(N429="nulová",J429,0)</f>
        <v>0</v>
      </c>
      <c r="BJ429" s="3" t="s">
        <v>81</v>
      </c>
      <c r="BK429" s="157">
        <f>ROUND(I429*H429,2)</f>
        <v>0</v>
      </c>
      <c r="BL429" s="3" t="s">
        <v>197</v>
      </c>
      <c r="BM429" s="156" t="s">
        <v>727</v>
      </c>
    </row>
    <row r="430" spans="2:65" s="17" customFormat="1" ht="37.9" customHeight="1">
      <c r="B430" s="143"/>
      <c r="C430" s="676" t="s">
        <v>554</v>
      </c>
      <c r="D430" s="676" t="s">
        <v>236</v>
      </c>
      <c r="E430" s="756" t="s">
        <v>3017</v>
      </c>
      <c r="F430" s="757" t="s">
        <v>3016</v>
      </c>
      <c r="G430" s="758" t="s">
        <v>222</v>
      </c>
      <c r="H430" s="678">
        <v>1</v>
      </c>
      <c r="I430" s="191"/>
      <c r="J430" s="192"/>
      <c r="K430" s="193"/>
      <c r="L430" s="194"/>
      <c r="M430" s="195"/>
      <c r="N430" s="196" t="s">
        <v>35</v>
      </c>
      <c r="O430" s="45"/>
      <c r="P430" s="154">
        <f>O430*H430</f>
        <v>0</v>
      </c>
      <c r="Q430" s="154">
        <v>0</v>
      </c>
      <c r="R430" s="154">
        <f>Q430*H430</f>
        <v>0</v>
      </c>
      <c r="S430" s="154">
        <v>0</v>
      </c>
      <c r="T430" s="155">
        <f>S430*H430</f>
        <v>0</v>
      </c>
      <c r="AR430" s="156" t="s">
        <v>233</v>
      </c>
      <c r="AT430" s="156" t="s">
        <v>236</v>
      </c>
      <c r="AU430" s="156" t="s">
        <v>81</v>
      </c>
      <c r="AY430" s="3" t="s">
        <v>157</v>
      </c>
      <c r="BE430" s="157">
        <f>IF(N430="základná",J430,0)</f>
        <v>0</v>
      </c>
      <c r="BF430" s="157">
        <f>IF(N430="znížená",J430,0)</f>
        <v>0</v>
      </c>
      <c r="BG430" s="157">
        <f>IF(N430="zákl. prenesená",J430,0)</f>
        <v>0</v>
      </c>
      <c r="BH430" s="157">
        <f>IF(N430="zníž. prenesená",J430,0)</f>
        <v>0</v>
      </c>
      <c r="BI430" s="157">
        <f>IF(N430="nulová",J430,0)</f>
        <v>0</v>
      </c>
      <c r="BJ430" s="3" t="s">
        <v>81</v>
      </c>
      <c r="BK430" s="157">
        <f>ROUND(I430*H430,2)</f>
        <v>0</v>
      </c>
      <c r="BL430" s="3" t="s">
        <v>197</v>
      </c>
      <c r="BM430" s="156" t="s">
        <v>730</v>
      </c>
    </row>
    <row r="431" spans="2:65" s="17" customFormat="1" ht="24.25" customHeight="1">
      <c r="B431" s="143"/>
      <c r="C431" s="144" t="s">
        <v>460</v>
      </c>
      <c r="D431" s="144" t="s">
        <v>159</v>
      </c>
      <c r="E431" s="145" t="s">
        <v>2354</v>
      </c>
      <c r="F431" s="146" t="s">
        <v>2355</v>
      </c>
      <c r="G431" s="147" t="s">
        <v>187</v>
      </c>
      <c r="H431" s="148">
        <v>0.59299999999999997</v>
      </c>
      <c r="I431" s="149"/>
      <c r="J431" s="150"/>
      <c r="K431" s="151"/>
      <c r="L431" s="18"/>
      <c r="M431" s="152"/>
      <c r="N431" s="153" t="s">
        <v>35</v>
      </c>
      <c r="O431" s="45"/>
      <c r="P431" s="154">
        <f>O431*H431</f>
        <v>0</v>
      </c>
      <c r="Q431" s="154">
        <v>0</v>
      </c>
      <c r="R431" s="154">
        <f>Q431*H431</f>
        <v>0</v>
      </c>
      <c r="S431" s="154">
        <v>0</v>
      </c>
      <c r="T431" s="155">
        <f>S431*H431</f>
        <v>0</v>
      </c>
      <c r="AR431" s="156" t="s">
        <v>197</v>
      </c>
      <c r="AT431" s="156" t="s">
        <v>159</v>
      </c>
      <c r="AU431" s="156" t="s">
        <v>81</v>
      </c>
      <c r="AY431" s="3" t="s">
        <v>157</v>
      </c>
      <c r="BE431" s="157">
        <f>IF(N431="základná",J431,0)</f>
        <v>0</v>
      </c>
      <c r="BF431" s="157">
        <f>IF(N431="znížená",J431,0)</f>
        <v>0</v>
      </c>
      <c r="BG431" s="157">
        <f>IF(N431="zákl. prenesená",J431,0)</f>
        <v>0</v>
      </c>
      <c r="BH431" s="157">
        <f>IF(N431="zníž. prenesená",J431,0)</f>
        <v>0</v>
      </c>
      <c r="BI431" s="157">
        <f>IF(N431="nulová",J431,0)</f>
        <v>0</v>
      </c>
      <c r="BJ431" s="3" t="s">
        <v>81</v>
      </c>
      <c r="BK431" s="157">
        <f>ROUND(I431*H431,2)</f>
        <v>0</v>
      </c>
      <c r="BL431" s="3" t="s">
        <v>197</v>
      </c>
      <c r="BM431" s="156" t="s">
        <v>735</v>
      </c>
    </row>
    <row r="432" spans="2:65" s="129" customFormat="1" ht="22.9" customHeight="1">
      <c r="B432" s="130"/>
      <c r="D432" s="131" t="s">
        <v>68</v>
      </c>
      <c r="E432" s="141" t="s">
        <v>914</v>
      </c>
      <c r="F432" s="141" t="s">
        <v>915</v>
      </c>
      <c r="I432" s="133"/>
      <c r="J432" s="142"/>
      <c r="L432" s="130"/>
      <c r="M432" s="135"/>
      <c r="N432" s="136"/>
      <c r="O432" s="136"/>
      <c r="P432" s="137">
        <f>SUM(P433:P457)</f>
        <v>0</v>
      </c>
      <c r="Q432" s="136"/>
      <c r="R432" s="137">
        <f>SUM(R433:R457)</f>
        <v>0</v>
      </c>
      <c r="S432" s="136"/>
      <c r="T432" s="138">
        <f>SUM(T433:T457)</f>
        <v>0</v>
      </c>
      <c r="AR432" s="131" t="s">
        <v>81</v>
      </c>
      <c r="AT432" s="139" t="s">
        <v>68</v>
      </c>
      <c r="AU432" s="139" t="s">
        <v>75</v>
      </c>
      <c r="AY432" s="131" t="s">
        <v>157</v>
      </c>
      <c r="BK432" s="140">
        <f>SUM(BK433:BK457)</f>
        <v>0</v>
      </c>
    </row>
    <row r="433" spans="2:65" s="17" customFormat="1" ht="21.75" customHeight="1">
      <c r="B433" s="143"/>
      <c r="C433" s="144" t="s">
        <v>736</v>
      </c>
      <c r="D433" s="144" t="s">
        <v>159</v>
      </c>
      <c r="E433" s="145" t="s">
        <v>917</v>
      </c>
      <c r="F433" s="146" t="s">
        <v>2356</v>
      </c>
      <c r="G433" s="147" t="s">
        <v>239</v>
      </c>
      <c r="H433" s="148">
        <v>23.571999999999999</v>
      </c>
      <c r="I433" s="149"/>
      <c r="J433" s="150"/>
      <c r="K433" s="151"/>
      <c r="L433" s="18"/>
      <c r="M433" s="152"/>
      <c r="N433" s="153" t="s">
        <v>35</v>
      </c>
      <c r="O433" s="45"/>
      <c r="P433" s="154">
        <f>O433*H433</f>
        <v>0</v>
      </c>
      <c r="Q433" s="154">
        <v>0</v>
      </c>
      <c r="R433" s="154">
        <f>Q433*H433</f>
        <v>0</v>
      </c>
      <c r="S433" s="154">
        <v>0</v>
      </c>
      <c r="T433" s="155">
        <f>S433*H433</f>
        <v>0</v>
      </c>
      <c r="AR433" s="156" t="s">
        <v>197</v>
      </c>
      <c r="AT433" s="156" t="s">
        <v>159</v>
      </c>
      <c r="AU433" s="156" t="s">
        <v>81</v>
      </c>
      <c r="AY433" s="3" t="s">
        <v>157</v>
      </c>
      <c r="BE433" s="157">
        <f>IF(N433="základná",J433,0)</f>
        <v>0</v>
      </c>
      <c r="BF433" s="157">
        <f>IF(N433="znížená",J433,0)</f>
        <v>0</v>
      </c>
      <c r="BG433" s="157">
        <f>IF(N433="zákl. prenesená",J433,0)</f>
        <v>0</v>
      </c>
      <c r="BH433" s="157">
        <f>IF(N433="zníž. prenesená",J433,0)</f>
        <v>0</v>
      </c>
      <c r="BI433" s="157">
        <f>IF(N433="nulová",J433,0)</f>
        <v>0</v>
      </c>
      <c r="BJ433" s="3" t="s">
        <v>81</v>
      </c>
      <c r="BK433" s="157">
        <f>ROUND(I433*H433,2)</f>
        <v>0</v>
      </c>
      <c r="BL433" s="3" t="s">
        <v>197</v>
      </c>
      <c r="BM433" s="156" t="s">
        <v>738</v>
      </c>
    </row>
    <row r="434" spans="2:65" s="158" customFormat="1">
      <c r="B434" s="159"/>
      <c r="D434" s="160" t="s">
        <v>164</v>
      </c>
      <c r="E434" s="161"/>
      <c r="F434" s="162" t="s">
        <v>2357</v>
      </c>
      <c r="H434" s="163">
        <v>22.03</v>
      </c>
      <c r="I434" s="164"/>
      <c r="L434" s="159"/>
      <c r="M434" s="165"/>
      <c r="N434" s="166"/>
      <c r="O434" s="166"/>
      <c r="P434" s="166"/>
      <c r="Q434" s="166"/>
      <c r="R434" s="166"/>
      <c r="S434" s="166"/>
      <c r="T434" s="167"/>
      <c r="AT434" s="161" t="s">
        <v>164</v>
      </c>
      <c r="AU434" s="161" t="s">
        <v>81</v>
      </c>
      <c r="AV434" s="158" t="s">
        <v>81</v>
      </c>
      <c r="AW434" s="158" t="s">
        <v>26</v>
      </c>
      <c r="AX434" s="158" t="s">
        <v>69</v>
      </c>
      <c r="AY434" s="161" t="s">
        <v>157</v>
      </c>
    </row>
    <row r="435" spans="2:65" s="177" customFormat="1">
      <c r="B435" s="178"/>
      <c r="D435" s="160" t="s">
        <v>164</v>
      </c>
      <c r="E435" s="179"/>
      <c r="F435" s="180" t="s">
        <v>170</v>
      </c>
      <c r="H435" s="181">
        <v>22.03</v>
      </c>
      <c r="I435" s="182"/>
      <c r="L435" s="178"/>
      <c r="M435" s="183"/>
      <c r="N435" s="184"/>
      <c r="O435" s="184"/>
      <c r="P435" s="184"/>
      <c r="Q435" s="184"/>
      <c r="R435" s="184"/>
      <c r="S435" s="184"/>
      <c r="T435" s="185"/>
      <c r="AT435" s="179" t="s">
        <v>164</v>
      </c>
      <c r="AU435" s="179" t="s">
        <v>81</v>
      </c>
      <c r="AV435" s="177" t="s">
        <v>163</v>
      </c>
      <c r="AW435" s="177" t="s">
        <v>26</v>
      </c>
      <c r="AX435" s="177" t="s">
        <v>69</v>
      </c>
      <c r="AY435" s="179" t="s">
        <v>157</v>
      </c>
    </row>
    <row r="436" spans="2:65" s="158" customFormat="1">
      <c r="B436" s="159"/>
      <c r="D436" s="160" t="s">
        <v>164</v>
      </c>
      <c r="E436" s="161"/>
      <c r="F436" s="162" t="s">
        <v>2358</v>
      </c>
      <c r="H436" s="163">
        <v>23.571999999999999</v>
      </c>
      <c r="I436" s="164"/>
      <c r="L436" s="159"/>
      <c r="M436" s="165"/>
      <c r="N436" s="166"/>
      <c r="O436" s="166"/>
      <c r="P436" s="166"/>
      <c r="Q436" s="166"/>
      <c r="R436" s="166"/>
      <c r="S436" s="166"/>
      <c r="T436" s="167"/>
      <c r="AT436" s="161" t="s">
        <v>164</v>
      </c>
      <c r="AU436" s="161" t="s">
        <v>81</v>
      </c>
      <c r="AV436" s="158" t="s">
        <v>81</v>
      </c>
      <c r="AW436" s="158" t="s">
        <v>26</v>
      </c>
      <c r="AX436" s="158" t="s">
        <v>69</v>
      </c>
      <c r="AY436" s="161" t="s">
        <v>157</v>
      </c>
    </row>
    <row r="437" spans="2:65" s="177" customFormat="1">
      <c r="B437" s="178"/>
      <c r="D437" s="160" t="s">
        <v>164</v>
      </c>
      <c r="E437" s="179"/>
      <c r="F437" s="180" t="s">
        <v>170</v>
      </c>
      <c r="H437" s="181">
        <v>23.571999999999999</v>
      </c>
      <c r="I437" s="182"/>
      <c r="L437" s="178"/>
      <c r="M437" s="183"/>
      <c r="N437" s="184"/>
      <c r="O437" s="184"/>
      <c r="P437" s="184"/>
      <c r="Q437" s="184"/>
      <c r="R437" s="184"/>
      <c r="S437" s="184"/>
      <c r="T437" s="185"/>
      <c r="AT437" s="179" t="s">
        <v>164</v>
      </c>
      <c r="AU437" s="179" t="s">
        <v>81</v>
      </c>
      <c r="AV437" s="177" t="s">
        <v>163</v>
      </c>
      <c r="AW437" s="177" t="s">
        <v>26</v>
      </c>
      <c r="AX437" s="177" t="s">
        <v>75</v>
      </c>
      <c r="AY437" s="179" t="s">
        <v>157</v>
      </c>
    </row>
    <row r="438" spans="2:65" s="17" customFormat="1" ht="24.25" customHeight="1">
      <c r="B438" s="143"/>
      <c r="C438" s="186" t="s">
        <v>472</v>
      </c>
      <c r="D438" s="186" t="s">
        <v>236</v>
      </c>
      <c r="E438" s="187" t="s">
        <v>923</v>
      </c>
      <c r="F438" s="188" t="s">
        <v>2682</v>
      </c>
      <c r="G438" s="189" t="s">
        <v>208</v>
      </c>
      <c r="H438" s="190">
        <v>2.71</v>
      </c>
      <c r="I438" s="191"/>
      <c r="J438" s="192"/>
      <c r="K438" s="193"/>
      <c r="L438" s="194"/>
      <c r="M438" s="195"/>
      <c r="N438" s="196" t="s">
        <v>35</v>
      </c>
      <c r="O438" s="45"/>
      <c r="P438" s="154">
        <f>O438*H438</f>
        <v>0</v>
      </c>
      <c r="Q438" s="154">
        <v>0</v>
      </c>
      <c r="R438" s="154">
        <f>Q438*H438</f>
        <v>0</v>
      </c>
      <c r="S438" s="154">
        <v>0</v>
      </c>
      <c r="T438" s="155">
        <f>S438*H438</f>
        <v>0</v>
      </c>
      <c r="AR438" s="156" t="s">
        <v>233</v>
      </c>
      <c r="AT438" s="156" t="s">
        <v>236</v>
      </c>
      <c r="AU438" s="156" t="s">
        <v>81</v>
      </c>
      <c r="AY438" s="3" t="s">
        <v>157</v>
      </c>
      <c r="BE438" s="157">
        <f>IF(N438="základná",J438,0)</f>
        <v>0</v>
      </c>
      <c r="BF438" s="157">
        <f>IF(N438="znížená",J438,0)</f>
        <v>0</v>
      </c>
      <c r="BG438" s="157">
        <f>IF(N438="zákl. prenesená",J438,0)</f>
        <v>0</v>
      </c>
      <c r="BH438" s="157">
        <f>IF(N438="zníž. prenesená",J438,0)</f>
        <v>0</v>
      </c>
      <c r="BI438" s="157">
        <f>IF(N438="nulová",J438,0)</f>
        <v>0</v>
      </c>
      <c r="BJ438" s="3" t="s">
        <v>81</v>
      </c>
      <c r="BK438" s="157">
        <f>ROUND(I438*H438,2)</f>
        <v>0</v>
      </c>
      <c r="BL438" s="3" t="s">
        <v>197</v>
      </c>
      <c r="BM438" s="156" t="s">
        <v>741</v>
      </c>
    </row>
    <row r="439" spans="2:65" s="158" customFormat="1">
      <c r="B439" s="159"/>
      <c r="D439" s="160" t="s">
        <v>164</v>
      </c>
      <c r="E439" s="161"/>
      <c r="F439" s="162" t="s">
        <v>2359</v>
      </c>
      <c r="H439" s="163">
        <v>2.71</v>
      </c>
      <c r="I439" s="164"/>
      <c r="L439" s="159"/>
      <c r="M439" s="165"/>
      <c r="N439" s="166"/>
      <c r="O439" s="166"/>
      <c r="P439" s="166"/>
      <c r="Q439" s="166"/>
      <c r="R439" s="166"/>
      <c r="S439" s="166"/>
      <c r="T439" s="167"/>
      <c r="AT439" s="161" t="s">
        <v>164</v>
      </c>
      <c r="AU439" s="161" t="s">
        <v>81</v>
      </c>
      <c r="AV439" s="158" t="s">
        <v>81</v>
      </c>
      <c r="AW439" s="158" t="s">
        <v>26</v>
      </c>
      <c r="AX439" s="158" t="s">
        <v>69</v>
      </c>
      <c r="AY439" s="161" t="s">
        <v>157</v>
      </c>
    </row>
    <row r="440" spans="2:65" s="177" customFormat="1">
      <c r="B440" s="178"/>
      <c r="D440" s="160" t="s">
        <v>164</v>
      </c>
      <c r="E440" s="179"/>
      <c r="F440" s="180" t="s">
        <v>170</v>
      </c>
      <c r="H440" s="181">
        <v>2.71</v>
      </c>
      <c r="I440" s="182"/>
      <c r="L440" s="178"/>
      <c r="M440" s="183"/>
      <c r="N440" s="184"/>
      <c r="O440" s="184"/>
      <c r="P440" s="184"/>
      <c r="Q440" s="184"/>
      <c r="R440" s="184"/>
      <c r="S440" s="184"/>
      <c r="T440" s="185"/>
      <c r="AT440" s="179" t="s">
        <v>164</v>
      </c>
      <c r="AU440" s="179" t="s">
        <v>81</v>
      </c>
      <c r="AV440" s="177" t="s">
        <v>163</v>
      </c>
      <c r="AW440" s="177" t="s">
        <v>26</v>
      </c>
      <c r="AX440" s="177" t="s">
        <v>75</v>
      </c>
      <c r="AY440" s="179" t="s">
        <v>157</v>
      </c>
    </row>
    <row r="441" spans="2:65" s="17" customFormat="1" ht="33" customHeight="1">
      <c r="B441" s="143"/>
      <c r="C441" s="144" t="s">
        <v>742</v>
      </c>
      <c r="D441" s="144" t="s">
        <v>159</v>
      </c>
      <c r="E441" s="145" t="s">
        <v>927</v>
      </c>
      <c r="F441" s="146" t="s">
        <v>928</v>
      </c>
      <c r="G441" s="147" t="s">
        <v>208</v>
      </c>
      <c r="H441" s="148">
        <v>36.058999999999997</v>
      </c>
      <c r="I441" s="149"/>
      <c r="J441" s="150"/>
      <c r="K441" s="151"/>
      <c r="L441" s="18"/>
      <c r="M441" s="152"/>
      <c r="N441" s="153" t="s">
        <v>35</v>
      </c>
      <c r="O441" s="45"/>
      <c r="P441" s="154">
        <f>O441*H441</f>
        <v>0</v>
      </c>
      <c r="Q441" s="154">
        <v>0</v>
      </c>
      <c r="R441" s="154">
        <f>Q441*H441</f>
        <v>0</v>
      </c>
      <c r="S441" s="154">
        <v>0</v>
      </c>
      <c r="T441" s="155">
        <f>S441*H441</f>
        <v>0</v>
      </c>
      <c r="AR441" s="156" t="s">
        <v>197</v>
      </c>
      <c r="AT441" s="156" t="s">
        <v>159</v>
      </c>
      <c r="AU441" s="156" t="s">
        <v>81</v>
      </c>
      <c r="AY441" s="3" t="s">
        <v>157</v>
      </c>
      <c r="BE441" s="157">
        <f>IF(N441="základná",J441,0)</f>
        <v>0</v>
      </c>
      <c r="BF441" s="157">
        <f>IF(N441="znížená",J441,0)</f>
        <v>0</v>
      </c>
      <c r="BG441" s="157">
        <f>IF(N441="zákl. prenesená",J441,0)</f>
        <v>0</v>
      </c>
      <c r="BH441" s="157">
        <f>IF(N441="zníž. prenesená",J441,0)</f>
        <v>0</v>
      </c>
      <c r="BI441" s="157">
        <f>IF(N441="nulová",J441,0)</f>
        <v>0</v>
      </c>
      <c r="BJ441" s="3" t="s">
        <v>81</v>
      </c>
      <c r="BK441" s="157">
        <f>ROUND(I441*H441,2)</f>
        <v>0</v>
      </c>
      <c r="BL441" s="3" t="s">
        <v>197</v>
      </c>
      <c r="BM441" s="156" t="s">
        <v>745</v>
      </c>
    </row>
    <row r="442" spans="2:65" s="158" customFormat="1">
      <c r="B442" s="159"/>
      <c r="D442" s="160" t="s">
        <v>164</v>
      </c>
      <c r="E442" s="161"/>
      <c r="F442" s="162" t="s">
        <v>2172</v>
      </c>
      <c r="H442" s="163">
        <v>26.68</v>
      </c>
      <c r="I442" s="164"/>
      <c r="L442" s="159"/>
      <c r="M442" s="165"/>
      <c r="N442" s="166"/>
      <c r="O442" s="166"/>
      <c r="P442" s="166"/>
      <c r="Q442" s="166"/>
      <c r="R442" s="166"/>
      <c r="S442" s="166"/>
      <c r="T442" s="167"/>
      <c r="AT442" s="161" t="s">
        <v>164</v>
      </c>
      <c r="AU442" s="161" t="s">
        <v>81</v>
      </c>
      <c r="AV442" s="158" t="s">
        <v>81</v>
      </c>
      <c r="AW442" s="158" t="s">
        <v>26</v>
      </c>
      <c r="AX442" s="158" t="s">
        <v>69</v>
      </c>
      <c r="AY442" s="161" t="s">
        <v>157</v>
      </c>
    </row>
    <row r="443" spans="2:65" s="158" customFormat="1">
      <c r="B443" s="159"/>
      <c r="D443" s="160" t="s">
        <v>164</v>
      </c>
      <c r="E443" s="161"/>
      <c r="F443" s="162" t="s">
        <v>2220</v>
      </c>
      <c r="H443" s="163">
        <v>5.0599999999999996</v>
      </c>
      <c r="I443" s="164"/>
      <c r="L443" s="159"/>
      <c r="M443" s="165"/>
      <c r="N443" s="166"/>
      <c r="O443" s="166"/>
      <c r="P443" s="166"/>
      <c r="Q443" s="166"/>
      <c r="R443" s="166"/>
      <c r="S443" s="166"/>
      <c r="T443" s="167"/>
      <c r="AT443" s="161" t="s">
        <v>164</v>
      </c>
      <c r="AU443" s="161" t="s">
        <v>81</v>
      </c>
      <c r="AV443" s="158" t="s">
        <v>81</v>
      </c>
      <c r="AW443" s="158" t="s">
        <v>26</v>
      </c>
      <c r="AX443" s="158" t="s">
        <v>69</v>
      </c>
      <c r="AY443" s="161" t="s">
        <v>157</v>
      </c>
    </row>
    <row r="444" spans="2:65" s="158" customFormat="1">
      <c r="B444" s="159"/>
      <c r="D444" s="160" t="s">
        <v>164</v>
      </c>
      <c r="E444" s="161"/>
      <c r="F444" s="162" t="s">
        <v>2174</v>
      </c>
      <c r="H444" s="163">
        <v>1.96</v>
      </c>
      <c r="I444" s="164"/>
      <c r="L444" s="159"/>
      <c r="M444" s="165"/>
      <c r="N444" s="166"/>
      <c r="O444" s="166"/>
      <c r="P444" s="166"/>
      <c r="Q444" s="166"/>
      <c r="R444" s="166"/>
      <c r="S444" s="166"/>
      <c r="T444" s="167"/>
      <c r="AT444" s="161" t="s">
        <v>164</v>
      </c>
      <c r="AU444" s="161" t="s">
        <v>81</v>
      </c>
      <c r="AV444" s="158" t="s">
        <v>81</v>
      </c>
      <c r="AW444" s="158" t="s">
        <v>26</v>
      </c>
      <c r="AX444" s="158" t="s">
        <v>69</v>
      </c>
      <c r="AY444" s="161" t="s">
        <v>157</v>
      </c>
    </row>
    <row r="445" spans="2:65" s="177" customFormat="1">
      <c r="B445" s="178"/>
      <c r="D445" s="160" t="s">
        <v>164</v>
      </c>
      <c r="E445" s="179"/>
      <c r="F445" s="180" t="s">
        <v>170</v>
      </c>
      <c r="H445" s="181">
        <v>33.700000000000003</v>
      </c>
      <c r="I445" s="182"/>
      <c r="L445" s="178"/>
      <c r="M445" s="183"/>
      <c r="N445" s="184"/>
      <c r="O445" s="184"/>
      <c r="P445" s="184"/>
      <c r="Q445" s="184"/>
      <c r="R445" s="184"/>
      <c r="S445" s="184"/>
      <c r="T445" s="185"/>
      <c r="AT445" s="179" t="s">
        <v>164</v>
      </c>
      <c r="AU445" s="179" t="s">
        <v>81</v>
      </c>
      <c r="AV445" s="177" t="s">
        <v>163</v>
      </c>
      <c r="AW445" s="177" t="s">
        <v>26</v>
      </c>
      <c r="AX445" s="177" t="s">
        <v>69</v>
      </c>
      <c r="AY445" s="179" t="s">
        <v>157</v>
      </c>
    </row>
    <row r="446" spans="2:65" s="158" customFormat="1">
      <c r="B446" s="159"/>
      <c r="D446" s="160" t="s">
        <v>164</v>
      </c>
      <c r="E446" s="161"/>
      <c r="F446" s="162" t="s">
        <v>2175</v>
      </c>
      <c r="H446" s="163">
        <v>36.058999999999997</v>
      </c>
      <c r="I446" s="164"/>
      <c r="L446" s="159"/>
      <c r="M446" s="165"/>
      <c r="N446" s="166"/>
      <c r="O446" s="166"/>
      <c r="P446" s="166"/>
      <c r="Q446" s="166"/>
      <c r="R446" s="166"/>
      <c r="S446" s="166"/>
      <c r="T446" s="167"/>
      <c r="AT446" s="161" t="s">
        <v>164</v>
      </c>
      <c r="AU446" s="161" t="s">
        <v>81</v>
      </c>
      <c r="AV446" s="158" t="s">
        <v>81</v>
      </c>
      <c r="AW446" s="158" t="s">
        <v>26</v>
      </c>
      <c r="AX446" s="158" t="s">
        <v>69</v>
      </c>
      <c r="AY446" s="161" t="s">
        <v>157</v>
      </c>
    </row>
    <row r="447" spans="2:65" s="177" customFormat="1">
      <c r="B447" s="178"/>
      <c r="D447" s="160" t="s">
        <v>164</v>
      </c>
      <c r="E447" s="179"/>
      <c r="F447" s="180" t="s">
        <v>170</v>
      </c>
      <c r="H447" s="181">
        <v>36.058999999999997</v>
      </c>
      <c r="I447" s="182"/>
      <c r="L447" s="178"/>
      <c r="M447" s="183"/>
      <c r="N447" s="184"/>
      <c r="O447" s="184"/>
      <c r="P447" s="184"/>
      <c r="Q447" s="184"/>
      <c r="R447" s="184"/>
      <c r="S447" s="184"/>
      <c r="T447" s="185"/>
      <c r="AT447" s="179" t="s">
        <v>164</v>
      </c>
      <c r="AU447" s="179" t="s">
        <v>81</v>
      </c>
      <c r="AV447" s="177" t="s">
        <v>163</v>
      </c>
      <c r="AW447" s="177" t="s">
        <v>26</v>
      </c>
      <c r="AX447" s="177" t="s">
        <v>75</v>
      </c>
      <c r="AY447" s="179" t="s">
        <v>157</v>
      </c>
    </row>
    <row r="448" spans="2:65" s="17" customFormat="1" ht="24.25" customHeight="1">
      <c r="B448" s="143"/>
      <c r="C448" s="186" t="s">
        <v>475</v>
      </c>
      <c r="D448" s="186" t="s">
        <v>236</v>
      </c>
      <c r="E448" s="187" t="s">
        <v>930</v>
      </c>
      <c r="F448" s="188" t="s">
        <v>2681</v>
      </c>
      <c r="G448" s="189" t="s">
        <v>208</v>
      </c>
      <c r="H448" s="190">
        <v>38.081000000000003</v>
      </c>
      <c r="I448" s="191"/>
      <c r="J448" s="192"/>
      <c r="K448" s="193"/>
      <c r="L448" s="194"/>
      <c r="M448" s="195"/>
      <c r="N448" s="196" t="s">
        <v>35</v>
      </c>
      <c r="O448" s="45"/>
      <c r="P448" s="154">
        <f>O448*H448</f>
        <v>0</v>
      </c>
      <c r="Q448" s="154">
        <v>0</v>
      </c>
      <c r="R448" s="154">
        <f>Q448*H448</f>
        <v>0</v>
      </c>
      <c r="S448" s="154">
        <v>0</v>
      </c>
      <c r="T448" s="155">
        <f>S448*H448</f>
        <v>0</v>
      </c>
      <c r="AR448" s="156" t="s">
        <v>233</v>
      </c>
      <c r="AT448" s="156" t="s">
        <v>236</v>
      </c>
      <c r="AU448" s="156" t="s">
        <v>81</v>
      </c>
      <c r="AY448" s="3" t="s">
        <v>157</v>
      </c>
      <c r="BE448" s="157">
        <f>IF(N448="základná",J448,0)</f>
        <v>0</v>
      </c>
      <c r="BF448" s="157">
        <f>IF(N448="znížená",J448,0)</f>
        <v>0</v>
      </c>
      <c r="BG448" s="157">
        <f>IF(N448="zákl. prenesená",J448,0)</f>
        <v>0</v>
      </c>
      <c r="BH448" s="157">
        <f>IF(N448="zníž. prenesená",J448,0)</f>
        <v>0</v>
      </c>
      <c r="BI448" s="157">
        <f>IF(N448="nulová",J448,0)</f>
        <v>0</v>
      </c>
      <c r="BJ448" s="3" t="s">
        <v>81</v>
      </c>
      <c r="BK448" s="157">
        <f>ROUND(I448*H448,2)</f>
        <v>0</v>
      </c>
      <c r="BL448" s="3" t="s">
        <v>197</v>
      </c>
      <c r="BM448" s="156" t="s">
        <v>748</v>
      </c>
    </row>
    <row r="449" spans="2:65" s="158" customFormat="1">
      <c r="B449" s="159"/>
      <c r="D449" s="160" t="s">
        <v>164</v>
      </c>
      <c r="E449" s="161"/>
      <c r="F449" s="162" t="s">
        <v>2360</v>
      </c>
      <c r="H449" s="163">
        <v>38.081000000000003</v>
      </c>
      <c r="I449" s="164"/>
      <c r="L449" s="159"/>
      <c r="M449" s="165"/>
      <c r="N449" s="166"/>
      <c r="O449" s="166"/>
      <c r="P449" s="166"/>
      <c r="Q449" s="166"/>
      <c r="R449" s="166"/>
      <c r="S449" s="166"/>
      <c r="T449" s="167"/>
      <c r="AT449" s="161" t="s">
        <v>164</v>
      </c>
      <c r="AU449" s="161" t="s">
        <v>81</v>
      </c>
      <c r="AV449" s="158" t="s">
        <v>81</v>
      </c>
      <c r="AW449" s="158" t="s">
        <v>26</v>
      </c>
      <c r="AX449" s="158" t="s">
        <v>69</v>
      </c>
      <c r="AY449" s="161" t="s">
        <v>157</v>
      </c>
    </row>
    <row r="450" spans="2:65" s="177" customFormat="1">
      <c r="B450" s="178"/>
      <c r="D450" s="160" t="s">
        <v>164</v>
      </c>
      <c r="E450" s="179"/>
      <c r="F450" s="180" t="s">
        <v>170</v>
      </c>
      <c r="H450" s="181">
        <v>38.081000000000003</v>
      </c>
      <c r="I450" s="182"/>
      <c r="L450" s="178"/>
      <c r="M450" s="183"/>
      <c r="N450" s="184"/>
      <c r="O450" s="184"/>
      <c r="P450" s="184"/>
      <c r="Q450" s="184"/>
      <c r="R450" s="184"/>
      <c r="S450" s="184"/>
      <c r="T450" s="185"/>
      <c r="AT450" s="179" t="s">
        <v>164</v>
      </c>
      <c r="AU450" s="179" t="s">
        <v>81</v>
      </c>
      <c r="AV450" s="177" t="s">
        <v>163</v>
      </c>
      <c r="AW450" s="177" t="s">
        <v>26</v>
      </c>
      <c r="AX450" s="177" t="s">
        <v>75</v>
      </c>
      <c r="AY450" s="179" t="s">
        <v>157</v>
      </c>
    </row>
    <row r="451" spans="2:65" s="17" customFormat="1" ht="16.5" customHeight="1">
      <c r="B451" s="143"/>
      <c r="C451" s="144" t="s">
        <v>749</v>
      </c>
      <c r="D451" s="144" t="s">
        <v>159</v>
      </c>
      <c r="E451" s="145" t="s">
        <v>934</v>
      </c>
      <c r="F451" s="146" t="s">
        <v>935</v>
      </c>
      <c r="G451" s="147" t="s">
        <v>239</v>
      </c>
      <c r="H451" s="148">
        <v>23.571999999999999</v>
      </c>
      <c r="I451" s="149"/>
      <c r="J451" s="150"/>
      <c r="K451" s="151"/>
      <c r="L451" s="18"/>
      <c r="M451" s="152"/>
      <c r="N451" s="153" t="s">
        <v>35</v>
      </c>
      <c r="O451" s="45"/>
      <c r="P451" s="154">
        <f>O451*H451</f>
        <v>0</v>
      </c>
      <c r="Q451" s="154">
        <v>0</v>
      </c>
      <c r="R451" s="154">
        <f>Q451*H451</f>
        <v>0</v>
      </c>
      <c r="S451" s="154">
        <v>0</v>
      </c>
      <c r="T451" s="155">
        <f>S451*H451</f>
        <v>0</v>
      </c>
      <c r="AR451" s="156" t="s">
        <v>197</v>
      </c>
      <c r="AT451" s="156" t="s">
        <v>159</v>
      </c>
      <c r="AU451" s="156" t="s">
        <v>81</v>
      </c>
      <c r="AY451" s="3" t="s">
        <v>157</v>
      </c>
      <c r="BE451" s="157">
        <f>IF(N451="základná",J451,0)</f>
        <v>0</v>
      </c>
      <c r="BF451" s="157">
        <f>IF(N451="znížená",J451,0)</f>
        <v>0</v>
      </c>
      <c r="BG451" s="157">
        <f>IF(N451="zákl. prenesená",J451,0)</f>
        <v>0</v>
      </c>
      <c r="BH451" s="157">
        <f>IF(N451="zníž. prenesená",J451,0)</f>
        <v>0</v>
      </c>
      <c r="BI451" s="157">
        <f>IF(N451="nulová",J451,0)</f>
        <v>0</v>
      </c>
      <c r="BJ451" s="3" t="s">
        <v>81</v>
      </c>
      <c r="BK451" s="157">
        <f>ROUND(I451*H451,2)</f>
        <v>0</v>
      </c>
      <c r="BL451" s="3" t="s">
        <v>197</v>
      </c>
      <c r="BM451" s="156" t="s">
        <v>751</v>
      </c>
    </row>
    <row r="452" spans="2:65" s="158" customFormat="1">
      <c r="B452" s="159"/>
      <c r="D452" s="160" t="s">
        <v>164</v>
      </c>
      <c r="E452" s="161"/>
      <c r="F452" s="162" t="s">
        <v>2358</v>
      </c>
      <c r="H452" s="163">
        <v>23.571999999999999</v>
      </c>
      <c r="I452" s="164"/>
      <c r="L452" s="159"/>
      <c r="M452" s="165"/>
      <c r="N452" s="166"/>
      <c r="O452" s="166"/>
      <c r="P452" s="166"/>
      <c r="Q452" s="166"/>
      <c r="R452" s="166"/>
      <c r="S452" s="166"/>
      <c r="T452" s="167"/>
      <c r="AT452" s="161" t="s">
        <v>164</v>
      </c>
      <c r="AU452" s="161" t="s">
        <v>81</v>
      </c>
      <c r="AV452" s="158" t="s">
        <v>81</v>
      </c>
      <c r="AW452" s="158" t="s">
        <v>26</v>
      </c>
      <c r="AX452" s="158" t="s">
        <v>69</v>
      </c>
      <c r="AY452" s="161" t="s">
        <v>157</v>
      </c>
    </row>
    <row r="453" spans="2:65" s="177" customFormat="1">
      <c r="B453" s="178"/>
      <c r="D453" s="160" t="s">
        <v>164</v>
      </c>
      <c r="E453" s="179"/>
      <c r="F453" s="180" t="s">
        <v>170</v>
      </c>
      <c r="H453" s="181">
        <v>23.571999999999999</v>
      </c>
      <c r="I453" s="182"/>
      <c r="L453" s="178"/>
      <c r="M453" s="183"/>
      <c r="N453" s="184"/>
      <c r="O453" s="184"/>
      <c r="P453" s="184"/>
      <c r="Q453" s="184"/>
      <c r="R453" s="184"/>
      <c r="S453" s="184"/>
      <c r="T453" s="185"/>
      <c r="AT453" s="179" t="s">
        <v>164</v>
      </c>
      <c r="AU453" s="179" t="s">
        <v>81</v>
      </c>
      <c r="AV453" s="177" t="s">
        <v>163</v>
      </c>
      <c r="AW453" s="177" t="s">
        <v>26</v>
      </c>
      <c r="AX453" s="177" t="s">
        <v>75</v>
      </c>
      <c r="AY453" s="179" t="s">
        <v>157</v>
      </c>
    </row>
    <row r="454" spans="2:65" s="17" customFormat="1" ht="24.25" customHeight="1">
      <c r="B454" s="143"/>
      <c r="C454" s="186" t="s">
        <v>477</v>
      </c>
      <c r="D454" s="186" t="s">
        <v>236</v>
      </c>
      <c r="E454" s="187" t="s">
        <v>937</v>
      </c>
      <c r="F454" s="188" t="s">
        <v>938</v>
      </c>
      <c r="G454" s="189" t="s">
        <v>239</v>
      </c>
      <c r="H454" s="190">
        <v>23.792000000000002</v>
      </c>
      <c r="I454" s="191"/>
      <c r="J454" s="192"/>
      <c r="K454" s="193"/>
      <c r="L454" s="194"/>
      <c r="M454" s="195"/>
      <c r="N454" s="196" t="s">
        <v>35</v>
      </c>
      <c r="O454" s="45"/>
      <c r="P454" s="154">
        <f>O454*H454</f>
        <v>0</v>
      </c>
      <c r="Q454" s="154">
        <v>0</v>
      </c>
      <c r="R454" s="154">
        <f>Q454*H454</f>
        <v>0</v>
      </c>
      <c r="S454" s="154">
        <v>0</v>
      </c>
      <c r="T454" s="155">
        <f>S454*H454</f>
        <v>0</v>
      </c>
      <c r="AR454" s="156" t="s">
        <v>233</v>
      </c>
      <c r="AT454" s="156" t="s">
        <v>236</v>
      </c>
      <c r="AU454" s="156" t="s">
        <v>81</v>
      </c>
      <c r="AY454" s="3" t="s">
        <v>157</v>
      </c>
      <c r="BE454" s="157">
        <f>IF(N454="základná",J454,0)</f>
        <v>0</v>
      </c>
      <c r="BF454" s="157">
        <f>IF(N454="znížená",J454,0)</f>
        <v>0</v>
      </c>
      <c r="BG454" s="157">
        <f>IF(N454="zákl. prenesená",J454,0)</f>
        <v>0</v>
      </c>
      <c r="BH454" s="157">
        <f>IF(N454="zníž. prenesená",J454,0)</f>
        <v>0</v>
      </c>
      <c r="BI454" s="157">
        <f>IF(N454="nulová",J454,0)</f>
        <v>0</v>
      </c>
      <c r="BJ454" s="3" t="s">
        <v>81</v>
      </c>
      <c r="BK454" s="157">
        <f>ROUND(I454*H454,2)</f>
        <v>0</v>
      </c>
      <c r="BL454" s="3" t="s">
        <v>197</v>
      </c>
      <c r="BM454" s="156" t="s">
        <v>754</v>
      </c>
    </row>
    <row r="455" spans="2:65" s="158" customFormat="1">
      <c r="B455" s="159"/>
      <c r="D455" s="160" t="s">
        <v>164</v>
      </c>
      <c r="E455" s="161"/>
      <c r="F455" s="162" t="s">
        <v>2361</v>
      </c>
      <c r="H455" s="163">
        <v>23.792000000000002</v>
      </c>
      <c r="I455" s="164"/>
      <c r="L455" s="159"/>
      <c r="M455" s="165"/>
      <c r="N455" s="166"/>
      <c r="O455" s="166"/>
      <c r="P455" s="166"/>
      <c r="Q455" s="166"/>
      <c r="R455" s="166"/>
      <c r="S455" s="166"/>
      <c r="T455" s="167"/>
      <c r="AT455" s="161" t="s">
        <v>164</v>
      </c>
      <c r="AU455" s="161" t="s">
        <v>81</v>
      </c>
      <c r="AV455" s="158" t="s">
        <v>81</v>
      </c>
      <c r="AW455" s="158" t="s">
        <v>26</v>
      </c>
      <c r="AX455" s="158" t="s">
        <v>69</v>
      </c>
      <c r="AY455" s="161" t="s">
        <v>157</v>
      </c>
    </row>
    <row r="456" spans="2:65" s="177" customFormat="1">
      <c r="B456" s="178"/>
      <c r="D456" s="160" t="s">
        <v>164</v>
      </c>
      <c r="E456" s="179"/>
      <c r="F456" s="180" t="s">
        <v>170</v>
      </c>
      <c r="H456" s="181">
        <v>23.792000000000002</v>
      </c>
      <c r="I456" s="182"/>
      <c r="L456" s="178"/>
      <c r="M456" s="183"/>
      <c r="N456" s="184"/>
      <c r="O456" s="184"/>
      <c r="P456" s="184"/>
      <c r="Q456" s="184"/>
      <c r="R456" s="184"/>
      <c r="S456" s="184"/>
      <c r="T456" s="185"/>
      <c r="AT456" s="179" t="s">
        <v>164</v>
      </c>
      <c r="AU456" s="179" t="s">
        <v>81</v>
      </c>
      <c r="AV456" s="177" t="s">
        <v>163</v>
      </c>
      <c r="AW456" s="177" t="s">
        <v>26</v>
      </c>
      <c r="AX456" s="177" t="s">
        <v>75</v>
      </c>
      <c r="AY456" s="179" t="s">
        <v>157</v>
      </c>
    </row>
    <row r="457" spans="2:65" s="17" customFormat="1" ht="24.25" customHeight="1">
      <c r="B457" s="143"/>
      <c r="C457" s="144" t="s">
        <v>755</v>
      </c>
      <c r="D457" s="144" t="s">
        <v>159</v>
      </c>
      <c r="E457" s="145" t="s">
        <v>2362</v>
      </c>
      <c r="F457" s="146" t="s">
        <v>2363</v>
      </c>
      <c r="G457" s="147" t="s">
        <v>187</v>
      </c>
      <c r="H457" s="148">
        <v>1.121</v>
      </c>
      <c r="I457" s="149"/>
      <c r="J457" s="150"/>
      <c r="K457" s="151"/>
      <c r="L457" s="18"/>
      <c r="M457" s="152"/>
      <c r="N457" s="153" t="s">
        <v>35</v>
      </c>
      <c r="O457" s="45"/>
      <c r="P457" s="154">
        <f>O457*H457</f>
        <v>0</v>
      </c>
      <c r="Q457" s="154">
        <v>0</v>
      </c>
      <c r="R457" s="154">
        <f>Q457*H457</f>
        <v>0</v>
      </c>
      <c r="S457" s="154">
        <v>0</v>
      </c>
      <c r="T457" s="155">
        <f>S457*H457</f>
        <v>0</v>
      </c>
      <c r="AR457" s="156" t="s">
        <v>197</v>
      </c>
      <c r="AT457" s="156" t="s">
        <v>159</v>
      </c>
      <c r="AU457" s="156" t="s">
        <v>81</v>
      </c>
      <c r="AY457" s="3" t="s">
        <v>157</v>
      </c>
      <c r="BE457" s="157">
        <f>IF(N457="základná",J457,0)</f>
        <v>0</v>
      </c>
      <c r="BF457" s="157">
        <f>IF(N457="znížená",J457,0)</f>
        <v>0</v>
      </c>
      <c r="BG457" s="157">
        <f>IF(N457="zákl. prenesená",J457,0)</f>
        <v>0</v>
      </c>
      <c r="BH457" s="157">
        <f>IF(N457="zníž. prenesená",J457,0)</f>
        <v>0</v>
      </c>
      <c r="BI457" s="157">
        <f>IF(N457="nulová",J457,0)</f>
        <v>0</v>
      </c>
      <c r="BJ457" s="3" t="s">
        <v>81</v>
      </c>
      <c r="BK457" s="157">
        <f>ROUND(I457*H457,2)</f>
        <v>0</v>
      </c>
      <c r="BL457" s="3" t="s">
        <v>197</v>
      </c>
      <c r="BM457" s="156" t="s">
        <v>758</v>
      </c>
    </row>
    <row r="458" spans="2:65" s="129" customFormat="1" ht="22.9" customHeight="1">
      <c r="B458" s="130"/>
      <c r="D458" s="131" t="s">
        <v>68</v>
      </c>
      <c r="E458" s="141" t="s">
        <v>1017</v>
      </c>
      <c r="F458" s="141" t="s">
        <v>1018</v>
      </c>
      <c r="I458" s="133"/>
      <c r="J458" s="142"/>
      <c r="L458" s="130"/>
      <c r="M458" s="135"/>
      <c r="N458" s="136"/>
      <c r="O458" s="136"/>
      <c r="P458" s="137">
        <f>SUM(P459:P471)</f>
        <v>0</v>
      </c>
      <c r="Q458" s="136"/>
      <c r="R458" s="137">
        <f>SUM(R459:R471)</f>
        <v>0</v>
      </c>
      <c r="S458" s="136"/>
      <c r="T458" s="138">
        <f>SUM(T459:T471)</f>
        <v>0</v>
      </c>
      <c r="AR458" s="131" t="s">
        <v>81</v>
      </c>
      <c r="AT458" s="139" t="s">
        <v>68</v>
      </c>
      <c r="AU458" s="139" t="s">
        <v>75</v>
      </c>
      <c r="AY458" s="131" t="s">
        <v>157</v>
      </c>
      <c r="BK458" s="140">
        <f>SUM(BK459:BK471)</f>
        <v>0</v>
      </c>
    </row>
    <row r="459" spans="2:65" s="17" customFormat="1" ht="37.9" customHeight="1">
      <c r="B459" s="143"/>
      <c r="C459" s="144" t="s">
        <v>480</v>
      </c>
      <c r="D459" s="144" t="s">
        <v>159</v>
      </c>
      <c r="E459" s="145" t="s">
        <v>2364</v>
      </c>
      <c r="F459" s="146" t="s">
        <v>2365</v>
      </c>
      <c r="G459" s="147" t="s">
        <v>208</v>
      </c>
      <c r="H459" s="148">
        <v>110.82</v>
      </c>
      <c r="I459" s="149"/>
      <c r="J459" s="150"/>
      <c r="K459" s="151"/>
      <c r="L459" s="18"/>
      <c r="M459" s="152"/>
      <c r="N459" s="153" t="s">
        <v>35</v>
      </c>
      <c r="O459" s="45"/>
      <c r="P459" s="154">
        <f>O459*H459</f>
        <v>0</v>
      </c>
      <c r="Q459" s="154">
        <v>0</v>
      </c>
      <c r="R459" s="154">
        <f>Q459*H459</f>
        <v>0</v>
      </c>
      <c r="S459" s="154">
        <v>0</v>
      </c>
      <c r="T459" s="155">
        <f>S459*H459</f>
        <v>0</v>
      </c>
      <c r="AR459" s="156" t="s">
        <v>197</v>
      </c>
      <c r="AT459" s="156" t="s">
        <v>159</v>
      </c>
      <c r="AU459" s="156" t="s">
        <v>81</v>
      </c>
      <c r="AY459" s="3" t="s">
        <v>157</v>
      </c>
      <c r="BE459" s="157">
        <f>IF(N459="základná",J459,0)</f>
        <v>0</v>
      </c>
      <c r="BF459" s="157">
        <f>IF(N459="znížená",J459,0)</f>
        <v>0</v>
      </c>
      <c r="BG459" s="157">
        <f>IF(N459="zákl. prenesená",J459,0)</f>
        <v>0</v>
      </c>
      <c r="BH459" s="157">
        <f>IF(N459="zníž. prenesená",J459,0)</f>
        <v>0</v>
      </c>
      <c r="BI459" s="157">
        <f>IF(N459="nulová",J459,0)</f>
        <v>0</v>
      </c>
      <c r="BJ459" s="3" t="s">
        <v>81</v>
      </c>
      <c r="BK459" s="157">
        <f>ROUND(I459*H459,2)</f>
        <v>0</v>
      </c>
      <c r="BL459" s="3" t="s">
        <v>197</v>
      </c>
      <c r="BM459" s="156" t="s">
        <v>761</v>
      </c>
    </row>
    <row r="460" spans="2:65" s="158" customFormat="1">
      <c r="B460" s="159"/>
      <c r="D460" s="160" t="s">
        <v>164</v>
      </c>
      <c r="E460" s="161"/>
      <c r="F460" s="162" t="s">
        <v>2366</v>
      </c>
      <c r="H460" s="163">
        <v>47.03</v>
      </c>
      <c r="I460" s="164"/>
      <c r="L460" s="159"/>
      <c r="M460" s="165"/>
      <c r="N460" s="166"/>
      <c r="O460" s="166"/>
      <c r="P460" s="166"/>
      <c r="Q460" s="166"/>
      <c r="R460" s="166"/>
      <c r="S460" s="166"/>
      <c r="T460" s="167"/>
      <c r="AT460" s="161" t="s">
        <v>164</v>
      </c>
      <c r="AU460" s="161" t="s">
        <v>81</v>
      </c>
      <c r="AV460" s="158" t="s">
        <v>81</v>
      </c>
      <c r="AW460" s="158" t="s">
        <v>26</v>
      </c>
      <c r="AX460" s="158" t="s">
        <v>69</v>
      </c>
      <c r="AY460" s="161" t="s">
        <v>157</v>
      </c>
    </row>
    <row r="461" spans="2:65" s="158" customFormat="1">
      <c r="B461" s="159"/>
      <c r="D461" s="160" t="s">
        <v>164</v>
      </c>
      <c r="E461" s="161"/>
      <c r="F461" s="162" t="s">
        <v>2367</v>
      </c>
      <c r="H461" s="163">
        <v>56.54</v>
      </c>
      <c r="I461" s="164"/>
      <c r="L461" s="159"/>
      <c r="M461" s="165"/>
      <c r="N461" s="166"/>
      <c r="O461" s="166"/>
      <c r="P461" s="166"/>
      <c r="Q461" s="166"/>
      <c r="R461" s="166"/>
      <c r="S461" s="166"/>
      <c r="T461" s="167"/>
      <c r="AT461" s="161" t="s">
        <v>164</v>
      </c>
      <c r="AU461" s="161" t="s">
        <v>81</v>
      </c>
      <c r="AV461" s="158" t="s">
        <v>81</v>
      </c>
      <c r="AW461" s="158" t="s">
        <v>26</v>
      </c>
      <c r="AX461" s="158" t="s">
        <v>69</v>
      </c>
      <c r="AY461" s="161" t="s">
        <v>157</v>
      </c>
    </row>
    <row r="462" spans="2:65" s="177" customFormat="1">
      <c r="B462" s="178"/>
      <c r="D462" s="160" t="s">
        <v>164</v>
      </c>
      <c r="E462" s="179"/>
      <c r="F462" s="180" t="s">
        <v>170</v>
      </c>
      <c r="H462" s="181">
        <v>103.57</v>
      </c>
      <c r="I462" s="182"/>
      <c r="L462" s="178"/>
      <c r="M462" s="183"/>
      <c r="N462" s="184"/>
      <c r="O462" s="184"/>
      <c r="P462" s="184"/>
      <c r="Q462" s="184"/>
      <c r="R462" s="184"/>
      <c r="S462" s="184"/>
      <c r="T462" s="185"/>
      <c r="AT462" s="179" t="s">
        <v>164</v>
      </c>
      <c r="AU462" s="179" t="s">
        <v>81</v>
      </c>
      <c r="AV462" s="177" t="s">
        <v>163</v>
      </c>
      <c r="AW462" s="177" t="s">
        <v>26</v>
      </c>
      <c r="AX462" s="177" t="s">
        <v>69</v>
      </c>
      <c r="AY462" s="179" t="s">
        <v>157</v>
      </c>
    </row>
    <row r="463" spans="2:65" s="158" customFormat="1">
      <c r="B463" s="159"/>
      <c r="D463" s="160" t="s">
        <v>164</v>
      </c>
      <c r="E463" s="161"/>
      <c r="F463" s="162" t="s">
        <v>2368</v>
      </c>
      <c r="H463" s="163">
        <v>110.82</v>
      </c>
      <c r="I463" s="164"/>
      <c r="L463" s="159"/>
      <c r="M463" s="165"/>
      <c r="N463" s="166"/>
      <c r="O463" s="166"/>
      <c r="P463" s="166"/>
      <c r="Q463" s="166"/>
      <c r="R463" s="166"/>
      <c r="S463" s="166"/>
      <c r="T463" s="167"/>
      <c r="AT463" s="161" t="s">
        <v>164</v>
      </c>
      <c r="AU463" s="161" t="s">
        <v>81</v>
      </c>
      <c r="AV463" s="158" t="s">
        <v>81</v>
      </c>
      <c r="AW463" s="158" t="s">
        <v>26</v>
      </c>
      <c r="AX463" s="158" t="s">
        <v>69</v>
      </c>
      <c r="AY463" s="161" t="s">
        <v>157</v>
      </c>
    </row>
    <row r="464" spans="2:65" s="177" customFormat="1">
      <c r="B464" s="178"/>
      <c r="D464" s="160" t="s">
        <v>164</v>
      </c>
      <c r="E464" s="179"/>
      <c r="F464" s="180" t="s">
        <v>170</v>
      </c>
      <c r="H464" s="181">
        <v>110.82</v>
      </c>
      <c r="I464" s="182"/>
      <c r="L464" s="178"/>
      <c r="M464" s="183"/>
      <c r="N464" s="184"/>
      <c r="O464" s="184"/>
      <c r="P464" s="184"/>
      <c r="Q464" s="184"/>
      <c r="R464" s="184"/>
      <c r="S464" s="184"/>
      <c r="T464" s="185"/>
      <c r="AT464" s="179" t="s">
        <v>164</v>
      </c>
      <c r="AU464" s="179" t="s">
        <v>81</v>
      </c>
      <c r="AV464" s="177" t="s">
        <v>163</v>
      </c>
      <c r="AW464" s="177" t="s">
        <v>26</v>
      </c>
      <c r="AX464" s="177" t="s">
        <v>75</v>
      </c>
      <c r="AY464" s="179" t="s">
        <v>157</v>
      </c>
    </row>
    <row r="465" spans="2:65" s="17" customFormat="1" ht="16.5" customHeight="1">
      <c r="B465" s="143"/>
      <c r="C465" s="144" t="s">
        <v>762</v>
      </c>
      <c r="D465" s="144" t="s">
        <v>159</v>
      </c>
      <c r="E465" s="145" t="s">
        <v>2369</v>
      </c>
      <c r="F465" s="146" t="s">
        <v>2370</v>
      </c>
      <c r="G465" s="147" t="s">
        <v>239</v>
      </c>
      <c r="H465" s="148">
        <v>56.634999999999998</v>
      </c>
      <c r="I465" s="149"/>
      <c r="J465" s="150"/>
      <c r="K465" s="151"/>
      <c r="L465" s="18"/>
      <c r="M465" s="152"/>
      <c r="N465" s="153" t="s">
        <v>35</v>
      </c>
      <c r="O465" s="45"/>
      <c r="P465" s="154">
        <f>O465*H465</f>
        <v>0</v>
      </c>
      <c r="Q465" s="154">
        <v>0</v>
      </c>
      <c r="R465" s="154">
        <f>Q465*H465</f>
        <v>0</v>
      </c>
      <c r="S465" s="154">
        <v>0</v>
      </c>
      <c r="T465" s="155">
        <f>S465*H465</f>
        <v>0</v>
      </c>
      <c r="AR465" s="156" t="s">
        <v>197</v>
      </c>
      <c r="AT465" s="156" t="s">
        <v>159</v>
      </c>
      <c r="AU465" s="156" t="s">
        <v>81</v>
      </c>
      <c r="AY465" s="3" t="s">
        <v>157</v>
      </c>
      <c r="BE465" s="157">
        <f>IF(N465="základná",J465,0)</f>
        <v>0</v>
      </c>
      <c r="BF465" s="157">
        <f>IF(N465="znížená",J465,0)</f>
        <v>0</v>
      </c>
      <c r="BG465" s="157">
        <f>IF(N465="zákl. prenesená",J465,0)</f>
        <v>0</v>
      </c>
      <c r="BH465" s="157">
        <f>IF(N465="zníž. prenesená",J465,0)</f>
        <v>0</v>
      </c>
      <c r="BI465" s="157">
        <f>IF(N465="nulová",J465,0)</f>
        <v>0</v>
      </c>
      <c r="BJ465" s="3" t="s">
        <v>81</v>
      </c>
      <c r="BK465" s="157">
        <f>ROUND(I465*H465,2)</f>
        <v>0</v>
      </c>
      <c r="BL465" s="3" t="s">
        <v>197</v>
      </c>
      <c r="BM465" s="156" t="s">
        <v>765</v>
      </c>
    </row>
    <row r="466" spans="2:65" s="158" customFormat="1">
      <c r="B466" s="159"/>
      <c r="D466" s="160" t="s">
        <v>164</v>
      </c>
      <c r="E466" s="161"/>
      <c r="F466" s="162" t="s">
        <v>2371</v>
      </c>
      <c r="H466" s="163">
        <v>25.82</v>
      </c>
      <c r="I466" s="164"/>
      <c r="L466" s="159"/>
      <c r="M466" s="165"/>
      <c r="N466" s="166"/>
      <c r="O466" s="166"/>
      <c r="P466" s="166"/>
      <c r="Q466" s="166"/>
      <c r="R466" s="166"/>
      <c r="S466" s="166"/>
      <c r="T466" s="167"/>
      <c r="AT466" s="161" t="s">
        <v>164</v>
      </c>
      <c r="AU466" s="161" t="s">
        <v>81</v>
      </c>
      <c r="AV466" s="158" t="s">
        <v>81</v>
      </c>
      <c r="AW466" s="158" t="s">
        <v>26</v>
      </c>
      <c r="AX466" s="158" t="s">
        <v>69</v>
      </c>
      <c r="AY466" s="161" t="s">
        <v>157</v>
      </c>
    </row>
    <row r="467" spans="2:65" s="158" customFormat="1">
      <c r="B467" s="159"/>
      <c r="D467" s="160" t="s">
        <v>164</v>
      </c>
      <c r="E467" s="161"/>
      <c r="F467" s="162" t="s">
        <v>2372</v>
      </c>
      <c r="H467" s="163">
        <v>27.11</v>
      </c>
      <c r="I467" s="164"/>
      <c r="L467" s="159"/>
      <c r="M467" s="165"/>
      <c r="N467" s="166"/>
      <c r="O467" s="166"/>
      <c r="P467" s="166"/>
      <c r="Q467" s="166"/>
      <c r="R467" s="166"/>
      <c r="S467" s="166"/>
      <c r="T467" s="167"/>
      <c r="AT467" s="161" t="s">
        <v>164</v>
      </c>
      <c r="AU467" s="161" t="s">
        <v>81</v>
      </c>
      <c r="AV467" s="158" t="s">
        <v>81</v>
      </c>
      <c r="AW467" s="158" t="s">
        <v>26</v>
      </c>
      <c r="AX467" s="158" t="s">
        <v>69</v>
      </c>
      <c r="AY467" s="161" t="s">
        <v>157</v>
      </c>
    </row>
    <row r="468" spans="2:65" s="177" customFormat="1">
      <c r="B468" s="178"/>
      <c r="D468" s="160" t="s">
        <v>164</v>
      </c>
      <c r="E468" s="179"/>
      <c r="F468" s="180" t="s">
        <v>170</v>
      </c>
      <c r="H468" s="181">
        <v>52.93</v>
      </c>
      <c r="I468" s="182"/>
      <c r="L468" s="178"/>
      <c r="M468" s="183"/>
      <c r="N468" s="184"/>
      <c r="O468" s="184"/>
      <c r="P468" s="184"/>
      <c r="Q468" s="184"/>
      <c r="R468" s="184"/>
      <c r="S468" s="184"/>
      <c r="T468" s="185"/>
      <c r="AT468" s="179" t="s">
        <v>164</v>
      </c>
      <c r="AU468" s="179" t="s">
        <v>81</v>
      </c>
      <c r="AV468" s="177" t="s">
        <v>163</v>
      </c>
      <c r="AW468" s="177" t="s">
        <v>26</v>
      </c>
      <c r="AX468" s="177" t="s">
        <v>69</v>
      </c>
      <c r="AY468" s="179" t="s">
        <v>157</v>
      </c>
    </row>
    <row r="469" spans="2:65" s="158" customFormat="1">
      <c r="B469" s="159"/>
      <c r="D469" s="160" t="s">
        <v>164</v>
      </c>
      <c r="E469" s="161"/>
      <c r="F469" s="162" t="s">
        <v>2373</v>
      </c>
      <c r="H469" s="163">
        <v>56.634999999999998</v>
      </c>
      <c r="I469" s="164"/>
      <c r="L469" s="159"/>
      <c r="M469" s="165"/>
      <c r="N469" s="166"/>
      <c r="O469" s="166"/>
      <c r="P469" s="166"/>
      <c r="Q469" s="166"/>
      <c r="R469" s="166"/>
      <c r="S469" s="166"/>
      <c r="T469" s="167"/>
      <c r="AT469" s="161" t="s">
        <v>164</v>
      </c>
      <c r="AU469" s="161" t="s">
        <v>81</v>
      </c>
      <c r="AV469" s="158" t="s">
        <v>81</v>
      </c>
      <c r="AW469" s="158" t="s">
        <v>26</v>
      </c>
      <c r="AX469" s="158" t="s">
        <v>69</v>
      </c>
      <c r="AY469" s="161" t="s">
        <v>157</v>
      </c>
    </row>
    <row r="470" spans="2:65" s="177" customFormat="1">
      <c r="B470" s="178"/>
      <c r="D470" s="160" t="s">
        <v>164</v>
      </c>
      <c r="E470" s="179"/>
      <c r="F470" s="180" t="s">
        <v>170</v>
      </c>
      <c r="H470" s="181">
        <v>56.634999999999998</v>
      </c>
      <c r="I470" s="182"/>
      <c r="L470" s="178"/>
      <c r="M470" s="183"/>
      <c r="N470" s="184"/>
      <c r="O470" s="184"/>
      <c r="P470" s="184"/>
      <c r="Q470" s="184"/>
      <c r="R470" s="184"/>
      <c r="S470" s="184"/>
      <c r="T470" s="185"/>
      <c r="AT470" s="179" t="s">
        <v>164</v>
      </c>
      <c r="AU470" s="179" t="s">
        <v>81</v>
      </c>
      <c r="AV470" s="177" t="s">
        <v>163</v>
      </c>
      <c r="AW470" s="177" t="s">
        <v>26</v>
      </c>
      <c r="AX470" s="177" t="s">
        <v>75</v>
      </c>
      <c r="AY470" s="179" t="s">
        <v>157</v>
      </c>
    </row>
    <row r="471" spans="2:65" s="17" customFormat="1" ht="24.25" customHeight="1">
      <c r="B471" s="143"/>
      <c r="C471" s="144" t="s">
        <v>484</v>
      </c>
      <c r="D471" s="144" t="s">
        <v>159</v>
      </c>
      <c r="E471" s="145" t="s">
        <v>2374</v>
      </c>
      <c r="F471" s="146" t="s">
        <v>2375</v>
      </c>
      <c r="G471" s="147" t="s">
        <v>187</v>
      </c>
      <c r="H471" s="148">
        <v>1.5029999999999999</v>
      </c>
      <c r="I471" s="149"/>
      <c r="J471" s="150"/>
      <c r="K471" s="151"/>
      <c r="L471" s="18"/>
      <c r="M471" s="152"/>
      <c r="N471" s="153" t="s">
        <v>35</v>
      </c>
      <c r="O471" s="45"/>
      <c r="P471" s="154">
        <f>O471*H471</f>
        <v>0</v>
      </c>
      <c r="Q471" s="154">
        <v>0</v>
      </c>
      <c r="R471" s="154">
        <f>Q471*H471</f>
        <v>0</v>
      </c>
      <c r="S471" s="154">
        <v>0</v>
      </c>
      <c r="T471" s="155">
        <f>S471*H471</f>
        <v>0</v>
      </c>
      <c r="AR471" s="156" t="s">
        <v>197</v>
      </c>
      <c r="AT471" s="156" t="s">
        <v>159</v>
      </c>
      <c r="AU471" s="156" t="s">
        <v>81</v>
      </c>
      <c r="AY471" s="3" t="s">
        <v>157</v>
      </c>
      <c r="BE471" s="157">
        <f>IF(N471="základná",J471,0)</f>
        <v>0</v>
      </c>
      <c r="BF471" s="157">
        <f>IF(N471="znížená",J471,0)</f>
        <v>0</v>
      </c>
      <c r="BG471" s="157">
        <f>IF(N471="zákl. prenesená",J471,0)</f>
        <v>0</v>
      </c>
      <c r="BH471" s="157">
        <f>IF(N471="zníž. prenesená",J471,0)</f>
        <v>0</v>
      </c>
      <c r="BI471" s="157">
        <f>IF(N471="nulová",J471,0)</f>
        <v>0</v>
      </c>
      <c r="BJ471" s="3" t="s">
        <v>81</v>
      </c>
      <c r="BK471" s="157">
        <f>ROUND(I471*H471,2)</f>
        <v>0</v>
      </c>
      <c r="BL471" s="3" t="s">
        <v>197</v>
      </c>
      <c r="BM471" s="156" t="s">
        <v>768</v>
      </c>
    </row>
    <row r="472" spans="2:65" s="129" customFormat="1" ht="22.9" customHeight="1">
      <c r="B472" s="130"/>
      <c r="D472" s="131" t="s">
        <v>68</v>
      </c>
      <c r="E472" s="141" t="s">
        <v>1042</v>
      </c>
      <c r="F472" s="141" t="s">
        <v>1043</v>
      </c>
      <c r="I472" s="133"/>
      <c r="J472" s="142"/>
      <c r="L472" s="130"/>
      <c r="M472" s="135"/>
      <c r="N472" s="136"/>
      <c r="O472" s="136"/>
      <c r="P472" s="137">
        <f>SUM(P473:P483)</f>
        <v>0</v>
      </c>
      <c r="Q472" s="136"/>
      <c r="R472" s="137">
        <f>SUM(R473:R483)</f>
        <v>0</v>
      </c>
      <c r="S472" s="136"/>
      <c r="T472" s="138">
        <f>SUM(T473:T483)</f>
        <v>0</v>
      </c>
      <c r="AR472" s="131" t="s">
        <v>81</v>
      </c>
      <c r="AT472" s="139" t="s">
        <v>68</v>
      </c>
      <c r="AU472" s="139" t="s">
        <v>75</v>
      </c>
      <c r="AY472" s="131" t="s">
        <v>157</v>
      </c>
      <c r="BK472" s="140">
        <f>SUM(BK473:BK483)</f>
        <v>0</v>
      </c>
    </row>
    <row r="473" spans="2:65" s="17" customFormat="1" ht="33" customHeight="1">
      <c r="B473" s="143"/>
      <c r="C473" s="144" t="s">
        <v>769</v>
      </c>
      <c r="D473" s="144" t="s">
        <v>159</v>
      </c>
      <c r="E473" s="145" t="s">
        <v>1044</v>
      </c>
      <c r="F473" s="146" t="s">
        <v>1045</v>
      </c>
      <c r="G473" s="147" t="s">
        <v>208</v>
      </c>
      <c r="H473" s="148">
        <v>23.545000000000002</v>
      </c>
      <c r="I473" s="149"/>
      <c r="J473" s="150"/>
      <c r="K473" s="151"/>
      <c r="L473" s="18"/>
      <c r="M473" s="152"/>
      <c r="N473" s="153" t="s">
        <v>35</v>
      </c>
      <c r="O473" s="45"/>
      <c r="P473" s="154">
        <f>O473*H473</f>
        <v>0</v>
      </c>
      <c r="Q473" s="154">
        <v>0</v>
      </c>
      <c r="R473" s="154">
        <f>Q473*H473</f>
        <v>0</v>
      </c>
      <c r="S473" s="154">
        <v>0</v>
      </c>
      <c r="T473" s="155">
        <f>S473*H473</f>
        <v>0</v>
      </c>
      <c r="AR473" s="156" t="s">
        <v>197</v>
      </c>
      <c r="AT473" s="156" t="s">
        <v>159</v>
      </c>
      <c r="AU473" s="156" t="s">
        <v>81</v>
      </c>
      <c r="AY473" s="3" t="s">
        <v>157</v>
      </c>
      <c r="BE473" s="157">
        <f>IF(N473="základná",J473,0)</f>
        <v>0</v>
      </c>
      <c r="BF473" s="157">
        <f>IF(N473="znížená",J473,0)</f>
        <v>0</v>
      </c>
      <c r="BG473" s="157">
        <f>IF(N473="zákl. prenesená",J473,0)</f>
        <v>0</v>
      </c>
      <c r="BH473" s="157">
        <f>IF(N473="zníž. prenesená",J473,0)</f>
        <v>0</v>
      </c>
      <c r="BI473" s="157">
        <f>IF(N473="nulová",J473,0)</f>
        <v>0</v>
      </c>
      <c r="BJ473" s="3" t="s">
        <v>81</v>
      </c>
      <c r="BK473" s="157">
        <f>ROUND(I473*H473,2)</f>
        <v>0</v>
      </c>
      <c r="BL473" s="3" t="s">
        <v>197</v>
      </c>
      <c r="BM473" s="156" t="s">
        <v>771</v>
      </c>
    </row>
    <row r="474" spans="2:65" s="158" customFormat="1">
      <c r="B474" s="159"/>
      <c r="D474" s="160" t="s">
        <v>164</v>
      </c>
      <c r="E474" s="161"/>
      <c r="F474" s="162" t="s">
        <v>2195</v>
      </c>
      <c r="H474" s="163">
        <v>1.8</v>
      </c>
      <c r="I474" s="164"/>
      <c r="L474" s="159"/>
      <c r="M474" s="165"/>
      <c r="N474" s="166"/>
      <c r="O474" s="166"/>
      <c r="P474" s="166"/>
      <c r="Q474" s="166"/>
      <c r="R474" s="166"/>
      <c r="S474" s="166"/>
      <c r="T474" s="167"/>
      <c r="AT474" s="161" t="s">
        <v>164</v>
      </c>
      <c r="AU474" s="161" t="s">
        <v>81</v>
      </c>
      <c r="AV474" s="158" t="s">
        <v>81</v>
      </c>
      <c r="AW474" s="158" t="s">
        <v>26</v>
      </c>
      <c r="AX474" s="158" t="s">
        <v>69</v>
      </c>
      <c r="AY474" s="161" t="s">
        <v>157</v>
      </c>
    </row>
    <row r="475" spans="2:65" s="158" customFormat="1">
      <c r="B475" s="159"/>
      <c r="D475" s="160" t="s">
        <v>164</v>
      </c>
      <c r="E475" s="161"/>
      <c r="F475" s="162" t="s">
        <v>2196</v>
      </c>
      <c r="H475" s="163">
        <v>11.94</v>
      </c>
      <c r="I475" s="164"/>
      <c r="L475" s="159"/>
      <c r="M475" s="165"/>
      <c r="N475" s="166"/>
      <c r="O475" s="166"/>
      <c r="P475" s="166"/>
      <c r="Q475" s="166"/>
      <c r="R475" s="166"/>
      <c r="S475" s="166"/>
      <c r="T475" s="167"/>
      <c r="AT475" s="161" t="s">
        <v>164</v>
      </c>
      <c r="AU475" s="161" t="s">
        <v>81</v>
      </c>
      <c r="AV475" s="158" t="s">
        <v>81</v>
      </c>
      <c r="AW475" s="158" t="s">
        <v>26</v>
      </c>
      <c r="AX475" s="158" t="s">
        <v>69</v>
      </c>
      <c r="AY475" s="161" t="s">
        <v>157</v>
      </c>
    </row>
    <row r="476" spans="2:65" s="158" customFormat="1">
      <c r="B476" s="159"/>
      <c r="D476" s="160" t="s">
        <v>164</v>
      </c>
      <c r="E476" s="161"/>
      <c r="F476" s="162" t="s">
        <v>2197</v>
      </c>
      <c r="H476" s="163">
        <v>8.2650000000000006</v>
      </c>
      <c r="I476" s="164"/>
      <c r="L476" s="159"/>
      <c r="M476" s="165"/>
      <c r="N476" s="166"/>
      <c r="O476" s="166"/>
      <c r="P476" s="166"/>
      <c r="Q476" s="166"/>
      <c r="R476" s="166"/>
      <c r="S476" s="166"/>
      <c r="T476" s="167"/>
      <c r="AT476" s="161" t="s">
        <v>164</v>
      </c>
      <c r="AU476" s="161" t="s">
        <v>81</v>
      </c>
      <c r="AV476" s="158" t="s">
        <v>81</v>
      </c>
      <c r="AW476" s="158" t="s">
        <v>26</v>
      </c>
      <c r="AX476" s="158" t="s">
        <v>69</v>
      </c>
      <c r="AY476" s="161" t="s">
        <v>157</v>
      </c>
    </row>
    <row r="477" spans="2:65" s="177" customFormat="1">
      <c r="B477" s="178"/>
      <c r="D477" s="160" t="s">
        <v>164</v>
      </c>
      <c r="E477" s="179"/>
      <c r="F477" s="180" t="s">
        <v>170</v>
      </c>
      <c r="H477" s="181">
        <v>22.004999999999999</v>
      </c>
      <c r="I477" s="182"/>
      <c r="L477" s="178"/>
      <c r="M477" s="183"/>
      <c r="N477" s="184"/>
      <c r="O477" s="184"/>
      <c r="P477" s="184"/>
      <c r="Q477" s="184"/>
      <c r="R477" s="184"/>
      <c r="S477" s="184"/>
      <c r="T477" s="185"/>
      <c r="AT477" s="179" t="s">
        <v>164</v>
      </c>
      <c r="AU477" s="179" t="s">
        <v>81</v>
      </c>
      <c r="AV477" s="177" t="s">
        <v>163</v>
      </c>
      <c r="AW477" s="177" t="s">
        <v>26</v>
      </c>
      <c r="AX477" s="177" t="s">
        <v>69</v>
      </c>
      <c r="AY477" s="179" t="s">
        <v>157</v>
      </c>
    </row>
    <row r="478" spans="2:65" s="158" customFormat="1">
      <c r="B478" s="159"/>
      <c r="D478" s="160" t="s">
        <v>164</v>
      </c>
      <c r="E478" s="161"/>
      <c r="F478" s="162" t="s">
        <v>2198</v>
      </c>
      <c r="H478" s="163">
        <v>23.545000000000002</v>
      </c>
      <c r="I478" s="164"/>
      <c r="L478" s="159"/>
      <c r="M478" s="165"/>
      <c r="N478" s="166"/>
      <c r="O478" s="166"/>
      <c r="P478" s="166"/>
      <c r="Q478" s="166"/>
      <c r="R478" s="166"/>
      <c r="S478" s="166"/>
      <c r="T478" s="167"/>
      <c r="AT478" s="161" t="s">
        <v>164</v>
      </c>
      <c r="AU478" s="161" t="s">
        <v>81</v>
      </c>
      <c r="AV478" s="158" t="s">
        <v>81</v>
      </c>
      <c r="AW478" s="158" t="s">
        <v>26</v>
      </c>
      <c r="AX478" s="158" t="s">
        <v>69</v>
      </c>
      <c r="AY478" s="161" t="s">
        <v>157</v>
      </c>
    </row>
    <row r="479" spans="2:65" s="177" customFormat="1">
      <c r="B479" s="178"/>
      <c r="D479" s="160" t="s">
        <v>164</v>
      </c>
      <c r="E479" s="179"/>
      <c r="F479" s="180" t="s">
        <v>170</v>
      </c>
      <c r="H479" s="181">
        <v>23.545000000000002</v>
      </c>
      <c r="I479" s="182"/>
      <c r="L479" s="178"/>
      <c r="M479" s="183"/>
      <c r="N479" s="184"/>
      <c r="O479" s="184"/>
      <c r="P479" s="184"/>
      <c r="Q479" s="184"/>
      <c r="R479" s="184"/>
      <c r="S479" s="184"/>
      <c r="T479" s="185"/>
      <c r="AT479" s="179" t="s">
        <v>164</v>
      </c>
      <c r="AU479" s="179" t="s">
        <v>81</v>
      </c>
      <c r="AV479" s="177" t="s">
        <v>163</v>
      </c>
      <c r="AW479" s="177" t="s">
        <v>26</v>
      </c>
      <c r="AX479" s="177" t="s">
        <v>75</v>
      </c>
      <c r="AY479" s="179" t="s">
        <v>157</v>
      </c>
    </row>
    <row r="480" spans="2:65" s="17" customFormat="1" ht="24.25" customHeight="1">
      <c r="B480" s="143"/>
      <c r="C480" s="186" t="s">
        <v>487</v>
      </c>
      <c r="D480" s="186" t="s">
        <v>236</v>
      </c>
      <c r="E480" s="187" t="s">
        <v>1053</v>
      </c>
      <c r="F480" s="188" t="s">
        <v>2680</v>
      </c>
      <c r="G480" s="189" t="s">
        <v>208</v>
      </c>
      <c r="H480" s="190">
        <v>24.866</v>
      </c>
      <c r="I480" s="191"/>
      <c r="J480" s="192"/>
      <c r="K480" s="193"/>
      <c r="L480" s="194"/>
      <c r="M480" s="195"/>
      <c r="N480" s="196" t="s">
        <v>35</v>
      </c>
      <c r="O480" s="45"/>
      <c r="P480" s="154">
        <f>O480*H480</f>
        <v>0</v>
      </c>
      <c r="Q480" s="154">
        <v>0</v>
      </c>
      <c r="R480" s="154">
        <f>Q480*H480</f>
        <v>0</v>
      </c>
      <c r="S480" s="154">
        <v>0</v>
      </c>
      <c r="T480" s="155">
        <f>S480*H480</f>
        <v>0</v>
      </c>
      <c r="AR480" s="156" t="s">
        <v>233</v>
      </c>
      <c r="AT480" s="156" t="s">
        <v>236</v>
      </c>
      <c r="AU480" s="156" t="s">
        <v>81</v>
      </c>
      <c r="AY480" s="3" t="s">
        <v>157</v>
      </c>
      <c r="BE480" s="157">
        <f>IF(N480="základná",J480,0)</f>
        <v>0</v>
      </c>
      <c r="BF480" s="157">
        <f>IF(N480="znížená",J480,0)</f>
        <v>0</v>
      </c>
      <c r="BG480" s="157">
        <f>IF(N480="zákl. prenesená",J480,0)</f>
        <v>0</v>
      </c>
      <c r="BH480" s="157">
        <f>IF(N480="zníž. prenesená",J480,0)</f>
        <v>0</v>
      </c>
      <c r="BI480" s="157">
        <f>IF(N480="nulová",J480,0)</f>
        <v>0</v>
      </c>
      <c r="BJ480" s="3" t="s">
        <v>81</v>
      </c>
      <c r="BK480" s="157">
        <f>ROUND(I480*H480,2)</f>
        <v>0</v>
      </c>
      <c r="BL480" s="3" t="s">
        <v>197</v>
      </c>
      <c r="BM480" s="156" t="s">
        <v>773</v>
      </c>
    </row>
    <row r="481" spans="2:65" s="158" customFormat="1">
      <c r="B481" s="159"/>
      <c r="D481" s="160" t="s">
        <v>164</v>
      </c>
      <c r="E481" s="161"/>
      <c r="F481" s="162" t="s">
        <v>2376</v>
      </c>
      <c r="H481" s="163">
        <v>24.866</v>
      </c>
      <c r="I481" s="164"/>
      <c r="L481" s="159"/>
      <c r="M481" s="165"/>
      <c r="N481" s="166"/>
      <c r="O481" s="166"/>
      <c r="P481" s="166"/>
      <c r="Q481" s="166"/>
      <c r="R481" s="166"/>
      <c r="S481" s="166"/>
      <c r="T481" s="167"/>
      <c r="AT481" s="161" t="s">
        <v>164</v>
      </c>
      <c r="AU481" s="161" t="s">
        <v>81</v>
      </c>
      <c r="AV481" s="158" t="s">
        <v>81</v>
      </c>
      <c r="AW481" s="158" t="s">
        <v>26</v>
      </c>
      <c r="AX481" s="158" t="s">
        <v>69</v>
      </c>
      <c r="AY481" s="161" t="s">
        <v>157</v>
      </c>
    </row>
    <row r="482" spans="2:65" s="177" customFormat="1">
      <c r="B482" s="178"/>
      <c r="D482" s="160" t="s">
        <v>164</v>
      </c>
      <c r="E482" s="179"/>
      <c r="F482" s="180" t="s">
        <v>170</v>
      </c>
      <c r="H482" s="181">
        <v>24.866</v>
      </c>
      <c r="I482" s="182"/>
      <c r="L482" s="178"/>
      <c r="M482" s="183"/>
      <c r="N482" s="184"/>
      <c r="O482" s="184"/>
      <c r="P482" s="184"/>
      <c r="Q482" s="184"/>
      <c r="R482" s="184"/>
      <c r="S482" s="184"/>
      <c r="T482" s="185"/>
      <c r="AT482" s="179" t="s">
        <v>164</v>
      </c>
      <c r="AU482" s="179" t="s">
        <v>81</v>
      </c>
      <c r="AV482" s="177" t="s">
        <v>163</v>
      </c>
      <c r="AW482" s="177" t="s">
        <v>26</v>
      </c>
      <c r="AX482" s="177" t="s">
        <v>75</v>
      </c>
      <c r="AY482" s="179" t="s">
        <v>157</v>
      </c>
    </row>
    <row r="483" spans="2:65" s="17" customFormat="1" ht="24.25" customHeight="1">
      <c r="B483" s="143"/>
      <c r="C483" s="144" t="s">
        <v>774</v>
      </c>
      <c r="D483" s="144" t="s">
        <v>159</v>
      </c>
      <c r="E483" s="145" t="s">
        <v>2377</v>
      </c>
      <c r="F483" s="146" t="s">
        <v>2378</v>
      </c>
      <c r="G483" s="147" t="s">
        <v>187</v>
      </c>
      <c r="H483" s="148">
        <v>0.63500000000000001</v>
      </c>
      <c r="I483" s="149"/>
      <c r="J483" s="150"/>
      <c r="K483" s="151"/>
      <c r="L483" s="18"/>
      <c r="M483" s="152"/>
      <c r="N483" s="153" t="s">
        <v>35</v>
      </c>
      <c r="O483" s="45"/>
      <c r="P483" s="154">
        <f>O483*H483</f>
        <v>0</v>
      </c>
      <c r="Q483" s="154">
        <v>0</v>
      </c>
      <c r="R483" s="154">
        <f>Q483*H483</f>
        <v>0</v>
      </c>
      <c r="S483" s="154">
        <v>0</v>
      </c>
      <c r="T483" s="155">
        <f>S483*H483</f>
        <v>0</v>
      </c>
      <c r="AR483" s="156" t="s">
        <v>197</v>
      </c>
      <c r="AT483" s="156" t="s">
        <v>159</v>
      </c>
      <c r="AU483" s="156" t="s">
        <v>81</v>
      </c>
      <c r="AY483" s="3" t="s">
        <v>157</v>
      </c>
      <c r="BE483" s="157">
        <f>IF(N483="základná",J483,0)</f>
        <v>0</v>
      </c>
      <c r="BF483" s="157">
        <f>IF(N483="znížená",J483,0)</f>
        <v>0</v>
      </c>
      <c r="BG483" s="157">
        <f>IF(N483="zákl. prenesená",J483,0)</f>
        <v>0</v>
      </c>
      <c r="BH483" s="157">
        <f>IF(N483="zníž. prenesená",J483,0)</f>
        <v>0</v>
      </c>
      <c r="BI483" s="157">
        <f>IF(N483="nulová",J483,0)</f>
        <v>0</v>
      </c>
      <c r="BJ483" s="3" t="s">
        <v>81</v>
      </c>
      <c r="BK483" s="157">
        <f>ROUND(I483*H483,2)</f>
        <v>0</v>
      </c>
      <c r="BL483" s="3" t="s">
        <v>197</v>
      </c>
      <c r="BM483" s="156" t="s">
        <v>776</v>
      </c>
    </row>
    <row r="484" spans="2:65" s="129" customFormat="1" ht="22.9" customHeight="1">
      <c r="B484" s="130"/>
      <c r="D484" s="131" t="s">
        <v>68</v>
      </c>
      <c r="E484" s="141" t="s">
        <v>1059</v>
      </c>
      <c r="F484" s="141" t="s">
        <v>1060</v>
      </c>
      <c r="I484" s="133"/>
      <c r="J484" s="142"/>
      <c r="L484" s="130"/>
      <c r="M484" s="135"/>
      <c r="N484" s="136"/>
      <c r="O484" s="136"/>
      <c r="P484" s="137">
        <f>SUM(P485:P519)</f>
        <v>0</v>
      </c>
      <c r="Q484" s="136"/>
      <c r="R484" s="137">
        <f>SUM(R485:R519)</f>
        <v>0</v>
      </c>
      <c r="S484" s="136"/>
      <c r="T484" s="138">
        <f>SUM(T485:T519)</f>
        <v>0</v>
      </c>
      <c r="AR484" s="131" t="s">
        <v>81</v>
      </c>
      <c r="AT484" s="139" t="s">
        <v>68</v>
      </c>
      <c r="AU484" s="139" t="s">
        <v>75</v>
      </c>
      <c r="AY484" s="131" t="s">
        <v>157</v>
      </c>
      <c r="BK484" s="140">
        <f>SUM(BK485:BK519)</f>
        <v>0</v>
      </c>
    </row>
    <row r="485" spans="2:65" s="17" customFormat="1" ht="24.25" customHeight="1">
      <c r="B485" s="143"/>
      <c r="C485" s="144" t="s">
        <v>491</v>
      </c>
      <c r="D485" s="144" t="s">
        <v>159</v>
      </c>
      <c r="E485" s="145" t="s">
        <v>2379</v>
      </c>
      <c r="F485" s="146" t="s">
        <v>2380</v>
      </c>
      <c r="G485" s="147" t="s">
        <v>208</v>
      </c>
      <c r="H485" s="148">
        <v>5.2859999999999996</v>
      </c>
      <c r="I485" s="149"/>
      <c r="J485" s="150"/>
      <c r="K485" s="151"/>
      <c r="L485" s="18"/>
      <c r="M485" s="152"/>
      <c r="N485" s="153" t="s">
        <v>35</v>
      </c>
      <c r="O485" s="45"/>
      <c r="P485" s="154">
        <f>O485*H485</f>
        <v>0</v>
      </c>
      <c r="Q485" s="154">
        <v>0</v>
      </c>
      <c r="R485" s="154">
        <f>Q485*H485</f>
        <v>0</v>
      </c>
      <c r="S485" s="154">
        <v>0</v>
      </c>
      <c r="T485" s="155">
        <f>S485*H485</f>
        <v>0</v>
      </c>
      <c r="AR485" s="156" t="s">
        <v>197</v>
      </c>
      <c r="AT485" s="156" t="s">
        <v>159</v>
      </c>
      <c r="AU485" s="156" t="s">
        <v>81</v>
      </c>
      <c r="AY485" s="3" t="s">
        <v>157</v>
      </c>
      <c r="BE485" s="157">
        <f>IF(N485="základná",J485,0)</f>
        <v>0</v>
      </c>
      <c r="BF485" s="157">
        <f>IF(N485="znížená",J485,0)</f>
        <v>0</v>
      </c>
      <c r="BG485" s="157">
        <f>IF(N485="zákl. prenesená",J485,0)</f>
        <v>0</v>
      </c>
      <c r="BH485" s="157">
        <f>IF(N485="zníž. prenesená",J485,0)</f>
        <v>0</v>
      </c>
      <c r="BI485" s="157">
        <f>IF(N485="nulová",J485,0)</f>
        <v>0</v>
      </c>
      <c r="BJ485" s="3" t="s">
        <v>81</v>
      </c>
      <c r="BK485" s="157">
        <f>ROUND(I485*H485,2)</f>
        <v>0</v>
      </c>
      <c r="BL485" s="3" t="s">
        <v>197</v>
      </c>
      <c r="BM485" s="156" t="s">
        <v>778</v>
      </c>
    </row>
    <row r="486" spans="2:65" s="158" customFormat="1">
      <c r="B486" s="159"/>
      <c r="D486" s="160" t="s">
        <v>164</v>
      </c>
      <c r="E486" s="161"/>
      <c r="F486" s="162" t="s">
        <v>2381</v>
      </c>
      <c r="H486" s="163">
        <v>5.2859999999999996</v>
      </c>
      <c r="I486" s="164"/>
      <c r="L486" s="159"/>
      <c r="M486" s="165"/>
      <c r="N486" s="166"/>
      <c r="O486" s="166"/>
      <c r="P486" s="166"/>
      <c r="Q486" s="166"/>
      <c r="R486" s="166"/>
      <c r="S486" s="166"/>
      <c r="T486" s="167"/>
      <c r="AT486" s="161" t="s">
        <v>164</v>
      </c>
      <c r="AU486" s="161" t="s">
        <v>81</v>
      </c>
      <c r="AV486" s="158" t="s">
        <v>81</v>
      </c>
      <c r="AW486" s="158" t="s">
        <v>26</v>
      </c>
      <c r="AX486" s="158" t="s">
        <v>69</v>
      </c>
      <c r="AY486" s="161" t="s">
        <v>157</v>
      </c>
    </row>
    <row r="487" spans="2:65" s="177" customFormat="1">
      <c r="B487" s="178"/>
      <c r="D487" s="160" t="s">
        <v>164</v>
      </c>
      <c r="E487" s="179"/>
      <c r="F487" s="180" t="s">
        <v>170</v>
      </c>
      <c r="H487" s="181">
        <v>5.2859999999999996</v>
      </c>
      <c r="I487" s="182"/>
      <c r="L487" s="178"/>
      <c r="M487" s="183"/>
      <c r="N487" s="184"/>
      <c r="O487" s="184"/>
      <c r="P487" s="184"/>
      <c r="Q487" s="184"/>
      <c r="R487" s="184"/>
      <c r="S487" s="184"/>
      <c r="T487" s="185"/>
      <c r="AT487" s="179" t="s">
        <v>164</v>
      </c>
      <c r="AU487" s="179" t="s">
        <v>81</v>
      </c>
      <c r="AV487" s="177" t="s">
        <v>163</v>
      </c>
      <c r="AW487" s="177" t="s">
        <v>26</v>
      </c>
      <c r="AX487" s="177" t="s">
        <v>75</v>
      </c>
      <c r="AY487" s="179" t="s">
        <v>157</v>
      </c>
    </row>
    <row r="488" spans="2:65" s="17" customFormat="1" ht="21.75" customHeight="1">
      <c r="B488" s="143"/>
      <c r="C488" s="144" t="s">
        <v>779</v>
      </c>
      <c r="D488" s="144" t="s">
        <v>159</v>
      </c>
      <c r="E488" s="145" t="s">
        <v>2382</v>
      </c>
      <c r="F488" s="146" t="s">
        <v>2383</v>
      </c>
      <c r="G488" s="147" t="s">
        <v>208</v>
      </c>
      <c r="H488" s="148">
        <v>5.2859999999999996</v>
      </c>
      <c r="I488" s="149"/>
      <c r="J488" s="150"/>
      <c r="K488" s="151"/>
      <c r="L488" s="18"/>
      <c r="M488" s="152"/>
      <c r="N488" s="153" t="s">
        <v>35</v>
      </c>
      <c r="O488" s="45"/>
      <c r="P488" s="154">
        <f>O488*H488</f>
        <v>0</v>
      </c>
      <c r="Q488" s="154">
        <v>0</v>
      </c>
      <c r="R488" s="154">
        <f>Q488*H488</f>
        <v>0</v>
      </c>
      <c r="S488" s="154">
        <v>0</v>
      </c>
      <c r="T488" s="155">
        <f>S488*H488</f>
        <v>0</v>
      </c>
      <c r="AR488" s="156" t="s">
        <v>197</v>
      </c>
      <c r="AT488" s="156" t="s">
        <v>159</v>
      </c>
      <c r="AU488" s="156" t="s">
        <v>81</v>
      </c>
      <c r="AY488" s="3" t="s">
        <v>157</v>
      </c>
      <c r="BE488" s="157">
        <f>IF(N488="základná",J488,0)</f>
        <v>0</v>
      </c>
      <c r="BF488" s="157">
        <f>IF(N488="znížená",J488,0)</f>
        <v>0</v>
      </c>
      <c r="BG488" s="157">
        <f>IF(N488="zákl. prenesená",J488,0)</f>
        <v>0</v>
      </c>
      <c r="BH488" s="157">
        <f>IF(N488="zníž. prenesená",J488,0)</f>
        <v>0</v>
      </c>
      <c r="BI488" s="157">
        <f>IF(N488="nulová",J488,0)</f>
        <v>0</v>
      </c>
      <c r="BJ488" s="3" t="s">
        <v>81</v>
      </c>
      <c r="BK488" s="157">
        <f>ROUND(I488*H488,2)</f>
        <v>0</v>
      </c>
      <c r="BL488" s="3" t="s">
        <v>197</v>
      </c>
      <c r="BM488" s="156" t="s">
        <v>781</v>
      </c>
    </row>
    <row r="489" spans="2:65" s="197" customFormat="1">
      <c r="B489" s="198"/>
      <c r="D489" s="160" t="s">
        <v>164</v>
      </c>
      <c r="E489" s="199"/>
      <c r="F489" s="200" t="s">
        <v>2384</v>
      </c>
      <c r="H489" s="199"/>
      <c r="I489" s="201"/>
      <c r="L489" s="198"/>
      <c r="M489" s="202"/>
      <c r="N489" s="203"/>
      <c r="O489" s="203"/>
      <c r="P489" s="203"/>
      <c r="Q489" s="203"/>
      <c r="R489" s="203"/>
      <c r="S489" s="203"/>
      <c r="T489" s="204"/>
      <c r="AT489" s="199" t="s">
        <v>164</v>
      </c>
      <c r="AU489" s="199" t="s">
        <v>81</v>
      </c>
      <c r="AV489" s="197" t="s">
        <v>75</v>
      </c>
      <c r="AW489" s="197" t="s">
        <v>26</v>
      </c>
      <c r="AX489" s="197" t="s">
        <v>69</v>
      </c>
      <c r="AY489" s="199" t="s">
        <v>157</v>
      </c>
    </row>
    <row r="490" spans="2:65" s="158" customFormat="1">
      <c r="B490" s="159"/>
      <c r="D490" s="160" t="s">
        <v>164</v>
      </c>
      <c r="E490" s="161"/>
      <c r="F490" s="162" t="s">
        <v>2385</v>
      </c>
      <c r="H490" s="163">
        <v>2.548</v>
      </c>
      <c r="I490" s="164"/>
      <c r="L490" s="159"/>
      <c r="M490" s="165"/>
      <c r="N490" s="166"/>
      <c r="O490" s="166"/>
      <c r="P490" s="166"/>
      <c r="Q490" s="166"/>
      <c r="R490" s="166"/>
      <c r="S490" s="166"/>
      <c r="T490" s="167"/>
      <c r="AT490" s="161" t="s">
        <v>164</v>
      </c>
      <c r="AU490" s="161" t="s">
        <v>81</v>
      </c>
      <c r="AV490" s="158" t="s">
        <v>81</v>
      </c>
      <c r="AW490" s="158" t="s">
        <v>26</v>
      </c>
      <c r="AX490" s="158" t="s">
        <v>69</v>
      </c>
      <c r="AY490" s="161" t="s">
        <v>157</v>
      </c>
    </row>
    <row r="491" spans="2:65" s="158" customFormat="1">
      <c r="B491" s="159"/>
      <c r="D491" s="160" t="s">
        <v>164</v>
      </c>
      <c r="E491" s="161"/>
      <c r="F491" s="162" t="s">
        <v>2386</v>
      </c>
      <c r="H491" s="163">
        <v>2.3919999999999999</v>
      </c>
      <c r="I491" s="164"/>
      <c r="L491" s="159"/>
      <c r="M491" s="165"/>
      <c r="N491" s="166"/>
      <c r="O491" s="166"/>
      <c r="P491" s="166"/>
      <c r="Q491" s="166"/>
      <c r="R491" s="166"/>
      <c r="S491" s="166"/>
      <c r="T491" s="167"/>
      <c r="AT491" s="161" t="s">
        <v>164</v>
      </c>
      <c r="AU491" s="161" t="s">
        <v>81</v>
      </c>
      <c r="AV491" s="158" t="s">
        <v>81</v>
      </c>
      <c r="AW491" s="158" t="s">
        <v>26</v>
      </c>
      <c r="AX491" s="158" t="s">
        <v>69</v>
      </c>
      <c r="AY491" s="161" t="s">
        <v>157</v>
      </c>
    </row>
    <row r="492" spans="2:65" s="177" customFormat="1">
      <c r="B492" s="178"/>
      <c r="D492" s="160" t="s">
        <v>164</v>
      </c>
      <c r="E492" s="179"/>
      <c r="F492" s="180" t="s">
        <v>170</v>
      </c>
      <c r="H492" s="181">
        <v>4.9400000000000004</v>
      </c>
      <c r="I492" s="182"/>
      <c r="L492" s="178"/>
      <c r="M492" s="183"/>
      <c r="N492" s="184"/>
      <c r="O492" s="184"/>
      <c r="P492" s="184"/>
      <c r="Q492" s="184"/>
      <c r="R492" s="184"/>
      <c r="S492" s="184"/>
      <c r="T492" s="185"/>
      <c r="AT492" s="179" t="s">
        <v>164</v>
      </c>
      <c r="AU492" s="179" t="s">
        <v>81</v>
      </c>
      <c r="AV492" s="177" t="s">
        <v>163</v>
      </c>
      <c r="AW492" s="177" t="s">
        <v>26</v>
      </c>
      <c r="AX492" s="177" t="s">
        <v>69</v>
      </c>
      <c r="AY492" s="179" t="s">
        <v>157</v>
      </c>
    </row>
    <row r="493" spans="2:65" s="158" customFormat="1">
      <c r="B493" s="159"/>
      <c r="D493" s="160" t="s">
        <v>164</v>
      </c>
      <c r="E493" s="161"/>
      <c r="F493" s="162" t="s">
        <v>2381</v>
      </c>
      <c r="H493" s="163">
        <v>5.2859999999999996</v>
      </c>
      <c r="I493" s="164"/>
      <c r="L493" s="159"/>
      <c r="M493" s="165"/>
      <c r="N493" s="166"/>
      <c r="O493" s="166"/>
      <c r="P493" s="166"/>
      <c r="Q493" s="166"/>
      <c r="R493" s="166"/>
      <c r="S493" s="166"/>
      <c r="T493" s="167"/>
      <c r="AT493" s="161" t="s">
        <v>164</v>
      </c>
      <c r="AU493" s="161" t="s">
        <v>81</v>
      </c>
      <c r="AV493" s="158" t="s">
        <v>81</v>
      </c>
      <c r="AW493" s="158" t="s">
        <v>26</v>
      </c>
      <c r="AX493" s="158" t="s">
        <v>69</v>
      </c>
      <c r="AY493" s="161" t="s">
        <v>157</v>
      </c>
    </row>
    <row r="494" spans="2:65" s="177" customFormat="1">
      <c r="B494" s="178"/>
      <c r="D494" s="160" t="s">
        <v>164</v>
      </c>
      <c r="E494" s="179"/>
      <c r="F494" s="180" t="s">
        <v>170</v>
      </c>
      <c r="H494" s="181">
        <v>5.2859999999999996</v>
      </c>
      <c r="I494" s="182"/>
      <c r="L494" s="178"/>
      <c r="M494" s="183"/>
      <c r="N494" s="184"/>
      <c r="O494" s="184"/>
      <c r="P494" s="184"/>
      <c r="Q494" s="184"/>
      <c r="R494" s="184"/>
      <c r="S494" s="184"/>
      <c r="T494" s="185"/>
      <c r="AT494" s="179" t="s">
        <v>164</v>
      </c>
      <c r="AU494" s="179" t="s">
        <v>81</v>
      </c>
      <c r="AV494" s="177" t="s">
        <v>163</v>
      </c>
      <c r="AW494" s="177" t="s">
        <v>26</v>
      </c>
      <c r="AX494" s="177" t="s">
        <v>75</v>
      </c>
      <c r="AY494" s="179" t="s">
        <v>157</v>
      </c>
    </row>
    <row r="495" spans="2:65" s="17" customFormat="1" ht="37.9" customHeight="1">
      <c r="B495" s="143"/>
      <c r="C495" s="144" t="s">
        <v>494</v>
      </c>
      <c r="D495" s="144" t="s">
        <v>159</v>
      </c>
      <c r="E495" s="145" t="s">
        <v>2387</v>
      </c>
      <c r="F495" s="146" t="s">
        <v>2388</v>
      </c>
      <c r="G495" s="147" t="s">
        <v>208</v>
      </c>
      <c r="H495" s="148">
        <v>12.894</v>
      </c>
      <c r="I495" s="149"/>
      <c r="J495" s="150"/>
      <c r="K495" s="151"/>
      <c r="L495" s="18"/>
      <c r="M495" s="152"/>
      <c r="N495" s="153" t="s">
        <v>35</v>
      </c>
      <c r="O495" s="45"/>
      <c r="P495" s="154">
        <f>O495*H495</f>
        <v>0</v>
      </c>
      <c r="Q495" s="154">
        <v>0</v>
      </c>
      <c r="R495" s="154">
        <f>Q495*H495</f>
        <v>0</v>
      </c>
      <c r="S495" s="154">
        <v>0</v>
      </c>
      <c r="T495" s="155">
        <f>S495*H495</f>
        <v>0</v>
      </c>
      <c r="AR495" s="156" t="s">
        <v>197</v>
      </c>
      <c r="AT495" s="156" t="s">
        <v>159</v>
      </c>
      <c r="AU495" s="156" t="s">
        <v>81</v>
      </c>
      <c r="AY495" s="3" t="s">
        <v>157</v>
      </c>
      <c r="BE495" s="157">
        <f>IF(N495="základná",J495,0)</f>
        <v>0</v>
      </c>
      <c r="BF495" s="157">
        <f>IF(N495="znížená",J495,0)</f>
        <v>0</v>
      </c>
      <c r="BG495" s="157">
        <f>IF(N495="zákl. prenesená",J495,0)</f>
        <v>0</v>
      </c>
      <c r="BH495" s="157">
        <f>IF(N495="zníž. prenesená",J495,0)</f>
        <v>0</v>
      </c>
      <c r="BI495" s="157">
        <f>IF(N495="nulová",J495,0)</f>
        <v>0</v>
      </c>
      <c r="BJ495" s="3" t="s">
        <v>81</v>
      </c>
      <c r="BK495" s="157">
        <f>ROUND(I495*H495,2)</f>
        <v>0</v>
      </c>
      <c r="BL495" s="3" t="s">
        <v>197</v>
      </c>
      <c r="BM495" s="156" t="s">
        <v>784</v>
      </c>
    </row>
    <row r="496" spans="2:65" s="158" customFormat="1">
      <c r="B496" s="159"/>
      <c r="D496" s="160" t="s">
        <v>164</v>
      </c>
      <c r="E496" s="161"/>
      <c r="F496" s="162" t="s">
        <v>2389</v>
      </c>
      <c r="H496" s="163">
        <v>4.3</v>
      </c>
      <c r="I496" s="164"/>
      <c r="L496" s="159"/>
      <c r="M496" s="165"/>
      <c r="N496" s="166"/>
      <c r="O496" s="166"/>
      <c r="P496" s="166"/>
      <c r="Q496" s="166"/>
      <c r="R496" s="166"/>
      <c r="S496" s="166"/>
      <c r="T496" s="167"/>
      <c r="AT496" s="161" t="s">
        <v>164</v>
      </c>
      <c r="AU496" s="161" t="s">
        <v>81</v>
      </c>
      <c r="AV496" s="158" t="s">
        <v>81</v>
      </c>
      <c r="AW496" s="158" t="s">
        <v>26</v>
      </c>
      <c r="AX496" s="158" t="s">
        <v>69</v>
      </c>
      <c r="AY496" s="161" t="s">
        <v>157</v>
      </c>
    </row>
    <row r="497" spans="2:65" s="158" customFormat="1">
      <c r="B497" s="159"/>
      <c r="D497" s="160" t="s">
        <v>164</v>
      </c>
      <c r="E497" s="161"/>
      <c r="F497" s="162" t="s">
        <v>2390</v>
      </c>
      <c r="H497" s="163">
        <v>4.4000000000000004</v>
      </c>
      <c r="I497" s="164"/>
      <c r="L497" s="159"/>
      <c r="M497" s="165"/>
      <c r="N497" s="166"/>
      <c r="O497" s="166"/>
      <c r="P497" s="166"/>
      <c r="Q497" s="166"/>
      <c r="R497" s="166"/>
      <c r="S497" s="166"/>
      <c r="T497" s="167"/>
      <c r="AT497" s="161" t="s">
        <v>164</v>
      </c>
      <c r="AU497" s="161" t="s">
        <v>81</v>
      </c>
      <c r="AV497" s="158" t="s">
        <v>81</v>
      </c>
      <c r="AW497" s="158" t="s">
        <v>26</v>
      </c>
      <c r="AX497" s="158" t="s">
        <v>69</v>
      </c>
      <c r="AY497" s="161" t="s">
        <v>157</v>
      </c>
    </row>
    <row r="498" spans="2:65" s="158" customFormat="1">
      <c r="B498" s="159"/>
      <c r="D498" s="160" t="s">
        <v>164</v>
      </c>
      <c r="E498" s="161"/>
      <c r="F498" s="162" t="s">
        <v>2391</v>
      </c>
      <c r="H498" s="163">
        <v>3.35</v>
      </c>
      <c r="I498" s="164"/>
      <c r="L498" s="159"/>
      <c r="M498" s="165"/>
      <c r="N498" s="166"/>
      <c r="O498" s="166"/>
      <c r="P498" s="166"/>
      <c r="Q498" s="166"/>
      <c r="R498" s="166"/>
      <c r="S498" s="166"/>
      <c r="T498" s="167"/>
      <c r="AT498" s="161" t="s">
        <v>164</v>
      </c>
      <c r="AU498" s="161" t="s">
        <v>81</v>
      </c>
      <c r="AV498" s="158" t="s">
        <v>81</v>
      </c>
      <c r="AW498" s="158" t="s">
        <v>26</v>
      </c>
      <c r="AX498" s="158" t="s">
        <v>69</v>
      </c>
      <c r="AY498" s="161" t="s">
        <v>157</v>
      </c>
    </row>
    <row r="499" spans="2:65" s="177" customFormat="1">
      <c r="B499" s="178"/>
      <c r="D499" s="160" t="s">
        <v>164</v>
      </c>
      <c r="E499" s="179"/>
      <c r="F499" s="180" t="s">
        <v>170</v>
      </c>
      <c r="H499" s="181">
        <v>12.05</v>
      </c>
      <c r="I499" s="182"/>
      <c r="L499" s="178"/>
      <c r="M499" s="183"/>
      <c r="N499" s="184"/>
      <c r="O499" s="184"/>
      <c r="P499" s="184"/>
      <c r="Q499" s="184"/>
      <c r="R499" s="184"/>
      <c r="S499" s="184"/>
      <c r="T499" s="185"/>
      <c r="AT499" s="179" t="s">
        <v>164</v>
      </c>
      <c r="AU499" s="179" t="s">
        <v>81</v>
      </c>
      <c r="AV499" s="177" t="s">
        <v>163</v>
      </c>
      <c r="AW499" s="177" t="s">
        <v>26</v>
      </c>
      <c r="AX499" s="177" t="s">
        <v>69</v>
      </c>
      <c r="AY499" s="179" t="s">
        <v>157</v>
      </c>
    </row>
    <row r="500" spans="2:65" s="158" customFormat="1">
      <c r="B500" s="159"/>
      <c r="D500" s="160" t="s">
        <v>164</v>
      </c>
      <c r="E500" s="161"/>
      <c r="F500" s="162" t="s">
        <v>2392</v>
      </c>
      <c r="H500" s="163">
        <v>12.894</v>
      </c>
      <c r="I500" s="164"/>
      <c r="L500" s="159"/>
      <c r="M500" s="165"/>
      <c r="N500" s="166"/>
      <c r="O500" s="166"/>
      <c r="P500" s="166"/>
      <c r="Q500" s="166"/>
      <c r="R500" s="166"/>
      <c r="S500" s="166"/>
      <c r="T500" s="167"/>
      <c r="AT500" s="161" t="s">
        <v>164</v>
      </c>
      <c r="AU500" s="161" t="s">
        <v>81</v>
      </c>
      <c r="AV500" s="158" t="s">
        <v>81</v>
      </c>
      <c r="AW500" s="158" t="s">
        <v>26</v>
      </c>
      <c r="AX500" s="158" t="s">
        <v>69</v>
      </c>
      <c r="AY500" s="161" t="s">
        <v>157</v>
      </c>
    </row>
    <row r="501" spans="2:65" s="177" customFormat="1">
      <c r="B501" s="178"/>
      <c r="D501" s="160" t="s">
        <v>164</v>
      </c>
      <c r="E501" s="179"/>
      <c r="F501" s="180" t="s">
        <v>170</v>
      </c>
      <c r="H501" s="181">
        <v>12.894</v>
      </c>
      <c r="I501" s="182"/>
      <c r="L501" s="178"/>
      <c r="M501" s="183"/>
      <c r="N501" s="184"/>
      <c r="O501" s="184"/>
      <c r="P501" s="184"/>
      <c r="Q501" s="184"/>
      <c r="R501" s="184"/>
      <c r="S501" s="184"/>
      <c r="T501" s="185"/>
      <c r="AT501" s="179" t="s">
        <v>164</v>
      </c>
      <c r="AU501" s="179" t="s">
        <v>81</v>
      </c>
      <c r="AV501" s="177" t="s">
        <v>163</v>
      </c>
      <c r="AW501" s="177" t="s">
        <v>26</v>
      </c>
      <c r="AX501" s="177" t="s">
        <v>75</v>
      </c>
      <c r="AY501" s="179" t="s">
        <v>157</v>
      </c>
    </row>
    <row r="502" spans="2:65" s="17" customFormat="1" ht="24.25" customHeight="1">
      <c r="B502" s="143"/>
      <c r="C502" s="144" t="s">
        <v>785</v>
      </c>
      <c r="D502" s="144" t="s">
        <v>159</v>
      </c>
      <c r="E502" s="145" t="s">
        <v>2393</v>
      </c>
      <c r="F502" s="146" t="s">
        <v>2394</v>
      </c>
      <c r="G502" s="147" t="s">
        <v>208</v>
      </c>
      <c r="H502" s="148">
        <v>142.465</v>
      </c>
      <c r="I502" s="149"/>
      <c r="J502" s="150"/>
      <c r="K502" s="151"/>
      <c r="L502" s="18"/>
      <c r="M502" s="152"/>
      <c r="N502" s="153" t="s">
        <v>35</v>
      </c>
      <c r="O502" s="45"/>
      <c r="P502" s="154">
        <f>O502*H502</f>
        <v>0</v>
      </c>
      <c r="Q502" s="154">
        <v>0</v>
      </c>
      <c r="R502" s="154">
        <f>Q502*H502</f>
        <v>0</v>
      </c>
      <c r="S502" s="154">
        <v>0</v>
      </c>
      <c r="T502" s="155">
        <f>S502*H502</f>
        <v>0</v>
      </c>
      <c r="AR502" s="156" t="s">
        <v>197</v>
      </c>
      <c r="AT502" s="156" t="s">
        <v>159</v>
      </c>
      <c r="AU502" s="156" t="s">
        <v>81</v>
      </c>
      <c r="AY502" s="3" t="s">
        <v>157</v>
      </c>
      <c r="BE502" s="157">
        <f>IF(N502="základná",J502,0)</f>
        <v>0</v>
      </c>
      <c r="BF502" s="157">
        <f>IF(N502="znížená",J502,0)</f>
        <v>0</v>
      </c>
      <c r="BG502" s="157">
        <f>IF(N502="zákl. prenesená",J502,0)</f>
        <v>0</v>
      </c>
      <c r="BH502" s="157">
        <f>IF(N502="zníž. prenesená",J502,0)</f>
        <v>0</v>
      </c>
      <c r="BI502" s="157">
        <f>IF(N502="nulová",J502,0)</f>
        <v>0</v>
      </c>
      <c r="BJ502" s="3" t="s">
        <v>81</v>
      </c>
      <c r="BK502" s="157">
        <f>ROUND(I502*H502,2)</f>
        <v>0</v>
      </c>
      <c r="BL502" s="3" t="s">
        <v>197</v>
      </c>
      <c r="BM502" s="156" t="s">
        <v>788</v>
      </c>
    </row>
    <row r="503" spans="2:65" s="158" customFormat="1">
      <c r="B503" s="159"/>
      <c r="D503" s="160" t="s">
        <v>164</v>
      </c>
      <c r="E503" s="161"/>
      <c r="F503" s="162" t="s">
        <v>2395</v>
      </c>
      <c r="H503" s="163">
        <v>45.738</v>
      </c>
      <c r="I503" s="164"/>
      <c r="L503" s="159"/>
      <c r="M503" s="165"/>
      <c r="N503" s="166"/>
      <c r="O503" s="166"/>
      <c r="P503" s="166"/>
      <c r="Q503" s="166"/>
      <c r="R503" s="166"/>
      <c r="S503" s="166"/>
      <c r="T503" s="167"/>
      <c r="AT503" s="161" t="s">
        <v>164</v>
      </c>
      <c r="AU503" s="161" t="s">
        <v>81</v>
      </c>
      <c r="AV503" s="158" t="s">
        <v>81</v>
      </c>
      <c r="AW503" s="158" t="s">
        <v>26</v>
      </c>
      <c r="AX503" s="158" t="s">
        <v>69</v>
      </c>
      <c r="AY503" s="161" t="s">
        <v>157</v>
      </c>
    </row>
    <row r="504" spans="2:65" s="158" customFormat="1">
      <c r="B504" s="159"/>
      <c r="D504" s="160" t="s">
        <v>164</v>
      </c>
      <c r="E504" s="161"/>
      <c r="F504" s="162" t="s">
        <v>2396</v>
      </c>
      <c r="H504" s="163">
        <v>5.6159999999999997</v>
      </c>
      <c r="I504" s="164"/>
      <c r="L504" s="159"/>
      <c r="M504" s="165"/>
      <c r="N504" s="166"/>
      <c r="O504" s="166"/>
      <c r="P504" s="166"/>
      <c r="Q504" s="166"/>
      <c r="R504" s="166"/>
      <c r="S504" s="166"/>
      <c r="T504" s="167"/>
      <c r="AT504" s="161" t="s">
        <v>164</v>
      </c>
      <c r="AU504" s="161" t="s">
        <v>81</v>
      </c>
      <c r="AV504" s="158" t="s">
        <v>81</v>
      </c>
      <c r="AW504" s="158" t="s">
        <v>26</v>
      </c>
      <c r="AX504" s="158" t="s">
        <v>69</v>
      </c>
      <c r="AY504" s="161" t="s">
        <v>157</v>
      </c>
    </row>
    <row r="505" spans="2:65" s="158" customFormat="1">
      <c r="B505" s="159"/>
      <c r="D505" s="160" t="s">
        <v>164</v>
      </c>
      <c r="E505" s="161"/>
      <c r="F505" s="162" t="s">
        <v>2397</v>
      </c>
      <c r="H505" s="163">
        <v>14.202999999999999</v>
      </c>
      <c r="I505" s="164"/>
      <c r="L505" s="159"/>
      <c r="M505" s="165"/>
      <c r="N505" s="166"/>
      <c r="O505" s="166"/>
      <c r="P505" s="166"/>
      <c r="Q505" s="166"/>
      <c r="R505" s="166"/>
      <c r="S505" s="166"/>
      <c r="T505" s="167"/>
      <c r="AT505" s="161" t="s">
        <v>164</v>
      </c>
      <c r="AU505" s="161" t="s">
        <v>81</v>
      </c>
      <c r="AV505" s="158" t="s">
        <v>81</v>
      </c>
      <c r="AW505" s="158" t="s">
        <v>26</v>
      </c>
      <c r="AX505" s="158" t="s">
        <v>69</v>
      </c>
      <c r="AY505" s="161" t="s">
        <v>157</v>
      </c>
    </row>
    <row r="506" spans="2:65" s="158" customFormat="1">
      <c r="B506" s="159"/>
      <c r="D506" s="160" t="s">
        <v>164</v>
      </c>
      <c r="E506" s="161"/>
      <c r="F506" s="162" t="s">
        <v>2398</v>
      </c>
      <c r="H506" s="163">
        <v>5.1150000000000002</v>
      </c>
      <c r="I506" s="164"/>
      <c r="L506" s="159"/>
      <c r="M506" s="165"/>
      <c r="N506" s="166"/>
      <c r="O506" s="166"/>
      <c r="P506" s="166"/>
      <c r="Q506" s="166"/>
      <c r="R506" s="166"/>
      <c r="S506" s="166"/>
      <c r="T506" s="167"/>
      <c r="AT506" s="161" t="s">
        <v>164</v>
      </c>
      <c r="AU506" s="161" t="s">
        <v>81</v>
      </c>
      <c r="AV506" s="158" t="s">
        <v>81</v>
      </c>
      <c r="AW506" s="158" t="s">
        <v>26</v>
      </c>
      <c r="AX506" s="158" t="s">
        <v>69</v>
      </c>
      <c r="AY506" s="161" t="s">
        <v>157</v>
      </c>
    </row>
    <row r="507" spans="2:65" s="158" customFormat="1">
      <c r="B507" s="159"/>
      <c r="D507" s="160" t="s">
        <v>164</v>
      </c>
      <c r="E507" s="161"/>
      <c r="F507" s="162" t="s">
        <v>2399</v>
      </c>
      <c r="H507" s="163">
        <v>3.72</v>
      </c>
      <c r="I507" s="164"/>
      <c r="L507" s="159"/>
      <c r="M507" s="165"/>
      <c r="N507" s="166"/>
      <c r="O507" s="166"/>
      <c r="P507" s="166"/>
      <c r="Q507" s="166"/>
      <c r="R507" s="166"/>
      <c r="S507" s="166"/>
      <c r="T507" s="167"/>
      <c r="AT507" s="161" t="s">
        <v>164</v>
      </c>
      <c r="AU507" s="161" t="s">
        <v>81</v>
      </c>
      <c r="AV507" s="158" t="s">
        <v>81</v>
      </c>
      <c r="AW507" s="158" t="s">
        <v>26</v>
      </c>
      <c r="AX507" s="158" t="s">
        <v>69</v>
      </c>
      <c r="AY507" s="161" t="s">
        <v>157</v>
      </c>
    </row>
    <row r="508" spans="2:65" s="158" customFormat="1">
      <c r="B508" s="159"/>
      <c r="D508" s="160" t="s">
        <v>164</v>
      </c>
      <c r="E508" s="161"/>
      <c r="F508" s="162" t="s">
        <v>2400</v>
      </c>
      <c r="H508" s="163">
        <v>14.202999999999999</v>
      </c>
      <c r="I508" s="164"/>
      <c r="L508" s="159"/>
      <c r="M508" s="165"/>
      <c r="N508" s="166"/>
      <c r="O508" s="166"/>
      <c r="P508" s="166"/>
      <c r="Q508" s="166"/>
      <c r="R508" s="166"/>
      <c r="S508" s="166"/>
      <c r="T508" s="167"/>
      <c r="AT508" s="161" t="s">
        <v>164</v>
      </c>
      <c r="AU508" s="161" t="s">
        <v>81</v>
      </c>
      <c r="AV508" s="158" t="s">
        <v>81</v>
      </c>
      <c r="AW508" s="158" t="s">
        <v>26</v>
      </c>
      <c r="AX508" s="158" t="s">
        <v>69</v>
      </c>
      <c r="AY508" s="161" t="s">
        <v>157</v>
      </c>
    </row>
    <row r="509" spans="2:65" s="158" customFormat="1">
      <c r="B509" s="159"/>
      <c r="D509" s="160" t="s">
        <v>164</v>
      </c>
      <c r="E509" s="161"/>
      <c r="F509" s="162" t="s">
        <v>2401</v>
      </c>
      <c r="H509" s="163">
        <v>44.55</v>
      </c>
      <c r="I509" s="164"/>
      <c r="L509" s="159"/>
      <c r="M509" s="165"/>
      <c r="N509" s="166"/>
      <c r="O509" s="166"/>
      <c r="P509" s="166"/>
      <c r="Q509" s="166"/>
      <c r="R509" s="166"/>
      <c r="S509" s="166"/>
      <c r="T509" s="167"/>
      <c r="AT509" s="161" t="s">
        <v>164</v>
      </c>
      <c r="AU509" s="161" t="s">
        <v>81</v>
      </c>
      <c r="AV509" s="158" t="s">
        <v>81</v>
      </c>
      <c r="AW509" s="158" t="s">
        <v>26</v>
      </c>
      <c r="AX509" s="158" t="s">
        <v>69</v>
      </c>
      <c r="AY509" s="161" t="s">
        <v>157</v>
      </c>
    </row>
    <row r="510" spans="2:65" s="177" customFormat="1">
      <c r="B510" s="178"/>
      <c r="D510" s="160" t="s">
        <v>164</v>
      </c>
      <c r="E510" s="179"/>
      <c r="F510" s="180" t="s">
        <v>170</v>
      </c>
      <c r="H510" s="181">
        <v>133.14500000000001</v>
      </c>
      <c r="I510" s="182"/>
      <c r="L510" s="178"/>
      <c r="M510" s="183"/>
      <c r="N510" s="184"/>
      <c r="O510" s="184"/>
      <c r="P510" s="184"/>
      <c r="Q510" s="184"/>
      <c r="R510" s="184"/>
      <c r="S510" s="184"/>
      <c r="T510" s="185"/>
      <c r="AT510" s="179" t="s">
        <v>164</v>
      </c>
      <c r="AU510" s="179" t="s">
        <v>81</v>
      </c>
      <c r="AV510" s="177" t="s">
        <v>163</v>
      </c>
      <c r="AW510" s="177" t="s">
        <v>26</v>
      </c>
      <c r="AX510" s="177" t="s">
        <v>69</v>
      </c>
      <c r="AY510" s="179" t="s">
        <v>157</v>
      </c>
    </row>
    <row r="511" spans="2:65" s="158" customFormat="1">
      <c r="B511" s="159"/>
      <c r="D511" s="160" t="s">
        <v>164</v>
      </c>
      <c r="E511" s="161"/>
      <c r="F511" s="162" t="s">
        <v>2402</v>
      </c>
      <c r="H511" s="163">
        <v>142.465</v>
      </c>
      <c r="I511" s="164"/>
      <c r="L511" s="159"/>
      <c r="M511" s="165"/>
      <c r="N511" s="166"/>
      <c r="O511" s="166"/>
      <c r="P511" s="166"/>
      <c r="Q511" s="166"/>
      <c r="R511" s="166"/>
      <c r="S511" s="166"/>
      <c r="T511" s="167"/>
      <c r="AT511" s="161" t="s">
        <v>164</v>
      </c>
      <c r="AU511" s="161" t="s">
        <v>81</v>
      </c>
      <c r="AV511" s="158" t="s">
        <v>81</v>
      </c>
      <c r="AW511" s="158" t="s">
        <v>26</v>
      </c>
      <c r="AX511" s="158" t="s">
        <v>69</v>
      </c>
      <c r="AY511" s="161" t="s">
        <v>157</v>
      </c>
    </row>
    <row r="512" spans="2:65" s="177" customFormat="1">
      <c r="B512" s="178"/>
      <c r="D512" s="160" t="s">
        <v>164</v>
      </c>
      <c r="E512" s="179"/>
      <c r="F512" s="180" t="s">
        <v>170</v>
      </c>
      <c r="H512" s="181">
        <v>142.465</v>
      </c>
      <c r="I512" s="182"/>
      <c r="L512" s="178"/>
      <c r="M512" s="183"/>
      <c r="N512" s="184"/>
      <c r="O512" s="184"/>
      <c r="P512" s="184"/>
      <c r="Q512" s="184"/>
      <c r="R512" s="184"/>
      <c r="S512" s="184"/>
      <c r="T512" s="185"/>
      <c r="AT512" s="179" t="s">
        <v>164</v>
      </c>
      <c r="AU512" s="179" t="s">
        <v>81</v>
      </c>
      <c r="AV512" s="177" t="s">
        <v>163</v>
      </c>
      <c r="AW512" s="177" t="s">
        <v>26</v>
      </c>
      <c r="AX512" s="177" t="s">
        <v>75</v>
      </c>
      <c r="AY512" s="179" t="s">
        <v>157</v>
      </c>
    </row>
    <row r="513" spans="2:65" s="17" customFormat="1" ht="24.25" customHeight="1">
      <c r="B513" s="143"/>
      <c r="C513" s="144" t="s">
        <v>499</v>
      </c>
      <c r="D513" s="144" t="s">
        <v>159</v>
      </c>
      <c r="E513" s="145" t="s">
        <v>2403</v>
      </c>
      <c r="F513" s="146" t="s">
        <v>2404</v>
      </c>
      <c r="G513" s="147" t="s">
        <v>208</v>
      </c>
      <c r="H513" s="148">
        <v>342.71</v>
      </c>
      <c r="I513" s="149"/>
      <c r="J513" s="150"/>
      <c r="K513" s="151"/>
      <c r="L513" s="18"/>
      <c r="M513" s="152"/>
      <c r="N513" s="153" t="s">
        <v>35</v>
      </c>
      <c r="O513" s="45"/>
      <c r="P513" s="154">
        <f>O513*H513</f>
        <v>0</v>
      </c>
      <c r="Q513" s="154">
        <v>0</v>
      </c>
      <c r="R513" s="154">
        <f>Q513*H513</f>
        <v>0</v>
      </c>
      <c r="S513" s="154">
        <v>0</v>
      </c>
      <c r="T513" s="155">
        <f>S513*H513</f>
        <v>0</v>
      </c>
      <c r="AR513" s="156" t="s">
        <v>197</v>
      </c>
      <c r="AT513" s="156" t="s">
        <v>159</v>
      </c>
      <c r="AU513" s="156" t="s">
        <v>81</v>
      </c>
      <c r="AY513" s="3" t="s">
        <v>157</v>
      </c>
      <c r="BE513" s="157">
        <f>IF(N513="základná",J513,0)</f>
        <v>0</v>
      </c>
      <c r="BF513" s="157">
        <f>IF(N513="znížená",J513,0)</f>
        <v>0</v>
      </c>
      <c r="BG513" s="157">
        <f>IF(N513="zákl. prenesená",J513,0)</f>
        <v>0</v>
      </c>
      <c r="BH513" s="157">
        <f>IF(N513="zníž. prenesená",J513,0)</f>
        <v>0</v>
      </c>
      <c r="BI513" s="157">
        <f>IF(N513="nulová",J513,0)</f>
        <v>0</v>
      </c>
      <c r="BJ513" s="3" t="s">
        <v>81</v>
      </c>
      <c r="BK513" s="157">
        <f>ROUND(I513*H513,2)</f>
        <v>0</v>
      </c>
      <c r="BL513" s="3" t="s">
        <v>197</v>
      </c>
      <c r="BM513" s="156" t="s">
        <v>791</v>
      </c>
    </row>
    <row r="514" spans="2:65" s="158" customFormat="1" ht="20">
      <c r="B514" s="159"/>
      <c r="D514" s="160" t="s">
        <v>164</v>
      </c>
      <c r="E514" s="161"/>
      <c r="F514" s="162" t="s">
        <v>2405</v>
      </c>
      <c r="H514" s="163">
        <v>134.40299999999999</v>
      </c>
      <c r="I514" s="164"/>
      <c r="L514" s="159"/>
      <c r="M514" s="165"/>
      <c r="N514" s="166"/>
      <c r="O514" s="166"/>
      <c r="P514" s="166"/>
      <c r="Q514" s="166"/>
      <c r="R514" s="166"/>
      <c r="S514" s="166"/>
      <c r="T514" s="167"/>
      <c r="AT514" s="161" t="s">
        <v>164</v>
      </c>
      <c r="AU514" s="161" t="s">
        <v>81</v>
      </c>
      <c r="AV514" s="158" t="s">
        <v>81</v>
      </c>
      <c r="AW514" s="158" t="s">
        <v>26</v>
      </c>
      <c r="AX514" s="158" t="s">
        <v>69</v>
      </c>
      <c r="AY514" s="161" t="s">
        <v>157</v>
      </c>
    </row>
    <row r="515" spans="2:65" s="158" customFormat="1" ht="20">
      <c r="B515" s="159"/>
      <c r="D515" s="160" t="s">
        <v>164</v>
      </c>
      <c r="E515" s="161"/>
      <c r="F515" s="162" t="s">
        <v>2406</v>
      </c>
      <c r="H515" s="163">
        <v>158.90100000000001</v>
      </c>
      <c r="I515" s="164"/>
      <c r="L515" s="159"/>
      <c r="M515" s="165"/>
      <c r="N515" s="166"/>
      <c r="O515" s="166"/>
      <c r="P515" s="166"/>
      <c r="Q515" s="166"/>
      <c r="R515" s="166"/>
      <c r="S515" s="166"/>
      <c r="T515" s="167"/>
      <c r="AT515" s="161" t="s">
        <v>164</v>
      </c>
      <c r="AU515" s="161" t="s">
        <v>81</v>
      </c>
      <c r="AV515" s="158" t="s">
        <v>81</v>
      </c>
      <c r="AW515" s="158" t="s">
        <v>26</v>
      </c>
      <c r="AX515" s="158" t="s">
        <v>69</v>
      </c>
      <c r="AY515" s="161" t="s">
        <v>157</v>
      </c>
    </row>
    <row r="516" spans="2:65" s="158" customFormat="1">
      <c r="B516" s="159"/>
      <c r="D516" s="160" t="s">
        <v>164</v>
      </c>
      <c r="E516" s="161"/>
      <c r="F516" s="162" t="s">
        <v>2407</v>
      </c>
      <c r="H516" s="163">
        <v>26.986000000000001</v>
      </c>
      <c r="I516" s="164"/>
      <c r="L516" s="159"/>
      <c r="M516" s="165"/>
      <c r="N516" s="166"/>
      <c r="O516" s="166"/>
      <c r="P516" s="166"/>
      <c r="Q516" s="166"/>
      <c r="R516" s="166"/>
      <c r="S516" s="166"/>
      <c r="T516" s="167"/>
      <c r="AT516" s="161" t="s">
        <v>164</v>
      </c>
      <c r="AU516" s="161" t="s">
        <v>81</v>
      </c>
      <c r="AV516" s="158" t="s">
        <v>81</v>
      </c>
      <c r="AW516" s="158" t="s">
        <v>26</v>
      </c>
      <c r="AX516" s="158" t="s">
        <v>69</v>
      </c>
      <c r="AY516" s="161" t="s">
        <v>157</v>
      </c>
    </row>
    <row r="517" spans="2:65" s="177" customFormat="1">
      <c r="B517" s="178"/>
      <c r="D517" s="160" t="s">
        <v>164</v>
      </c>
      <c r="E517" s="179"/>
      <c r="F517" s="180" t="s">
        <v>170</v>
      </c>
      <c r="H517" s="181">
        <v>320.29000000000002</v>
      </c>
      <c r="I517" s="182"/>
      <c r="L517" s="178"/>
      <c r="M517" s="183"/>
      <c r="N517" s="184"/>
      <c r="O517" s="184"/>
      <c r="P517" s="184"/>
      <c r="Q517" s="184"/>
      <c r="R517" s="184"/>
      <c r="S517" s="184"/>
      <c r="T517" s="185"/>
      <c r="AT517" s="179" t="s">
        <v>164</v>
      </c>
      <c r="AU517" s="179" t="s">
        <v>81</v>
      </c>
      <c r="AV517" s="177" t="s">
        <v>163</v>
      </c>
      <c r="AW517" s="177" t="s">
        <v>26</v>
      </c>
      <c r="AX517" s="177" t="s">
        <v>69</v>
      </c>
      <c r="AY517" s="179" t="s">
        <v>157</v>
      </c>
    </row>
    <row r="518" spans="2:65" s="158" customFormat="1">
      <c r="B518" s="159"/>
      <c r="D518" s="160" t="s">
        <v>164</v>
      </c>
      <c r="E518" s="161"/>
      <c r="F518" s="162" t="s">
        <v>2408</v>
      </c>
      <c r="H518" s="163">
        <v>342.71</v>
      </c>
      <c r="I518" s="164"/>
      <c r="L518" s="159"/>
      <c r="M518" s="165"/>
      <c r="N518" s="166"/>
      <c r="O518" s="166"/>
      <c r="P518" s="166"/>
      <c r="Q518" s="166"/>
      <c r="R518" s="166"/>
      <c r="S518" s="166"/>
      <c r="T518" s="167"/>
      <c r="AT518" s="161" t="s">
        <v>164</v>
      </c>
      <c r="AU518" s="161" t="s">
        <v>81</v>
      </c>
      <c r="AV518" s="158" t="s">
        <v>81</v>
      </c>
      <c r="AW518" s="158" t="s">
        <v>26</v>
      </c>
      <c r="AX518" s="158" t="s">
        <v>69</v>
      </c>
      <c r="AY518" s="161" t="s">
        <v>157</v>
      </c>
    </row>
    <row r="519" spans="2:65" s="177" customFormat="1">
      <c r="B519" s="178"/>
      <c r="D519" s="160" t="s">
        <v>164</v>
      </c>
      <c r="E519" s="179"/>
      <c r="F519" s="180" t="s">
        <v>170</v>
      </c>
      <c r="H519" s="181">
        <v>342.71</v>
      </c>
      <c r="I519" s="182"/>
      <c r="L519" s="178"/>
      <c r="M519" s="183"/>
      <c r="N519" s="184"/>
      <c r="O519" s="184"/>
      <c r="P519" s="184"/>
      <c r="Q519" s="184"/>
      <c r="R519" s="184"/>
      <c r="S519" s="184"/>
      <c r="T519" s="185"/>
      <c r="AT519" s="179" t="s">
        <v>164</v>
      </c>
      <c r="AU519" s="179" t="s">
        <v>81</v>
      </c>
      <c r="AV519" s="177" t="s">
        <v>163</v>
      </c>
      <c r="AW519" s="177" t="s">
        <v>26</v>
      </c>
      <c r="AX519" s="177" t="s">
        <v>75</v>
      </c>
      <c r="AY519" s="179" t="s">
        <v>157</v>
      </c>
    </row>
    <row r="520" spans="2:65" s="129" customFormat="1" ht="22.9" customHeight="1">
      <c r="B520" s="130"/>
      <c r="D520" s="131" t="s">
        <v>68</v>
      </c>
      <c r="E520" s="141" t="s">
        <v>1068</v>
      </c>
      <c r="F520" s="141" t="s">
        <v>2409</v>
      </c>
      <c r="I520" s="133"/>
      <c r="J520" s="142"/>
      <c r="L520" s="130"/>
      <c r="M520" s="135"/>
      <c r="N520" s="136"/>
      <c r="O520" s="136"/>
      <c r="P520" s="137">
        <f>SUM(P521:P540)</f>
        <v>0</v>
      </c>
      <c r="Q520" s="136"/>
      <c r="R520" s="137">
        <f>SUM(R521:R540)</f>
        <v>0</v>
      </c>
      <c r="S520" s="136"/>
      <c r="T520" s="138">
        <f>SUM(T521:T540)</f>
        <v>0</v>
      </c>
      <c r="AR520" s="131" t="s">
        <v>81</v>
      </c>
      <c r="AT520" s="139" t="s">
        <v>68</v>
      </c>
      <c r="AU520" s="139" t="s">
        <v>75</v>
      </c>
      <c r="AY520" s="131" t="s">
        <v>157</v>
      </c>
      <c r="BK520" s="140">
        <f>SUM(BK521:BK540)</f>
        <v>0</v>
      </c>
    </row>
    <row r="521" spans="2:65" s="17" customFormat="1" ht="24.25" customHeight="1">
      <c r="B521" s="143"/>
      <c r="C521" s="144" t="s">
        <v>792</v>
      </c>
      <c r="D521" s="144" t="s">
        <v>159</v>
      </c>
      <c r="E521" s="145" t="s">
        <v>1070</v>
      </c>
      <c r="F521" s="146" t="s">
        <v>1071</v>
      </c>
      <c r="G521" s="147" t="s">
        <v>208</v>
      </c>
      <c r="H521" s="148">
        <v>176.74</v>
      </c>
      <c r="I521" s="149"/>
      <c r="J521" s="150"/>
      <c r="K521" s="151"/>
      <c r="L521" s="18"/>
      <c r="M521" s="152"/>
      <c r="N521" s="153" t="s">
        <v>35</v>
      </c>
      <c r="O521" s="45"/>
      <c r="P521" s="154">
        <f>O521*H521</f>
        <v>0</v>
      </c>
      <c r="Q521" s="154">
        <v>0</v>
      </c>
      <c r="R521" s="154">
        <f>Q521*H521</f>
        <v>0</v>
      </c>
      <c r="S521" s="154">
        <v>0</v>
      </c>
      <c r="T521" s="155">
        <f>S521*H521</f>
        <v>0</v>
      </c>
      <c r="AR521" s="156" t="s">
        <v>197</v>
      </c>
      <c r="AT521" s="156" t="s">
        <v>159</v>
      </c>
      <c r="AU521" s="156" t="s">
        <v>81</v>
      </c>
      <c r="AY521" s="3" t="s">
        <v>157</v>
      </c>
      <c r="BE521" s="157">
        <f>IF(N521="základná",J521,0)</f>
        <v>0</v>
      </c>
      <c r="BF521" s="157">
        <f>IF(N521="znížená",J521,0)</f>
        <v>0</v>
      </c>
      <c r="BG521" s="157">
        <f>IF(N521="zákl. prenesená",J521,0)</f>
        <v>0</v>
      </c>
      <c r="BH521" s="157">
        <f>IF(N521="zníž. prenesená",J521,0)</f>
        <v>0</v>
      </c>
      <c r="BI521" s="157">
        <f>IF(N521="nulová",J521,0)</f>
        <v>0</v>
      </c>
      <c r="BJ521" s="3" t="s">
        <v>81</v>
      </c>
      <c r="BK521" s="157">
        <f>ROUND(I521*H521,2)</f>
        <v>0</v>
      </c>
      <c r="BL521" s="3" t="s">
        <v>197</v>
      </c>
      <c r="BM521" s="156" t="s">
        <v>795</v>
      </c>
    </row>
    <row r="522" spans="2:65" s="158" customFormat="1">
      <c r="B522" s="159"/>
      <c r="D522" s="160" t="s">
        <v>164</v>
      </c>
      <c r="E522" s="161"/>
      <c r="F522" s="162" t="s">
        <v>2410</v>
      </c>
      <c r="H522" s="163">
        <v>44.732999999999997</v>
      </c>
      <c r="I522" s="164"/>
      <c r="L522" s="159"/>
      <c r="M522" s="165"/>
      <c r="N522" s="166"/>
      <c r="O522" s="166"/>
      <c r="P522" s="166"/>
      <c r="Q522" s="166"/>
      <c r="R522" s="166"/>
      <c r="S522" s="166"/>
      <c r="T522" s="167"/>
      <c r="AT522" s="161" t="s">
        <v>164</v>
      </c>
      <c r="AU522" s="161" t="s">
        <v>81</v>
      </c>
      <c r="AV522" s="158" t="s">
        <v>81</v>
      </c>
      <c r="AW522" s="158" t="s">
        <v>26</v>
      </c>
      <c r="AX522" s="158" t="s">
        <v>69</v>
      </c>
      <c r="AY522" s="161" t="s">
        <v>157</v>
      </c>
    </row>
    <row r="523" spans="2:65" s="158" customFormat="1" ht="20">
      <c r="B523" s="159"/>
      <c r="D523" s="160" t="s">
        <v>164</v>
      </c>
      <c r="E523" s="161"/>
      <c r="F523" s="162" t="s">
        <v>2411</v>
      </c>
      <c r="H523" s="163">
        <v>47.795999999999999</v>
      </c>
      <c r="I523" s="164"/>
      <c r="L523" s="159"/>
      <c r="M523" s="165"/>
      <c r="N523" s="166"/>
      <c r="O523" s="166"/>
      <c r="P523" s="166"/>
      <c r="Q523" s="166"/>
      <c r="R523" s="166"/>
      <c r="S523" s="166"/>
      <c r="T523" s="167"/>
      <c r="AT523" s="161" t="s">
        <v>164</v>
      </c>
      <c r="AU523" s="161" t="s">
        <v>81</v>
      </c>
      <c r="AV523" s="158" t="s">
        <v>81</v>
      </c>
      <c r="AW523" s="158" t="s">
        <v>26</v>
      </c>
      <c r="AX523" s="158" t="s">
        <v>69</v>
      </c>
      <c r="AY523" s="161" t="s">
        <v>157</v>
      </c>
    </row>
    <row r="524" spans="2:65" s="158" customFormat="1">
      <c r="B524" s="159"/>
      <c r="D524" s="160" t="s">
        <v>164</v>
      </c>
      <c r="E524" s="161"/>
      <c r="F524" s="162" t="s">
        <v>2412</v>
      </c>
      <c r="H524" s="163">
        <v>12.853</v>
      </c>
      <c r="I524" s="164"/>
      <c r="L524" s="159"/>
      <c r="M524" s="165"/>
      <c r="N524" s="166"/>
      <c r="O524" s="166"/>
      <c r="P524" s="166"/>
      <c r="Q524" s="166"/>
      <c r="R524" s="166"/>
      <c r="S524" s="166"/>
      <c r="T524" s="167"/>
      <c r="AT524" s="161" t="s">
        <v>164</v>
      </c>
      <c r="AU524" s="161" t="s">
        <v>81</v>
      </c>
      <c r="AV524" s="158" t="s">
        <v>81</v>
      </c>
      <c r="AW524" s="158" t="s">
        <v>26</v>
      </c>
      <c r="AX524" s="158" t="s">
        <v>69</v>
      </c>
      <c r="AY524" s="161" t="s">
        <v>157</v>
      </c>
    </row>
    <row r="525" spans="2:65" s="158" customFormat="1">
      <c r="B525" s="159"/>
      <c r="D525" s="160" t="s">
        <v>164</v>
      </c>
      <c r="E525" s="161"/>
      <c r="F525" s="162" t="s">
        <v>2249</v>
      </c>
      <c r="H525" s="163">
        <v>26.68</v>
      </c>
      <c r="I525" s="164"/>
      <c r="L525" s="159"/>
      <c r="M525" s="165"/>
      <c r="N525" s="166"/>
      <c r="O525" s="166"/>
      <c r="P525" s="166"/>
      <c r="Q525" s="166"/>
      <c r="R525" s="166"/>
      <c r="S525" s="166"/>
      <c r="T525" s="167"/>
      <c r="AT525" s="161" t="s">
        <v>164</v>
      </c>
      <c r="AU525" s="161" t="s">
        <v>81</v>
      </c>
      <c r="AV525" s="158" t="s">
        <v>81</v>
      </c>
      <c r="AW525" s="158" t="s">
        <v>26</v>
      </c>
      <c r="AX525" s="158" t="s">
        <v>69</v>
      </c>
      <c r="AY525" s="161" t="s">
        <v>157</v>
      </c>
    </row>
    <row r="526" spans="2:65" s="158" customFormat="1" ht="20">
      <c r="B526" s="159"/>
      <c r="D526" s="160" t="s">
        <v>164</v>
      </c>
      <c r="E526" s="161"/>
      <c r="F526" s="162" t="s">
        <v>2413</v>
      </c>
      <c r="H526" s="163">
        <v>20.489000000000001</v>
      </c>
      <c r="I526" s="164"/>
      <c r="L526" s="159"/>
      <c r="M526" s="165"/>
      <c r="N526" s="166"/>
      <c r="O526" s="166"/>
      <c r="P526" s="166"/>
      <c r="Q526" s="166"/>
      <c r="R526" s="166"/>
      <c r="S526" s="166"/>
      <c r="T526" s="167"/>
      <c r="AT526" s="161" t="s">
        <v>164</v>
      </c>
      <c r="AU526" s="161" t="s">
        <v>81</v>
      </c>
      <c r="AV526" s="158" t="s">
        <v>81</v>
      </c>
      <c r="AW526" s="158" t="s">
        <v>26</v>
      </c>
      <c r="AX526" s="158" t="s">
        <v>69</v>
      </c>
      <c r="AY526" s="161" t="s">
        <v>157</v>
      </c>
    </row>
    <row r="527" spans="2:65" s="158" customFormat="1">
      <c r="B527" s="159"/>
      <c r="D527" s="160" t="s">
        <v>164</v>
      </c>
      <c r="E527" s="161"/>
      <c r="F527" s="162" t="s">
        <v>2414</v>
      </c>
      <c r="H527" s="163">
        <v>12.627000000000001</v>
      </c>
      <c r="I527" s="164"/>
      <c r="L527" s="159"/>
      <c r="M527" s="165"/>
      <c r="N527" s="166"/>
      <c r="O527" s="166"/>
      <c r="P527" s="166"/>
      <c r="Q527" s="166"/>
      <c r="R527" s="166"/>
      <c r="S527" s="166"/>
      <c r="T527" s="167"/>
      <c r="AT527" s="161" t="s">
        <v>164</v>
      </c>
      <c r="AU527" s="161" t="s">
        <v>81</v>
      </c>
      <c r="AV527" s="158" t="s">
        <v>81</v>
      </c>
      <c r="AW527" s="158" t="s">
        <v>26</v>
      </c>
      <c r="AX527" s="158" t="s">
        <v>69</v>
      </c>
      <c r="AY527" s="161" t="s">
        <v>157</v>
      </c>
    </row>
    <row r="528" spans="2:65" s="177" customFormat="1">
      <c r="B528" s="178"/>
      <c r="D528" s="160" t="s">
        <v>164</v>
      </c>
      <c r="E528" s="179"/>
      <c r="F528" s="180" t="s">
        <v>170</v>
      </c>
      <c r="H528" s="181">
        <v>165.178</v>
      </c>
      <c r="I528" s="182"/>
      <c r="L528" s="178"/>
      <c r="M528" s="183"/>
      <c r="N528" s="184"/>
      <c r="O528" s="184"/>
      <c r="P528" s="184"/>
      <c r="Q528" s="184"/>
      <c r="R528" s="184"/>
      <c r="S528" s="184"/>
      <c r="T528" s="185"/>
      <c r="AT528" s="179" t="s">
        <v>164</v>
      </c>
      <c r="AU528" s="179" t="s">
        <v>81</v>
      </c>
      <c r="AV528" s="177" t="s">
        <v>163</v>
      </c>
      <c r="AW528" s="177" t="s">
        <v>26</v>
      </c>
      <c r="AX528" s="177" t="s">
        <v>69</v>
      </c>
      <c r="AY528" s="179" t="s">
        <v>157</v>
      </c>
    </row>
    <row r="529" spans="2:65" s="158" customFormat="1">
      <c r="B529" s="159"/>
      <c r="D529" s="160" t="s">
        <v>164</v>
      </c>
      <c r="E529" s="161"/>
      <c r="F529" s="162" t="s">
        <v>2415</v>
      </c>
      <c r="H529" s="163">
        <v>176.74</v>
      </c>
      <c r="I529" s="164"/>
      <c r="L529" s="159"/>
      <c r="M529" s="165"/>
      <c r="N529" s="166"/>
      <c r="O529" s="166"/>
      <c r="P529" s="166"/>
      <c r="Q529" s="166"/>
      <c r="R529" s="166"/>
      <c r="S529" s="166"/>
      <c r="T529" s="167"/>
      <c r="AT529" s="161" t="s">
        <v>164</v>
      </c>
      <c r="AU529" s="161" t="s">
        <v>81</v>
      </c>
      <c r="AV529" s="158" t="s">
        <v>81</v>
      </c>
      <c r="AW529" s="158" t="s">
        <v>26</v>
      </c>
      <c r="AX529" s="158" t="s">
        <v>69</v>
      </c>
      <c r="AY529" s="161" t="s">
        <v>157</v>
      </c>
    </row>
    <row r="530" spans="2:65" s="177" customFormat="1">
      <c r="B530" s="178"/>
      <c r="D530" s="160" t="s">
        <v>164</v>
      </c>
      <c r="E530" s="179"/>
      <c r="F530" s="180" t="s">
        <v>170</v>
      </c>
      <c r="H530" s="181">
        <v>176.74</v>
      </c>
      <c r="I530" s="182"/>
      <c r="L530" s="178"/>
      <c r="M530" s="183"/>
      <c r="N530" s="184"/>
      <c r="O530" s="184"/>
      <c r="P530" s="184"/>
      <c r="Q530" s="184"/>
      <c r="R530" s="184"/>
      <c r="S530" s="184"/>
      <c r="T530" s="185"/>
      <c r="AT530" s="179" t="s">
        <v>164</v>
      </c>
      <c r="AU530" s="179" t="s">
        <v>81</v>
      </c>
      <c r="AV530" s="177" t="s">
        <v>163</v>
      </c>
      <c r="AW530" s="177" t="s">
        <v>26</v>
      </c>
      <c r="AX530" s="177" t="s">
        <v>75</v>
      </c>
      <c r="AY530" s="179" t="s">
        <v>157</v>
      </c>
    </row>
    <row r="531" spans="2:65" s="17" customFormat="1" ht="24.25" customHeight="1">
      <c r="B531" s="143"/>
      <c r="C531" s="144" t="s">
        <v>519</v>
      </c>
      <c r="D531" s="144" t="s">
        <v>159</v>
      </c>
      <c r="E531" s="145" t="s">
        <v>1078</v>
      </c>
      <c r="F531" s="146" t="s">
        <v>1079</v>
      </c>
      <c r="G531" s="147" t="s">
        <v>208</v>
      </c>
      <c r="H531" s="148">
        <v>142.184</v>
      </c>
      <c r="I531" s="149"/>
      <c r="J531" s="150"/>
      <c r="K531" s="151"/>
      <c r="L531" s="18"/>
      <c r="M531" s="152"/>
      <c r="N531" s="153" t="s">
        <v>35</v>
      </c>
      <c r="O531" s="45"/>
      <c r="P531" s="154">
        <f>O531*H531</f>
        <v>0</v>
      </c>
      <c r="Q531" s="154">
        <v>0</v>
      </c>
      <c r="R531" s="154">
        <f>Q531*H531</f>
        <v>0</v>
      </c>
      <c r="S531" s="154">
        <v>0</v>
      </c>
      <c r="T531" s="155">
        <f>S531*H531</f>
        <v>0</v>
      </c>
      <c r="AR531" s="156" t="s">
        <v>197</v>
      </c>
      <c r="AT531" s="156" t="s">
        <v>159</v>
      </c>
      <c r="AU531" s="156" t="s">
        <v>81</v>
      </c>
      <c r="AY531" s="3" t="s">
        <v>157</v>
      </c>
      <c r="BE531" s="157">
        <f>IF(N531="základná",J531,0)</f>
        <v>0</v>
      </c>
      <c r="BF531" s="157">
        <f>IF(N531="znížená",J531,0)</f>
        <v>0</v>
      </c>
      <c r="BG531" s="157">
        <f>IF(N531="zákl. prenesená",J531,0)</f>
        <v>0</v>
      </c>
      <c r="BH531" s="157">
        <f>IF(N531="zníž. prenesená",J531,0)</f>
        <v>0</v>
      </c>
      <c r="BI531" s="157">
        <f>IF(N531="nulová",J531,0)</f>
        <v>0</v>
      </c>
      <c r="BJ531" s="3" t="s">
        <v>81</v>
      </c>
      <c r="BK531" s="157">
        <f>ROUND(I531*H531,2)</f>
        <v>0</v>
      </c>
      <c r="BL531" s="3" t="s">
        <v>197</v>
      </c>
      <c r="BM531" s="156" t="s">
        <v>798</v>
      </c>
    </row>
    <row r="532" spans="2:65" s="158" customFormat="1">
      <c r="B532" s="159"/>
      <c r="D532" s="160" t="s">
        <v>164</v>
      </c>
      <c r="E532" s="161"/>
      <c r="F532" s="162" t="s">
        <v>2416</v>
      </c>
      <c r="H532" s="163">
        <v>142.184</v>
      </c>
      <c r="I532" s="164"/>
      <c r="L532" s="159"/>
      <c r="M532" s="165"/>
      <c r="N532" s="166"/>
      <c r="O532" s="166"/>
      <c r="P532" s="166"/>
      <c r="Q532" s="166"/>
      <c r="R532" s="166"/>
      <c r="S532" s="166"/>
      <c r="T532" s="167"/>
      <c r="AT532" s="161" t="s">
        <v>164</v>
      </c>
      <c r="AU532" s="161" t="s">
        <v>81</v>
      </c>
      <c r="AV532" s="158" t="s">
        <v>81</v>
      </c>
      <c r="AW532" s="158" t="s">
        <v>26</v>
      </c>
      <c r="AX532" s="158" t="s">
        <v>69</v>
      </c>
      <c r="AY532" s="161" t="s">
        <v>157</v>
      </c>
    </row>
    <row r="533" spans="2:65" s="177" customFormat="1">
      <c r="B533" s="178"/>
      <c r="D533" s="160" t="s">
        <v>164</v>
      </c>
      <c r="E533" s="179"/>
      <c r="F533" s="180" t="s">
        <v>170</v>
      </c>
      <c r="H533" s="181">
        <v>142.184</v>
      </c>
      <c r="I533" s="182"/>
      <c r="L533" s="178"/>
      <c r="M533" s="183"/>
      <c r="N533" s="184"/>
      <c r="O533" s="184"/>
      <c r="P533" s="184"/>
      <c r="Q533" s="184"/>
      <c r="R533" s="184"/>
      <c r="S533" s="184"/>
      <c r="T533" s="185"/>
      <c r="AT533" s="179" t="s">
        <v>164</v>
      </c>
      <c r="AU533" s="179" t="s">
        <v>81</v>
      </c>
      <c r="AV533" s="177" t="s">
        <v>163</v>
      </c>
      <c r="AW533" s="177" t="s">
        <v>26</v>
      </c>
      <c r="AX533" s="177" t="s">
        <v>75</v>
      </c>
      <c r="AY533" s="179" t="s">
        <v>157</v>
      </c>
    </row>
    <row r="534" spans="2:65" s="17" customFormat="1" ht="37.9" customHeight="1">
      <c r="B534" s="143"/>
      <c r="C534" s="144" t="s">
        <v>799</v>
      </c>
      <c r="D534" s="144" t="s">
        <v>159</v>
      </c>
      <c r="E534" s="145" t="s">
        <v>2417</v>
      </c>
      <c r="F534" s="146" t="s">
        <v>2418</v>
      </c>
      <c r="G534" s="147" t="s">
        <v>208</v>
      </c>
      <c r="H534" s="148">
        <v>142.184</v>
      </c>
      <c r="I534" s="149"/>
      <c r="J534" s="150"/>
      <c r="K534" s="151"/>
      <c r="L534" s="18"/>
      <c r="M534" s="152"/>
      <c r="N534" s="153" t="s">
        <v>35</v>
      </c>
      <c r="O534" s="45"/>
      <c r="P534" s="154">
        <f>O534*H534</f>
        <v>0</v>
      </c>
      <c r="Q534" s="154">
        <v>0</v>
      </c>
      <c r="R534" s="154">
        <f>Q534*H534</f>
        <v>0</v>
      </c>
      <c r="S534" s="154">
        <v>0</v>
      </c>
      <c r="T534" s="155">
        <f>S534*H534</f>
        <v>0</v>
      </c>
      <c r="AR534" s="156" t="s">
        <v>197</v>
      </c>
      <c r="AT534" s="156" t="s">
        <v>159</v>
      </c>
      <c r="AU534" s="156" t="s">
        <v>81</v>
      </c>
      <c r="AY534" s="3" t="s">
        <v>157</v>
      </c>
      <c r="BE534" s="157">
        <f>IF(N534="základná",J534,0)</f>
        <v>0</v>
      </c>
      <c r="BF534" s="157">
        <f>IF(N534="znížená",J534,0)</f>
        <v>0</v>
      </c>
      <c r="BG534" s="157">
        <f>IF(N534="zákl. prenesená",J534,0)</f>
        <v>0</v>
      </c>
      <c r="BH534" s="157">
        <f>IF(N534="zníž. prenesená",J534,0)</f>
        <v>0</v>
      </c>
      <c r="BI534" s="157">
        <f>IF(N534="nulová",J534,0)</f>
        <v>0</v>
      </c>
      <c r="BJ534" s="3" t="s">
        <v>81</v>
      </c>
      <c r="BK534" s="157">
        <f>ROUND(I534*H534,2)</f>
        <v>0</v>
      </c>
      <c r="BL534" s="3" t="s">
        <v>197</v>
      </c>
      <c r="BM534" s="156" t="s">
        <v>802</v>
      </c>
    </row>
    <row r="535" spans="2:65" s="158" customFormat="1" ht="30">
      <c r="B535" s="159"/>
      <c r="D535" s="160" t="s">
        <v>164</v>
      </c>
      <c r="E535" s="161"/>
      <c r="F535" s="162" t="s">
        <v>2419</v>
      </c>
      <c r="H535" s="163">
        <v>99.766000000000005</v>
      </c>
      <c r="I535" s="164"/>
      <c r="L535" s="159"/>
      <c r="M535" s="165"/>
      <c r="N535" s="166"/>
      <c r="O535" s="166"/>
      <c r="P535" s="166"/>
      <c r="Q535" s="166"/>
      <c r="R535" s="166"/>
      <c r="S535" s="166"/>
      <c r="T535" s="167"/>
      <c r="AT535" s="161" t="s">
        <v>164</v>
      </c>
      <c r="AU535" s="161" t="s">
        <v>81</v>
      </c>
      <c r="AV535" s="158" t="s">
        <v>81</v>
      </c>
      <c r="AW535" s="158" t="s">
        <v>26</v>
      </c>
      <c r="AX535" s="158" t="s">
        <v>69</v>
      </c>
      <c r="AY535" s="161" t="s">
        <v>157</v>
      </c>
    </row>
    <row r="536" spans="2:65" s="158" customFormat="1" ht="20">
      <c r="B536" s="159"/>
      <c r="D536" s="160" t="s">
        <v>164</v>
      </c>
      <c r="E536" s="161"/>
      <c r="F536" s="162" t="s">
        <v>2413</v>
      </c>
      <c r="H536" s="163">
        <v>20.489000000000001</v>
      </c>
      <c r="I536" s="164"/>
      <c r="L536" s="159"/>
      <c r="M536" s="165"/>
      <c r="N536" s="166"/>
      <c r="O536" s="166"/>
      <c r="P536" s="166"/>
      <c r="Q536" s="166"/>
      <c r="R536" s="166"/>
      <c r="S536" s="166"/>
      <c r="T536" s="167"/>
      <c r="AT536" s="161" t="s">
        <v>164</v>
      </c>
      <c r="AU536" s="161" t="s">
        <v>81</v>
      </c>
      <c r="AV536" s="158" t="s">
        <v>81</v>
      </c>
      <c r="AW536" s="158" t="s">
        <v>26</v>
      </c>
      <c r="AX536" s="158" t="s">
        <v>69</v>
      </c>
      <c r="AY536" s="161" t="s">
        <v>157</v>
      </c>
    </row>
    <row r="537" spans="2:65" s="158" customFormat="1">
      <c r="B537" s="159"/>
      <c r="D537" s="160" t="s">
        <v>164</v>
      </c>
      <c r="E537" s="161"/>
      <c r="F537" s="162" t="s">
        <v>2414</v>
      </c>
      <c r="H537" s="163">
        <v>12.627000000000001</v>
      </c>
      <c r="I537" s="164"/>
      <c r="L537" s="159"/>
      <c r="M537" s="165"/>
      <c r="N537" s="166"/>
      <c r="O537" s="166"/>
      <c r="P537" s="166"/>
      <c r="Q537" s="166"/>
      <c r="R537" s="166"/>
      <c r="S537" s="166"/>
      <c r="T537" s="167"/>
      <c r="AT537" s="161" t="s">
        <v>164</v>
      </c>
      <c r="AU537" s="161" t="s">
        <v>81</v>
      </c>
      <c r="AV537" s="158" t="s">
        <v>81</v>
      </c>
      <c r="AW537" s="158" t="s">
        <v>26</v>
      </c>
      <c r="AX537" s="158" t="s">
        <v>69</v>
      </c>
      <c r="AY537" s="161" t="s">
        <v>157</v>
      </c>
    </row>
    <row r="538" spans="2:65" s="177" customFormat="1">
      <c r="B538" s="178"/>
      <c r="D538" s="160" t="s">
        <v>164</v>
      </c>
      <c r="E538" s="179"/>
      <c r="F538" s="180" t="s">
        <v>170</v>
      </c>
      <c r="H538" s="181">
        <v>132.88200000000001</v>
      </c>
      <c r="I538" s="182"/>
      <c r="L538" s="178"/>
      <c r="M538" s="183"/>
      <c r="N538" s="184"/>
      <c r="O538" s="184"/>
      <c r="P538" s="184"/>
      <c r="Q538" s="184"/>
      <c r="R538" s="184"/>
      <c r="S538" s="184"/>
      <c r="T538" s="185"/>
      <c r="AT538" s="179" t="s">
        <v>164</v>
      </c>
      <c r="AU538" s="179" t="s">
        <v>81</v>
      </c>
      <c r="AV538" s="177" t="s">
        <v>163</v>
      </c>
      <c r="AW538" s="177" t="s">
        <v>26</v>
      </c>
      <c r="AX538" s="177" t="s">
        <v>69</v>
      </c>
      <c r="AY538" s="179" t="s">
        <v>157</v>
      </c>
    </row>
    <row r="539" spans="2:65" s="158" customFormat="1">
      <c r="B539" s="159"/>
      <c r="D539" s="160" t="s">
        <v>164</v>
      </c>
      <c r="E539" s="161"/>
      <c r="F539" s="162" t="s">
        <v>2416</v>
      </c>
      <c r="H539" s="163">
        <v>142.184</v>
      </c>
      <c r="I539" s="164"/>
      <c r="L539" s="159"/>
      <c r="M539" s="165"/>
      <c r="N539" s="166"/>
      <c r="O539" s="166"/>
      <c r="P539" s="166"/>
      <c r="Q539" s="166"/>
      <c r="R539" s="166"/>
      <c r="S539" s="166"/>
      <c r="T539" s="167"/>
      <c r="AT539" s="161" t="s">
        <v>164</v>
      </c>
      <c r="AU539" s="161" t="s">
        <v>81</v>
      </c>
      <c r="AV539" s="158" t="s">
        <v>81</v>
      </c>
      <c r="AW539" s="158" t="s">
        <v>26</v>
      </c>
      <c r="AX539" s="158" t="s">
        <v>69</v>
      </c>
      <c r="AY539" s="161" t="s">
        <v>157</v>
      </c>
    </row>
    <row r="540" spans="2:65" s="177" customFormat="1">
      <c r="B540" s="178"/>
      <c r="D540" s="160" t="s">
        <v>164</v>
      </c>
      <c r="E540" s="179"/>
      <c r="F540" s="180" t="s">
        <v>170</v>
      </c>
      <c r="H540" s="181">
        <v>142.184</v>
      </c>
      <c r="I540" s="182"/>
      <c r="L540" s="178"/>
      <c r="M540" s="183"/>
      <c r="N540" s="184"/>
      <c r="O540" s="184"/>
      <c r="P540" s="184"/>
      <c r="Q540" s="184"/>
      <c r="R540" s="184"/>
      <c r="S540" s="184"/>
      <c r="T540" s="185"/>
      <c r="AT540" s="179" t="s">
        <v>164</v>
      </c>
      <c r="AU540" s="179" t="s">
        <v>81</v>
      </c>
      <c r="AV540" s="177" t="s">
        <v>163</v>
      </c>
      <c r="AW540" s="177" t="s">
        <v>26</v>
      </c>
      <c r="AX540" s="177" t="s">
        <v>75</v>
      </c>
      <c r="AY540" s="179" t="s">
        <v>157</v>
      </c>
    </row>
    <row r="541" spans="2:65" s="129" customFormat="1" ht="25.9" customHeight="1">
      <c r="B541" s="130"/>
      <c r="D541" s="131" t="s">
        <v>68</v>
      </c>
      <c r="E541" s="132" t="s">
        <v>236</v>
      </c>
      <c r="F541" s="132" t="s">
        <v>1137</v>
      </c>
      <c r="I541" s="133"/>
      <c r="J541" s="134"/>
      <c r="L541" s="130"/>
      <c r="M541" s="135"/>
      <c r="N541" s="136"/>
      <c r="O541" s="136"/>
      <c r="P541" s="137">
        <f>P542</f>
        <v>0</v>
      </c>
      <c r="Q541" s="136"/>
      <c r="R541" s="137">
        <f>R542</f>
        <v>0</v>
      </c>
      <c r="S541" s="136"/>
      <c r="T541" s="138">
        <f>T542</f>
        <v>0</v>
      </c>
      <c r="AR541" s="131" t="s">
        <v>169</v>
      </c>
      <c r="AT541" s="139" t="s">
        <v>68</v>
      </c>
      <c r="AU541" s="139" t="s">
        <v>69</v>
      </c>
      <c r="AY541" s="131" t="s">
        <v>157</v>
      </c>
      <c r="BK541" s="140">
        <f>BK542</f>
        <v>0</v>
      </c>
    </row>
    <row r="542" spans="2:65" s="129" customFormat="1" ht="22.9" customHeight="1">
      <c r="B542" s="130"/>
      <c r="D542" s="131" t="s">
        <v>68</v>
      </c>
      <c r="E542" s="141" t="s">
        <v>1138</v>
      </c>
      <c r="F542" s="141" t="s">
        <v>1139</v>
      </c>
      <c r="I542" s="133"/>
      <c r="J542" s="142"/>
      <c r="L542" s="130"/>
      <c r="M542" s="135"/>
      <c r="N542" s="136"/>
      <c r="O542" s="136"/>
      <c r="P542" s="137">
        <f>SUM(P543:P544)</f>
        <v>0</v>
      </c>
      <c r="Q542" s="136"/>
      <c r="R542" s="137">
        <f>SUM(R543:R544)</f>
        <v>0</v>
      </c>
      <c r="S542" s="136"/>
      <c r="T542" s="138">
        <f>SUM(T543:T544)</f>
        <v>0</v>
      </c>
      <c r="AR542" s="131" t="s">
        <v>169</v>
      </c>
      <c r="AT542" s="139" t="s">
        <v>68</v>
      </c>
      <c r="AU542" s="139" t="s">
        <v>75</v>
      </c>
      <c r="AY542" s="131" t="s">
        <v>157</v>
      </c>
      <c r="BK542" s="140">
        <f>SUM(BK543:BK544)</f>
        <v>0</v>
      </c>
    </row>
    <row r="543" spans="2:65" s="17" customFormat="1" ht="16.5" customHeight="1">
      <c r="B543" s="143"/>
      <c r="C543" s="144" t="s">
        <v>534</v>
      </c>
      <c r="D543" s="144" t="s">
        <v>159</v>
      </c>
      <c r="E543" s="145" t="s">
        <v>2420</v>
      </c>
      <c r="F543" s="146" t="s">
        <v>2923</v>
      </c>
      <c r="G543" s="147" t="s">
        <v>239</v>
      </c>
      <c r="H543" s="148">
        <v>14.5</v>
      </c>
      <c r="I543" s="149"/>
      <c r="J543" s="150"/>
      <c r="K543" s="151"/>
      <c r="L543" s="18"/>
      <c r="M543" s="152"/>
      <c r="N543" s="153" t="s">
        <v>35</v>
      </c>
      <c r="O543" s="45"/>
      <c r="P543" s="154">
        <f>O543*H543</f>
        <v>0</v>
      </c>
      <c r="Q543" s="154">
        <v>0</v>
      </c>
      <c r="R543" s="154">
        <f>Q543*H543</f>
        <v>0</v>
      </c>
      <c r="S543" s="154">
        <v>0</v>
      </c>
      <c r="T543" s="155">
        <f>S543*H543</f>
        <v>0</v>
      </c>
      <c r="AR543" s="156" t="s">
        <v>329</v>
      </c>
      <c r="AT543" s="156" t="s">
        <v>159</v>
      </c>
      <c r="AU543" s="156" t="s">
        <v>81</v>
      </c>
      <c r="AY543" s="3" t="s">
        <v>157</v>
      </c>
      <c r="BE543" s="157">
        <f>IF(N543="základná",J543,0)</f>
        <v>0</v>
      </c>
      <c r="BF543" s="157">
        <f>IF(N543="znížená",J543,0)</f>
        <v>0</v>
      </c>
      <c r="BG543" s="157">
        <f>IF(N543="zákl. prenesená",J543,0)</f>
        <v>0</v>
      </c>
      <c r="BH543" s="157">
        <f>IF(N543="zníž. prenesená",J543,0)</f>
        <v>0</v>
      </c>
      <c r="BI543" s="157">
        <f>IF(N543="nulová",J543,0)</f>
        <v>0</v>
      </c>
      <c r="BJ543" s="3" t="s">
        <v>81</v>
      </c>
      <c r="BK543" s="157">
        <f>ROUND(I543*H543,2)</f>
        <v>0</v>
      </c>
      <c r="BL543" s="3" t="s">
        <v>329</v>
      </c>
      <c r="BM543" s="156" t="s">
        <v>805</v>
      </c>
    </row>
    <row r="544" spans="2:65" s="17" customFormat="1" ht="16.5" customHeight="1">
      <c r="B544" s="143"/>
      <c r="C544" s="186" t="s">
        <v>806</v>
      </c>
      <c r="D544" s="186" t="s">
        <v>236</v>
      </c>
      <c r="E544" s="187" t="s">
        <v>1411</v>
      </c>
      <c r="F544" s="188" t="s">
        <v>2924</v>
      </c>
      <c r="G544" s="189" t="s">
        <v>239</v>
      </c>
      <c r="H544" s="190">
        <v>14.5</v>
      </c>
      <c r="I544" s="191"/>
      <c r="J544" s="192"/>
      <c r="K544" s="193"/>
      <c r="L544" s="194"/>
      <c r="M544" s="210"/>
      <c r="N544" s="211" t="s">
        <v>35</v>
      </c>
      <c r="O544" s="207"/>
      <c r="P544" s="208">
        <f>O544*H544</f>
        <v>0</v>
      </c>
      <c r="Q544" s="208">
        <v>0</v>
      </c>
      <c r="R544" s="208">
        <f>Q544*H544</f>
        <v>0</v>
      </c>
      <c r="S544" s="208">
        <v>0</v>
      </c>
      <c r="T544" s="209">
        <f>S544*H544</f>
        <v>0</v>
      </c>
      <c r="AR544" s="156" t="s">
        <v>825</v>
      </c>
      <c r="AT544" s="156" t="s">
        <v>236</v>
      </c>
      <c r="AU544" s="156" t="s">
        <v>81</v>
      </c>
      <c r="AY544" s="3" t="s">
        <v>157</v>
      </c>
      <c r="BE544" s="157">
        <f>IF(N544="základná",J544,0)</f>
        <v>0</v>
      </c>
      <c r="BF544" s="157">
        <f>IF(N544="znížená",J544,0)</f>
        <v>0</v>
      </c>
      <c r="BG544" s="157">
        <f>IF(N544="zákl. prenesená",J544,0)</f>
        <v>0</v>
      </c>
      <c r="BH544" s="157">
        <f>IF(N544="zníž. prenesená",J544,0)</f>
        <v>0</v>
      </c>
      <c r="BI544" s="157">
        <f>IF(N544="nulová",J544,0)</f>
        <v>0</v>
      </c>
      <c r="BJ544" s="3" t="s">
        <v>81</v>
      </c>
      <c r="BK544" s="157">
        <f>ROUND(I544*H544,2)</f>
        <v>0</v>
      </c>
      <c r="BL544" s="3" t="s">
        <v>329</v>
      </c>
      <c r="BM544" s="156" t="s">
        <v>809</v>
      </c>
    </row>
    <row r="545" spans="2:12" s="17" customFormat="1" ht="7" customHeight="1">
      <c r="B545" s="33"/>
      <c r="C545" s="34"/>
      <c r="D545" s="34"/>
      <c r="E545" s="34"/>
      <c r="F545" s="34"/>
      <c r="G545" s="34"/>
      <c r="H545" s="34"/>
      <c r="I545" s="34"/>
      <c r="J545" s="34"/>
      <c r="K545" s="34"/>
      <c r="L545" s="18"/>
    </row>
  </sheetData>
  <autoFilter ref="C139:K544"/>
  <mergeCells count="12">
    <mergeCell ref="E130:H130"/>
    <mergeCell ref="E132:H132"/>
    <mergeCell ref="E29:H29"/>
    <mergeCell ref="E82:H82"/>
    <mergeCell ref="E84:H84"/>
    <mergeCell ref="E86:H86"/>
    <mergeCell ref="E128:H128"/>
    <mergeCell ref="L2:V2"/>
    <mergeCell ref="E7:H7"/>
    <mergeCell ref="E9:H9"/>
    <mergeCell ref="E11:H11"/>
    <mergeCell ref="E20:H20"/>
  </mergeCells>
  <pageMargins left="0.39374999999999999" right="0.39374999999999999" top="0.39374999999999999" bottom="0.39374999999999999" header="0.51180555555555496" footer="0"/>
  <pageSetup paperSize="9" scale="89" firstPageNumber="0" fitToHeight="100" orientation="portrait" horizontalDpi="300" verticalDpi="300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13</vt:i4>
      </vt:variant>
      <vt:variant>
        <vt:lpstr>Pomenované rozsahy</vt:lpstr>
      </vt:variant>
      <vt:variant>
        <vt:i4>26</vt:i4>
      </vt:variant>
    </vt:vector>
  </HeadingPairs>
  <TitlesOfParts>
    <vt:vector size="39" baseType="lpstr">
      <vt:lpstr>Rekapitulácia stavby</vt:lpstr>
      <vt:lpstr>01 - Architektúra</vt:lpstr>
      <vt:lpstr>02 - Elektroinstalacie si...</vt:lpstr>
      <vt:lpstr>03 - Elektroinstalacie sl...</vt:lpstr>
      <vt:lpstr>04 - Vykurovací systém</vt:lpstr>
      <vt:lpstr>05 - Vzduchotechnika</vt:lpstr>
      <vt:lpstr>06 - Zdravotechnika</vt:lpstr>
      <vt:lpstr>07 - Výmena-inštalácia zd...</vt:lpstr>
      <vt:lpstr>01 - Architektúra_01</vt:lpstr>
      <vt:lpstr>02 - Elektroinstalacie si..._01</vt:lpstr>
      <vt:lpstr>03 - Vykurovanie</vt:lpstr>
      <vt:lpstr>04 - Vzduchotechnika</vt:lpstr>
      <vt:lpstr>05 - Zdravotechnika</vt:lpstr>
      <vt:lpstr>'01 - Architektúra'!Názvy_tlače</vt:lpstr>
      <vt:lpstr>'01 - Architektúra_01'!Názvy_tlače</vt:lpstr>
      <vt:lpstr>'02 - Elektroinstalacie si...'!Názvy_tlače</vt:lpstr>
      <vt:lpstr>'02 - Elektroinstalacie si..._01'!Názvy_tlače</vt:lpstr>
      <vt:lpstr>'03 - Elektroinstalacie sl...'!Názvy_tlače</vt:lpstr>
      <vt:lpstr>'03 - Vykurovanie'!Názvy_tlače</vt:lpstr>
      <vt:lpstr>'04 - Vykurovací systém'!Názvy_tlače</vt:lpstr>
      <vt:lpstr>'04 - Vzduchotechnika'!Názvy_tlače</vt:lpstr>
      <vt:lpstr>'05 - Vzduchotechnika'!Názvy_tlače</vt:lpstr>
      <vt:lpstr>'05 - Zdravotechnika'!Názvy_tlače</vt:lpstr>
      <vt:lpstr>'06 - Zdravotechnika'!Názvy_tlače</vt:lpstr>
      <vt:lpstr>'07 - Výmena-inštalácia zd...'!Názvy_tlače</vt:lpstr>
      <vt:lpstr>'Rekapitulácia stavby'!Názvy_tlače</vt:lpstr>
      <vt:lpstr>'01 - Architektúra'!Oblasť_tlače</vt:lpstr>
      <vt:lpstr>'01 - Architektúra_01'!Oblasť_tlače</vt:lpstr>
      <vt:lpstr>'02 - Elektroinstalacie si...'!Oblasť_tlače</vt:lpstr>
      <vt:lpstr>'02 - Elektroinstalacie si..._01'!Oblasť_tlače</vt:lpstr>
      <vt:lpstr>'03 - Elektroinstalacie sl...'!Oblasť_tlače</vt:lpstr>
      <vt:lpstr>'03 - Vykurovanie'!Oblasť_tlače</vt:lpstr>
      <vt:lpstr>'04 - Vykurovací systém'!Oblasť_tlače</vt:lpstr>
      <vt:lpstr>'04 - Vzduchotechnika'!Oblasť_tlače</vt:lpstr>
      <vt:lpstr>'05 - Vzduchotechnika'!Oblasť_tlače</vt:lpstr>
      <vt:lpstr>'05 - Zdravotechnika'!Oblasť_tlače</vt:lpstr>
      <vt:lpstr>'06 - Zdravotechnika'!Oblasť_tlače</vt:lpstr>
      <vt:lpstr>'07 - Výmena-inštalácia zd...'!Oblasť_tlače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ADRIAN-RJR\Adrian RJR</dc:creator>
  <dc:description/>
  <cp:lastModifiedBy>Peter Matejovič</cp:lastModifiedBy>
  <cp:revision>11</cp:revision>
  <dcterms:created xsi:type="dcterms:W3CDTF">2023-08-07T08:30:38Z</dcterms:created>
  <dcterms:modified xsi:type="dcterms:W3CDTF">2023-11-03T09:38:51Z</dcterms:modified>
  <dc:language>sk-SK</dc:language>
</cp:coreProperties>
</file>