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14 Výsadba drevín v extreviláne Sysľovské polia 2/sp final/"/>
    </mc:Choice>
  </mc:AlternateContent>
  <xr:revisionPtr revIDLastSave="61" documentId="8_{11349173-89B7-43F5-AAAF-411DC33D6324}" xr6:coauthVersionLast="47" xr6:coauthVersionMax="47" xr10:uidLastSave="{D62E3200-90B0-4CD5-8757-5F761DA9DA53}"/>
  <bookViews>
    <workbookView xWindow="-120" yWindow="-120" windowWidth="29040" windowHeight="15840" activeTab="3" xr2:uid="{8ADAEE77-0290-444B-BDD3-3B6153AC1597}"/>
  </bookViews>
  <sheets>
    <sheet name="Návrh na plnenie kritéria" sheetId="6" r:id="rId1"/>
    <sheet name="Položky" sheetId="8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kritéria'!$A$2:$G$47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6" l="1" a="1"/>
  <c r="F30" i="6" s="1"/>
  <c r="G6" i="8" l="1"/>
  <c r="G7" i="8"/>
  <c r="H7" i="8" s="1"/>
  <c r="G8" i="8"/>
  <c r="H8" i="8"/>
  <c r="G9" i="8"/>
  <c r="H9" i="8" s="1"/>
  <c r="G10" i="8"/>
  <c r="H10" i="8"/>
  <c r="G11" i="8"/>
  <c r="H11" i="8"/>
  <c r="G12" i="8"/>
  <c r="H12" i="8"/>
  <c r="G13" i="8"/>
  <c r="H13" i="8" s="1"/>
  <c r="G14" i="8"/>
  <c r="H14" i="8"/>
  <c r="G15" i="8"/>
  <c r="H15" i="8"/>
  <c r="G16" i="8"/>
  <c r="H16" i="8" s="1"/>
  <c r="G17" i="8"/>
  <c r="H17" i="8" s="1"/>
  <c r="G18" i="8"/>
  <c r="H18" i="8"/>
  <c r="G19" i="8"/>
  <c r="H19" i="8"/>
  <c r="E20" i="8"/>
  <c r="G20" i="8"/>
  <c r="H20" i="8" s="1"/>
  <c r="G21" i="8"/>
  <c r="H21" i="8"/>
  <c r="E22" i="8"/>
  <c r="G22" i="8"/>
  <c r="H22" i="8"/>
  <c r="G23" i="8"/>
  <c r="H23" i="8"/>
  <c r="G24" i="8"/>
  <c r="H24" i="8" s="1"/>
  <c r="E25" i="8"/>
  <c r="G25" i="8"/>
  <c r="H25" i="8"/>
  <c r="G26" i="8"/>
  <c r="H26" i="8"/>
  <c r="G27" i="8"/>
  <c r="H27" i="8" s="1"/>
  <c r="E28" i="8"/>
  <c r="G28" i="8"/>
  <c r="H28" i="8" s="1"/>
  <c r="E29" i="8"/>
  <c r="G29" i="8"/>
  <c r="H29" i="8"/>
  <c r="G30" i="8"/>
  <c r="H30" i="8" s="1"/>
  <c r="G32" i="8"/>
  <c r="H32" i="8"/>
  <c r="G33" i="8"/>
  <c r="H33" i="8"/>
  <c r="G34" i="8"/>
  <c r="H34" i="8"/>
  <c r="G35" i="8"/>
  <c r="H35" i="8" s="1"/>
  <c r="G36" i="8"/>
  <c r="H36" i="8"/>
  <c r="G37" i="8"/>
  <c r="H37" i="8"/>
  <c r="G38" i="8"/>
  <c r="H38" i="8"/>
  <c r="G39" i="8"/>
  <c r="H39" i="8" s="1"/>
  <c r="G40" i="8"/>
  <c r="H40" i="8" s="1"/>
  <c r="G41" i="8"/>
  <c r="H41" i="8"/>
  <c r="G42" i="8"/>
  <c r="H42" i="8" s="1"/>
  <c r="G44" i="8"/>
  <c r="H44" i="8" s="1"/>
  <c r="G45" i="8"/>
  <c r="H45" i="8"/>
  <c r="G46" i="8"/>
  <c r="H46" i="8" s="1"/>
  <c r="G47" i="8"/>
  <c r="H47" i="8"/>
  <c r="G48" i="8"/>
  <c r="H48" i="8" s="1"/>
  <c r="C31" i="6"/>
  <c r="G49" i="8" l="1"/>
  <c r="D22" i="6" s="1"/>
  <c r="E22" i="6" s="1"/>
  <c r="F22" i="6" s="1"/>
  <c r="F23" i="6" s="1"/>
  <c r="C24" i="6" s="1"/>
  <c r="F34" i="6" s="1"/>
  <c r="H6" i="8"/>
  <c r="H49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<sst xmlns="http://schemas.openxmlformats.org/spreadsheetml/2006/main" count="212" uniqueCount="132">
  <si>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</si>
  <si>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</si>
  <si>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</si>
  <si>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</si>
  <si>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</si>
  <si>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</si>
  <si>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</si>
  <si>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</si>
  <si>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</si>
  <si>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</si>
  <si>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</si>
  <si>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</si>
  <si>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s DPH na všetky kusy</t>
  </si>
  <si>
    <t>Spolu</t>
  </si>
  <si>
    <t>Ponuka uchádzača</t>
  </si>
  <si>
    <t>Popis kritéria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</si>
  <si>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</si>
  <si>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</si>
  <si>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</si>
  <si>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</si>
  <si>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</si>
  <si>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</si>
  <si>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</si>
  <si>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</si>
  <si>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</si>
  <si>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</si>
  <si>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</si>
  <si>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</si>
  <si>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</si>
  <si>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</si>
  <si>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</si>
  <si>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</si>
  <si>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</si>
  <si>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</si>
  <si>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</si>
  <si>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</si>
  <si>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</si>
  <si>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</si>
  <si>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</si>
  <si>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</si>
  <si>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</si>
  <si>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</si>
  <si>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</si>
  <si>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</si>
  <si>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</si>
  <si>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</si>
  <si>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</si>
  <si>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</si>
  <si>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</si>
  <si>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</si>
  <si>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</si>
  <si>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</si>
  <si>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</si>
  <si>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</si>
  <si>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</si>
  <si>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</si>
  <si>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</si>
  <si>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</si>
  <si>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Kritérium č. 2: Zapojenie znevýhodneného uchádzača o zamestnanie</t>
    </r>
    <r>
      <rPr>
        <sz val="16"/>
        <color rgb="FFFF0000"/>
        <rFont val="Calibri Light"/>
        <family val="2"/>
        <charset val="238"/>
        <scheme val="major"/>
      </rPr>
      <t xml:space="preserve"> </t>
    </r>
  </si>
  <si>
    <r>
      <t>Kritérium č. 1: Celková cena v EUR s DPH</t>
    </r>
    <r>
      <rPr>
        <sz val="16"/>
        <rFont val="Calibri Light"/>
        <family val="2"/>
        <charset val="238"/>
        <scheme val="major"/>
      </rPr>
      <t xml:space="preserve"> </t>
    </r>
  </si>
  <si>
    <t>SUMA CELKOVO</t>
  </si>
  <si>
    <t>celkovo</t>
  </si>
  <si>
    <t>Ostatné práce (výchovný rez, odstránenie výmladkov, opravy kolovania a pletiva)</t>
  </si>
  <si>
    <t>POVÝSADBOVÁ STAROSTLIVOSŤ 36 MESIACOV</t>
  </si>
  <si>
    <t>Dodatočné mulčovanie</t>
  </si>
  <si>
    <t>Vypletie/ kosenie</t>
  </si>
  <si>
    <t>Postreky</t>
  </si>
  <si>
    <t>Zálievka</t>
  </si>
  <si>
    <t>Údržba 36 mesiacov</t>
  </si>
  <si>
    <t>Koordinácia počas dobrovoľníckych akcií</t>
  </si>
  <si>
    <t>VÝSADBA</t>
  </si>
  <si>
    <t>Vytvorenie zavlažovacích mís</t>
  </si>
  <si>
    <t>Výchovný rez</t>
  </si>
  <si>
    <t>Voda na zálievku + dovoz + zálievka</t>
  </si>
  <si>
    <t>Osadenie pletiva</t>
  </si>
  <si>
    <t>Mulčovanie</t>
  </si>
  <si>
    <t>Oporné koly osadenie (stromy)</t>
  </si>
  <si>
    <t>Výsadba rastlín</t>
  </si>
  <si>
    <t>Výkop jám pre kríky</t>
  </si>
  <si>
    <t>Výkop jám pre stromy</t>
  </si>
  <si>
    <t>Vytýčenie výsadby s farebnými kolíkmi</t>
  </si>
  <si>
    <t>Výsadba</t>
  </si>
  <si>
    <t>ks</t>
  </si>
  <si>
    <t>Doprava rastlín a materiálu</t>
  </si>
  <si>
    <t>DOPRAVA</t>
  </si>
  <si>
    <t>Kolíky na označenie rastlín</t>
  </si>
  <si>
    <t>VÝSADBOVÝ MATERIÁL VŠEOBECNE</t>
  </si>
  <si>
    <t>liter</t>
  </si>
  <si>
    <t>Záhradnícky substrát</t>
  </si>
  <si>
    <t>kg</t>
  </si>
  <si>
    <t>Aquaholder</t>
  </si>
  <si>
    <t>Mykoríza</t>
  </si>
  <si>
    <t>m3</t>
  </si>
  <si>
    <t>Drevná štiepka ako mulč</t>
  </si>
  <si>
    <t>Jutový pás na kmeň</t>
  </si>
  <si>
    <t>MATERIÁL STROMY</t>
  </si>
  <si>
    <t>Úväz</t>
  </si>
  <si>
    <t>Polkol spájací</t>
  </si>
  <si>
    <t>Lesnícke pletivo zvárané</t>
  </si>
  <si>
    <t>Koly (3ks/ malý strom)</t>
  </si>
  <si>
    <t>Berberis vulgaris  4ks</t>
  </si>
  <si>
    <t>KRÍKY</t>
  </si>
  <si>
    <t>Rosa canina L.   280ks</t>
  </si>
  <si>
    <t>Crataegus monogyna Jacq. 280ks</t>
  </si>
  <si>
    <t>Sambucus nigra  L.  280ks</t>
  </si>
  <si>
    <t>Lonicera xylosteum L.  280ks</t>
  </si>
  <si>
    <t>Ligustrum vulgare L.  280ks</t>
  </si>
  <si>
    <t>Ribes nigrum L.   280ks</t>
  </si>
  <si>
    <t xml:space="preserve">Cornus sanguinea L.  </t>
  </si>
  <si>
    <t xml:space="preserve">Prunus spinosa L.  </t>
  </si>
  <si>
    <t xml:space="preserve">Sorbus domestica L.   </t>
  </si>
  <si>
    <t>STROMY</t>
  </si>
  <si>
    <t xml:space="preserve">Acer campestre L.   </t>
  </si>
  <si>
    <t xml:space="preserve">Pyrus pyraster L. Burgsd  </t>
  </si>
  <si>
    <t xml:space="preserve">Malus sylvestris L.    </t>
  </si>
  <si>
    <t xml:space="preserve">Prunus padus     </t>
  </si>
  <si>
    <t>Materiál</t>
  </si>
  <si>
    <t>Cena celkom s DPH</t>
  </si>
  <si>
    <t>Cena celkom bez DPH</t>
  </si>
  <si>
    <t xml:space="preserve"> Jednotková cena bez DPH</t>
  </si>
  <si>
    <t>Množstvo celkom</t>
  </si>
  <si>
    <t>M.J.</t>
  </si>
  <si>
    <t>Popis</t>
  </si>
  <si>
    <t>Položka</t>
  </si>
  <si>
    <t>P.Č</t>
  </si>
  <si>
    <t>Zapojenie znevýhodneného uchádzača o zamestnanie</t>
  </si>
  <si>
    <t>čím viac, tým lepšie</t>
  </si>
  <si>
    <t>meno a priezvisko osoby, status a činnosť, kt. bude znevýhodnená osoba vykonávať</t>
  </si>
  <si>
    <t>áno zapojím</t>
  </si>
  <si>
    <r>
      <t xml:space="preserve">Príloha č. </t>
    </r>
    <r>
      <rPr>
        <sz val="16"/>
        <rFont val="Calibri Light"/>
        <family val="2"/>
        <charset val="238"/>
        <scheme val="major"/>
      </rPr>
      <t xml:space="preserve">4 </t>
    </r>
    <r>
      <rPr>
        <sz val="16"/>
        <color theme="4" tint="-0.249977111117893"/>
        <rFont val="Calibri Light"/>
        <family val="2"/>
        <charset val="238"/>
        <scheme val="major"/>
      </rPr>
      <t>- Návrh na plnenie kritérií v zákazke „Výsadba drevín v extraviláne Sysľovské polia 2 – LIFE Steppe on border“</t>
    </r>
  </si>
  <si>
    <t>Cena za celý predmet zákazky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</si>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</sst>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;[Red]\-#,##0.00\ [$€-41B]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sz val="10"/>
      <name val="Arial narrow"/>
      <family val="2"/>
      <charset val="1"/>
    </font>
    <font>
      <sz val="10"/>
      <color indexed="14"/>
      <name val="Arial narrow"/>
      <family val="2"/>
      <charset val="1"/>
    </font>
    <font>
      <b/>
      <sz val="14"/>
      <name val="Arial narrow"/>
      <family val="2"/>
      <charset val="1"/>
    </font>
    <font>
      <b/>
      <sz val="10"/>
      <name val="Arial narrow"/>
      <family val="2"/>
      <charset val="1"/>
    </font>
    <font>
      <b/>
      <sz val="10"/>
      <color indexed="14"/>
      <name val="Arial narrow"/>
      <family val="2"/>
      <charset val="1"/>
    </font>
    <font>
      <sz val="10"/>
      <color indexed="10"/>
      <name val="Arial narrow"/>
      <family val="2"/>
      <charset val="1"/>
    </font>
    <font>
      <sz val="11"/>
      <color indexed="8"/>
      <name val="Calibri"/>
      <family val="2"/>
      <charset val="238"/>
    </font>
    <font>
      <sz val="10"/>
      <color indexed="8"/>
      <name val="Arial Narrow"/>
      <family val="2"/>
      <charset val="1"/>
    </font>
    <font>
      <b/>
      <sz val="14"/>
      <color indexed="14"/>
      <name val="Arial narrow"/>
      <family val="2"/>
      <charset val="1"/>
    </font>
    <font>
      <b/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6"/>
      <color indexed="62"/>
      <name val="Arial"/>
      <family val="2"/>
      <charset val="238"/>
    </font>
    <font>
      <b/>
      <sz val="16"/>
      <color indexed="14"/>
      <name val="Arial"/>
      <family val="2"/>
      <charset val="238"/>
    </font>
    <font>
      <b/>
      <sz val="16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0"/>
        <bgColor indexed="22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4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8" fillId="0" borderId="0"/>
    <xf numFmtId="0" fontId="25" fillId="0" borderId="0"/>
  </cellStyleXfs>
  <cellXfs count="172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21" fillId="0" borderId="0" xfId="4" applyFont="1" applyProtection="1">
      <protection locked="0" hidden="1"/>
    </xf>
    <xf numFmtId="0" fontId="18" fillId="0" borderId="0" xfId="4" applyProtection="1">
      <protection locked="0" hidden="1"/>
    </xf>
    <xf numFmtId="0" fontId="19" fillId="0" borderId="0" xfId="4" applyFont="1" applyProtection="1">
      <protection locked="0" hidden="1"/>
    </xf>
    <xf numFmtId="0" fontId="19" fillId="0" borderId="0" xfId="4" applyFont="1" applyAlignment="1" applyProtection="1">
      <alignment horizontal="left"/>
      <protection locked="0" hidden="1"/>
    </xf>
    <xf numFmtId="2" fontId="19" fillId="0" borderId="0" xfId="4" applyNumberFormat="1" applyFont="1" applyAlignment="1" applyProtection="1">
      <alignment horizontal="right"/>
      <protection locked="0" hidden="1"/>
    </xf>
    <xf numFmtId="164" fontId="20" fillId="0" borderId="0" xfId="4" applyNumberFormat="1" applyFont="1" applyAlignment="1" applyProtection="1">
      <alignment horizontal="left"/>
      <protection locked="0" hidden="1"/>
    </xf>
    <xf numFmtId="164" fontId="19" fillId="0" borderId="0" xfId="4" applyNumberFormat="1" applyFont="1" applyAlignment="1" applyProtection="1">
      <alignment horizontal="right"/>
      <protection locked="0" hidden="1"/>
    </xf>
    <xf numFmtId="0" fontId="24" fillId="0" borderId="0" xfId="4" applyFont="1" applyProtection="1">
      <protection locked="0" hidden="1"/>
    </xf>
    <xf numFmtId="0" fontId="22" fillId="0" borderId="33" xfId="4" applyFont="1" applyBorder="1" applyAlignment="1" applyProtection="1">
      <alignment horizontal="left" vertical="center"/>
      <protection locked="0" hidden="1"/>
    </xf>
    <xf numFmtId="0" fontId="22" fillId="0" borderId="33" xfId="4" applyFont="1" applyBorder="1" applyAlignment="1" applyProtection="1">
      <alignment horizontal="left" vertical="center" wrapText="1"/>
      <protection locked="0" hidden="1"/>
    </xf>
    <xf numFmtId="2" fontId="22" fillId="0" borderId="33" xfId="4" applyNumberFormat="1" applyFont="1" applyBorder="1" applyAlignment="1" applyProtection="1">
      <alignment horizontal="right" vertical="center" wrapText="1"/>
      <protection locked="0" hidden="1"/>
    </xf>
    <xf numFmtId="164" fontId="23" fillId="0" borderId="33" xfId="4" applyNumberFormat="1" applyFont="1" applyBorder="1" applyAlignment="1" applyProtection="1">
      <alignment horizontal="left" vertical="center" wrapText="1"/>
      <protection locked="0" hidden="1"/>
    </xf>
    <xf numFmtId="164" fontId="22" fillId="0" borderId="33" xfId="4" applyNumberFormat="1" applyFont="1" applyBorder="1" applyAlignment="1" applyProtection="1">
      <alignment horizontal="right" vertical="center" wrapText="1"/>
      <protection locked="0" hidden="1"/>
    </xf>
    <xf numFmtId="0" fontId="32" fillId="0" borderId="0" xfId="4" applyFont="1" applyAlignment="1" applyProtection="1">
      <alignment horizontal="left" vertical="center"/>
      <protection locked="0" hidden="1"/>
    </xf>
    <xf numFmtId="0" fontId="32" fillId="0" borderId="0" xfId="4" applyFont="1" applyAlignment="1" applyProtection="1">
      <alignment horizontal="left" vertical="center"/>
      <protection locked="0" hidden="1"/>
    </xf>
    <xf numFmtId="0" fontId="32" fillId="0" borderId="0" xfId="4" applyFont="1" applyAlignment="1" applyProtection="1">
      <alignment horizontal="right" vertical="center"/>
      <protection locked="0" hidden="1"/>
    </xf>
    <xf numFmtId="2" fontId="30" fillId="0" borderId="0" xfId="4" applyNumberFormat="1" applyFont="1" applyAlignment="1" applyProtection="1">
      <alignment horizontal="right" vertical="center"/>
      <protection locked="0" hidden="1"/>
    </xf>
    <xf numFmtId="164" fontId="31" fillId="0" borderId="0" xfId="4" applyNumberFormat="1" applyFont="1" applyAlignment="1" applyProtection="1">
      <alignment horizontal="right" vertical="center"/>
      <protection locked="0" hidden="1"/>
    </xf>
    <xf numFmtId="164" fontId="30" fillId="0" borderId="0" xfId="4" applyNumberFormat="1" applyFont="1" applyAlignment="1" applyProtection="1">
      <alignment horizontal="right" vertical="center"/>
      <protection locked="0" hidden="1"/>
    </xf>
    <xf numFmtId="164" fontId="19" fillId="7" borderId="33" xfId="4" applyNumberFormat="1" applyFont="1" applyFill="1" applyBorder="1" applyAlignment="1" applyProtection="1">
      <alignment horizontal="right"/>
      <protection locked="0" hidden="1"/>
    </xf>
    <xf numFmtId="164" fontId="23" fillId="8" borderId="33" xfId="4" applyNumberFormat="1" applyFont="1" applyFill="1" applyBorder="1" applyAlignment="1" applyProtection="1">
      <alignment horizontal="left" vertical="center" wrapText="1"/>
      <protection locked="0" hidden="1"/>
    </xf>
    <xf numFmtId="2" fontId="19" fillId="7" borderId="31" xfId="4" applyNumberFormat="1" applyFont="1" applyFill="1" applyBorder="1" applyProtection="1">
      <protection locked="0" hidden="1"/>
    </xf>
    <xf numFmtId="0" fontId="21" fillId="6" borderId="29" xfId="4" applyFont="1" applyFill="1" applyBorder="1" applyProtection="1">
      <protection hidden="1"/>
    </xf>
    <xf numFmtId="0" fontId="21" fillId="6" borderId="23" xfId="4" applyFont="1" applyFill="1" applyBorder="1" applyAlignment="1" applyProtection="1">
      <alignment horizontal="center" vertical="center" readingOrder="1"/>
      <protection hidden="1"/>
    </xf>
    <xf numFmtId="49" fontId="21" fillId="6" borderId="23" xfId="4" applyNumberFormat="1" applyFont="1" applyFill="1" applyBorder="1" applyAlignment="1" applyProtection="1">
      <alignment horizontal="left" vertical="center" wrapText="1" readingOrder="1"/>
      <protection hidden="1"/>
    </xf>
    <xf numFmtId="49" fontId="21" fillId="6" borderId="23" xfId="4" applyNumberFormat="1" applyFont="1" applyFill="1" applyBorder="1" applyAlignment="1" applyProtection="1">
      <alignment horizontal="left" vertical="center" readingOrder="1"/>
      <protection hidden="1"/>
    </xf>
    <xf numFmtId="2" fontId="21" fillId="6" borderId="23" xfId="4" applyNumberFormat="1" applyFont="1" applyFill="1" applyBorder="1" applyAlignment="1" applyProtection="1">
      <alignment horizontal="right"/>
      <protection hidden="1"/>
    </xf>
    <xf numFmtId="164" fontId="21" fillId="6" borderId="23" xfId="4" applyNumberFormat="1" applyFont="1" applyFill="1" applyBorder="1" applyAlignment="1" applyProtection="1">
      <alignment horizontal="right"/>
      <protection hidden="1"/>
    </xf>
    <xf numFmtId="164" fontId="21" fillId="6" borderId="28" xfId="4" applyNumberFormat="1" applyFont="1" applyFill="1" applyBorder="1" applyAlignment="1" applyProtection="1">
      <alignment horizontal="right"/>
      <protection hidden="1"/>
    </xf>
    <xf numFmtId="164" fontId="19" fillId="0" borderId="33" xfId="4" applyNumberFormat="1" applyFont="1" applyBorder="1" applyAlignment="1" applyProtection="1">
      <alignment horizontal="right"/>
      <protection hidden="1"/>
    </xf>
    <xf numFmtId="164" fontId="19" fillId="0" borderId="32" xfId="4" applyNumberFormat="1" applyFont="1" applyBorder="1" applyAlignment="1" applyProtection="1">
      <alignment horizontal="right"/>
      <protection hidden="1"/>
    </xf>
    <xf numFmtId="164" fontId="22" fillId="8" borderId="33" xfId="4" applyNumberFormat="1" applyFont="1" applyFill="1" applyBorder="1" applyAlignment="1" applyProtection="1">
      <alignment horizontal="right" vertical="center" wrapText="1"/>
      <protection hidden="1"/>
    </xf>
    <xf numFmtId="164" fontId="22" fillId="8" borderId="32" xfId="4" applyNumberFormat="1" applyFont="1" applyFill="1" applyBorder="1" applyAlignment="1" applyProtection="1">
      <alignment horizontal="right" vertical="center" wrapText="1"/>
      <protection hidden="1"/>
    </xf>
    <xf numFmtId="164" fontId="19" fillId="0" borderId="31" xfId="4" applyNumberFormat="1" applyFont="1" applyBorder="1" applyAlignment="1" applyProtection="1">
      <alignment horizontal="right"/>
      <protection hidden="1"/>
    </xf>
    <xf numFmtId="164" fontId="19" fillId="0" borderId="30" xfId="4" applyNumberFormat="1" applyFont="1" applyBorder="1" applyAlignment="1" applyProtection="1">
      <alignment horizontal="right"/>
      <protection hidden="1"/>
    </xf>
    <xf numFmtId="0" fontId="19" fillId="0" borderId="0" xfId="4" applyFont="1" applyProtection="1">
      <protection hidden="1"/>
    </xf>
    <xf numFmtId="0" fontId="22" fillId="0" borderId="33" xfId="0" applyFont="1" applyBorder="1" applyAlignment="1" applyProtection="1">
      <alignment horizontal="center" vertical="center" readingOrder="1"/>
      <protection hidden="1"/>
    </xf>
    <xf numFmtId="49" fontId="19" fillId="0" borderId="33" xfId="0" applyNumberFormat="1" applyFont="1" applyBorder="1" applyAlignment="1" applyProtection="1">
      <alignment horizontal="left" vertical="center" wrapText="1" readingOrder="1"/>
      <protection hidden="1"/>
    </xf>
    <xf numFmtId="49" fontId="19" fillId="0" borderId="33" xfId="0" applyNumberFormat="1" applyFont="1" applyBorder="1" applyAlignment="1" applyProtection="1">
      <alignment horizontal="left" vertical="center" readingOrder="1"/>
      <protection hidden="1"/>
    </xf>
    <xf numFmtId="2" fontId="19" fillId="0" borderId="33" xfId="0" applyNumberFormat="1" applyFont="1" applyBorder="1" applyProtection="1">
      <protection hidden="1"/>
    </xf>
    <xf numFmtId="0" fontId="22" fillId="0" borderId="33" xfId="4" applyFont="1" applyBorder="1" applyAlignment="1" applyProtection="1">
      <alignment horizontal="center" vertical="center" readingOrder="1"/>
      <protection hidden="1"/>
    </xf>
    <xf numFmtId="49" fontId="19" fillId="0" borderId="33" xfId="4" applyNumberFormat="1" applyFont="1" applyBorder="1" applyAlignment="1" applyProtection="1">
      <alignment horizontal="left" vertical="center" wrapText="1" readingOrder="1"/>
      <protection hidden="1"/>
    </xf>
    <xf numFmtId="49" fontId="19" fillId="0" borderId="33" xfId="4" applyNumberFormat="1" applyFont="1" applyBorder="1" applyAlignment="1" applyProtection="1">
      <alignment horizontal="left" vertical="center" readingOrder="1"/>
      <protection hidden="1"/>
    </xf>
    <xf numFmtId="2" fontId="19" fillId="0" borderId="33" xfId="4" applyNumberFormat="1" applyFont="1" applyBorder="1" applyProtection="1">
      <protection hidden="1"/>
    </xf>
    <xf numFmtId="0" fontId="18" fillId="0" borderId="0" xfId="4" applyProtection="1">
      <protection hidden="1"/>
    </xf>
    <xf numFmtId="0" fontId="22" fillId="8" borderId="33" xfId="4" applyFont="1" applyFill="1" applyBorder="1" applyAlignment="1" applyProtection="1">
      <alignment horizontal="left" vertical="center"/>
      <protection hidden="1"/>
    </xf>
    <xf numFmtId="0" fontId="22" fillId="8" borderId="33" xfId="4" applyFont="1" applyFill="1" applyBorder="1" applyAlignment="1" applyProtection="1">
      <alignment horizontal="left" vertical="center" wrapText="1"/>
      <protection hidden="1"/>
    </xf>
    <xf numFmtId="2" fontId="22" fillId="8" borderId="33" xfId="4" applyNumberFormat="1" applyFont="1" applyFill="1" applyBorder="1" applyAlignment="1" applyProtection="1">
      <alignment horizontal="right" vertical="center" wrapText="1"/>
      <protection hidden="1"/>
    </xf>
    <xf numFmtId="0" fontId="22" fillId="0" borderId="31" xfId="4" applyFont="1" applyBorder="1" applyAlignment="1" applyProtection="1">
      <alignment horizontal="center" vertical="center" readingOrder="1"/>
      <protection hidden="1"/>
    </xf>
    <xf numFmtId="49" fontId="19" fillId="0" borderId="31" xfId="4" applyNumberFormat="1" applyFont="1" applyBorder="1" applyAlignment="1" applyProtection="1">
      <alignment horizontal="left" vertical="center" wrapText="1" readingOrder="1"/>
      <protection hidden="1"/>
    </xf>
    <xf numFmtId="49" fontId="19" fillId="0" borderId="31" xfId="4" applyNumberFormat="1" applyFont="1" applyBorder="1" applyAlignment="1" applyProtection="1">
      <alignment horizontal="left" vertical="center" readingOrder="1"/>
      <protection hidden="1"/>
    </xf>
    <xf numFmtId="2" fontId="19" fillId="0" borderId="31" xfId="4" applyNumberFormat="1" applyFont="1" applyBorder="1" applyProtection="1">
      <protection hidden="1"/>
    </xf>
    <xf numFmtId="0" fontId="26" fillId="0" borderId="33" xfId="0" applyFont="1" applyBorder="1" applyProtection="1">
      <protection hidden="1"/>
    </xf>
    <xf numFmtId="0" fontId="19" fillId="0" borderId="33" xfId="0" applyFont="1" applyBorder="1" applyAlignment="1" applyProtection="1">
      <alignment horizontal="right"/>
      <protection hidden="1"/>
    </xf>
    <xf numFmtId="0" fontId="19" fillId="0" borderId="33" xfId="0" applyFont="1" applyBorder="1" applyProtection="1">
      <protection hidden="1"/>
    </xf>
    <xf numFmtId="0" fontId="26" fillId="0" borderId="33" xfId="5" applyFont="1" applyBorder="1" applyProtection="1">
      <protection hidden="1"/>
    </xf>
    <xf numFmtId="2" fontId="19" fillId="0" borderId="33" xfId="0" applyNumberFormat="1" applyFont="1" applyBorder="1" applyAlignment="1" applyProtection="1">
      <alignment horizontal="right"/>
      <protection hidden="1"/>
    </xf>
    <xf numFmtId="0" fontId="29" fillId="9" borderId="36" xfId="4" applyFont="1" applyFill="1" applyBorder="1" applyAlignment="1" applyProtection="1">
      <alignment horizontal="center" vertical="center"/>
      <protection hidden="1"/>
    </xf>
    <xf numFmtId="0" fontId="29" fillId="9" borderId="35" xfId="4" applyFont="1" applyFill="1" applyBorder="1" applyAlignment="1" applyProtection="1">
      <alignment horizontal="center" vertical="center"/>
      <protection hidden="1"/>
    </xf>
    <xf numFmtId="0" fontId="29" fillId="9" borderId="35" xfId="4" applyFont="1" applyFill="1" applyBorder="1" applyAlignment="1" applyProtection="1">
      <alignment horizontal="left" vertical="center"/>
      <protection hidden="1"/>
    </xf>
    <xf numFmtId="0" fontId="29" fillId="9" borderId="35" xfId="4" applyFont="1" applyFill="1" applyBorder="1" applyAlignment="1" applyProtection="1">
      <alignment horizontal="left" vertical="center" wrapText="1"/>
      <protection hidden="1"/>
    </xf>
    <xf numFmtId="2" fontId="29" fillId="9" borderId="35" xfId="4" applyNumberFormat="1" applyFont="1" applyFill="1" applyBorder="1" applyAlignment="1" applyProtection="1">
      <alignment horizontal="center" vertical="center" wrapText="1"/>
      <protection hidden="1"/>
    </xf>
    <xf numFmtId="164" fontId="28" fillId="9" borderId="35" xfId="4" applyNumberFormat="1" applyFont="1" applyFill="1" applyBorder="1" applyAlignment="1" applyProtection="1">
      <alignment horizontal="center" vertical="center" wrapText="1"/>
      <protection hidden="1"/>
    </xf>
    <xf numFmtId="164" fontId="28" fillId="9" borderId="34" xfId="4" applyNumberFormat="1" applyFont="1" applyFill="1" applyBorder="1" applyAlignment="1" applyProtection="1">
      <alignment horizontal="center" vertical="center" wrapText="1"/>
      <protection hidden="1"/>
    </xf>
    <xf numFmtId="0" fontId="21" fillId="8" borderId="33" xfId="4" applyFont="1" applyFill="1" applyBorder="1" applyAlignment="1" applyProtection="1">
      <alignment horizontal="left" vertical="center"/>
      <protection hidden="1"/>
    </xf>
    <xf numFmtId="0" fontId="21" fillId="8" borderId="33" xfId="4" applyFont="1" applyFill="1" applyBorder="1" applyAlignment="1" applyProtection="1">
      <alignment horizontal="left" vertical="center" wrapText="1"/>
      <protection hidden="1"/>
    </xf>
    <xf numFmtId="2" fontId="21" fillId="8" borderId="33" xfId="4" applyNumberFormat="1" applyFont="1" applyFill="1" applyBorder="1" applyAlignment="1" applyProtection="1">
      <alignment horizontal="right" vertical="center" wrapText="1"/>
      <protection hidden="1"/>
    </xf>
    <xf numFmtId="164" fontId="27" fillId="8" borderId="33" xfId="4" applyNumberFormat="1" applyFont="1" applyFill="1" applyBorder="1" applyAlignment="1" applyProtection="1">
      <alignment horizontal="left" vertical="center" wrapText="1"/>
      <protection hidden="1"/>
    </xf>
    <xf numFmtId="164" fontId="21" fillId="8" borderId="33" xfId="4" applyNumberFormat="1" applyFont="1" applyFill="1" applyBorder="1" applyAlignment="1" applyProtection="1">
      <alignment horizontal="right" vertical="center" wrapText="1"/>
      <protection hidden="1"/>
    </xf>
    <xf numFmtId="164" fontId="21" fillId="8" borderId="32" xfId="4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5" fillId="0" borderId="0" xfId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6" xfId="2" applyFont="1" applyFill="1" applyBorder="1" applyAlignment="1" applyProtection="1">
      <alignment horizontal="center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horizontal="center"/>
      <protection locked="0"/>
    </xf>
    <xf numFmtId="0" fontId="4" fillId="0" borderId="24" xfId="2" applyFon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13" fillId="10" borderId="18" xfId="2" applyFont="1" applyFill="1" applyBorder="1" applyAlignment="1" applyProtection="1">
      <alignment horizontal="center" vertical="center" wrapText="1"/>
      <protection locked="0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12" xfId="2" applyFont="1" applyFill="1" applyBorder="1" applyAlignment="1" applyProtection="1">
      <alignment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4" fillId="5" borderId="11" xfId="2" applyFont="1" applyFill="1" applyBorder="1" applyProtection="1"/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4" fillId="5" borderId="14" xfId="2" applyFont="1" applyFill="1" applyBorder="1" applyProtection="1"/>
    <xf numFmtId="0" fontId="13" fillId="0" borderId="10" xfId="2" applyFont="1" applyFill="1" applyBorder="1" applyProtection="1"/>
    <xf numFmtId="0" fontId="13" fillId="0" borderId="2" xfId="2" applyFont="1" applyFill="1" applyAlignment="1" applyProtection="1">
      <alignment horizontal="left"/>
    </xf>
    <xf numFmtId="0" fontId="13" fillId="0" borderId="2" xfId="2" applyFont="1" applyFill="1" applyProtection="1"/>
    <xf numFmtId="0" fontId="13" fillId="0" borderId="11" xfId="2" applyFont="1" applyFill="1" applyBorder="1" applyProtection="1"/>
    <xf numFmtId="0" fontId="3" fillId="0" borderId="10" xfId="2" applyFont="1" applyFill="1" applyBorder="1" applyProtection="1"/>
    <xf numFmtId="0" fontId="3" fillId="0" borderId="2" xfId="2" applyFont="1" applyFill="1" applyAlignment="1" applyProtection="1">
      <alignment horizontal="left"/>
    </xf>
    <xf numFmtId="2" fontId="3" fillId="0" borderId="2" xfId="2" applyNumberFormat="1" applyFont="1" applyFill="1" applyProtection="1"/>
    <xf numFmtId="2" fontId="3" fillId="0" borderId="11" xfId="2" applyNumberFormat="1" applyFont="1" applyFill="1" applyBorder="1" applyProtection="1"/>
    <xf numFmtId="0" fontId="13" fillId="0" borderId="10" xfId="2" applyFont="1" applyFill="1" applyBorder="1" applyAlignment="1" applyProtection="1">
      <alignment wrapText="1"/>
    </xf>
    <xf numFmtId="0" fontId="13" fillId="0" borderId="2" xfId="2" applyFont="1" applyFill="1" applyAlignment="1" applyProtection="1">
      <alignment horizontal="center" vertical="center" wrapText="1"/>
    </xf>
    <xf numFmtId="0" fontId="13" fillId="0" borderId="2" xfId="2" applyFont="1" applyFill="1" applyAlignment="1" applyProtection="1">
      <alignment wrapText="1"/>
    </xf>
    <xf numFmtId="0" fontId="13" fillId="0" borderId="11" xfId="2" applyFont="1" applyFill="1" applyBorder="1" applyAlignment="1" applyProtection="1">
      <alignment wrapText="1"/>
    </xf>
    <xf numFmtId="0" fontId="12" fillId="0" borderId="10" xfId="2" applyFont="1" applyFill="1" applyBorder="1" applyProtection="1"/>
    <xf numFmtId="0" fontId="12" fillId="0" borderId="2" xfId="2" applyFont="1" applyFill="1" applyAlignment="1" applyProtection="1">
      <alignment horizontal="center"/>
    </xf>
    <xf numFmtId="0" fontId="12" fillId="5" borderId="2" xfId="2" applyFont="1" applyFill="1" applyProtection="1"/>
    <xf numFmtId="0" fontId="12" fillId="0" borderId="2" xfId="2" applyFont="1" applyFill="1" applyProtection="1"/>
    <xf numFmtId="0" fontId="12" fillId="0" borderId="11" xfId="2" applyFont="1" applyFill="1" applyBorder="1" applyProtection="1"/>
    <xf numFmtId="0" fontId="13" fillId="0" borderId="17" xfId="2" applyFont="1" applyFill="1" applyBorder="1" applyAlignment="1" applyProtection="1">
      <alignment horizontal="left" vertical="center"/>
    </xf>
    <xf numFmtId="0" fontId="13" fillId="0" borderId="18" xfId="2" applyFont="1" applyFill="1" applyBorder="1" applyAlignment="1" applyProtection="1">
      <alignment horizontal="left" vertical="center"/>
    </xf>
    <xf numFmtId="0" fontId="13" fillId="0" borderId="16" xfId="2" applyFont="1" applyFill="1" applyBorder="1" applyAlignment="1" applyProtection="1">
      <alignment horizontal="left" vertical="center"/>
    </xf>
    <xf numFmtId="0" fontId="14" fillId="0" borderId="12" xfId="2" applyFont="1" applyFill="1" applyBorder="1" applyProtection="1"/>
    <xf numFmtId="2" fontId="14" fillId="0" borderId="13" xfId="2" applyNumberFormat="1" applyFont="1" applyFill="1" applyBorder="1" applyAlignment="1" applyProtection="1">
      <alignment horizontal="right" vertical="center"/>
    </xf>
    <xf numFmtId="2" fontId="14" fillId="0" borderId="14" xfId="2" applyNumberFormat="1" applyFont="1" applyFill="1" applyBorder="1" applyAlignment="1" applyProtection="1">
      <alignment horizontal="right" vertical="center"/>
    </xf>
    <xf numFmtId="0" fontId="10" fillId="0" borderId="19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10" fillId="0" borderId="21" xfId="2" applyFont="1" applyFill="1" applyBorder="1" applyAlignment="1" applyProtection="1">
      <alignment horizontal="center" vertical="center" wrapText="1"/>
    </xf>
    <xf numFmtId="0" fontId="12" fillId="0" borderId="15" xfId="2" applyFont="1" applyFill="1" applyBorder="1" applyAlignment="1" applyProtection="1">
      <alignment horizontal="left"/>
    </xf>
    <xf numFmtId="0" fontId="12" fillId="0" borderId="16" xfId="2" applyFont="1" applyFill="1" applyBorder="1" applyAlignment="1" applyProtection="1">
      <alignment horizontal="left"/>
    </xf>
    <xf numFmtId="1" fontId="12" fillId="0" borderId="2" xfId="2" applyNumberFormat="1" applyFont="1" applyFill="1" applyProtection="1"/>
    <xf numFmtId="1" fontId="12" fillId="0" borderId="11" xfId="2" applyNumberFormat="1" applyFont="1" applyFill="1" applyBorder="1" applyProtection="1"/>
    <xf numFmtId="0" fontId="13" fillId="0" borderId="17" xfId="2" applyFont="1" applyFill="1" applyBorder="1" applyAlignment="1" applyProtection="1">
      <alignment horizontal="left" vertical="center" wrapText="1"/>
    </xf>
    <xf numFmtId="0" fontId="13" fillId="0" borderId="18" xfId="2" applyFont="1" applyFill="1" applyBorder="1" applyAlignment="1" applyProtection="1">
      <alignment horizontal="left" vertical="center" wrapText="1"/>
    </xf>
    <xf numFmtId="0" fontId="13" fillId="0" borderId="16" xfId="2" applyFont="1" applyFill="1" applyBorder="1" applyAlignment="1" applyProtection="1">
      <alignment horizontal="left" vertical="center" wrapText="1"/>
    </xf>
    <xf numFmtId="0" fontId="12" fillId="0" borderId="17" xfId="2" applyFont="1" applyFill="1" applyBorder="1" applyAlignment="1" applyProtection="1">
      <alignment vertical="center" wrapText="1"/>
    </xf>
    <xf numFmtId="2" fontId="14" fillId="0" borderId="25" xfId="2" applyNumberFormat="1" applyFont="1" applyFill="1" applyBorder="1" applyAlignment="1" applyProtection="1">
      <alignment horizontal="right" vertical="center"/>
    </xf>
    <xf numFmtId="2" fontId="14" fillId="0" borderId="26" xfId="2" applyNumberFormat="1" applyFont="1" applyFill="1" applyBorder="1" applyAlignment="1" applyProtection="1">
      <alignment horizontal="right" vertical="center"/>
    </xf>
    <xf numFmtId="2" fontId="14" fillId="0" borderId="27" xfId="2" applyNumberFormat="1" applyFont="1" applyFill="1" applyBorder="1" applyAlignment="1" applyProtection="1">
      <alignment horizontal="right" vertical="center"/>
    </xf>
    <xf numFmtId="0" fontId="4" fillId="0" borderId="22" xfId="2" applyFont="1" applyFill="1" applyBorder="1" applyAlignment="1" applyProtection="1">
      <alignment horizontal="center"/>
    </xf>
    <xf numFmtId="0" fontId="4" fillId="0" borderId="23" xfId="2" applyFont="1" applyFill="1" applyBorder="1" applyAlignment="1" applyProtection="1">
      <alignment horizontal="center"/>
    </xf>
    <xf numFmtId="0" fontId="4" fillId="0" borderId="24" xfId="2" applyFont="1" applyFill="1" applyBorder="1" applyAlignment="1" applyProtection="1">
      <alignment horizontal="center"/>
    </xf>
    <xf numFmtId="0" fontId="4" fillId="0" borderId="6" xfId="2" applyFont="1" applyFill="1" applyBorder="1" applyAlignment="1" applyProtection="1">
      <alignment horizontal="center"/>
    </xf>
    <xf numFmtId="0" fontId="10" fillId="0" borderId="3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left"/>
    </xf>
    <xf numFmtId="2" fontId="4" fillId="0" borderId="5" xfId="2" applyNumberFormat="1" applyFont="1" applyFill="1" applyBorder="1" applyAlignment="1" applyProtection="1">
      <alignment horizontal="right" vertical="center" wrapText="1"/>
    </xf>
    <xf numFmtId="0" fontId="12" fillId="5" borderId="11" xfId="2" applyFont="1" applyFill="1" applyBorder="1" applyAlignment="1" applyProtection="1">
      <alignment horizontal="right" vertical="center"/>
    </xf>
  </cellXfs>
  <cellStyles count="6">
    <cellStyle name="20 % - zvýraznenie3" xfId="3" builtinId="38"/>
    <cellStyle name="Excel Built-in Normal" xfId="5" xr:uid="{CEF111BC-7A25-4F39-A96C-77F01EE6AF70}"/>
    <cellStyle name="Normálna" xfId="0" builtinId="0"/>
    <cellStyle name="Normálna 2" xfId="4" xr:uid="{3F3F93EF-D666-45B4-84E9-C974C19F2118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S52"/>
  <sheetViews>
    <sheetView topLeftCell="A13" zoomScale="85" zoomScaleNormal="85" zoomScaleSheetLayoutView="115" workbookViewId="0">
      <selection activeCell="E36" sqref="E36:F37"/>
    </sheetView>
  </sheetViews>
  <sheetFormatPr defaultRowHeight="15" x14ac:dyDescent="0.25"/>
  <cols>
    <col min="1" max="1" width="3.28515625" style="84" customWidth="1"/>
    <col min="2" max="2" width="38.85546875" style="84" customWidth="1"/>
    <col min="3" max="3" width="7.42578125" style="84" customWidth="1"/>
    <col min="4" max="4" width="28.42578125" style="84" customWidth="1"/>
    <col min="5" max="5" width="29" style="84" customWidth="1"/>
    <col min="6" max="6" width="28.28515625" style="84" customWidth="1"/>
    <col min="7" max="7" width="3" style="84" customWidth="1"/>
    <col min="8" max="16384" width="9.140625" style="84"/>
  </cols>
  <sheetData>
    <row r="1" spans="1:19" ht="15.75" thickBot="1" x14ac:dyDescent="0.3">
      <c r="A1" s="82"/>
      <c r="B1" s="83"/>
      <c r="C1" s="83"/>
      <c r="D1" s="83"/>
      <c r="E1" s="83"/>
      <c r="F1" s="83"/>
      <c r="G1" s="82"/>
    </row>
    <row r="2" spans="1:19" ht="45.75" customHeight="1" thickBot="1" x14ac:dyDescent="0.3">
      <c r="A2" s="82"/>
      <c r="B2" s="110" t="s">
        <v>129</v>
      </c>
      <c r="C2" s="111"/>
      <c r="D2" s="111"/>
      <c r="E2" s="111"/>
      <c r="F2" s="112"/>
      <c r="G2" s="82"/>
    </row>
    <row r="3" spans="1:19" ht="15.75" thickBot="1" x14ac:dyDescent="0.3">
      <c r="A3" s="82"/>
      <c r="B3" s="85"/>
      <c r="C3" s="85"/>
      <c r="D3" s="85"/>
      <c r="E3" s="85"/>
      <c r="F3" s="85"/>
      <c r="G3" s="82"/>
    </row>
    <row r="4" spans="1:19" x14ac:dyDescent="0.25">
      <c r="A4" s="82"/>
      <c r="B4" s="113" t="s">
        <v>0</v>
      </c>
      <c r="C4" s="86"/>
      <c r="D4" s="86"/>
      <c r="E4" s="86"/>
      <c r="F4" s="87"/>
      <c r="G4" s="82"/>
      <c r="S4" s="109"/>
    </row>
    <row r="5" spans="1:19" x14ac:dyDescent="0.25">
      <c r="A5" s="82"/>
      <c r="B5" s="114" t="s">
        <v>1</v>
      </c>
      <c r="C5" s="88"/>
      <c r="D5" s="88"/>
      <c r="E5" s="88"/>
      <c r="F5" s="89"/>
      <c r="G5" s="82"/>
      <c r="H5" s="90"/>
      <c r="I5" s="90"/>
      <c r="J5" s="90"/>
    </row>
    <row r="6" spans="1:19" x14ac:dyDescent="0.25">
      <c r="A6" s="82"/>
      <c r="B6" s="114" t="s">
        <v>18</v>
      </c>
      <c r="C6" s="88"/>
      <c r="D6" s="88"/>
      <c r="E6" s="88"/>
      <c r="F6" s="89"/>
      <c r="G6" s="82"/>
    </row>
    <row r="7" spans="1:19" x14ac:dyDescent="0.25">
      <c r="A7" s="82"/>
      <c r="B7" s="114" t="s">
        <v>2</v>
      </c>
      <c r="C7" s="88"/>
      <c r="D7" s="88"/>
      <c r="E7" s="88"/>
      <c r="F7" s="89"/>
      <c r="G7" s="82"/>
    </row>
    <row r="8" spans="1:19" x14ac:dyDescent="0.25">
      <c r="A8" s="82"/>
      <c r="B8" s="114" t="s">
        <v>3</v>
      </c>
      <c r="C8" s="88"/>
      <c r="D8" s="88"/>
      <c r="E8" s="88"/>
      <c r="F8" s="89"/>
      <c r="G8" s="82"/>
    </row>
    <row r="9" spans="1:19" x14ac:dyDescent="0.25">
      <c r="A9" s="82"/>
      <c r="B9" s="114" t="s">
        <v>50</v>
      </c>
      <c r="C9" s="88"/>
      <c r="D9" s="88"/>
      <c r="E9" s="88"/>
      <c r="F9" s="89"/>
      <c r="G9" s="82"/>
    </row>
    <row r="10" spans="1:19" ht="15.75" customHeight="1" thickBot="1" x14ac:dyDescent="0.3">
      <c r="A10" s="82"/>
      <c r="B10" s="115" t="s">
        <v>51</v>
      </c>
      <c r="C10" s="91" t="s">
        <v>4</v>
      </c>
      <c r="D10" s="92"/>
      <c r="E10" s="93"/>
      <c r="F10" s="94"/>
      <c r="G10" s="82"/>
    </row>
    <row r="11" spans="1:19" ht="15.75" thickBot="1" x14ac:dyDescent="0.3">
      <c r="A11" s="82"/>
      <c r="B11" s="85"/>
      <c r="C11" s="85"/>
      <c r="D11" s="85"/>
      <c r="E11" s="85"/>
      <c r="F11" s="85"/>
      <c r="G11" s="82"/>
    </row>
    <row r="12" spans="1:19" ht="30" customHeight="1" x14ac:dyDescent="0.25">
      <c r="A12" s="82"/>
      <c r="B12" s="116" t="s">
        <v>22</v>
      </c>
      <c r="C12" s="117"/>
      <c r="D12" s="117"/>
      <c r="E12" s="117"/>
      <c r="F12" s="118"/>
      <c r="G12" s="82"/>
    </row>
    <row r="13" spans="1:19" ht="45" customHeight="1" x14ac:dyDescent="0.25">
      <c r="A13" s="82"/>
      <c r="B13" s="119" t="s">
        <v>52</v>
      </c>
      <c r="C13" s="120"/>
      <c r="D13" s="120"/>
      <c r="E13" s="120"/>
      <c r="F13" s="121"/>
      <c r="G13" s="82"/>
    </row>
    <row r="14" spans="1:19" ht="45" customHeight="1" x14ac:dyDescent="0.25">
      <c r="A14" s="82"/>
      <c r="B14" s="119" t="s">
        <v>53</v>
      </c>
      <c r="C14" s="120"/>
      <c r="D14" s="120"/>
      <c r="E14" s="120"/>
      <c r="F14" s="121"/>
      <c r="G14" s="82"/>
    </row>
    <row r="15" spans="1:19" ht="45" customHeight="1" x14ac:dyDescent="0.25">
      <c r="A15" s="82"/>
      <c r="B15" s="122" t="s">
        <v>56</v>
      </c>
      <c r="C15" s="123"/>
      <c r="D15" s="123"/>
      <c r="E15" s="123"/>
      <c r="F15" s="121"/>
      <c r="G15" s="82"/>
    </row>
    <row r="16" spans="1:19" ht="45" customHeight="1" thickBot="1" x14ac:dyDescent="0.3">
      <c r="A16" s="82"/>
      <c r="B16" s="124" t="s">
        <v>57</v>
      </c>
      <c r="C16" s="125"/>
      <c r="D16" s="125"/>
      <c r="E16" s="125"/>
      <c r="F16" s="126"/>
      <c r="G16" s="82"/>
    </row>
    <row r="17" spans="1:7" ht="15.75" thickBot="1" x14ac:dyDescent="0.3">
      <c r="A17" s="82"/>
      <c r="B17" s="85"/>
      <c r="C17" s="85"/>
      <c r="D17" s="85"/>
      <c r="E17" s="85"/>
      <c r="F17" s="85"/>
      <c r="G17" s="82"/>
    </row>
    <row r="18" spans="1:7" x14ac:dyDescent="0.25">
      <c r="A18" s="82"/>
      <c r="B18" s="116" t="s">
        <v>59</v>
      </c>
      <c r="C18" s="117"/>
      <c r="D18" s="117"/>
      <c r="E18" s="117"/>
      <c r="F18" s="118"/>
      <c r="G18" s="82"/>
    </row>
    <row r="19" spans="1:7" ht="15" customHeight="1" x14ac:dyDescent="0.25">
      <c r="A19" s="82"/>
      <c r="B19" s="127" t="s">
        <v>8</v>
      </c>
      <c r="C19" s="128" t="s">
        <v>7</v>
      </c>
      <c r="D19" s="128"/>
      <c r="E19" s="129" t="s">
        <v>6</v>
      </c>
      <c r="F19" s="130" t="s">
        <v>5</v>
      </c>
      <c r="G19" s="82"/>
    </row>
    <row r="20" spans="1:7" x14ac:dyDescent="0.25">
      <c r="A20" s="82"/>
      <c r="B20" s="131" t="s">
        <v>9</v>
      </c>
      <c r="C20" s="132">
        <v>99</v>
      </c>
      <c r="D20" s="132"/>
      <c r="E20" s="133">
        <v>0</v>
      </c>
      <c r="F20" s="134">
        <v>334476</v>
      </c>
      <c r="G20" s="82"/>
    </row>
    <row r="21" spans="1:7" ht="30" x14ac:dyDescent="0.25">
      <c r="A21" s="82"/>
      <c r="B21" s="135" t="s">
        <v>10</v>
      </c>
      <c r="C21" s="136" t="s">
        <v>11</v>
      </c>
      <c r="D21" s="137" t="s">
        <v>54</v>
      </c>
      <c r="E21" s="137" t="s">
        <v>55</v>
      </c>
      <c r="F21" s="138" t="s">
        <v>12</v>
      </c>
      <c r="G21" s="82"/>
    </row>
    <row r="22" spans="1:7" x14ac:dyDescent="0.25">
      <c r="A22" s="82"/>
      <c r="B22" s="139" t="s">
        <v>130</v>
      </c>
      <c r="C22" s="140">
        <v>1</v>
      </c>
      <c r="D22" s="141">
        <f>Položky!G49</f>
        <v>0</v>
      </c>
      <c r="E22" s="142">
        <f>IF(C$10="Som platcom DPH",D22*0.2,0)</f>
        <v>0</v>
      </c>
      <c r="F22" s="143">
        <f>SUM(D22+E22)*C22</f>
        <v>0</v>
      </c>
      <c r="G22" s="82"/>
    </row>
    <row r="23" spans="1:7" x14ac:dyDescent="0.25">
      <c r="A23" s="82"/>
      <c r="B23" s="144" t="s">
        <v>13</v>
      </c>
      <c r="C23" s="145"/>
      <c r="D23" s="145"/>
      <c r="E23" s="146"/>
      <c r="F23" s="130">
        <f>SUM(F22:F22)</f>
        <v>0</v>
      </c>
      <c r="G23" s="82"/>
    </row>
    <row r="24" spans="1:7" ht="19.5" thickBot="1" x14ac:dyDescent="0.35">
      <c r="A24" s="82"/>
      <c r="B24" s="147" t="s">
        <v>16</v>
      </c>
      <c r="C24" s="148">
        <f>IF(C20=100,"Toto je jediné kritérium a prepočet na body sa preto neuplatňuje",IF(B20="čím menej, tým lepšie",(C20*(F20-F23)/(F20-E20)),(C20*(F23-E20)/(F20-E20))))</f>
        <v>99</v>
      </c>
      <c r="D24" s="148"/>
      <c r="E24" s="148"/>
      <c r="F24" s="149"/>
      <c r="G24" s="82"/>
    </row>
    <row r="25" spans="1:7" ht="15" customHeight="1" thickBot="1" x14ac:dyDescent="0.3">
      <c r="A25" s="82"/>
      <c r="B25" s="95"/>
      <c r="C25" s="96"/>
      <c r="D25" s="96"/>
      <c r="E25" s="96"/>
      <c r="F25" s="97"/>
      <c r="G25" s="82"/>
    </row>
    <row r="26" spans="1:7" ht="21" x14ac:dyDescent="0.25">
      <c r="A26" s="82"/>
      <c r="B26" s="150" t="s">
        <v>58</v>
      </c>
      <c r="C26" s="151"/>
      <c r="D26" s="151"/>
      <c r="E26" s="151"/>
      <c r="F26" s="152"/>
      <c r="G26" s="82"/>
    </row>
    <row r="27" spans="1:7" x14ac:dyDescent="0.25">
      <c r="A27" s="82"/>
      <c r="B27" s="127" t="s">
        <v>8</v>
      </c>
      <c r="C27" s="128" t="s">
        <v>7</v>
      </c>
      <c r="D27" s="128"/>
      <c r="E27" s="129" t="s">
        <v>6</v>
      </c>
      <c r="F27" s="130" t="s">
        <v>5</v>
      </c>
      <c r="G27" s="82"/>
    </row>
    <row r="28" spans="1:7" x14ac:dyDescent="0.25">
      <c r="A28" s="82"/>
      <c r="B28" s="139" t="s">
        <v>126</v>
      </c>
      <c r="C28" s="153">
        <v>1</v>
      </c>
      <c r="D28" s="154"/>
      <c r="E28" s="155">
        <v>0</v>
      </c>
      <c r="F28" s="156">
        <v>1</v>
      </c>
      <c r="G28" s="82"/>
    </row>
    <row r="29" spans="1:7" ht="15.75" customHeight="1" x14ac:dyDescent="0.25">
      <c r="A29" s="82"/>
      <c r="B29" s="157" t="s">
        <v>15</v>
      </c>
      <c r="C29" s="158"/>
      <c r="D29" s="158"/>
      <c r="E29" s="159"/>
      <c r="F29" s="138" t="s">
        <v>14</v>
      </c>
      <c r="G29" s="82"/>
    </row>
    <row r="30" spans="1:7" ht="46.9" customHeight="1" x14ac:dyDescent="0.25">
      <c r="A30" s="82"/>
      <c r="B30" s="160" t="s">
        <v>125</v>
      </c>
      <c r="C30" s="98" t="s">
        <v>127</v>
      </c>
      <c r="D30" s="98"/>
      <c r="E30" s="99" t="s">
        <v>128</v>
      </c>
      <c r="F30" s="171" cm="1">
        <f t="array" ref="F30">_xlfn.IFS(E30="áno zapojím",1,E30="nie nezapojím",0)</f>
        <v>1</v>
      </c>
      <c r="G30" s="82"/>
    </row>
    <row r="31" spans="1:7" ht="19.5" thickBot="1" x14ac:dyDescent="0.35">
      <c r="A31" s="82"/>
      <c r="B31" s="147" t="s">
        <v>16</v>
      </c>
      <c r="C31" s="161">
        <f>IF(C28=100,"Toto je jediné kritérium a prepočet na body sa tak neuplatňuje",IF(B28="čím menej, tým lepšie",(C28*(F28-F30)/(F28-E28)),(C28*(F30-E28)/(F28-E28))))</f>
        <v>1</v>
      </c>
      <c r="D31" s="162"/>
      <c r="E31" s="162"/>
      <c r="F31" s="163"/>
      <c r="G31" s="82"/>
    </row>
    <row r="32" spans="1:7" ht="15.75" thickBot="1" x14ac:dyDescent="0.3">
      <c r="A32" s="82"/>
      <c r="B32" s="164"/>
      <c r="C32" s="165"/>
      <c r="D32" s="165"/>
      <c r="E32" s="165"/>
      <c r="F32" s="166"/>
      <c r="G32" s="82"/>
    </row>
    <row r="33" spans="1:7" ht="15.75" thickBot="1" x14ac:dyDescent="0.3">
      <c r="A33" s="82"/>
      <c r="B33" s="167"/>
      <c r="C33" s="167"/>
      <c r="D33" s="167"/>
      <c r="E33" s="167"/>
      <c r="F33" s="167"/>
      <c r="G33" s="82"/>
    </row>
    <row r="34" spans="1:7" ht="21" customHeight="1" thickBot="1" x14ac:dyDescent="0.4">
      <c r="A34" s="82"/>
      <c r="B34" s="168" t="s">
        <v>17</v>
      </c>
      <c r="C34" s="169"/>
      <c r="D34" s="169"/>
      <c r="E34" s="169"/>
      <c r="F34" s="170">
        <f>C24+C31</f>
        <v>100</v>
      </c>
      <c r="G34" s="82"/>
    </row>
    <row r="35" spans="1:7" ht="15.75" thickBot="1" x14ac:dyDescent="0.3">
      <c r="A35" s="82"/>
      <c r="B35" s="167"/>
      <c r="C35" s="167"/>
      <c r="D35" s="167"/>
      <c r="E35" s="167"/>
      <c r="F35" s="167"/>
      <c r="G35" s="82"/>
    </row>
    <row r="36" spans="1:7" x14ac:dyDescent="0.25">
      <c r="A36" s="82"/>
      <c r="B36" s="100" t="s">
        <v>19</v>
      </c>
      <c r="C36" s="101" t="s">
        <v>20</v>
      </c>
      <c r="D36" s="101"/>
      <c r="E36" s="102" t="s">
        <v>21</v>
      </c>
      <c r="F36" s="103"/>
      <c r="G36" s="82"/>
    </row>
    <row r="37" spans="1:7" ht="15.75" thickBot="1" x14ac:dyDescent="0.3">
      <c r="A37" s="82"/>
      <c r="B37" s="104"/>
      <c r="C37" s="105"/>
      <c r="D37" s="105"/>
      <c r="E37" s="106"/>
      <c r="F37" s="107"/>
      <c r="G37" s="82"/>
    </row>
    <row r="38" spans="1:7" x14ac:dyDescent="0.25">
      <c r="A38" s="82"/>
      <c r="B38" s="108"/>
      <c r="C38" s="108"/>
      <c r="D38" s="108"/>
      <c r="E38" s="108"/>
      <c r="F38" s="108"/>
      <c r="G38" s="82"/>
    </row>
    <row r="44" spans="1:7" ht="21" customHeight="1" x14ac:dyDescent="0.25"/>
    <row r="46" spans="1:7" ht="32.25" customHeight="1" x14ac:dyDescent="0.25"/>
    <row r="48" spans="1:7" ht="15.75" customHeight="1" x14ac:dyDescent="0.25"/>
    <row r="49" s="84" customFormat="1" ht="15.75" customHeight="1" x14ac:dyDescent="0.25"/>
    <row r="51" s="84" customFormat="1" ht="21" customHeight="1" x14ac:dyDescent="0.25"/>
    <row r="52" s="84" customFormat="1" ht="30" customHeight="1" x14ac:dyDescent="0.25"/>
  </sheetData>
  <sheetProtection algorithmName="SHA-512" hashValue="KJghR6U5GMh5n9YdP32Btz2BTVGlLnFrAAqnok/CyKP9KBXBIhbBUtKMDRyM2VAhG2Jnre23jEsnXOimCbYFBQ==" saltValue="oNpCKbhkIOXyQz374pFTWA==" spinCount="100000" sheet="1" objects="1" scenarios="1" selectLockedCells="1"/>
  <mergeCells count="38">
    <mergeCell ref="B13:E13"/>
    <mergeCell ref="A1:A38"/>
    <mergeCell ref="B1:F1"/>
    <mergeCell ref="G1:G38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C20:D20"/>
    <mergeCell ref="C24:F24"/>
    <mergeCell ref="B25:F25"/>
    <mergeCell ref="B26:F26"/>
    <mergeCell ref="C28:D28"/>
    <mergeCell ref="B14:E14"/>
    <mergeCell ref="B15:E15"/>
    <mergeCell ref="B16:E16"/>
    <mergeCell ref="B17:F17"/>
    <mergeCell ref="B18:F18"/>
    <mergeCell ref="B38:F38"/>
    <mergeCell ref="B23:E23"/>
    <mergeCell ref="B33:F33"/>
    <mergeCell ref="B34:E34"/>
    <mergeCell ref="B35:F35"/>
    <mergeCell ref="B36:B37"/>
    <mergeCell ref="C36:D37"/>
    <mergeCell ref="E36:F37"/>
    <mergeCell ref="C31:F31"/>
    <mergeCell ref="B32:F32"/>
    <mergeCell ref="B29:E29"/>
    <mergeCell ref="C30:D30"/>
  </mergeCells>
  <dataValidations count="3">
    <dataValidation type="list" allowBlank="1" showInputMessage="1" showErrorMessage="1" sqref="B20 B28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list" allowBlank="1" showInputMessage="1" showErrorMessage="1" sqref="E30" xr:uid="{25D5137D-7116-40CA-96B3-D3E77C9F5BF3}">
      <formula1>"áno zapojím, nie nezapojím"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B987-8EE1-48D2-A06E-D3182DD7A4A1}">
  <dimension ref="A1:K49"/>
  <sheetViews>
    <sheetView topLeftCell="A2" zoomScale="110" zoomScaleNormal="110" workbookViewId="0">
      <selection activeCell="K17" sqref="K17"/>
    </sheetView>
  </sheetViews>
  <sheetFormatPr defaultColWidth="11.5703125" defaultRowHeight="12.75" x14ac:dyDescent="0.2"/>
  <cols>
    <col min="1" max="1" width="4.28515625" style="13" customWidth="1"/>
    <col min="2" max="2" width="41.5703125" style="14" customWidth="1"/>
    <col min="3" max="3" width="40.85546875" style="14" customWidth="1"/>
    <col min="4" max="4" width="7.5703125" style="15" customWidth="1"/>
    <col min="5" max="5" width="15" style="16" customWidth="1"/>
    <col min="6" max="6" width="11.5703125" style="17" customWidth="1"/>
    <col min="7" max="7" width="17.140625" style="18" customWidth="1"/>
    <col min="8" max="8" width="18.7109375" style="18" customWidth="1"/>
    <col min="9" max="10" width="11.42578125" style="13" customWidth="1"/>
    <col min="11" max="11" width="23.85546875" style="13" customWidth="1"/>
    <col min="12" max="16384" width="11.5703125" style="13"/>
  </cols>
  <sheetData>
    <row r="1" spans="1:11" hidden="1" x14ac:dyDescent="0.2">
      <c r="B1" s="20" t="s">
        <v>123</v>
      </c>
      <c r="C1" s="20" t="s">
        <v>122</v>
      </c>
      <c r="D1" s="21" t="s">
        <v>121</v>
      </c>
      <c r="E1" s="22" t="s">
        <v>120</v>
      </c>
      <c r="F1" s="23"/>
      <c r="G1" s="24"/>
      <c r="H1" s="24"/>
    </row>
    <row r="2" spans="1:11" ht="20.25" x14ac:dyDescent="0.2">
      <c r="B2" s="25"/>
      <c r="C2" s="25"/>
      <c r="D2" s="25"/>
      <c r="E2" s="25"/>
      <c r="F2" s="25"/>
      <c r="G2" s="25"/>
      <c r="H2" s="25"/>
    </row>
    <row r="3" spans="1:11" ht="21" thickBot="1" x14ac:dyDescent="0.25">
      <c r="B3" s="26"/>
      <c r="C3" s="26"/>
      <c r="D3" s="27"/>
      <c r="E3" s="28"/>
      <c r="F3" s="29"/>
      <c r="G3" s="30"/>
      <c r="H3" s="30"/>
    </row>
    <row r="4" spans="1:11" ht="58.5" customHeight="1" x14ac:dyDescent="0.2">
      <c r="A4" s="69" t="s">
        <v>124</v>
      </c>
      <c r="B4" s="70" t="s">
        <v>123</v>
      </c>
      <c r="C4" s="71" t="s">
        <v>122</v>
      </c>
      <c r="D4" s="72" t="s">
        <v>121</v>
      </c>
      <c r="E4" s="73" t="s">
        <v>131</v>
      </c>
      <c r="F4" s="74" t="s">
        <v>119</v>
      </c>
      <c r="G4" s="74" t="s">
        <v>118</v>
      </c>
      <c r="H4" s="75" t="s">
        <v>117</v>
      </c>
    </row>
    <row r="5" spans="1:11" ht="18" x14ac:dyDescent="0.2">
      <c r="A5" s="76"/>
      <c r="B5" s="76" t="s">
        <v>116</v>
      </c>
      <c r="C5" s="76"/>
      <c r="D5" s="77"/>
      <c r="E5" s="78"/>
      <c r="F5" s="79"/>
      <c r="G5" s="80"/>
      <c r="H5" s="81"/>
    </row>
    <row r="6" spans="1:11" s="14" customFormat="1" x14ac:dyDescent="0.2">
      <c r="A6" s="47">
        <v>1</v>
      </c>
      <c r="B6" s="48" t="s">
        <v>111</v>
      </c>
      <c r="C6" s="64" t="s">
        <v>115</v>
      </c>
      <c r="D6" s="50" t="s">
        <v>82</v>
      </c>
      <c r="E6" s="65">
        <v>120</v>
      </c>
      <c r="F6" s="31"/>
      <c r="G6" s="41">
        <f t="shared" ref="G6:G30" si="0">E6*F6</f>
        <v>0</v>
      </c>
      <c r="H6" s="42">
        <f t="shared" ref="H6:H30" si="1">G6*1.2</f>
        <v>0</v>
      </c>
    </row>
    <row r="7" spans="1:11" s="14" customFormat="1" x14ac:dyDescent="0.2">
      <c r="A7" s="47">
        <v>2</v>
      </c>
      <c r="B7" s="48" t="s">
        <v>111</v>
      </c>
      <c r="C7" s="64" t="s">
        <v>114</v>
      </c>
      <c r="D7" s="50" t="s">
        <v>82</v>
      </c>
      <c r="E7" s="65">
        <v>48</v>
      </c>
      <c r="F7" s="31"/>
      <c r="G7" s="41">
        <f t="shared" si="0"/>
        <v>0</v>
      </c>
      <c r="H7" s="42">
        <f t="shared" si="1"/>
        <v>0</v>
      </c>
    </row>
    <row r="8" spans="1:11" s="14" customFormat="1" x14ac:dyDescent="0.2">
      <c r="A8" s="47">
        <v>3</v>
      </c>
      <c r="B8" s="48" t="s">
        <v>111</v>
      </c>
      <c r="C8" s="64" t="s">
        <v>113</v>
      </c>
      <c r="D8" s="50" t="s">
        <v>82</v>
      </c>
      <c r="E8" s="65">
        <v>68</v>
      </c>
      <c r="F8" s="31"/>
      <c r="G8" s="41">
        <f t="shared" si="0"/>
        <v>0</v>
      </c>
      <c r="H8" s="42">
        <f t="shared" si="1"/>
        <v>0</v>
      </c>
    </row>
    <row r="9" spans="1:11" s="14" customFormat="1" x14ac:dyDescent="0.2">
      <c r="A9" s="47">
        <v>4</v>
      </c>
      <c r="B9" s="48" t="s">
        <v>111</v>
      </c>
      <c r="C9" s="64" t="s">
        <v>112</v>
      </c>
      <c r="D9" s="50" t="s">
        <v>82</v>
      </c>
      <c r="E9" s="65">
        <v>4</v>
      </c>
      <c r="F9" s="31"/>
      <c r="G9" s="41">
        <f t="shared" si="0"/>
        <v>0</v>
      </c>
      <c r="H9" s="42">
        <f t="shared" si="1"/>
        <v>0</v>
      </c>
    </row>
    <row r="10" spans="1:11" s="14" customFormat="1" x14ac:dyDescent="0.2">
      <c r="A10" s="47">
        <v>5</v>
      </c>
      <c r="B10" s="48" t="s">
        <v>111</v>
      </c>
      <c r="C10" s="64" t="s">
        <v>110</v>
      </c>
      <c r="D10" s="50" t="s">
        <v>82</v>
      </c>
      <c r="E10" s="65">
        <v>60</v>
      </c>
      <c r="F10" s="31"/>
      <c r="G10" s="41">
        <f t="shared" si="0"/>
        <v>0</v>
      </c>
      <c r="H10" s="42">
        <f t="shared" si="1"/>
        <v>0</v>
      </c>
    </row>
    <row r="11" spans="1:11" s="14" customFormat="1" x14ac:dyDescent="0.2">
      <c r="A11" s="47">
        <v>6</v>
      </c>
      <c r="B11" s="48" t="s">
        <v>101</v>
      </c>
      <c r="C11" s="66" t="s">
        <v>109</v>
      </c>
      <c r="D11" s="50" t="s">
        <v>82</v>
      </c>
      <c r="E11" s="66">
        <v>280</v>
      </c>
      <c r="F11" s="31"/>
      <c r="G11" s="41">
        <f t="shared" si="0"/>
        <v>0</v>
      </c>
      <c r="H11" s="42">
        <f t="shared" si="1"/>
        <v>0</v>
      </c>
      <c r="K11" s="13"/>
    </row>
    <row r="12" spans="1:11" s="14" customFormat="1" x14ac:dyDescent="0.2">
      <c r="A12" s="47">
        <v>7</v>
      </c>
      <c r="B12" s="48" t="s">
        <v>101</v>
      </c>
      <c r="C12" s="66" t="s">
        <v>108</v>
      </c>
      <c r="D12" s="50" t="s">
        <v>82</v>
      </c>
      <c r="E12" s="66">
        <v>280</v>
      </c>
      <c r="F12" s="31"/>
      <c r="G12" s="41">
        <f t="shared" si="0"/>
        <v>0</v>
      </c>
      <c r="H12" s="42">
        <f t="shared" si="1"/>
        <v>0</v>
      </c>
      <c r="K12" s="13"/>
    </row>
    <row r="13" spans="1:11" s="14" customFormat="1" x14ac:dyDescent="0.2">
      <c r="A13" s="47">
        <v>8</v>
      </c>
      <c r="B13" s="48" t="s">
        <v>101</v>
      </c>
      <c r="C13" s="66" t="s">
        <v>107</v>
      </c>
      <c r="D13" s="50" t="s">
        <v>82</v>
      </c>
      <c r="E13" s="66">
        <v>280</v>
      </c>
      <c r="F13" s="31"/>
      <c r="G13" s="41">
        <f t="shared" si="0"/>
        <v>0</v>
      </c>
      <c r="H13" s="42">
        <f t="shared" si="1"/>
        <v>0</v>
      </c>
    </row>
    <row r="14" spans="1:11" s="14" customFormat="1" x14ac:dyDescent="0.2">
      <c r="A14" s="47">
        <v>9</v>
      </c>
      <c r="B14" s="48" t="s">
        <v>101</v>
      </c>
      <c r="C14" s="66" t="s">
        <v>106</v>
      </c>
      <c r="D14" s="50" t="s">
        <v>82</v>
      </c>
      <c r="E14" s="66">
        <v>280</v>
      </c>
      <c r="F14" s="31"/>
      <c r="G14" s="41">
        <f t="shared" si="0"/>
        <v>0</v>
      </c>
      <c r="H14" s="42">
        <f t="shared" si="1"/>
        <v>0</v>
      </c>
    </row>
    <row r="15" spans="1:11" s="14" customFormat="1" x14ac:dyDescent="0.2">
      <c r="A15" s="47">
        <v>10</v>
      </c>
      <c r="B15" s="48" t="s">
        <v>101</v>
      </c>
      <c r="C15" s="66" t="s">
        <v>105</v>
      </c>
      <c r="D15" s="50" t="s">
        <v>82</v>
      </c>
      <c r="E15" s="66">
        <v>280</v>
      </c>
      <c r="F15" s="31"/>
      <c r="G15" s="41">
        <f t="shared" si="0"/>
        <v>0</v>
      </c>
      <c r="H15" s="42">
        <f t="shared" si="1"/>
        <v>0</v>
      </c>
    </row>
    <row r="16" spans="1:11" s="14" customFormat="1" x14ac:dyDescent="0.2">
      <c r="A16" s="47">
        <v>11</v>
      </c>
      <c r="B16" s="48" t="s">
        <v>101</v>
      </c>
      <c r="C16" s="66" t="s">
        <v>104</v>
      </c>
      <c r="D16" s="50" t="s">
        <v>82</v>
      </c>
      <c r="E16" s="66">
        <v>280</v>
      </c>
      <c r="F16" s="31"/>
      <c r="G16" s="41">
        <f t="shared" si="0"/>
        <v>0</v>
      </c>
      <c r="H16" s="42">
        <f t="shared" si="1"/>
        <v>0</v>
      </c>
    </row>
    <row r="17" spans="1:8" s="14" customFormat="1" x14ac:dyDescent="0.2">
      <c r="A17" s="47">
        <v>12</v>
      </c>
      <c r="B17" s="48" t="s">
        <v>101</v>
      </c>
      <c r="C17" s="66" t="s">
        <v>103</v>
      </c>
      <c r="D17" s="50" t="s">
        <v>82</v>
      </c>
      <c r="E17" s="66">
        <v>280</v>
      </c>
      <c r="F17" s="31"/>
      <c r="G17" s="41">
        <f t="shared" si="0"/>
        <v>0</v>
      </c>
      <c r="H17" s="42">
        <f t="shared" si="1"/>
        <v>0</v>
      </c>
    </row>
    <row r="18" spans="1:8" s="14" customFormat="1" x14ac:dyDescent="0.2">
      <c r="A18" s="47">
        <v>13</v>
      </c>
      <c r="B18" s="48" t="s">
        <v>101</v>
      </c>
      <c r="C18" s="66" t="s">
        <v>102</v>
      </c>
      <c r="D18" s="50" t="s">
        <v>82</v>
      </c>
      <c r="E18" s="66">
        <v>280</v>
      </c>
      <c r="F18" s="31"/>
      <c r="G18" s="41">
        <f t="shared" si="0"/>
        <v>0</v>
      </c>
      <c r="H18" s="42">
        <f t="shared" si="1"/>
        <v>0</v>
      </c>
    </row>
    <row r="19" spans="1:8" s="14" customFormat="1" x14ac:dyDescent="0.2">
      <c r="A19" s="47">
        <v>14</v>
      </c>
      <c r="B19" s="48" t="s">
        <v>101</v>
      </c>
      <c r="C19" s="66" t="s">
        <v>100</v>
      </c>
      <c r="D19" s="50" t="s">
        <v>82</v>
      </c>
      <c r="E19" s="66">
        <v>4</v>
      </c>
      <c r="F19" s="31"/>
      <c r="G19" s="41">
        <f t="shared" si="0"/>
        <v>0</v>
      </c>
      <c r="H19" s="42">
        <f t="shared" si="1"/>
        <v>0</v>
      </c>
    </row>
    <row r="20" spans="1:8" s="14" customFormat="1" x14ac:dyDescent="0.2">
      <c r="A20" s="47">
        <v>15</v>
      </c>
      <c r="B20" s="48" t="s">
        <v>95</v>
      </c>
      <c r="C20" s="67" t="s">
        <v>99</v>
      </c>
      <c r="D20" s="50" t="s">
        <v>82</v>
      </c>
      <c r="E20" s="68">
        <f>300*3</f>
        <v>900</v>
      </c>
      <c r="F20" s="31"/>
      <c r="G20" s="41">
        <f t="shared" si="0"/>
        <v>0</v>
      </c>
      <c r="H20" s="42">
        <f t="shared" si="1"/>
        <v>0</v>
      </c>
    </row>
    <row r="21" spans="1:8" s="14" customFormat="1" x14ac:dyDescent="0.2">
      <c r="A21" s="47">
        <v>16</v>
      </c>
      <c r="B21" s="48" t="s">
        <v>95</v>
      </c>
      <c r="C21" s="67" t="s">
        <v>98</v>
      </c>
      <c r="D21" s="50" t="s">
        <v>82</v>
      </c>
      <c r="E21" s="51">
        <v>300</v>
      </c>
      <c r="F21" s="31"/>
      <c r="G21" s="41">
        <f t="shared" si="0"/>
        <v>0</v>
      </c>
      <c r="H21" s="42">
        <f t="shared" si="1"/>
        <v>0</v>
      </c>
    </row>
    <row r="22" spans="1:8" s="14" customFormat="1" x14ac:dyDescent="0.2">
      <c r="A22" s="47">
        <v>17</v>
      </c>
      <c r="B22" s="48" t="s">
        <v>95</v>
      </c>
      <c r="C22" s="67" t="s">
        <v>97</v>
      </c>
      <c r="D22" s="50" t="s">
        <v>82</v>
      </c>
      <c r="E22" s="51">
        <f>300</f>
        <v>300</v>
      </c>
      <c r="F22" s="31"/>
      <c r="G22" s="41">
        <f t="shared" si="0"/>
        <v>0</v>
      </c>
      <c r="H22" s="42">
        <f t="shared" si="1"/>
        <v>0</v>
      </c>
    </row>
    <row r="23" spans="1:8" s="14" customFormat="1" x14ac:dyDescent="0.2">
      <c r="A23" s="47">
        <v>18</v>
      </c>
      <c r="B23" s="48" t="s">
        <v>95</v>
      </c>
      <c r="C23" s="67" t="s">
        <v>96</v>
      </c>
      <c r="D23" s="50" t="s">
        <v>82</v>
      </c>
      <c r="E23" s="51">
        <v>300</v>
      </c>
      <c r="F23" s="31"/>
      <c r="G23" s="41">
        <f t="shared" si="0"/>
        <v>0</v>
      </c>
      <c r="H23" s="42">
        <f t="shared" si="1"/>
        <v>0</v>
      </c>
    </row>
    <row r="24" spans="1:8" s="14" customFormat="1" x14ac:dyDescent="0.2">
      <c r="A24" s="47">
        <v>19</v>
      </c>
      <c r="B24" s="48" t="s">
        <v>95</v>
      </c>
      <c r="C24" s="67" t="s">
        <v>94</v>
      </c>
      <c r="D24" s="50" t="s">
        <v>82</v>
      </c>
      <c r="E24" s="51">
        <v>300</v>
      </c>
      <c r="F24" s="31"/>
      <c r="G24" s="41">
        <f t="shared" si="0"/>
        <v>0</v>
      </c>
      <c r="H24" s="42">
        <f t="shared" si="1"/>
        <v>0</v>
      </c>
    </row>
    <row r="25" spans="1:8" s="14" customFormat="1" x14ac:dyDescent="0.2">
      <c r="A25" s="47">
        <v>20</v>
      </c>
      <c r="B25" s="48" t="s">
        <v>86</v>
      </c>
      <c r="C25" s="49" t="s">
        <v>93</v>
      </c>
      <c r="D25" s="50" t="s">
        <v>92</v>
      </c>
      <c r="E25" s="68">
        <f>(0.7854*(2244+300))*0.1</f>
        <v>199.80575999999999</v>
      </c>
      <c r="F25" s="31"/>
      <c r="G25" s="41">
        <f t="shared" si="0"/>
        <v>0</v>
      </c>
      <c r="H25" s="42">
        <f t="shared" si="1"/>
        <v>0</v>
      </c>
    </row>
    <row r="26" spans="1:8" s="14" customFormat="1" x14ac:dyDescent="0.2">
      <c r="A26" s="47">
        <v>21</v>
      </c>
      <c r="B26" s="48" t="s">
        <v>86</v>
      </c>
      <c r="C26" s="49" t="s">
        <v>91</v>
      </c>
      <c r="D26" s="50" t="s">
        <v>89</v>
      </c>
      <c r="E26" s="51">
        <v>150</v>
      </c>
      <c r="F26" s="31"/>
      <c r="G26" s="41">
        <f t="shared" si="0"/>
        <v>0</v>
      </c>
      <c r="H26" s="42">
        <f t="shared" si="1"/>
        <v>0</v>
      </c>
    </row>
    <row r="27" spans="1:8" s="14" customFormat="1" x14ac:dyDescent="0.2">
      <c r="A27" s="47">
        <v>22</v>
      </c>
      <c r="B27" s="48" t="s">
        <v>86</v>
      </c>
      <c r="C27" s="49" t="s">
        <v>90</v>
      </c>
      <c r="D27" s="50" t="s">
        <v>89</v>
      </c>
      <c r="E27" s="51">
        <v>50</v>
      </c>
      <c r="F27" s="31"/>
      <c r="G27" s="41">
        <f t="shared" si="0"/>
        <v>0</v>
      </c>
      <c r="H27" s="42">
        <f t="shared" si="1"/>
        <v>0</v>
      </c>
    </row>
    <row r="28" spans="1:8" s="14" customFormat="1" x14ac:dyDescent="0.2">
      <c r="A28" s="47">
        <v>23</v>
      </c>
      <c r="B28" s="48" t="s">
        <v>86</v>
      </c>
      <c r="C28" s="49" t="s">
        <v>88</v>
      </c>
      <c r="D28" s="50" t="s">
        <v>87</v>
      </c>
      <c r="E28" s="51">
        <f>(300*10)+(2244*5)</f>
        <v>14220</v>
      </c>
      <c r="F28" s="31"/>
      <c r="G28" s="41">
        <f t="shared" si="0"/>
        <v>0</v>
      </c>
      <c r="H28" s="42">
        <f t="shared" si="1"/>
        <v>0</v>
      </c>
    </row>
    <row r="29" spans="1:8" s="14" customFormat="1" x14ac:dyDescent="0.2">
      <c r="A29" s="47">
        <v>24</v>
      </c>
      <c r="B29" s="48" t="s">
        <v>86</v>
      </c>
      <c r="C29" s="49" t="s">
        <v>85</v>
      </c>
      <c r="D29" s="50" t="s">
        <v>82</v>
      </c>
      <c r="E29" s="51">
        <f>2544</f>
        <v>2544</v>
      </c>
      <c r="F29" s="31"/>
      <c r="G29" s="41">
        <f t="shared" si="0"/>
        <v>0</v>
      </c>
      <c r="H29" s="42">
        <f t="shared" si="1"/>
        <v>0</v>
      </c>
    </row>
    <row r="30" spans="1:8" s="14" customFormat="1" x14ac:dyDescent="0.2">
      <c r="A30" s="47">
        <v>25</v>
      </c>
      <c r="B30" s="48" t="s">
        <v>84</v>
      </c>
      <c r="C30" s="49" t="s">
        <v>83</v>
      </c>
      <c r="D30" s="50" t="s">
        <v>82</v>
      </c>
      <c r="E30" s="51">
        <v>1</v>
      </c>
      <c r="F30" s="31"/>
      <c r="G30" s="41">
        <f t="shared" si="0"/>
        <v>0</v>
      </c>
      <c r="H30" s="42">
        <f t="shared" si="1"/>
        <v>0</v>
      </c>
    </row>
    <row r="31" spans="1:8" x14ac:dyDescent="0.2">
      <c r="A31" s="56"/>
      <c r="B31" s="57" t="s">
        <v>81</v>
      </c>
      <c r="C31" s="57"/>
      <c r="D31" s="58"/>
      <c r="E31" s="59"/>
      <c r="F31" s="32"/>
      <c r="G31" s="43"/>
      <c r="H31" s="44"/>
    </row>
    <row r="32" spans="1:8" s="19" customFormat="1" x14ac:dyDescent="0.2">
      <c r="A32" s="47">
        <v>26</v>
      </c>
      <c r="B32" s="48" t="s">
        <v>70</v>
      </c>
      <c r="C32" s="49" t="s">
        <v>80</v>
      </c>
      <c r="D32" s="50" t="s">
        <v>61</v>
      </c>
      <c r="E32" s="51">
        <v>1</v>
      </c>
      <c r="F32" s="31"/>
      <c r="G32" s="41">
        <f t="shared" ref="G32:G42" si="2">E32*F32</f>
        <v>0</v>
      </c>
      <c r="H32" s="42">
        <f t="shared" ref="H32:H42" si="3">G32*1.2</f>
        <v>0</v>
      </c>
    </row>
    <row r="33" spans="1:8" s="19" customFormat="1" x14ac:dyDescent="0.2">
      <c r="A33" s="47">
        <v>27</v>
      </c>
      <c r="B33" s="48" t="s">
        <v>70</v>
      </c>
      <c r="C33" s="49" t="s">
        <v>79</v>
      </c>
      <c r="D33" s="50" t="s">
        <v>61</v>
      </c>
      <c r="E33" s="51">
        <v>1</v>
      </c>
      <c r="F33" s="31"/>
      <c r="G33" s="41">
        <f t="shared" si="2"/>
        <v>0</v>
      </c>
      <c r="H33" s="42">
        <f t="shared" si="3"/>
        <v>0</v>
      </c>
    </row>
    <row r="34" spans="1:8" s="19" customFormat="1" x14ac:dyDescent="0.2">
      <c r="A34" s="47">
        <v>28</v>
      </c>
      <c r="B34" s="48" t="s">
        <v>70</v>
      </c>
      <c r="C34" s="49" t="s">
        <v>78</v>
      </c>
      <c r="D34" s="50" t="s">
        <v>61</v>
      </c>
      <c r="E34" s="51">
        <v>1</v>
      </c>
      <c r="F34" s="31"/>
      <c r="G34" s="41">
        <f t="shared" si="2"/>
        <v>0</v>
      </c>
      <c r="H34" s="42">
        <f t="shared" si="3"/>
        <v>0</v>
      </c>
    </row>
    <row r="35" spans="1:8" s="19" customFormat="1" x14ac:dyDescent="0.2">
      <c r="A35" s="47">
        <v>29</v>
      </c>
      <c r="B35" s="48" t="s">
        <v>70</v>
      </c>
      <c r="C35" s="49" t="s">
        <v>77</v>
      </c>
      <c r="D35" s="50" t="s">
        <v>61</v>
      </c>
      <c r="E35" s="51">
        <v>1</v>
      </c>
      <c r="F35" s="31"/>
      <c r="G35" s="41">
        <f t="shared" si="2"/>
        <v>0</v>
      </c>
      <c r="H35" s="42">
        <f t="shared" si="3"/>
        <v>0</v>
      </c>
    </row>
    <row r="36" spans="1:8" s="19" customFormat="1" x14ac:dyDescent="0.2">
      <c r="A36" s="47">
        <v>30</v>
      </c>
      <c r="B36" s="48" t="s">
        <v>70</v>
      </c>
      <c r="C36" s="49" t="s">
        <v>76</v>
      </c>
      <c r="D36" s="50" t="s">
        <v>61</v>
      </c>
      <c r="E36" s="51">
        <v>1</v>
      </c>
      <c r="F36" s="31"/>
      <c r="G36" s="41">
        <f t="shared" si="2"/>
        <v>0</v>
      </c>
      <c r="H36" s="42">
        <f t="shared" si="3"/>
        <v>0</v>
      </c>
    </row>
    <row r="37" spans="1:8" s="19" customFormat="1" x14ac:dyDescent="0.2">
      <c r="A37" s="47">
        <v>31</v>
      </c>
      <c r="B37" s="48" t="s">
        <v>70</v>
      </c>
      <c r="C37" s="49" t="s">
        <v>75</v>
      </c>
      <c r="D37" s="50" t="s">
        <v>61</v>
      </c>
      <c r="E37" s="51">
        <v>1</v>
      </c>
      <c r="F37" s="31"/>
      <c r="G37" s="41">
        <f t="shared" si="2"/>
        <v>0</v>
      </c>
      <c r="H37" s="42">
        <f t="shared" si="3"/>
        <v>0</v>
      </c>
    </row>
    <row r="38" spans="1:8" s="19" customFormat="1" x14ac:dyDescent="0.2">
      <c r="A38" s="47">
        <v>32</v>
      </c>
      <c r="B38" s="48" t="s">
        <v>70</v>
      </c>
      <c r="C38" s="49" t="s">
        <v>74</v>
      </c>
      <c r="D38" s="50" t="s">
        <v>61</v>
      </c>
      <c r="E38" s="51">
        <v>1</v>
      </c>
      <c r="F38" s="31"/>
      <c r="G38" s="41">
        <f t="shared" si="2"/>
        <v>0</v>
      </c>
      <c r="H38" s="42">
        <f t="shared" si="3"/>
        <v>0</v>
      </c>
    </row>
    <row r="39" spans="1:8" s="19" customFormat="1" x14ac:dyDescent="0.2">
      <c r="A39" s="47">
        <v>33</v>
      </c>
      <c r="B39" s="48" t="s">
        <v>70</v>
      </c>
      <c r="C39" s="49" t="s">
        <v>73</v>
      </c>
      <c r="D39" s="50" t="s">
        <v>61</v>
      </c>
      <c r="E39" s="51">
        <v>1</v>
      </c>
      <c r="F39" s="31"/>
      <c r="G39" s="41">
        <f t="shared" si="2"/>
        <v>0</v>
      </c>
      <c r="H39" s="42">
        <f t="shared" si="3"/>
        <v>0</v>
      </c>
    </row>
    <row r="40" spans="1:8" s="19" customFormat="1" x14ac:dyDescent="0.2">
      <c r="A40" s="47">
        <v>34</v>
      </c>
      <c r="B40" s="48" t="s">
        <v>70</v>
      </c>
      <c r="C40" s="49" t="s">
        <v>72</v>
      </c>
      <c r="D40" s="50" t="s">
        <v>61</v>
      </c>
      <c r="E40" s="51">
        <v>1</v>
      </c>
      <c r="F40" s="31"/>
      <c r="G40" s="41">
        <f t="shared" si="2"/>
        <v>0</v>
      </c>
      <c r="H40" s="42">
        <f t="shared" si="3"/>
        <v>0</v>
      </c>
    </row>
    <row r="41" spans="1:8" s="19" customFormat="1" x14ac:dyDescent="0.2">
      <c r="A41" s="47">
        <v>35</v>
      </c>
      <c r="B41" s="48" t="s">
        <v>70</v>
      </c>
      <c r="C41" s="49" t="s">
        <v>71</v>
      </c>
      <c r="D41" s="50" t="s">
        <v>61</v>
      </c>
      <c r="E41" s="51">
        <v>1</v>
      </c>
      <c r="F41" s="31"/>
      <c r="G41" s="41">
        <f t="shared" si="2"/>
        <v>0</v>
      </c>
      <c r="H41" s="42">
        <f t="shared" si="3"/>
        <v>0</v>
      </c>
    </row>
    <row r="42" spans="1:8" s="19" customFormat="1" x14ac:dyDescent="0.2">
      <c r="A42" s="47">
        <v>36</v>
      </c>
      <c r="B42" s="52" t="s">
        <v>70</v>
      </c>
      <c r="C42" s="53" t="s">
        <v>69</v>
      </c>
      <c r="D42" s="54" t="s">
        <v>61</v>
      </c>
      <c r="E42" s="55">
        <v>1</v>
      </c>
      <c r="F42" s="31"/>
      <c r="G42" s="41">
        <f t="shared" si="2"/>
        <v>0</v>
      </c>
      <c r="H42" s="42">
        <f t="shared" si="3"/>
        <v>0</v>
      </c>
    </row>
    <row r="43" spans="1:8" x14ac:dyDescent="0.2">
      <c r="A43" s="56"/>
      <c r="B43" s="57" t="s">
        <v>68</v>
      </c>
      <c r="C43" s="57"/>
      <c r="D43" s="58"/>
      <c r="E43" s="59"/>
      <c r="F43" s="32"/>
      <c r="G43" s="43"/>
      <c r="H43" s="44"/>
    </row>
    <row r="44" spans="1:8" s="14" customFormat="1" x14ac:dyDescent="0.2">
      <c r="A44" s="47">
        <v>37</v>
      </c>
      <c r="B44" s="52" t="s">
        <v>63</v>
      </c>
      <c r="C44" s="53" t="s">
        <v>67</v>
      </c>
      <c r="D44" s="54" t="s">
        <v>61</v>
      </c>
      <c r="E44" s="55">
        <v>1</v>
      </c>
      <c r="F44" s="31"/>
      <c r="G44" s="41">
        <f>E44*F44</f>
        <v>0</v>
      </c>
      <c r="H44" s="42">
        <f>G44*1.2</f>
        <v>0</v>
      </c>
    </row>
    <row r="45" spans="1:8" s="14" customFormat="1" x14ac:dyDescent="0.2">
      <c r="A45" s="47">
        <v>38</v>
      </c>
      <c r="B45" s="52" t="s">
        <v>63</v>
      </c>
      <c r="C45" s="53" t="s">
        <v>66</v>
      </c>
      <c r="D45" s="54" t="s">
        <v>61</v>
      </c>
      <c r="E45" s="55">
        <v>1</v>
      </c>
      <c r="F45" s="31"/>
      <c r="G45" s="41">
        <f>E45*F45</f>
        <v>0</v>
      </c>
      <c r="H45" s="42">
        <f>G45*1.2</f>
        <v>0</v>
      </c>
    </row>
    <row r="46" spans="1:8" s="14" customFormat="1" x14ac:dyDescent="0.2">
      <c r="A46" s="47">
        <v>39</v>
      </c>
      <c r="B46" s="52" t="s">
        <v>63</v>
      </c>
      <c r="C46" s="53" t="s">
        <v>65</v>
      </c>
      <c r="D46" s="54" t="s">
        <v>61</v>
      </c>
      <c r="E46" s="55">
        <v>1</v>
      </c>
      <c r="F46" s="31"/>
      <c r="G46" s="41">
        <f>E46*F46</f>
        <v>0</v>
      </c>
      <c r="H46" s="42">
        <f>G46*1.2</f>
        <v>0</v>
      </c>
    </row>
    <row r="47" spans="1:8" s="14" customFormat="1" x14ac:dyDescent="0.2">
      <c r="A47" s="47">
        <v>40</v>
      </c>
      <c r="B47" s="52" t="s">
        <v>63</v>
      </c>
      <c r="C47" s="53" t="s">
        <v>64</v>
      </c>
      <c r="D47" s="54" t="s">
        <v>61</v>
      </c>
      <c r="E47" s="55">
        <v>1</v>
      </c>
      <c r="F47" s="31"/>
      <c r="G47" s="41">
        <f>E47*F47</f>
        <v>0</v>
      </c>
      <c r="H47" s="42">
        <f>G47*1.2</f>
        <v>0</v>
      </c>
    </row>
    <row r="48" spans="1:8" s="14" customFormat="1" ht="26.25" thickBot="1" x14ac:dyDescent="0.25">
      <c r="A48" s="47">
        <v>41</v>
      </c>
      <c r="B48" s="60" t="s">
        <v>63</v>
      </c>
      <c r="C48" s="61" t="s">
        <v>62</v>
      </c>
      <c r="D48" s="62" t="s">
        <v>61</v>
      </c>
      <c r="E48" s="63">
        <v>1</v>
      </c>
      <c r="F48" s="33"/>
      <c r="G48" s="45">
        <f>E48*F48</f>
        <v>0</v>
      </c>
      <c r="H48" s="46">
        <f>G48*1.2</f>
        <v>0</v>
      </c>
    </row>
    <row r="49" spans="1:8" s="12" customFormat="1" ht="16.350000000000001" customHeight="1" thickBot="1" x14ac:dyDescent="0.3">
      <c r="A49" s="34"/>
      <c r="B49" s="35" t="s">
        <v>60</v>
      </c>
      <c r="C49" s="36"/>
      <c r="D49" s="37"/>
      <c r="E49" s="38"/>
      <c r="F49" s="39"/>
      <c r="G49" s="39">
        <f>SUM(G6:G48)</f>
        <v>0</v>
      </c>
      <c r="H49" s="40">
        <f>SUM(H6:H48)</f>
        <v>0</v>
      </c>
    </row>
  </sheetData>
  <sheetProtection algorithmName="SHA-512" hashValue="0mTN0KHu2uLXwCp81lWMG4RvJPGhySDR9eRt/Q7QbXA4jt5rbdoy7iqcCs/Xt+jMAEqR+DQiSm+XbUzkA+kNQA==" saltValue="5RIEtXnEwBrr9O6wwga2XQ==" spinCount="100000" sheet="1" selectLockedCells="1"/>
  <mergeCells count="1">
    <mergeCell ref="B2:H2"/>
  </mergeCell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33</v>
      </c>
    </row>
    <row r="3" spans="1:1" x14ac:dyDescent="0.25">
      <c r="A3" s="2"/>
    </row>
    <row r="4" spans="1:1" x14ac:dyDescent="0.25">
      <c r="A4" s="7" t="s">
        <v>32</v>
      </c>
    </row>
    <row r="5" spans="1:1" x14ac:dyDescent="0.25">
      <c r="A5" s="2"/>
    </row>
    <row r="6" spans="1:1" x14ac:dyDescent="0.25">
      <c r="A6" s="5" t="s">
        <v>24</v>
      </c>
    </row>
    <row r="7" spans="1:1" x14ac:dyDescent="0.25">
      <c r="A7" s="6"/>
    </row>
    <row r="8" spans="1:1" ht="60.75" customHeight="1" x14ac:dyDescent="0.25">
      <c r="A8" s="8" t="s">
        <v>34</v>
      </c>
    </row>
    <row r="9" spans="1:1" x14ac:dyDescent="0.25">
      <c r="A9" s="8"/>
    </row>
    <row r="10" spans="1:1" x14ac:dyDescent="0.25">
      <c r="A10" s="8" t="s">
        <v>35</v>
      </c>
    </row>
    <row r="11" spans="1:1" x14ac:dyDescent="0.25">
      <c r="A11" s="8" t="s">
        <v>36</v>
      </c>
    </row>
    <row r="12" spans="1:1" x14ac:dyDescent="0.25">
      <c r="A12" s="8" t="s">
        <v>37</v>
      </c>
    </row>
    <row r="13" spans="1:1" x14ac:dyDescent="0.25">
      <c r="A13" s="8" t="s">
        <v>38</v>
      </c>
    </row>
    <row r="14" spans="1:1" x14ac:dyDescent="0.25">
      <c r="A14" s="8" t="s">
        <v>39</v>
      </c>
    </row>
    <row r="15" spans="1:1" x14ac:dyDescent="0.25">
      <c r="A15" s="8" t="s">
        <v>40</v>
      </c>
    </row>
    <row r="16" spans="1:1" x14ac:dyDescent="0.25">
      <c r="A16" s="8" t="s">
        <v>41</v>
      </c>
    </row>
    <row r="17" spans="1:1" ht="30" x14ac:dyDescent="0.25">
      <c r="A17" s="8" t="s">
        <v>42</v>
      </c>
    </row>
    <row r="18" spans="1:1" x14ac:dyDescent="0.25">
      <c r="A18" s="8" t="s">
        <v>43</v>
      </c>
    </row>
    <row r="19" spans="1:1" x14ac:dyDescent="0.25">
      <c r="A19" s="8" t="s">
        <v>44</v>
      </c>
    </row>
    <row r="20" spans="1:1" x14ac:dyDescent="0.25">
      <c r="A20" s="8" t="s">
        <v>45</v>
      </c>
    </row>
    <row r="21" spans="1:1" ht="30" x14ac:dyDescent="0.25">
      <c r="A21" s="8" t="s">
        <v>46</v>
      </c>
    </row>
    <row r="22" spans="1:1" x14ac:dyDescent="0.25">
      <c r="A22" s="8" t="s">
        <v>47</v>
      </c>
    </row>
    <row r="23" spans="1:1" x14ac:dyDescent="0.25">
      <c r="A23" s="9"/>
    </row>
    <row r="24" spans="1:1" ht="60" x14ac:dyDescent="0.25">
      <c r="A24" s="8" t="s">
        <v>48</v>
      </c>
    </row>
    <row r="25" spans="1:1" ht="13.5" customHeight="1" x14ac:dyDescent="0.25">
      <c r="A25" s="8"/>
    </row>
    <row r="26" spans="1:1" ht="30" x14ac:dyDescent="0.25">
      <c r="A26" s="8" t="s">
        <v>49</v>
      </c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tabSelected="1"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23</v>
      </c>
    </row>
    <row r="3" spans="1:1" x14ac:dyDescent="0.25">
      <c r="A3" s="2"/>
    </row>
    <row r="4" spans="1:1" x14ac:dyDescent="0.25">
      <c r="A4" s="8" t="s">
        <v>32</v>
      </c>
    </row>
    <row r="5" spans="1:1" x14ac:dyDescent="0.25">
      <c r="A5" s="9"/>
    </row>
    <row r="6" spans="1:1" x14ac:dyDescent="0.25">
      <c r="A6" s="11" t="s">
        <v>24</v>
      </c>
    </row>
    <row r="7" spans="1:1" x14ac:dyDescent="0.25">
      <c r="A7" s="8"/>
    </row>
    <row r="8" spans="1:1" ht="60.75" customHeight="1" x14ac:dyDescent="0.25">
      <c r="A8" s="8" t="s">
        <v>27</v>
      </c>
    </row>
    <row r="9" spans="1:1" x14ac:dyDescent="0.25">
      <c r="A9" s="8" t="s">
        <v>25</v>
      </c>
    </row>
    <row r="10" spans="1:1" x14ac:dyDescent="0.25">
      <c r="A10" s="10"/>
    </row>
    <row r="11" spans="1:1" ht="30" x14ac:dyDescent="0.25">
      <c r="A11" s="8" t="s">
        <v>29</v>
      </c>
    </row>
    <row r="12" spans="1:1" x14ac:dyDescent="0.25">
      <c r="A12" s="8"/>
    </row>
    <row r="13" spans="1:1" ht="45" x14ac:dyDescent="0.25">
      <c r="A13" s="8" t="s">
        <v>30</v>
      </c>
    </row>
    <row r="14" spans="1:1" x14ac:dyDescent="0.25">
      <c r="A14" s="8"/>
    </row>
    <row r="15" spans="1:1" ht="45" x14ac:dyDescent="0.25">
      <c r="A15" s="8" t="s">
        <v>31</v>
      </c>
    </row>
    <row r="16" spans="1:1" x14ac:dyDescent="0.25">
      <c r="A16" s="8"/>
    </row>
    <row r="17" spans="1:1" ht="60" x14ac:dyDescent="0.25">
      <c r="A17" s="8" t="s">
        <v>28</v>
      </c>
    </row>
    <row r="18" spans="1:1" x14ac:dyDescent="0.25">
      <c r="A18" s="8"/>
    </row>
    <row r="19" spans="1:1" ht="75" x14ac:dyDescent="0.25">
      <c r="A19" s="8" t="s">
        <v>26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bjUt07rBGncvlgVEk3L8m513wZC/hlwA1NBz3fduIoqSf4PA+8/hnK7AxjrhKYge3o8fKpHlM69zRAtvoNbqrA==" saltValue="NlhdwY+E9rSGHGe5lwpHG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infopath/2007/PartnerControls"/>
    <ds:schemaRef ds:uri="e4b31099-8163-4ac9-ab84-be06feeb7ef4"/>
    <ds:schemaRef ds:uri="http://www.w3.org/XML/1998/namespace"/>
    <ds:schemaRef ds:uri="http://purl.org/dc/dcmitype/"/>
    <ds:schemaRef ds:uri="http://schemas.microsoft.com/office/2006/documentManagement/types"/>
    <ds:schemaRef ds:uri="bb3d1ceb-ec91-4593-ab49-8ce9533748d9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0650AD-0D5B-4D7D-89A3-12190E8DC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Návrh na plnenie kritéria</vt:lpstr>
      <vt:lpstr>Položky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2023-11-03T09:26:48Z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