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6440"/>
  </bookViews>
  <sheets>
    <sheet name="Rekapitulácia" sheetId="1" r:id="rId1"/>
    <sheet name="Krycí list stavby" sheetId="2" r:id="rId2"/>
    <sheet name="SO 6210" sheetId="3" r:id="rId3"/>
    <sheet name="SO 6211" sheetId="4" r:id="rId4"/>
    <sheet name="SO 6212" sheetId="5" r:id="rId5"/>
    <sheet name="SO 6213" sheetId="6" r:id="rId6"/>
    <sheet name="SO 6214" sheetId="7" r:id="rId7"/>
    <sheet name="SO 6215" sheetId="8" r:id="rId8"/>
    <sheet name="SO 6216" sheetId="9" r:id="rId9"/>
    <sheet name="SO 6219" sheetId="12" r:id="rId10"/>
  </sheets>
  <definedNames>
    <definedName name="_xlnm.Print_Area" localSheetId="2">'SO 6210'!$B$2:$V$273</definedName>
    <definedName name="_xlnm.Print_Area" localSheetId="3">'SO 6211'!$B$2:$V$215</definedName>
    <definedName name="_xlnm.Print_Area" localSheetId="4">'SO 6212'!$B$2:$V$88</definedName>
    <definedName name="_xlnm.Print_Area" localSheetId="5">'SO 6213'!$B$2:$V$138</definedName>
    <definedName name="_xlnm.Print_Area" localSheetId="6">'SO 6214'!$B$2:$V$147</definedName>
    <definedName name="_xlnm.Print_Area" localSheetId="7">'SO 6215'!$B$2:$V$126</definedName>
    <definedName name="_xlnm.Print_Area" localSheetId="8">'SO 6216'!$B$2:$V$126</definedName>
    <definedName name="_xlnm.Print_Area" localSheetId="9">'SO 6219'!$B$2:$V$113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14" i="2"/>
  <c r="E24" i="2"/>
  <c r="E23" i="2"/>
  <c r="E22" i="2"/>
  <c r="E19" i="2"/>
  <c r="E18" i="2"/>
  <c r="E17" i="2"/>
  <c r="E16" i="2"/>
  <c r="E15" i="2"/>
  <c r="D19" i="2"/>
  <c r="D18" i="2"/>
  <c r="D17" i="2"/>
  <c r="D16" i="2"/>
  <c r="D15" i="2"/>
  <c r="C19" i="2"/>
  <c r="C18" i="2"/>
  <c r="C17" i="2"/>
  <c r="C16" i="2"/>
  <c r="C15" i="2"/>
  <c r="I20" i="2" l="1"/>
  <c r="F15" i="1"/>
  <c r="D15" i="1"/>
  <c r="C14" i="1"/>
  <c r="E14" i="1"/>
  <c r="G13" i="1"/>
  <c r="C13" i="1"/>
  <c r="E13" i="1"/>
  <c r="C12" i="1"/>
  <c r="E12" i="1"/>
  <c r="C11" i="1"/>
  <c r="E11" i="1"/>
  <c r="C10" i="1"/>
  <c r="E10" i="1"/>
  <c r="C9" i="1"/>
  <c r="E9" i="1"/>
  <c r="C8" i="1"/>
  <c r="E8" i="1"/>
  <c r="C7" i="1"/>
  <c r="E7" i="1"/>
  <c r="K14" i="1"/>
  <c r="B14" i="1"/>
  <c r="H29" i="12"/>
  <c r="P29" i="12" s="1"/>
  <c r="H28" i="12"/>
  <c r="P28" i="12" s="1"/>
  <c r="P16" i="12"/>
  <c r="Y113" i="12"/>
  <c r="Z113" i="12"/>
  <c r="M112" i="12"/>
  <c r="F62" i="12" s="1"/>
  <c r="F61" i="12"/>
  <c r="V110" i="12"/>
  <c r="I61" i="12" s="1"/>
  <c r="M110" i="12"/>
  <c r="L110" i="12"/>
  <c r="E61" i="12" s="1"/>
  <c r="K109" i="12"/>
  <c r="J109" i="12"/>
  <c r="Y109" i="12"/>
  <c r="S109" i="12"/>
  <c r="S110" i="12" s="1"/>
  <c r="H61" i="12" s="1"/>
  <c r="L109" i="12"/>
  <c r="L112" i="12" s="1"/>
  <c r="E62" i="12" s="1"/>
  <c r="I109" i="12"/>
  <c r="I110" i="12" s="1"/>
  <c r="G61" i="12" s="1"/>
  <c r="V103" i="12"/>
  <c r="I57" i="12" s="1"/>
  <c r="M103" i="12"/>
  <c r="F57" i="12" s="1"/>
  <c r="K102" i="12"/>
  <c r="J102" i="12"/>
  <c r="S102" i="12"/>
  <c r="L102" i="12"/>
  <c r="I102" i="12"/>
  <c r="K101" i="12"/>
  <c r="J101" i="12"/>
  <c r="S101" i="12"/>
  <c r="L101" i="12"/>
  <c r="L103" i="12" s="1"/>
  <c r="E57" i="12" s="1"/>
  <c r="I101" i="12"/>
  <c r="K100" i="12"/>
  <c r="J100" i="12"/>
  <c r="S100" i="12"/>
  <c r="L100" i="12"/>
  <c r="I100" i="12"/>
  <c r="K99" i="12"/>
  <c r="J99" i="12"/>
  <c r="S99" i="12"/>
  <c r="L99" i="12"/>
  <c r="I99" i="12"/>
  <c r="K98" i="12"/>
  <c r="J98" i="12"/>
  <c r="S98" i="12"/>
  <c r="L98" i="12"/>
  <c r="I98" i="12"/>
  <c r="K97" i="12"/>
  <c r="J97" i="12"/>
  <c r="S97" i="12"/>
  <c r="S103" i="12" s="1"/>
  <c r="H57" i="12" s="1"/>
  <c r="L97" i="12"/>
  <c r="I97" i="12"/>
  <c r="I103" i="12" s="1"/>
  <c r="G57" i="12" s="1"/>
  <c r="I56" i="12"/>
  <c r="V94" i="12"/>
  <c r="M94" i="12"/>
  <c r="F56" i="12" s="1"/>
  <c r="K93" i="12"/>
  <c r="J93" i="12"/>
  <c r="S93" i="12"/>
  <c r="L93" i="12"/>
  <c r="I93" i="12"/>
  <c r="K92" i="12"/>
  <c r="J92" i="12"/>
  <c r="S92" i="12"/>
  <c r="L92" i="12"/>
  <c r="I92" i="12"/>
  <c r="K91" i="12"/>
  <c r="J91" i="12"/>
  <c r="S91" i="12"/>
  <c r="L91" i="12"/>
  <c r="I91" i="12"/>
  <c r="K90" i="12"/>
  <c r="J90" i="12"/>
  <c r="S90" i="12"/>
  <c r="L90" i="12"/>
  <c r="I90" i="12"/>
  <c r="K89" i="12"/>
  <c r="J89" i="12"/>
  <c r="S89" i="12"/>
  <c r="L89" i="12"/>
  <c r="I89" i="12"/>
  <c r="K88" i="12"/>
  <c r="J88" i="12"/>
  <c r="S88" i="12"/>
  <c r="L88" i="12"/>
  <c r="I88" i="12"/>
  <c r="K87" i="12"/>
  <c r="J87" i="12"/>
  <c r="S87" i="12"/>
  <c r="L87" i="12"/>
  <c r="I87" i="12"/>
  <c r="K86" i="12"/>
  <c r="J86" i="12"/>
  <c r="S86" i="12"/>
  <c r="L86" i="12"/>
  <c r="I86" i="12"/>
  <c r="K85" i="12"/>
  <c r="J85" i="12"/>
  <c r="S85" i="12"/>
  <c r="L85" i="12"/>
  <c r="I85" i="12"/>
  <c r="K84" i="12"/>
  <c r="J84" i="12"/>
  <c r="S84" i="12"/>
  <c r="L84" i="12"/>
  <c r="I84" i="12"/>
  <c r="K83" i="12"/>
  <c r="J83" i="12"/>
  <c r="S83" i="12"/>
  <c r="L83" i="12"/>
  <c r="I83" i="12"/>
  <c r="K82" i="12"/>
  <c r="J82" i="12"/>
  <c r="S82" i="12"/>
  <c r="L82" i="12"/>
  <c r="L94" i="12" s="1"/>
  <c r="E56" i="12" s="1"/>
  <c r="I82" i="12"/>
  <c r="K81" i="12"/>
  <c r="K113" i="12" s="1"/>
  <c r="J81" i="12"/>
  <c r="S81" i="12"/>
  <c r="L81" i="12"/>
  <c r="I81" i="12"/>
  <c r="P20" i="12"/>
  <c r="K13" i="1"/>
  <c r="B13" i="1"/>
  <c r="H29" i="9"/>
  <c r="P29" i="9" s="1"/>
  <c r="H28" i="9"/>
  <c r="P28" i="9" s="1"/>
  <c r="P16" i="9"/>
  <c r="P20" i="9" s="1"/>
  <c r="Y126" i="9"/>
  <c r="Z126" i="9"/>
  <c r="I59" i="9"/>
  <c r="V123" i="9"/>
  <c r="M123" i="9"/>
  <c r="F59" i="9" s="1"/>
  <c r="L123" i="9"/>
  <c r="E59" i="9" s="1"/>
  <c r="I123" i="9"/>
  <c r="G59" i="9" s="1"/>
  <c r="K122" i="9"/>
  <c r="J122" i="9"/>
  <c r="S122" i="9"/>
  <c r="S123" i="9" s="1"/>
  <c r="H59" i="9" s="1"/>
  <c r="L122" i="9"/>
  <c r="I122" i="9"/>
  <c r="V119" i="9"/>
  <c r="I58" i="9" s="1"/>
  <c r="M119" i="9"/>
  <c r="F58" i="9" s="1"/>
  <c r="K118" i="9"/>
  <c r="J118" i="9"/>
  <c r="S118" i="9"/>
  <c r="M118" i="9"/>
  <c r="L118" i="9"/>
  <c r="I118" i="9"/>
  <c r="K117" i="9"/>
  <c r="J117" i="9"/>
  <c r="S117" i="9"/>
  <c r="L117" i="9"/>
  <c r="I117" i="9"/>
  <c r="K116" i="9"/>
  <c r="J116" i="9"/>
  <c r="S116" i="9"/>
  <c r="M116" i="9"/>
  <c r="L116" i="9"/>
  <c r="I116" i="9"/>
  <c r="K115" i="9"/>
  <c r="J115" i="9"/>
  <c r="S115" i="9"/>
  <c r="M115" i="9"/>
  <c r="L115" i="9"/>
  <c r="I115" i="9"/>
  <c r="K114" i="9"/>
  <c r="J114" i="9"/>
  <c r="S114" i="9"/>
  <c r="M114" i="9"/>
  <c r="L114" i="9"/>
  <c r="I114" i="9"/>
  <c r="K113" i="9"/>
  <c r="J113" i="9"/>
  <c r="S113" i="9"/>
  <c r="M113" i="9"/>
  <c r="L113" i="9"/>
  <c r="I113" i="9"/>
  <c r="K112" i="9"/>
  <c r="J112" i="9"/>
  <c r="S112" i="9"/>
  <c r="M112" i="9"/>
  <c r="L112" i="9"/>
  <c r="I112" i="9"/>
  <c r="K111" i="9"/>
  <c r="J111" i="9"/>
  <c r="S111" i="9"/>
  <c r="L111" i="9"/>
  <c r="I111" i="9"/>
  <c r="K110" i="9"/>
  <c r="J110" i="9"/>
  <c r="S110" i="9"/>
  <c r="M110" i="9"/>
  <c r="L110" i="9"/>
  <c r="I110" i="9"/>
  <c r="K109" i="9"/>
  <c r="J109" i="9"/>
  <c r="S109" i="9"/>
  <c r="L109" i="9"/>
  <c r="I109" i="9"/>
  <c r="K108" i="9"/>
  <c r="J108" i="9"/>
  <c r="S108" i="9"/>
  <c r="L108" i="9"/>
  <c r="I108" i="9"/>
  <c r="K107" i="9"/>
  <c r="J107" i="9"/>
  <c r="S107" i="9"/>
  <c r="L107" i="9"/>
  <c r="I107" i="9"/>
  <c r="K106" i="9"/>
  <c r="J106" i="9"/>
  <c r="S106" i="9"/>
  <c r="L106" i="9"/>
  <c r="I106" i="9"/>
  <c r="K105" i="9"/>
  <c r="J105" i="9"/>
  <c r="S105" i="9"/>
  <c r="L105" i="9"/>
  <c r="I105" i="9"/>
  <c r="K104" i="9"/>
  <c r="J104" i="9"/>
  <c r="S104" i="9"/>
  <c r="S119" i="9" s="1"/>
  <c r="H58" i="9" s="1"/>
  <c r="M104" i="9"/>
  <c r="L104" i="9"/>
  <c r="I104" i="9"/>
  <c r="K103" i="9"/>
  <c r="J103" i="9"/>
  <c r="S103" i="9"/>
  <c r="L103" i="9"/>
  <c r="L119" i="9" s="1"/>
  <c r="E58" i="9" s="1"/>
  <c r="I103" i="9"/>
  <c r="I119" i="9" s="1"/>
  <c r="G58" i="9" s="1"/>
  <c r="I57" i="9"/>
  <c r="F57" i="9"/>
  <c r="V100" i="9"/>
  <c r="M100" i="9"/>
  <c r="K99" i="9"/>
  <c r="J99" i="9"/>
  <c r="S99" i="9"/>
  <c r="L99" i="9"/>
  <c r="I99" i="9"/>
  <c r="K98" i="9"/>
  <c r="J98" i="9"/>
  <c r="S98" i="9"/>
  <c r="S100" i="9" s="1"/>
  <c r="H57" i="9" s="1"/>
  <c r="L98" i="9"/>
  <c r="I98" i="9"/>
  <c r="K97" i="9"/>
  <c r="J97" i="9"/>
  <c r="S97" i="9"/>
  <c r="L97" i="9"/>
  <c r="I97" i="9"/>
  <c r="K96" i="9"/>
  <c r="J96" i="9"/>
  <c r="S96" i="9"/>
  <c r="L96" i="9"/>
  <c r="L100" i="9" s="1"/>
  <c r="E57" i="9" s="1"/>
  <c r="I96" i="9"/>
  <c r="I100" i="9" s="1"/>
  <c r="G57" i="9" s="1"/>
  <c r="V93" i="9"/>
  <c r="V125" i="9" s="1"/>
  <c r="I60" i="9" s="1"/>
  <c r="K92" i="9"/>
  <c r="J92" i="9"/>
  <c r="S92" i="9"/>
  <c r="M92" i="9"/>
  <c r="M93" i="9" s="1"/>
  <c r="F56" i="9" s="1"/>
  <c r="L92" i="9"/>
  <c r="I92" i="9"/>
  <c r="K91" i="9"/>
  <c r="J91" i="9"/>
  <c r="S91" i="9"/>
  <c r="L91" i="9"/>
  <c r="I91" i="9"/>
  <c r="K90" i="9"/>
  <c r="J90" i="9"/>
  <c r="S90" i="9"/>
  <c r="L90" i="9"/>
  <c r="I90" i="9"/>
  <c r="K89" i="9"/>
  <c r="J89" i="9"/>
  <c r="S89" i="9"/>
  <c r="L89" i="9"/>
  <c r="I89" i="9"/>
  <c r="K88" i="9"/>
  <c r="J88" i="9"/>
  <c r="S88" i="9"/>
  <c r="L88" i="9"/>
  <c r="I88" i="9"/>
  <c r="K87" i="9"/>
  <c r="J87" i="9"/>
  <c r="S87" i="9"/>
  <c r="L87" i="9"/>
  <c r="I87" i="9"/>
  <c r="K86" i="9"/>
  <c r="J86" i="9"/>
  <c r="S86" i="9"/>
  <c r="L86" i="9"/>
  <c r="I86" i="9"/>
  <c r="I93" i="9" s="1"/>
  <c r="G56" i="9" s="1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L83" i="9"/>
  <c r="L125" i="9" s="1"/>
  <c r="E60" i="9" s="1"/>
  <c r="C15" i="9" s="1"/>
  <c r="I83" i="9"/>
  <c r="K82" i="9"/>
  <c r="J82" i="9"/>
  <c r="S82" i="9"/>
  <c r="L82" i="9"/>
  <c r="I82" i="9"/>
  <c r="K81" i="9"/>
  <c r="J81" i="9"/>
  <c r="S81" i="9"/>
  <c r="L81" i="9"/>
  <c r="L93" i="9" s="1"/>
  <c r="E56" i="9" s="1"/>
  <c r="I81" i="9"/>
  <c r="K80" i="9"/>
  <c r="K126" i="9" s="1"/>
  <c r="J80" i="9"/>
  <c r="S80" i="9"/>
  <c r="L80" i="9"/>
  <c r="I80" i="9"/>
  <c r="K79" i="9"/>
  <c r="J79" i="9"/>
  <c r="S79" i="9"/>
  <c r="S93" i="9" s="1"/>
  <c r="L79" i="9"/>
  <c r="I79" i="9"/>
  <c r="K12" i="1"/>
  <c r="B12" i="1"/>
  <c r="G12" i="1" s="1"/>
  <c r="H29" i="8"/>
  <c r="P29" i="8" s="1"/>
  <c r="H28" i="8"/>
  <c r="P28" i="8" s="1"/>
  <c r="P16" i="8"/>
  <c r="P20" i="8" s="1"/>
  <c r="Y126" i="8"/>
  <c r="Z126" i="8"/>
  <c r="V125" i="8"/>
  <c r="I60" i="8" s="1"/>
  <c r="V123" i="8"/>
  <c r="I59" i="8" s="1"/>
  <c r="M123" i="8"/>
  <c r="F59" i="8" s="1"/>
  <c r="L123" i="8"/>
  <c r="E59" i="8" s="1"/>
  <c r="K122" i="8"/>
  <c r="J122" i="8"/>
  <c r="S122" i="8"/>
  <c r="S123" i="8" s="1"/>
  <c r="H59" i="8" s="1"/>
  <c r="L122" i="8"/>
  <c r="I122" i="8"/>
  <c r="I123" i="8" s="1"/>
  <c r="G59" i="8" s="1"/>
  <c r="I58" i="8"/>
  <c r="V119" i="8"/>
  <c r="K118" i="8"/>
  <c r="J118" i="8"/>
  <c r="S118" i="8"/>
  <c r="M118" i="8"/>
  <c r="L118" i="8"/>
  <c r="I118" i="8"/>
  <c r="K117" i="8"/>
  <c r="J117" i="8"/>
  <c r="S117" i="8"/>
  <c r="L117" i="8"/>
  <c r="I117" i="8"/>
  <c r="K116" i="8"/>
  <c r="J116" i="8"/>
  <c r="S116" i="8"/>
  <c r="M116" i="8"/>
  <c r="L116" i="8"/>
  <c r="I116" i="8"/>
  <c r="K115" i="8"/>
  <c r="J115" i="8"/>
  <c r="S115" i="8"/>
  <c r="M115" i="8"/>
  <c r="L115" i="8"/>
  <c r="I115" i="8"/>
  <c r="K114" i="8"/>
  <c r="J114" i="8"/>
  <c r="S114" i="8"/>
  <c r="M114" i="8"/>
  <c r="L114" i="8"/>
  <c r="I114" i="8"/>
  <c r="K113" i="8"/>
  <c r="J113" i="8"/>
  <c r="S113" i="8"/>
  <c r="M113" i="8"/>
  <c r="L113" i="8"/>
  <c r="I113" i="8"/>
  <c r="K112" i="8"/>
  <c r="J112" i="8"/>
  <c r="S112" i="8"/>
  <c r="M112" i="8"/>
  <c r="L112" i="8"/>
  <c r="I112" i="8"/>
  <c r="K111" i="8"/>
  <c r="J111" i="8"/>
  <c r="S111" i="8"/>
  <c r="L111" i="8"/>
  <c r="I111" i="8"/>
  <c r="K110" i="8"/>
  <c r="J110" i="8"/>
  <c r="S110" i="8"/>
  <c r="M110" i="8"/>
  <c r="M119" i="8" s="1"/>
  <c r="F58" i="8" s="1"/>
  <c r="L110" i="8"/>
  <c r="I110" i="8"/>
  <c r="K109" i="8"/>
  <c r="J109" i="8"/>
  <c r="S109" i="8"/>
  <c r="L109" i="8"/>
  <c r="I109" i="8"/>
  <c r="K108" i="8"/>
  <c r="J108" i="8"/>
  <c r="S108" i="8"/>
  <c r="L108" i="8"/>
  <c r="I108" i="8"/>
  <c r="K107" i="8"/>
  <c r="J107" i="8"/>
  <c r="S107" i="8"/>
  <c r="L107" i="8"/>
  <c r="I107" i="8"/>
  <c r="K106" i="8"/>
  <c r="J106" i="8"/>
  <c r="S106" i="8"/>
  <c r="L106" i="8"/>
  <c r="I106" i="8"/>
  <c r="I119" i="8" s="1"/>
  <c r="G58" i="8" s="1"/>
  <c r="K105" i="8"/>
  <c r="J105" i="8"/>
  <c r="S105" i="8"/>
  <c r="L105" i="8"/>
  <c r="I105" i="8"/>
  <c r="K104" i="8"/>
  <c r="J104" i="8"/>
  <c r="S104" i="8"/>
  <c r="M104" i="8"/>
  <c r="L104" i="8"/>
  <c r="I104" i="8"/>
  <c r="K103" i="8"/>
  <c r="J103" i="8"/>
  <c r="S103" i="8"/>
  <c r="S119" i="8" s="1"/>
  <c r="H58" i="8" s="1"/>
  <c r="L103" i="8"/>
  <c r="L119" i="8" s="1"/>
  <c r="E58" i="8" s="1"/>
  <c r="I103" i="8"/>
  <c r="V100" i="8"/>
  <c r="I57" i="8" s="1"/>
  <c r="M100" i="8"/>
  <c r="F57" i="8" s="1"/>
  <c r="K99" i="8"/>
  <c r="J99" i="8"/>
  <c r="S99" i="8"/>
  <c r="L99" i="8"/>
  <c r="L100" i="8" s="1"/>
  <c r="E57" i="8" s="1"/>
  <c r="I99" i="8"/>
  <c r="I100" i="8" s="1"/>
  <c r="G57" i="8" s="1"/>
  <c r="K98" i="8"/>
  <c r="J98" i="8"/>
  <c r="S98" i="8"/>
  <c r="L98" i="8"/>
  <c r="I98" i="8"/>
  <c r="K97" i="8"/>
  <c r="J97" i="8"/>
  <c r="S97" i="8"/>
  <c r="S100" i="8" s="1"/>
  <c r="H57" i="8" s="1"/>
  <c r="L97" i="8"/>
  <c r="I97" i="8"/>
  <c r="K96" i="8"/>
  <c r="J96" i="8"/>
  <c r="S96" i="8"/>
  <c r="L96" i="8"/>
  <c r="I96" i="8"/>
  <c r="I56" i="8"/>
  <c r="F56" i="8"/>
  <c r="V93" i="8"/>
  <c r="V126" i="8" s="1"/>
  <c r="I62" i="8" s="1"/>
  <c r="M93" i="8"/>
  <c r="K92" i="8"/>
  <c r="J92" i="8"/>
  <c r="S92" i="8"/>
  <c r="M92" i="8"/>
  <c r="L92" i="8"/>
  <c r="I92" i="8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L86" i="8"/>
  <c r="I86" i="8"/>
  <c r="K85" i="8"/>
  <c r="J85" i="8"/>
  <c r="S85" i="8"/>
  <c r="L85" i="8"/>
  <c r="I85" i="8"/>
  <c r="K84" i="8"/>
  <c r="J84" i="8"/>
  <c r="S84" i="8"/>
  <c r="L84" i="8"/>
  <c r="I84" i="8"/>
  <c r="K83" i="8"/>
  <c r="J83" i="8"/>
  <c r="S83" i="8"/>
  <c r="L83" i="8"/>
  <c r="I83" i="8"/>
  <c r="K82" i="8"/>
  <c r="J82" i="8"/>
  <c r="S82" i="8"/>
  <c r="L82" i="8"/>
  <c r="L93" i="8" s="1"/>
  <c r="E56" i="8" s="1"/>
  <c r="I82" i="8"/>
  <c r="K81" i="8"/>
  <c r="J81" i="8"/>
  <c r="S81" i="8"/>
  <c r="L81" i="8"/>
  <c r="I81" i="8"/>
  <c r="K80" i="8"/>
  <c r="J80" i="8"/>
  <c r="S80" i="8"/>
  <c r="L80" i="8"/>
  <c r="I80" i="8"/>
  <c r="K79" i="8"/>
  <c r="K126" i="8" s="1"/>
  <c r="J79" i="8"/>
  <c r="S79" i="8"/>
  <c r="S93" i="8" s="1"/>
  <c r="H56" i="8" s="1"/>
  <c r="L79" i="8"/>
  <c r="I79" i="8"/>
  <c r="K11" i="1"/>
  <c r="B11" i="1"/>
  <c r="G11" i="1" s="1"/>
  <c r="H29" i="7"/>
  <c r="P29" i="7" s="1"/>
  <c r="H28" i="7"/>
  <c r="P28" i="7" s="1"/>
  <c r="P16" i="7"/>
  <c r="Y147" i="7"/>
  <c r="Z147" i="7"/>
  <c r="V144" i="7"/>
  <c r="I64" i="7" s="1"/>
  <c r="K143" i="7"/>
  <c r="J143" i="7"/>
  <c r="S143" i="7"/>
  <c r="L143" i="7"/>
  <c r="I143" i="7"/>
  <c r="K142" i="7"/>
  <c r="J142" i="7"/>
  <c r="S142" i="7"/>
  <c r="M142" i="7"/>
  <c r="L142" i="7"/>
  <c r="I142" i="7"/>
  <c r="K141" i="7"/>
  <c r="J141" i="7"/>
  <c r="S141" i="7"/>
  <c r="L141" i="7"/>
  <c r="I141" i="7"/>
  <c r="K140" i="7"/>
  <c r="J140" i="7"/>
  <c r="S140" i="7"/>
  <c r="L140" i="7"/>
  <c r="I140" i="7"/>
  <c r="K139" i="7"/>
  <c r="J139" i="7"/>
  <c r="S139" i="7"/>
  <c r="L139" i="7"/>
  <c r="I139" i="7"/>
  <c r="K138" i="7"/>
  <c r="J138" i="7"/>
  <c r="S138" i="7"/>
  <c r="M138" i="7"/>
  <c r="M144" i="7" s="1"/>
  <c r="F64" i="7" s="1"/>
  <c r="L138" i="7"/>
  <c r="L144" i="7" s="1"/>
  <c r="E64" i="7" s="1"/>
  <c r="I138" i="7"/>
  <c r="K137" i="7"/>
  <c r="J137" i="7"/>
  <c r="S137" i="7"/>
  <c r="L137" i="7"/>
  <c r="I137" i="7"/>
  <c r="K136" i="7"/>
  <c r="J136" i="7"/>
  <c r="S136" i="7"/>
  <c r="L136" i="7"/>
  <c r="I136" i="7"/>
  <c r="K135" i="7"/>
  <c r="J135" i="7"/>
  <c r="S135" i="7"/>
  <c r="L135" i="7"/>
  <c r="I135" i="7"/>
  <c r="K134" i="7"/>
  <c r="J134" i="7"/>
  <c r="S134" i="7"/>
  <c r="L134" i="7"/>
  <c r="I134" i="7"/>
  <c r="K133" i="7"/>
  <c r="J133" i="7"/>
  <c r="S133" i="7"/>
  <c r="S144" i="7" s="1"/>
  <c r="H64" i="7" s="1"/>
  <c r="L133" i="7"/>
  <c r="I133" i="7"/>
  <c r="I144" i="7" s="1"/>
  <c r="G64" i="7" s="1"/>
  <c r="V130" i="7"/>
  <c r="V146" i="7" s="1"/>
  <c r="I65" i="7" s="1"/>
  <c r="K129" i="7"/>
  <c r="J129" i="7"/>
  <c r="S129" i="7"/>
  <c r="L129" i="7"/>
  <c r="I129" i="7"/>
  <c r="K128" i="7"/>
  <c r="J128" i="7"/>
  <c r="S128" i="7"/>
  <c r="L128" i="7"/>
  <c r="I128" i="7"/>
  <c r="K127" i="7"/>
  <c r="J127" i="7"/>
  <c r="S127" i="7"/>
  <c r="L127" i="7"/>
  <c r="I127" i="7"/>
  <c r="K126" i="7"/>
  <c r="J126" i="7"/>
  <c r="S126" i="7"/>
  <c r="M126" i="7"/>
  <c r="L126" i="7"/>
  <c r="I126" i="7"/>
  <c r="K125" i="7"/>
  <c r="J125" i="7"/>
  <c r="S125" i="7"/>
  <c r="L125" i="7"/>
  <c r="I125" i="7"/>
  <c r="K124" i="7"/>
  <c r="J124" i="7"/>
  <c r="S124" i="7"/>
  <c r="M124" i="7"/>
  <c r="L124" i="7"/>
  <c r="I124" i="7"/>
  <c r="K123" i="7"/>
  <c r="J123" i="7"/>
  <c r="S123" i="7"/>
  <c r="L123" i="7"/>
  <c r="I123" i="7"/>
  <c r="K122" i="7"/>
  <c r="J122" i="7"/>
  <c r="S122" i="7"/>
  <c r="M122" i="7"/>
  <c r="M130" i="7" s="1"/>
  <c r="F63" i="7" s="1"/>
  <c r="L122" i="7"/>
  <c r="I122" i="7"/>
  <c r="K121" i="7"/>
  <c r="J121" i="7"/>
  <c r="S121" i="7"/>
  <c r="S130" i="7" s="1"/>
  <c r="H63" i="7" s="1"/>
  <c r="L121" i="7"/>
  <c r="L130" i="7" s="1"/>
  <c r="E63" i="7" s="1"/>
  <c r="I121" i="7"/>
  <c r="I130" i="7" s="1"/>
  <c r="G63" i="7" s="1"/>
  <c r="I59" i="7"/>
  <c r="V115" i="7"/>
  <c r="M115" i="7"/>
  <c r="F59" i="7" s="1"/>
  <c r="I115" i="7"/>
  <c r="G59" i="7" s="1"/>
  <c r="K114" i="7"/>
  <c r="J114" i="7"/>
  <c r="S114" i="7"/>
  <c r="S115" i="7" s="1"/>
  <c r="H59" i="7" s="1"/>
  <c r="L114" i="7"/>
  <c r="L115" i="7" s="1"/>
  <c r="E59" i="7" s="1"/>
  <c r="I114" i="7"/>
  <c r="I58" i="7"/>
  <c r="V111" i="7"/>
  <c r="I111" i="7"/>
  <c r="G58" i="7" s="1"/>
  <c r="K110" i="7"/>
  <c r="J110" i="7"/>
  <c r="S110" i="7"/>
  <c r="M110" i="7"/>
  <c r="L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M106" i="7"/>
  <c r="L106" i="7"/>
  <c r="I106" i="7"/>
  <c r="K105" i="7"/>
  <c r="J105" i="7"/>
  <c r="S105" i="7"/>
  <c r="M105" i="7"/>
  <c r="M111" i="7" s="1"/>
  <c r="F58" i="7" s="1"/>
  <c r="L105" i="7"/>
  <c r="I105" i="7"/>
  <c r="K104" i="7"/>
  <c r="J104" i="7"/>
  <c r="S104" i="7"/>
  <c r="S111" i="7" s="1"/>
  <c r="H58" i="7" s="1"/>
  <c r="L104" i="7"/>
  <c r="L111" i="7" s="1"/>
  <c r="E58" i="7" s="1"/>
  <c r="I104" i="7"/>
  <c r="I57" i="7"/>
  <c r="E57" i="7"/>
  <c r="V101" i="7"/>
  <c r="M101" i="7"/>
  <c r="F57" i="7" s="1"/>
  <c r="L101" i="7"/>
  <c r="I101" i="7"/>
  <c r="G57" i="7" s="1"/>
  <c r="K100" i="7"/>
  <c r="J100" i="7"/>
  <c r="S100" i="7"/>
  <c r="L100" i="7"/>
  <c r="I100" i="7"/>
  <c r="K99" i="7"/>
  <c r="J99" i="7"/>
  <c r="S99" i="7"/>
  <c r="L99" i="7"/>
  <c r="I99" i="7"/>
  <c r="K98" i="7"/>
  <c r="J98" i="7"/>
  <c r="S98" i="7"/>
  <c r="S101" i="7" s="1"/>
  <c r="H57" i="7" s="1"/>
  <c r="L98" i="7"/>
  <c r="I98" i="7"/>
  <c r="V95" i="7"/>
  <c r="I56" i="7" s="1"/>
  <c r="K94" i="7"/>
  <c r="J94" i="7"/>
  <c r="S94" i="7"/>
  <c r="M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L95" i="7" s="1"/>
  <c r="E56" i="7" s="1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K147" i="7" s="1"/>
  <c r="J84" i="7"/>
  <c r="S84" i="7"/>
  <c r="S95" i="7" s="1"/>
  <c r="H56" i="7" s="1"/>
  <c r="L84" i="7"/>
  <c r="I84" i="7"/>
  <c r="P20" i="7"/>
  <c r="K10" i="1"/>
  <c r="B10" i="1"/>
  <c r="G10" i="1" s="1"/>
  <c r="H29" i="6"/>
  <c r="P29" i="6" s="1"/>
  <c r="H28" i="6"/>
  <c r="P28" i="6" s="1"/>
  <c r="P16" i="6"/>
  <c r="Y138" i="6"/>
  <c r="Z138" i="6"/>
  <c r="M137" i="6"/>
  <c r="F62" i="6" s="1"/>
  <c r="F61" i="6"/>
  <c r="V135" i="6"/>
  <c r="I61" i="6" s="1"/>
  <c r="M135" i="6"/>
  <c r="I135" i="6"/>
  <c r="G61" i="6" s="1"/>
  <c r="K134" i="6"/>
  <c r="J134" i="6"/>
  <c r="Y134" i="6"/>
  <c r="S134" i="6"/>
  <c r="S135" i="6" s="1"/>
  <c r="H61" i="6" s="1"/>
  <c r="L134" i="6"/>
  <c r="L135" i="6" s="1"/>
  <c r="E61" i="6" s="1"/>
  <c r="I134" i="6"/>
  <c r="I137" i="6" s="1"/>
  <c r="G62" i="6" s="1"/>
  <c r="I57" i="6"/>
  <c r="V128" i="6"/>
  <c r="M128" i="6"/>
  <c r="F57" i="6" s="1"/>
  <c r="K127" i="6"/>
  <c r="J127" i="6"/>
  <c r="S127" i="6"/>
  <c r="L127" i="6"/>
  <c r="I127" i="6"/>
  <c r="K126" i="6"/>
  <c r="J126" i="6"/>
  <c r="S126" i="6"/>
  <c r="L126" i="6"/>
  <c r="I126" i="6"/>
  <c r="K125" i="6"/>
  <c r="J125" i="6"/>
  <c r="S125" i="6"/>
  <c r="L125" i="6"/>
  <c r="I125" i="6"/>
  <c r="K124" i="6"/>
  <c r="J124" i="6"/>
  <c r="S124" i="6"/>
  <c r="L124" i="6"/>
  <c r="I124" i="6"/>
  <c r="K123" i="6"/>
  <c r="J123" i="6"/>
  <c r="S123" i="6"/>
  <c r="L123" i="6"/>
  <c r="I123" i="6"/>
  <c r="K122" i="6"/>
  <c r="J122" i="6"/>
  <c r="S122" i="6"/>
  <c r="S128" i="6" s="1"/>
  <c r="H57" i="6" s="1"/>
  <c r="L122" i="6"/>
  <c r="L128" i="6" s="1"/>
  <c r="E57" i="6" s="1"/>
  <c r="I122" i="6"/>
  <c r="I128" i="6" s="1"/>
  <c r="G57" i="6" s="1"/>
  <c r="I56" i="6"/>
  <c r="F56" i="6"/>
  <c r="V119" i="6"/>
  <c r="M119" i="6"/>
  <c r="K118" i="6"/>
  <c r="J118" i="6"/>
  <c r="S118" i="6"/>
  <c r="L118" i="6"/>
  <c r="I118" i="6"/>
  <c r="K117" i="6"/>
  <c r="J117" i="6"/>
  <c r="S117" i="6"/>
  <c r="L117" i="6"/>
  <c r="I117" i="6"/>
  <c r="K116" i="6"/>
  <c r="J116" i="6"/>
  <c r="S116" i="6"/>
  <c r="L116" i="6"/>
  <c r="I116" i="6"/>
  <c r="K115" i="6"/>
  <c r="J115" i="6"/>
  <c r="S115" i="6"/>
  <c r="L115" i="6"/>
  <c r="I115" i="6"/>
  <c r="K114" i="6"/>
  <c r="J114" i="6"/>
  <c r="S114" i="6"/>
  <c r="L114" i="6"/>
  <c r="I114" i="6"/>
  <c r="K113" i="6"/>
  <c r="J113" i="6"/>
  <c r="S113" i="6"/>
  <c r="L113" i="6"/>
  <c r="I113" i="6"/>
  <c r="K112" i="6"/>
  <c r="J112" i="6"/>
  <c r="S112" i="6"/>
  <c r="L112" i="6"/>
  <c r="I112" i="6"/>
  <c r="K111" i="6"/>
  <c r="J111" i="6"/>
  <c r="S111" i="6"/>
  <c r="L111" i="6"/>
  <c r="I111" i="6"/>
  <c r="K110" i="6"/>
  <c r="J110" i="6"/>
  <c r="S110" i="6"/>
  <c r="L110" i="6"/>
  <c r="I110" i="6"/>
  <c r="K109" i="6"/>
  <c r="J109" i="6"/>
  <c r="S109" i="6"/>
  <c r="L109" i="6"/>
  <c r="I109" i="6"/>
  <c r="K108" i="6"/>
  <c r="J108" i="6"/>
  <c r="S108" i="6"/>
  <c r="L108" i="6"/>
  <c r="I108" i="6"/>
  <c r="K107" i="6"/>
  <c r="J107" i="6"/>
  <c r="S107" i="6"/>
  <c r="L107" i="6"/>
  <c r="I107" i="6"/>
  <c r="K106" i="6"/>
  <c r="J106" i="6"/>
  <c r="S106" i="6"/>
  <c r="L106" i="6"/>
  <c r="I106" i="6"/>
  <c r="K105" i="6"/>
  <c r="J105" i="6"/>
  <c r="S105" i="6"/>
  <c r="L105" i="6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L102" i="6"/>
  <c r="I102" i="6"/>
  <c r="K101" i="6"/>
  <c r="J101" i="6"/>
  <c r="S101" i="6"/>
  <c r="L101" i="6"/>
  <c r="I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L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L119" i="6" s="1"/>
  <c r="E56" i="6" s="1"/>
  <c r="I83" i="6"/>
  <c r="K82" i="6"/>
  <c r="J82" i="6"/>
  <c r="S82" i="6"/>
  <c r="L82" i="6"/>
  <c r="I82" i="6"/>
  <c r="K81" i="6"/>
  <c r="K138" i="6" s="1"/>
  <c r="J81" i="6"/>
  <c r="S81" i="6"/>
  <c r="S119" i="6" s="1"/>
  <c r="H56" i="6" s="1"/>
  <c r="L81" i="6"/>
  <c r="I81" i="6"/>
  <c r="P20" i="6"/>
  <c r="K9" i="1"/>
  <c r="B9" i="1"/>
  <c r="H29" i="5"/>
  <c r="P29" i="5" s="1"/>
  <c r="H28" i="5"/>
  <c r="P28" i="5" s="1"/>
  <c r="P16" i="5"/>
  <c r="Y88" i="5"/>
  <c r="Z88" i="5"/>
  <c r="V85" i="5"/>
  <c r="V87" i="5" s="1"/>
  <c r="I57" i="5" s="1"/>
  <c r="M85" i="5"/>
  <c r="F56" i="5" s="1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L80" i="5"/>
  <c r="I80" i="5"/>
  <c r="K79" i="5"/>
  <c r="J79" i="5"/>
  <c r="S79" i="5"/>
  <c r="L79" i="5"/>
  <c r="L85" i="5" s="1"/>
  <c r="E56" i="5" s="1"/>
  <c r="I79" i="5"/>
  <c r="K78" i="5"/>
  <c r="J78" i="5"/>
  <c r="S78" i="5"/>
  <c r="L78" i="5"/>
  <c r="I78" i="5"/>
  <c r="K77" i="5"/>
  <c r="J77" i="5"/>
  <c r="S77" i="5"/>
  <c r="L77" i="5"/>
  <c r="I77" i="5"/>
  <c r="K76" i="5"/>
  <c r="K88" i="5" s="1"/>
  <c r="J76" i="5"/>
  <c r="S76" i="5"/>
  <c r="S85" i="5" s="1"/>
  <c r="H56" i="5" s="1"/>
  <c r="L76" i="5"/>
  <c r="I76" i="5"/>
  <c r="P20" i="5"/>
  <c r="K8" i="1"/>
  <c r="B8" i="1"/>
  <c r="H29" i="4"/>
  <c r="P29" i="4" s="1"/>
  <c r="H28" i="4"/>
  <c r="P28" i="4" s="1"/>
  <c r="P16" i="4"/>
  <c r="Y215" i="4"/>
  <c r="Z215" i="4"/>
  <c r="V212" i="4"/>
  <c r="I67" i="4" s="1"/>
  <c r="K211" i="4"/>
  <c r="J211" i="4"/>
  <c r="S211" i="4"/>
  <c r="L211" i="4"/>
  <c r="I211" i="4"/>
  <c r="K210" i="4"/>
  <c r="J210" i="4"/>
  <c r="S210" i="4"/>
  <c r="M210" i="4"/>
  <c r="L210" i="4"/>
  <c r="I210" i="4"/>
  <c r="K209" i="4"/>
  <c r="J209" i="4"/>
  <c r="S209" i="4"/>
  <c r="L209" i="4"/>
  <c r="I209" i="4"/>
  <c r="K208" i="4"/>
  <c r="J208" i="4"/>
  <c r="S208" i="4"/>
  <c r="M208" i="4"/>
  <c r="L208" i="4"/>
  <c r="I208" i="4"/>
  <c r="K207" i="4"/>
  <c r="J207" i="4"/>
  <c r="S207" i="4"/>
  <c r="L207" i="4"/>
  <c r="I207" i="4"/>
  <c r="K206" i="4"/>
  <c r="J206" i="4"/>
  <c r="S206" i="4"/>
  <c r="M206" i="4"/>
  <c r="L206" i="4"/>
  <c r="I206" i="4"/>
  <c r="K205" i="4"/>
  <c r="J205" i="4"/>
  <c r="S205" i="4"/>
  <c r="L205" i="4"/>
  <c r="I205" i="4"/>
  <c r="K204" i="4"/>
  <c r="J204" i="4"/>
  <c r="S204" i="4"/>
  <c r="L204" i="4"/>
  <c r="I204" i="4"/>
  <c r="K203" i="4"/>
  <c r="J203" i="4"/>
  <c r="S203" i="4"/>
  <c r="L203" i="4"/>
  <c r="I203" i="4"/>
  <c r="K202" i="4"/>
  <c r="J202" i="4"/>
  <c r="S202" i="4"/>
  <c r="M202" i="4"/>
  <c r="L202" i="4"/>
  <c r="I202" i="4"/>
  <c r="K201" i="4"/>
  <c r="J201" i="4"/>
  <c r="S201" i="4"/>
  <c r="L201" i="4"/>
  <c r="I201" i="4"/>
  <c r="K200" i="4"/>
  <c r="J200" i="4"/>
  <c r="S200" i="4"/>
  <c r="M200" i="4"/>
  <c r="L200" i="4"/>
  <c r="I200" i="4"/>
  <c r="K199" i="4"/>
  <c r="J199" i="4"/>
  <c r="S199" i="4"/>
  <c r="M199" i="4"/>
  <c r="L199" i="4"/>
  <c r="I199" i="4"/>
  <c r="K198" i="4"/>
  <c r="J198" i="4"/>
  <c r="S198" i="4"/>
  <c r="L198" i="4"/>
  <c r="I198" i="4"/>
  <c r="K197" i="4"/>
  <c r="J197" i="4"/>
  <c r="S197" i="4"/>
  <c r="M197" i="4"/>
  <c r="L197" i="4"/>
  <c r="I197" i="4"/>
  <c r="K196" i="4"/>
  <c r="J196" i="4"/>
  <c r="S196" i="4"/>
  <c r="L196" i="4"/>
  <c r="I196" i="4"/>
  <c r="K195" i="4"/>
  <c r="J195" i="4"/>
  <c r="S195" i="4"/>
  <c r="L195" i="4"/>
  <c r="I195" i="4"/>
  <c r="K194" i="4"/>
  <c r="J194" i="4"/>
  <c r="S194" i="4"/>
  <c r="L194" i="4"/>
  <c r="I194" i="4"/>
  <c r="K193" i="4"/>
  <c r="J193" i="4"/>
  <c r="S193" i="4"/>
  <c r="L193" i="4"/>
  <c r="I193" i="4"/>
  <c r="K192" i="4"/>
  <c r="J192" i="4"/>
  <c r="S192" i="4"/>
  <c r="L192" i="4"/>
  <c r="I192" i="4"/>
  <c r="K191" i="4"/>
  <c r="J191" i="4"/>
  <c r="S191" i="4"/>
  <c r="L191" i="4"/>
  <c r="I191" i="4"/>
  <c r="K190" i="4"/>
  <c r="J190" i="4"/>
  <c r="S190" i="4"/>
  <c r="L190" i="4"/>
  <c r="I190" i="4"/>
  <c r="K189" i="4"/>
  <c r="J189" i="4"/>
  <c r="S189" i="4"/>
  <c r="L189" i="4"/>
  <c r="I189" i="4"/>
  <c r="K188" i="4"/>
  <c r="J188" i="4"/>
  <c r="S188" i="4"/>
  <c r="L188" i="4"/>
  <c r="I188" i="4"/>
  <c r="K187" i="4"/>
  <c r="J187" i="4"/>
  <c r="S187" i="4"/>
  <c r="L187" i="4"/>
  <c r="I187" i="4"/>
  <c r="K186" i="4"/>
  <c r="J186" i="4"/>
  <c r="S186" i="4"/>
  <c r="L186" i="4"/>
  <c r="I186" i="4"/>
  <c r="K185" i="4"/>
  <c r="J185" i="4"/>
  <c r="S185" i="4"/>
  <c r="M185" i="4"/>
  <c r="L185" i="4"/>
  <c r="I185" i="4"/>
  <c r="K184" i="4"/>
  <c r="J184" i="4"/>
  <c r="S184" i="4"/>
  <c r="L184" i="4"/>
  <c r="I184" i="4"/>
  <c r="K183" i="4"/>
  <c r="J183" i="4"/>
  <c r="S183" i="4"/>
  <c r="L183" i="4"/>
  <c r="I183" i="4"/>
  <c r="K182" i="4"/>
  <c r="J182" i="4"/>
  <c r="S182" i="4"/>
  <c r="L182" i="4"/>
  <c r="I182" i="4"/>
  <c r="K181" i="4"/>
  <c r="J181" i="4"/>
  <c r="S181" i="4"/>
  <c r="L181" i="4"/>
  <c r="I181" i="4"/>
  <c r="K180" i="4"/>
  <c r="J180" i="4"/>
  <c r="S180" i="4"/>
  <c r="L180" i="4"/>
  <c r="I180" i="4"/>
  <c r="K179" i="4"/>
  <c r="J179" i="4"/>
  <c r="S179" i="4"/>
  <c r="L179" i="4"/>
  <c r="I179" i="4"/>
  <c r="K178" i="4"/>
  <c r="J178" i="4"/>
  <c r="S178" i="4"/>
  <c r="L178" i="4"/>
  <c r="I178" i="4"/>
  <c r="K177" i="4"/>
  <c r="J177" i="4"/>
  <c r="S177" i="4"/>
  <c r="L177" i="4"/>
  <c r="I177" i="4"/>
  <c r="K176" i="4"/>
  <c r="J176" i="4"/>
  <c r="S176" i="4"/>
  <c r="M176" i="4"/>
  <c r="M212" i="4" s="1"/>
  <c r="F67" i="4" s="1"/>
  <c r="L176" i="4"/>
  <c r="I176" i="4"/>
  <c r="I212" i="4" s="1"/>
  <c r="G67" i="4" s="1"/>
  <c r="K175" i="4"/>
  <c r="J175" i="4"/>
  <c r="S175" i="4"/>
  <c r="S212" i="4" s="1"/>
  <c r="H67" i="4" s="1"/>
  <c r="L175" i="4"/>
  <c r="L212" i="4" s="1"/>
  <c r="E67" i="4" s="1"/>
  <c r="I175" i="4"/>
  <c r="V172" i="4"/>
  <c r="I66" i="4" s="1"/>
  <c r="K171" i="4"/>
  <c r="J171" i="4"/>
  <c r="S171" i="4"/>
  <c r="L171" i="4"/>
  <c r="I171" i="4"/>
  <c r="K170" i="4"/>
  <c r="J170" i="4"/>
  <c r="S170" i="4"/>
  <c r="L170" i="4"/>
  <c r="I170" i="4"/>
  <c r="K169" i="4"/>
  <c r="J169" i="4"/>
  <c r="S169" i="4"/>
  <c r="L169" i="4"/>
  <c r="I169" i="4"/>
  <c r="K168" i="4"/>
  <c r="J168" i="4"/>
  <c r="S168" i="4"/>
  <c r="M168" i="4"/>
  <c r="L168" i="4"/>
  <c r="I168" i="4"/>
  <c r="K167" i="4"/>
  <c r="J167" i="4"/>
  <c r="S167" i="4"/>
  <c r="L167" i="4"/>
  <c r="I167" i="4"/>
  <c r="K166" i="4"/>
  <c r="J166" i="4"/>
  <c r="S166" i="4"/>
  <c r="M166" i="4"/>
  <c r="L166" i="4"/>
  <c r="I166" i="4"/>
  <c r="K165" i="4"/>
  <c r="J165" i="4"/>
  <c r="S165" i="4"/>
  <c r="L165" i="4"/>
  <c r="I165" i="4"/>
  <c r="K164" i="4"/>
  <c r="J164" i="4"/>
  <c r="S164" i="4"/>
  <c r="M164" i="4"/>
  <c r="L164" i="4"/>
  <c r="I164" i="4"/>
  <c r="K163" i="4"/>
  <c r="J163" i="4"/>
  <c r="S163" i="4"/>
  <c r="L163" i="4"/>
  <c r="I163" i="4"/>
  <c r="K162" i="4"/>
  <c r="J162" i="4"/>
  <c r="S162" i="4"/>
  <c r="M162" i="4"/>
  <c r="L162" i="4"/>
  <c r="I162" i="4"/>
  <c r="K161" i="4"/>
  <c r="J161" i="4"/>
  <c r="S161" i="4"/>
  <c r="L161" i="4"/>
  <c r="I161" i="4"/>
  <c r="K160" i="4"/>
  <c r="J160" i="4"/>
  <c r="S160" i="4"/>
  <c r="M160" i="4"/>
  <c r="M172" i="4" s="1"/>
  <c r="F66" i="4" s="1"/>
  <c r="L160" i="4"/>
  <c r="I160" i="4"/>
  <c r="K159" i="4"/>
  <c r="J159" i="4"/>
  <c r="S159" i="4"/>
  <c r="L159" i="4"/>
  <c r="I159" i="4"/>
  <c r="K158" i="4"/>
  <c r="J158" i="4"/>
  <c r="S158" i="4"/>
  <c r="M158" i="4"/>
  <c r="L158" i="4"/>
  <c r="I158" i="4"/>
  <c r="K157" i="4"/>
  <c r="J157" i="4"/>
  <c r="S157" i="4"/>
  <c r="L157" i="4"/>
  <c r="I157" i="4"/>
  <c r="K156" i="4"/>
  <c r="J156" i="4"/>
  <c r="S156" i="4"/>
  <c r="L156" i="4"/>
  <c r="I156" i="4"/>
  <c r="K155" i="4"/>
  <c r="J155" i="4"/>
  <c r="S155" i="4"/>
  <c r="L155" i="4"/>
  <c r="I155" i="4"/>
  <c r="K154" i="4"/>
  <c r="J154" i="4"/>
  <c r="S154" i="4"/>
  <c r="S172" i="4" s="1"/>
  <c r="H66" i="4" s="1"/>
  <c r="L154" i="4"/>
  <c r="L172" i="4" s="1"/>
  <c r="E66" i="4" s="1"/>
  <c r="I154" i="4"/>
  <c r="I172" i="4" s="1"/>
  <c r="G66" i="4" s="1"/>
  <c r="V151" i="4"/>
  <c r="I65" i="4" s="1"/>
  <c r="K150" i="4"/>
  <c r="J150" i="4"/>
  <c r="S150" i="4"/>
  <c r="L150" i="4"/>
  <c r="I150" i="4"/>
  <c r="K149" i="4"/>
  <c r="J149" i="4"/>
  <c r="S149" i="4"/>
  <c r="L149" i="4"/>
  <c r="I149" i="4"/>
  <c r="K148" i="4"/>
  <c r="J148" i="4"/>
  <c r="S148" i="4"/>
  <c r="L148" i="4"/>
  <c r="I148" i="4"/>
  <c r="K147" i="4"/>
  <c r="J147" i="4"/>
  <c r="S147" i="4"/>
  <c r="L147" i="4"/>
  <c r="I147" i="4"/>
  <c r="K146" i="4"/>
  <c r="J146" i="4"/>
  <c r="S146" i="4"/>
  <c r="L146" i="4"/>
  <c r="I146" i="4"/>
  <c r="K145" i="4"/>
  <c r="J145" i="4"/>
  <c r="S145" i="4"/>
  <c r="M145" i="4"/>
  <c r="L145" i="4"/>
  <c r="I145" i="4"/>
  <c r="K144" i="4"/>
  <c r="J144" i="4"/>
  <c r="S144" i="4"/>
  <c r="L144" i="4"/>
  <c r="I144" i="4"/>
  <c r="K143" i="4"/>
  <c r="J143" i="4"/>
  <c r="S143" i="4"/>
  <c r="L143" i="4"/>
  <c r="I143" i="4"/>
  <c r="K142" i="4"/>
  <c r="J142" i="4"/>
  <c r="S142" i="4"/>
  <c r="L142" i="4"/>
  <c r="I142" i="4"/>
  <c r="K141" i="4"/>
  <c r="J141" i="4"/>
  <c r="S141" i="4"/>
  <c r="L141" i="4"/>
  <c r="I141" i="4"/>
  <c r="K140" i="4"/>
  <c r="J140" i="4"/>
  <c r="S140" i="4"/>
  <c r="M140" i="4"/>
  <c r="L140" i="4"/>
  <c r="I140" i="4"/>
  <c r="K139" i="4"/>
  <c r="J139" i="4"/>
  <c r="S139" i="4"/>
  <c r="L139" i="4"/>
  <c r="I139" i="4"/>
  <c r="K138" i="4"/>
  <c r="J138" i="4"/>
  <c r="S138" i="4"/>
  <c r="M138" i="4"/>
  <c r="M151" i="4" s="1"/>
  <c r="F65" i="4" s="1"/>
  <c r="L138" i="4"/>
  <c r="I138" i="4"/>
  <c r="K137" i="4"/>
  <c r="J137" i="4"/>
  <c r="S137" i="4"/>
  <c r="L137" i="4"/>
  <c r="I137" i="4"/>
  <c r="K136" i="4"/>
  <c r="J136" i="4"/>
  <c r="S136" i="4"/>
  <c r="L136" i="4"/>
  <c r="I136" i="4"/>
  <c r="K135" i="4"/>
  <c r="J135" i="4"/>
  <c r="S135" i="4"/>
  <c r="L135" i="4"/>
  <c r="I135" i="4"/>
  <c r="K134" i="4"/>
  <c r="J134" i="4"/>
  <c r="S134" i="4"/>
  <c r="L134" i="4"/>
  <c r="I134" i="4"/>
  <c r="K133" i="4"/>
  <c r="J133" i="4"/>
  <c r="S133" i="4"/>
  <c r="S151" i="4" s="1"/>
  <c r="H65" i="4" s="1"/>
  <c r="L133" i="4"/>
  <c r="I133" i="4"/>
  <c r="K132" i="4"/>
  <c r="J132" i="4"/>
  <c r="S132" i="4"/>
  <c r="L132" i="4"/>
  <c r="I132" i="4"/>
  <c r="K131" i="4"/>
  <c r="J131" i="4"/>
  <c r="S131" i="4"/>
  <c r="L131" i="4"/>
  <c r="L151" i="4" s="1"/>
  <c r="E65" i="4" s="1"/>
  <c r="I131" i="4"/>
  <c r="I151" i="4" s="1"/>
  <c r="G65" i="4" s="1"/>
  <c r="V128" i="4"/>
  <c r="I64" i="4" s="1"/>
  <c r="K127" i="4"/>
  <c r="J127" i="4"/>
  <c r="S127" i="4"/>
  <c r="L127" i="4"/>
  <c r="I127" i="4"/>
  <c r="K126" i="4"/>
  <c r="J126" i="4"/>
  <c r="S126" i="4"/>
  <c r="M126" i="4"/>
  <c r="L126" i="4"/>
  <c r="I126" i="4"/>
  <c r="K125" i="4"/>
  <c r="J125" i="4"/>
  <c r="S125" i="4"/>
  <c r="M125" i="4"/>
  <c r="L125" i="4"/>
  <c r="I125" i="4"/>
  <c r="K124" i="4"/>
  <c r="J124" i="4"/>
  <c r="S124" i="4"/>
  <c r="M124" i="4"/>
  <c r="L124" i="4"/>
  <c r="I124" i="4"/>
  <c r="K123" i="4"/>
  <c r="J123" i="4"/>
  <c r="S123" i="4"/>
  <c r="S128" i="4" s="1"/>
  <c r="H64" i="4" s="1"/>
  <c r="L123" i="4"/>
  <c r="I123" i="4"/>
  <c r="I128" i="4" s="1"/>
  <c r="G64" i="4" s="1"/>
  <c r="V117" i="4"/>
  <c r="I60" i="4" s="1"/>
  <c r="M117" i="4"/>
  <c r="F60" i="4" s="1"/>
  <c r="I117" i="4"/>
  <c r="G60" i="4" s="1"/>
  <c r="K116" i="4"/>
  <c r="J116" i="4"/>
  <c r="S116" i="4"/>
  <c r="S117" i="4" s="1"/>
  <c r="H60" i="4" s="1"/>
  <c r="L116" i="4"/>
  <c r="L117" i="4" s="1"/>
  <c r="E60" i="4" s="1"/>
  <c r="I116" i="4"/>
  <c r="I59" i="4"/>
  <c r="V113" i="4"/>
  <c r="K112" i="4"/>
  <c r="J112" i="4"/>
  <c r="S112" i="4"/>
  <c r="M112" i="4"/>
  <c r="L112" i="4"/>
  <c r="I112" i="4"/>
  <c r="K111" i="4"/>
  <c r="J111" i="4"/>
  <c r="S111" i="4"/>
  <c r="M111" i="4"/>
  <c r="M113" i="4" s="1"/>
  <c r="F59" i="4" s="1"/>
  <c r="L111" i="4"/>
  <c r="L113" i="4" s="1"/>
  <c r="E59" i="4" s="1"/>
  <c r="I111" i="4"/>
  <c r="I113" i="4" s="1"/>
  <c r="G59" i="4" s="1"/>
  <c r="K110" i="4"/>
  <c r="J110" i="4"/>
  <c r="S110" i="4"/>
  <c r="S113" i="4" s="1"/>
  <c r="H59" i="4" s="1"/>
  <c r="L110" i="4"/>
  <c r="I110" i="4"/>
  <c r="I58" i="4"/>
  <c r="V107" i="4"/>
  <c r="K106" i="4"/>
  <c r="J106" i="4"/>
  <c r="S106" i="4"/>
  <c r="M106" i="4"/>
  <c r="L106" i="4"/>
  <c r="I106" i="4"/>
  <c r="K105" i="4"/>
  <c r="J105" i="4"/>
  <c r="S105" i="4"/>
  <c r="L105" i="4"/>
  <c r="I105" i="4"/>
  <c r="K104" i="4"/>
  <c r="J104" i="4"/>
  <c r="S104" i="4"/>
  <c r="M104" i="4"/>
  <c r="M107" i="4" s="1"/>
  <c r="F58" i="4" s="1"/>
  <c r="L104" i="4"/>
  <c r="I104" i="4"/>
  <c r="K103" i="4"/>
  <c r="J103" i="4"/>
  <c r="S103" i="4"/>
  <c r="S107" i="4" s="1"/>
  <c r="H58" i="4" s="1"/>
  <c r="L103" i="4"/>
  <c r="L107" i="4" s="1"/>
  <c r="E58" i="4" s="1"/>
  <c r="I103" i="4"/>
  <c r="I107" i="4" s="1"/>
  <c r="G58" i="4" s="1"/>
  <c r="F57" i="4"/>
  <c r="E57" i="4"/>
  <c r="S100" i="4"/>
  <c r="H57" i="4" s="1"/>
  <c r="V100" i="4"/>
  <c r="I57" i="4" s="1"/>
  <c r="M100" i="4"/>
  <c r="L100" i="4"/>
  <c r="I100" i="4"/>
  <c r="G57" i="4" s="1"/>
  <c r="K99" i="4"/>
  <c r="J99" i="4"/>
  <c r="S99" i="4"/>
  <c r="L99" i="4"/>
  <c r="I99" i="4"/>
  <c r="V96" i="4"/>
  <c r="I56" i="4" s="1"/>
  <c r="K95" i="4"/>
  <c r="J95" i="4"/>
  <c r="S95" i="4"/>
  <c r="M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K215" i="4" s="1"/>
  <c r="J88" i="4"/>
  <c r="S88" i="4"/>
  <c r="L88" i="4"/>
  <c r="I88" i="4"/>
  <c r="K87" i="4"/>
  <c r="J87" i="4"/>
  <c r="S87" i="4"/>
  <c r="S96" i="4" s="1"/>
  <c r="H56" i="4" s="1"/>
  <c r="L87" i="4"/>
  <c r="I87" i="4"/>
  <c r="P20" i="4"/>
  <c r="K7" i="1"/>
  <c r="B7" i="1"/>
  <c r="H29" i="3"/>
  <c r="P29" i="3" s="1"/>
  <c r="H28" i="3"/>
  <c r="P28" i="3" s="1"/>
  <c r="P16" i="3"/>
  <c r="P20" i="3" s="1"/>
  <c r="Y273" i="3"/>
  <c r="Z273" i="3"/>
  <c r="I78" i="3"/>
  <c r="V270" i="3"/>
  <c r="V272" i="3" s="1"/>
  <c r="I79" i="3" s="1"/>
  <c r="M270" i="3"/>
  <c r="F78" i="3" s="1"/>
  <c r="K269" i="3"/>
  <c r="J269" i="3"/>
  <c r="S269" i="3"/>
  <c r="S270" i="3" s="1"/>
  <c r="L269" i="3"/>
  <c r="L270" i="3" s="1"/>
  <c r="E78" i="3" s="1"/>
  <c r="I269" i="3"/>
  <c r="I270" i="3" s="1"/>
  <c r="G78" i="3" s="1"/>
  <c r="I74" i="3"/>
  <c r="V263" i="3"/>
  <c r="M263" i="3"/>
  <c r="F74" i="3" s="1"/>
  <c r="K262" i="3"/>
  <c r="J262" i="3"/>
  <c r="S262" i="3"/>
  <c r="L262" i="3"/>
  <c r="I262" i="3"/>
  <c r="K261" i="3"/>
  <c r="J261" i="3"/>
  <c r="S261" i="3"/>
  <c r="S263" i="3" s="1"/>
  <c r="H74" i="3" s="1"/>
  <c r="L261" i="3"/>
  <c r="L263" i="3" s="1"/>
  <c r="E74" i="3" s="1"/>
  <c r="I261" i="3"/>
  <c r="I263" i="3" s="1"/>
  <c r="G74" i="3" s="1"/>
  <c r="I73" i="3"/>
  <c r="F73" i="3"/>
  <c r="V258" i="3"/>
  <c r="M258" i="3"/>
  <c r="I258" i="3"/>
  <c r="G73" i="3" s="1"/>
  <c r="K257" i="3"/>
  <c r="J257" i="3"/>
  <c r="S257" i="3"/>
  <c r="L257" i="3"/>
  <c r="I257" i="3"/>
  <c r="K256" i="3"/>
  <c r="J256" i="3"/>
  <c r="S256" i="3"/>
  <c r="S258" i="3" s="1"/>
  <c r="H73" i="3" s="1"/>
  <c r="L256" i="3"/>
  <c r="L258" i="3" s="1"/>
  <c r="E73" i="3" s="1"/>
  <c r="I256" i="3"/>
  <c r="V253" i="3"/>
  <c r="I72" i="3" s="1"/>
  <c r="K252" i="3"/>
  <c r="J252" i="3"/>
  <c r="S252" i="3"/>
  <c r="M252" i="3"/>
  <c r="L252" i="3"/>
  <c r="I252" i="3"/>
  <c r="K251" i="3"/>
  <c r="J251" i="3"/>
  <c r="S251" i="3"/>
  <c r="M251" i="3"/>
  <c r="M253" i="3" s="1"/>
  <c r="F72" i="3" s="1"/>
  <c r="L251" i="3"/>
  <c r="L253" i="3" s="1"/>
  <c r="E72" i="3" s="1"/>
  <c r="I251" i="3"/>
  <c r="K250" i="3"/>
  <c r="J250" i="3"/>
  <c r="S250" i="3"/>
  <c r="M250" i="3"/>
  <c r="L250" i="3"/>
  <c r="I250" i="3"/>
  <c r="K249" i="3"/>
  <c r="J249" i="3"/>
  <c r="S249" i="3"/>
  <c r="L249" i="3"/>
  <c r="I249" i="3"/>
  <c r="K248" i="3"/>
  <c r="J248" i="3"/>
  <c r="S248" i="3"/>
  <c r="M248" i="3"/>
  <c r="L248" i="3"/>
  <c r="I248" i="3"/>
  <c r="K247" i="3"/>
  <c r="J247" i="3"/>
  <c r="S247" i="3"/>
  <c r="S253" i="3" s="1"/>
  <c r="H72" i="3" s="1"/>
  <c r="L247" i="3"/>
  <c r="I247" i="3"/>
  <c r="I253" i="3" s="1"/>
  <c r="G72" i="3" s="1"/>
  <c r="I71" i="3"/>
  <c r="V244" i="3"/>
  <c r="M244" i="3"/>
  <c r="F71" i="3" s="1"/>
  <c r="K243" i="3"/>
  <c r="J243" i="3"/>
  <c r="S243" i="3"/>
  <c r="L243" i="3"/>
  <c r="I243" i="3"/>
  <c r="K242" i="3"/>
  <c r="J242" i="3"/>
  <c r="S242" i="3"/>
  <c r="S244" i="3" s="1"/>
  <c r="H71" i="3" s="1"/>
  <c r="L242" i="3"/>
  <c r="L244" i="3" s="1"/>
  <c r="E71" i="3" s="1"/>
  <c r="I242" i="3"/>
  <c r="I244" i="3" s="1"/>
  <c r="G71" i="3" s="1"/>
  <c r="I70" i="3"/>
  <c r="V239" i="3"/>
  <c r="K238" i="3"/>
  <c r="J238" i="3"/>
  <c r="S238" i="3"/>
  <c r="L238" i="3"/>
  <c r="I238" i="3"/>
  <c r="K237" i="3"/>
  <c r="J237" i="3"/>
  <c r="S237" i="3"/>
  <c r="L237" i="3"/>
  <c r="I237" i="3"/>
  <c r="K236" i="3"/>
  <c r="J236" i="3"/>
  <c r="S236" i="3"/>
  <c r="M236" i="3"/>
  <c r="M239" i="3" s="1"/>
  <c r="F70" i="3" s="1"/>
  <c r="L236" i="3"/>
  <c r="I236" i="3"/>
  <c r="K235" i="3"/>
  <c r="J235" i="3"/>
  <c r="S235" i="3"/>
  <c r="S239" i="3" s="1"/>
  <c r="H70" i="3" s="1"/>
  <c r="L235" i="3"/>
  <c r="I235" i="3"/>
  <c r="K234" i="3"/>
  <c r="J234" i="3"/>
  <c r="S234" i="3"/>
  <c r="L234" i="3"/>
  <c r="L239" i="3" s="1"/>
  <c r="E70" i="3" s="1"/>
  <c r="I234" i="3"/>
  <c r="I239" i="3" s="1"/>
  <c r="G70" i="3" s="1"/>
  <c r="I69" i="3"/>
  <c r="V231" i="3"/>
  <c r="K230" i="3"/>
  <c r="J230" i="3"/>
  <c r="S230" i="3"/>
  <c r="M230" i="3"/>
  <c r="L230" i="3"/>
  <c r="I230" i="3"/>
  <c r="K229" i="3"/>
  <c r="J229" i="3"/>
  <c r="S229" i="3"/>
  <c r="L229" i="3"/>
  <c r="I229" i="3"/>
  <c r="K228" i="3"/>
  <c r="J228" i="3"/>
  <c r="S228" i="3"/>
  <c r="M228" i="3"/>
  <c r="L228" i="3"/>
  <c r="I228" i="3"/>
  <c r="K227" i="3"/>
  <c r="J227" i="3"/>
  <c r="S227" i="3"/>
  <c r="M227" i="3"/>
  <c r="L227" i="3"/>
  <c r="I227" i="3"/>
  <c r="K226" i="3"/>
  <c r="J226" i="3"/>
  <c r="S226" i="3"/>
  <c r="L226" i="3"/>
  <c r="I226" i="3"/>
  <c r="K225" i="3"/>
  <c r="J225" i="3"/>
  <c r="S225" i="3"/>
  <c r="M225" i="3"/>
  <c r="L225" i="3"/>
  <c r="I225" i="3"/>
  <c r="K224" i="3"/>
  <c r="J224" i="3"/>
  <c r="S224" i="3"/>
  <c r="L224" i="3"/>
  <c r="I224" i="3"/>
  <c r="K223" i="3"/>
  <c r="J223" i="3"/>
  <c r="S223" i="3"/>
  <c r="M223" i="3"/>
  <c r="M231" i="3" s="1"/>
  <c r="F69" i="3" s="1"/>
  <c r="L223" i="3"/>
  <c r="I223" i="3"/>
  <c r="K222" i="3"/>
  <c r="J222" i="3"/>
  <c r="S222" i="3"/>
  <c r="S231" i="3" s="1"/>
  <c r="H69" i="3" s="1"/>
  <c r="L222" i="3"/>
  <c r="L231" i="3" s="1"/>
  <c r="E69" i="3" s="1"/>
  <c r="I222" i="3"/>
  <c r="I231" i="3" s="1"/>
  <c r="G69" i="3" s="1"/>
  <c r="I68" i="3"/>
  <c r="V219" i="3"/>
  <c r="K218" i="3"/>
  <c r="J218" i="3"/>
  <c r="S218" i="3"/>
  <c r="M218" i="3"/>
  <c r="L218" i="3"/>
  <c r="I218" i="3"/>
  <c r="K217" i="3"/>
  <c r="J217" i="3"/>
  <c r="S217" i="3"/>
  <c r="M217" i="3"/>
  <c r="L217" i="3"/>
  <c r="I217" i="3"/>
  <c r="K216" i="3"/>
  <c r="J216" i="3"/>
  <c r="S216" i="3"/>
  <c r="M216" i="3"/>
  <c r="L216" i="3"/>
  <c r="I216" i="3"/>
  <c r="K215" i="3"/>
  <c r="J215" i="3"/>
  <c r="S215" i="3"/>
  <c r="M215" i="3"/>
  <c r="L215" i="3"/>
  <c r="I215" i="3"/>
  <c r="K214" i="3"/>
  <c r="J214" i="3"/>
  <c r="S214" i="3"/>
  <c r="L214" i="3"/>
  <c r="I214" i="3"/>
  <c r="K213" i="3"/>
  <c r="J213" i="3"/>
  <c r="S213" i="3"/>
  <c r="M213" i="3"/>
  <c r="L213" i="3"/>
  <c r="I213" i="3"/>
  <c r="K212" i="3"/>
  <c r="J212" i="3"/>
  <c r="S212" i="3"/>
  <c r="L212" i="3"/>
  <c r="I212" i="3"/>
  <c r="K211" i="3"/>
  <c r="J211" i="3"/>
  <c r="S211" i="3"/>
  <c r="L211" i="3"/>
  <c r="I211" i="3"/>
  <c r="K210" i="3"/>
  <c r="J210" i="3"/>
  <c r="S210" i="3"/>
  <c r="M210" i="3"/>
  <c r="L210" i="3"/>
  <c r="I210" i="3"/>
  <c r="K209" i="3"/>
  <c r="J209" i="3"/>
  <c r="S209" i="3"/>
  <c r="M209" i="3"/>
  <c r="L209" i="3"/>
  <c r="I209" i="3"/>
  <c r="K208" i="3"/>
  <c r="J208" i="3"/>
  <c r="S208" i="3"/>
  <c r="L208" i="3"/>
  <c r="I208" i="3"/>
  <c r="K207" i="3"/>
  <c r="J207" i="3"/>
  <c r="S207" i="3"/>
  <c r="L207" i="3"/>
  <c r="I207" i="3"/>
  <c r="K206" i="3"/>
  <c r="J206" i="3"/>
  <c r="S206" i="3"/>
  <c r="M206" i="3"/>
  <c r="L206" i="3"/>
  <c r="I206" i="3"/>
  <c r="K205" i="3"/>
  <c r="J205" i="3"/>
  <c r="S205" i="3"/>
  <c r="M205" i="3"/>
  <c r="M219" i="3" s="1"/>
  <c r="F68" i="3" s="1"/>
  <c r="L205" i="3"/>
  <c r="I205" i="3"/>
  <c r="K204" i="3"/>
  <c r="J204" i="3"/>
  <c r="S204" i="3"/>
  <c r="L204" i="3"/>
  <c r="I204" i="3"/>
  <c r="I219" i="3" s="1"/>
  <c r="G68" i="3" s="1"/>
  <c r="K203" i="3"/>
  <c r="J203" i="3"/>
  <c r="S203" i="3"/>
  <c r="S219" i="3" s="1"/>
  <c r="H68" i="3" s="1"/>
  <c r="L203" i="3"/>
  <c r="L219" i="3" s="1"/>
  <c r="E68" i="3" s="1"/>
  <c r="I203" i="3"/>
  <c r="K199" i="3"/>
  <c r="J199" i="3"/>
  <c r="V199" i="3"/>
  <c r="V200" i="3" s="1"/>
  <c r="I67" i="3" s="1"/>
  <c r="S199" i="3"/>
  <c r="M199" i="3"/>
  <c r="L199" i="3"/>
  <c r="I199" i="3"/>
  <c r="K198" i="3"/>
  <c r="J198" i="3"/>
  <c r="S198" i="3"/>
  <c r="L198" i="3"/>
  <c r="I198" i="3"/>
  <c r="K197" i="3"/>
  <c r="J197" i="3"/>
  <c r="S197" i="3"/>
  <c r="L197" i="3"/>
  <c r="I197" i="3"/>
  <c r="K196" i="3"/>
  <c r="J196" i="3"/>
  <c r="S196" i="3"/>
  <c r="M196" i="3"/>
  <c r="L196" i="3"/>
  <c r="I196" i="3"/>
  <c r="K195" i="3"/>
  <c r="J195" i="3"/>
  <c r="S195" i="3"/>
  <c r="L195" i="3"/>
  <c r="I195" i="3"/>
  <c r="K194" i="3"/>
  <c r="J194" i="3"/>
  <c r="S194" i="3"/>
  <c r="L194" i="3"/>
  <c r="I194" i="3"/>
  <c r="K193" i="3"/>
  <c r="J193" i="3"/>
  <c r="S193" i="3"/>
  <c r="L193" i="3"/>
  <c r="I193" i="3"/>
  <c r="K192" i="3"/>
  <c r="J192" i="3"/>
  <c r="S192" i="3"/>
  <c r="M192" i="3"/>
  <c r="L192" i="3"/>
  <c r="I192" i="3"/>
  <c r="K191" i="3"/>
  <c r="J191" i="3"/>
  <c r="S191" i="3"/>
  <c r="M191" i="3"/>
  <c r="L191" i="3"/>
  <c r="I191" i="3"/>
  <c r="K190" i="3"/>
  <c r="J190" i="3"/>
  <c r="S190" i="3"/>
  <c r="L190" i="3"/>
  <c r="I190" i="3"/>
  <c r="K189" i="3"/>
  <c r="J189" i="3"/>
  <c r="S189" i="3"/>
  <c r="L189" i="3"/>
  <c r="L200" i="3" s="1"/>
  <c r="E67" i="3" s="1"/>
  <c r="I189" i="3"/>
  <c r="K188" i="3"/>
  <c r="J188" i="3"/>
  <c r="S188" i="3"/>
  <c r="M188" i="3"/>
  <c r="M200" i="3" s="1"/>
  <c r="F67" i="3" s="1"/>
  <c r="L188" i="3"/>
  <c r="I188" i="3"/>
  <c r="K187" i="3"/>
  <c r="J187" i="3"/>
  <c r="S187" i="3"/>
  <c r="S200" i="3" s="1"/>
  <c r="H67" i="3" s="1"/>
  <c r="L187" i="3"/>
  <c r="I187" i="3"/>
  <c r="H63" i="3"/>
  <c r="S181" i="3"/>
  <c r="V181" i="3"/>
  <c r="I63" i="3" s="1"/>
  <c r="M181" i="3"/>
  <c r="F63" i="3" s="1"/>
  <c r="K180" i="3"/>
  <c r="J180" i="3"/>
  <c r="S180" i="3"/>
  <c r="L180" i="3"/>
  <c r="L181" i="3" s="1"/>
  <c r="E63" i="3" s="1"/>
  <c r="I180" i="3"/>
  <c r="I181" i="3" s="1"/>
  <c r="G63" i="3" s="1"/>
  <c r="I62" i="3"/>
  <c r="V177" i="3"/>
  <c r="K176" i="3"/>
  <c r="J176" i="3"/>
  <c r="S176" i="3"/>
  <c r="M176" i="3"/>
  <c r="L176" i="3"/>
  <c r="I176" i="3"/>
  <c r="K175" i="3"/>
  <c r="J175" i="3"/>
  <c r="S175" i="3"/>
  <c r="M175" i="3"/>
  <c r="L175" i="3"/>
  <c r="I175" i="3"/>
  <c r="K174" i="3"/>
  <c r="J174" i="3"/>
  <c r="S174" i="3"/>
  <c r="M174" i="3"/>
  <c r="M177" i="3" s="1"/>
  <c r="F62" i="3" s="1"/>
  <c r="L174" i="3"/>
  <c r="I174" i="3"/>
  <c r="K173" i="3"/>
  <c r="J173" i="3"/>
  <c r="S173" i="3"/>
  <c r="L173" i="3"/>
  <c r="I173" i="3"/>
  <c r="I177" i="3" s="1"/>
  <c r="G62" i="3" s="1"/>
  <c r="K172" i="3"/>
  <c r="J172" i="3"/>
  <c r="S172" i="3"/>
  <c r="S177" i="3" s="1"/>
  <c r="H62" i="3" s="1"/>
  <c r="L172" i="3"/>
  <c r="L177" i="3" s="1"/>
  <c r="E62" i="3" s="1"/>
  <c r="I172" i="3"/>
  <c r="V169" i="3"/>
  <c r="I61" i="3" s="1"/>
  <c r="K168" i="3"/>
  <c r="J168" i="3"/>
  <c r="S168" i="3"/>
  <c r="L168" i="3"/>
  <c r="I168" i="3"/>
  <c r="K167" i="3"/>
  <c r="J167" i="3"/>
  <c r="S167" i="3"/>
  <c r="M167" i="3"/>
  <c r="L167" i="3"/>
  <c r="I167" i="3"/>
  <c r="K166" i="3"/>
  <c r="J166" i="3"/>
  <c r="S166" i="3"/>
  <c r="M166" i="3"/>
  <c r="M169" i="3" s="1"/>
  <c r="F61" i="3" s="1"/>
  <c r="L166" i="3"/>
  <c r="I166" i="3"/>
  <c r="K165" i="3"/>
  <c r="J165" i="3"/>
  <c r="S165" i="3"/>
  <c r="L165" i="3"/>
  <c r="I165" i="3"/>
  <c r="K164" i="3"/>
  <c r="J164" i="3"/>
  <c r="S164" i="3"/>
  <c r="M164" i="3"/>
  <c r="L164" i="3"/>
  <c r="I164" i="3"/>
  <c r="K163" i="3"/>
  <c r="J163" i="3"/>
  <c r="S163" i="3"/>
  <c r="L163" i="3"/>
  <c r="I163" i="3"/>
  <c r="K162" i="3"/>
  <c r="J162" i="3"/>
  <c r="S162" i="3"/>
  <c r="L162" i="3"/>
  <c r="I162" i="3"/>
  <c r="K161" i="3"/>
  <c r="J161" i="3"/>
  <c r="S161" i="3"/>
  <c r="L161" i="3"/>
  <c r="I161" i="3"/>
  <c r="K160" i="3"/>
  <c r="J160" i="3"/>
  <c r="S160" i="3"/>
  <c r="L160" i="3"/>
  <c r="I160" i="3"/>
  <c r="K159" i="3"/>
  <c r="J159" i="3"/>
  <c r="S159" i="3"/>
  <c r="L159" i="3"/>
  <c r="L169" i="3" s="1"/>
  <c r="E61" i="3" s="1"/>
  <c r="I159" i="3"/>
  <c r="K158" i="3"/>
  <c r="J158" i="3"/>
  <c r="S158" i="3"/>
  <c r="L158" i="3"/>
  <c r="I158" i="3"/>
  <c r="K157" i="3"/>
  <c r="J157" i="3"/>
  <c r="S157" i="3"/>
  <c r="S169" i="3" s="1"/>
  <c r="H61" i="3" s="1"/>
  <c r="L157" i="3"/>
  <c r="I157" i="3"/>
  <c r="I169" i="3" s="1"/>
  <c r="G61" i="3" s="1"/>
  <c r="I60" i="3"/>
  <c r="V154" i="3"/>
  <c r="M154" i="3"/>
  <c r="F60" i="3" s="1"/>
  <c r="K153" i="3"/>
  <c r="J153" i="3"/>
  <c r="S153" i="3"/>
  <c r="L153" i="3"/>
  <c r="I153" i="3"/>
  <c r="K152" i="3"/>
  <c r="J152" i="3"/>
  <c r="S152" i="3"/>
  <c r="S154" i="3" s="1"/>
  <c r="H60" i="3" s="1"/>
  <c r="L152" i="3"/>
  <c r="I152" i="3"/>
  <c r="K151" i="3"/>
  <c r="J151" i="3"/>
  <c r="S151" i="3"/>
  <c r="L151" i="3"/>
  <c r="L154" i="3" s="1"/>
  <c r="E60" i="3" s="1"/>
  <c r="I151" i="3"/>
  <c r="I154" i="3" s="1"/>
  <c r="G60" i="3" s="1"/>
  <c r="V148" i="3"/>
  <c r="I59" i="3" s="1"/>
  <c r="M148" i="3"/>
  <c r="F59" i="3" s="1"/>
  <c r="K147" i="3"/>
  <c r="J147" i="3"/>
  <c r="S147" i="3"/>
  <c r="L147" i="3"/>
  <c r="I147" i="3"/>
  <c r="K146" i="3"/>
  <c r="J146" i="3"/>
  <c r="S146" i="3"/>
  <c r="L146" i="3"/>
  <c r="I146" i="3"/>
  <c r="K145" i="3"/>
  <c r="J145" i="3"/>
  <c r="S145" i="3"/>
  <c r="L145" i="3"/>
  <c r="I145" i="3"/>
  <c r="K144" i="3"/>
  <c r="J144" i="3"/>
  <c r="S144" i="3"/>
  <c r="L144" i="3"/>
  <c r="I144" i="3"/>
  <c r="K143" i="3"/>
  <c r="J143" i="3"/>
  <c r="S143" i="3"/>
  <c r="L143" i="3"/>
  <c r="I143" i="3"/>
  <c r="K142" i="3"/>
  <c r="J142" i="3"/>
  <c r="S142" i="3"/>
  <c r="M142" i="3"/>
  <c r="L142" i="3"/>
  <c r="I142" i="3"/>
  <c r="K141" i="3"/>
  <c r="J141" i="3"/>
  <c r="S141" i="3"/>
  <c r="L141" i="3"/>
  <c r="I141" i="3"/>
  <c r="K140" i="3"/>
  <c r="J140" i="3"/>
  <c r="S140" i="3"/>
  <c r="L140" i="3"/>
  <c r="I140" i="3"/>
  <c r="K139" i="3"/>
  <c r="J139" i="3"/>
  <c r="S139" i="3"/>
  <c r="L139" i="3"/>
  <c r="I139" i="3"/>
  <c r="K138" i="3"/>
  <c r="J138" i="3"/>
  <c r="S138" i="3"/>
  <c r="L138" i="3"/>
  <c r="L148" i="3" s="1"/>
  <c r="E59" i="3" s="1"/>
  <c r="I138" i="3"/>
  <c r="K137" i="3"/>
  <c r="J137" i="3"/>
  <c r="S137" i="3"/>
  <c r="L137" i="3"/>
  <c r="I137" i="3"/>
  <c r="K136" i="3"/>
  <c r="J136" i="3"/>
  <c r="S136" i="3"/>
  <c r="S148" i="3" s="1"/>
  <c r="H59" i="3" s="1"/>
  <c r="L136" i="3"/>
  <c r="I136" i="3"/>
  <c r="I148" i="3" s="1"/>
  <c r="G59" i="3" s="1"/>
  <c r="I58" i="3"/>
  <c r="V133" i="3"/>
  <c r="M133" i="3"/>
  <c r="F58" i="3" s="1"/>
  <c r="K132" i="3"/>
  <c r="J132" i="3"/>
  <c r="S132" i="3"/>
  <c r="L132" i="3"/>
  <c r="I132" i="3"/>
  <c r="K131" i="3"/>
  <c r="J131" i="3"/>
  <c r="S131" i="3"/>
  <c r="L131" i="3"/>
  <c r="I131" i="3"/>
  <c r="K130" i="3"/>
  <c r="J130" i="3"/>
  <c r="S130" i="3"/>
  <c r="L130" i="3"/>
  <c r="I130" i="3"/>
  <c r="I133" i="3" s="1"/>
  <c r="G58" i="3" s="1"/>
  <c r="K129" i="3"/>
  <c r="J129" i="3"/>
  <c r="S129" i="3"/>
  <c r="L129" i="3"/>
  <c r="I129" i="3"/>
  <c r="K128" i="3"/>
  <c r="J128" i="3"/>
  <c r="S128" i="3"/>
  <c r="S133" i="3" s="1"/>
  <c r="H58" i="3" s="1"/>
  <c r="L128" i="3"/>
  <c r="L133" i="3" s="1"/>
  <c r="E58" i="3" s="1"/>
  <c r="I128" i="3"/>
  <c r="I57" i="3"/>
  <c r="V125" i="3"/>
  <c r="K124" i="3"/>
  <c r="J124" i="3"/>
  <c r="S124" i="3"/>
  <c r="L124" i="3"/>
  <c r="I124" i="3"/>
  <c r="K123" i="3"/>
  <c r="J123" i="3"/>
  <c r="S123" i="3"/>
  <c r="L123" i="3"/>
  <c r="I123" i="3"/>
  <c r="K122" i="3"/>
  <c r="J122" i="3"/>
  <c r="S122" i="3"/>
  <c r="L122" i="3"/>
  <c r="I122" i="3"/>
  <c r="K121" i="3"/>
  <c r="J121" i="3"/>
  <c r="S121" i="3"/>
  <c r="L121" i="3"/>
  <c r="I121" i="3"/>
  <c r="K120" i="3"/>
  <c r="J120" i="3"/>
  <c r="S120" i="3"/>
  <c r="L120" i="3"/>
  <c r="I120" i="3"/>
  <c r="K119" i="3"/>
  <c r="J119" i="3"/>
  <c r="S119" i="3"/>
  <c r="M119" i="3"/>
  <c r="M125" i="3" s="1"/>
  <c r="F57" i="3" s="1"/>
  <c r="L119" i="3"/>
  <c r="I119" i="3"/>
  <c r="K118" i="3"/>
  <c r="J118" i="3"/>
  <c r="S118" i="3"/>
  <c r="L118" i="3"/>
  <c r="I118" i="3"/>
  <c r="K117" i="3"/>
  <c r="J117" i="3"/>
  <c r="S117" i="3"/>
  <c r="L117" i="3"/>
  <c r="L125" i="3" s="1"/>
  <c r="E57" i="3" s="1"/>
  <c r="I117" i="3"/>
  <c r="K116" i="3"/>
  <c r="J116" i="3"/>
  <c r="S116" i="3"/>
  <c r="L116" i="3"/>
  <c r="I116" i="3"/>
  <c r="K115" i="3"/>
  <c r="J115" i="3"/>
  <c r="S115" i="3"/>
  <c r="L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S125" i="3" s="1"/>
  <c r="H57" i="3" s="1"/>
  <c r="L111" i="3"/>
  <c r="I111" i="3"/>
  <c r="I125" i="3" s="1"/>
  <c r="G57" i="3" s="1"/>
  <c r="I56" i="3"/>
  <c r="V108" i="3"/>
  <c r="V183" i="3" s="1"/>
  <c r="I64" i="3" s="1"/>
  <c r="K107" i="3"/>
  <c r="J107" i="3"/>
  <c r="S107" i="3"/>
  <c r="L107" i="3"/>
  <c r="I107" i="3"/>
  <c r="K106" i="3"/>
  <c r="J106" i="3"/>
  <c r="S106" i="3"/>
  <c r="L106" i="3"/>
  <c r="I106" i="3"/>
  <c r="K105" i="3"/>
  <c r="J105" i="3"/>
  <c r="S105" i="3"/>
  <c r="L105" i="3"/>
  <c r="I105" i="3"/>
  <c r="K104" i="3"/>
  <c r="J104" i="3"/>
  <c r="S104" i="3"/>
  <c r="M104" i="3"/>
  <c r="L104" i="3"/>
  <c r="I104" i="3"/>
  <c r="K103" i="3"/>
  <c r="J103" i="3"/>
  <c r="S103" i="3"/>
  <c r="L103" i="3"/>
  <c r="I103" i="3"/>
  <c r="K102" i="3"/>
  <c r="J102" i="3"/>
  <c r="S102" i="3"/>
  <c r="L102" i="3"/>
  <c r="I102" i="3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S108" i="3" s="1"/>
  <c r="H56" i="3" s="1"/>
  <c r="L99" i="3"/>
  <c r="I99" i="3"/>
  <c r="K98" i="3"/>
  <c r="K273" i="3" s="1"/>
  <c r="J98" i="3"/>
  <c r="S98" i="3"/>
  <c r="L98" i="3"/>
  <c r="I98" i="3"/>
  <c r="G9" i="1" l="1"/>
  <c r="G8" i="1"/>
  <c r="G14" i="1"/>
  <c r="G7" i="1"/>
  <c r="I25" i="2"/>
  <c r="E15" i="1"/>
  <c r="I16" i="2" s="1"/>
  <c r="E20" i="2"/>
  <c r="G15" i="1"/>
  <c r="B15" i="1"/>
  <c r="C15" i="1"/>
  <c r="S94" i="12"/>
  <c r="H56" i="12" s="1"/>
  <c r="M105" i="12"/>
  <c r="F58" i="12" s="1"/>
  <c r="D17" i="12" s="1"/>
  <c r="I112" i="12"/>
  <c r="G62" i="12" s="1"/>
  <c r="V105" i="12"/>
  <c r="I58" i="12" s="1"/>
  <c r="V113" i="12"/>
  <c r="I64" i="12" s="1"/>
  <c r="S112" i="12"/>
  <c r="H62" i="12" s="1"/>
  <c r="V112" i="12"/>
  <c r="I62" i="12" s="1"/>
  <c r="I94" i="12"/>
  <c r="G56" i="12" s="1"/>
  <c r="I105" i="12"/>
  <c r="G58" i="12" s="1"/>
  <c r="L105" i="12"/>
  <c r="E58" i="12" s="1"/>
  <c r="C17" i="12" s="1"/>
  <c r="E17" i="12"/>
  <c r="P22" i="12" s="1"/>
  <c r="S125" i="9"/>
  <c r="H60" i="9" s="1"/>
  <c r="L126" i="9"/>
  <c r="E62" i="9" s="1"/>
  <c r="I126" i="9"/>
  <c r="G62" i="9" s="1"/>
  <c r="H56" i="9"/>
  <c r="I56" i="9"/>
  <c r="I125" i="9"/>
  <c r="G60" i="9" s="1"/>
  <c r="E15" i="9" s="1"/>
  <c r="E22" i="9" s="1"/>
  <c r="M125" i="9"/>
  <c r="F60" i="9" s="1"/>
  <c r="D15" i="9" s="1"/>
  <c r="V126" i="9"/>
  <c r="I62" i="9" s="1"/>
  <c r="E20" i="9"/>
  <c r="P23" i="9"/>
  <c r="P22" i="9"/>
  <c r="P21" i="9"/>
  <c r="E23" i="9"/>
  <c r="S125" i="8"/>
  <c r="H60" i="8" s="1"/>
  <c r="M125" i="8"/>
  <c r="F60" i="8" s="1"/>
  <c r="D15" i="8" s="1"/>
  <c r="L125" i="8"/>
  <c r="E60" i="8" s="1"/>
  <c r="C15" i="8" s="1"/>
  <c r="I93" i="8"/>
  <c r="G56" i="8" s="1"/>
  <c r="I117" i="7"/>
  <c r="G60" i="7" s="1"/>
  <c r="E15" i="7" s="1"/>
  <c r="L147" i="7"/>
  <c r="E67" i="7" s="1"/>
  <c r="S146" i="7"/>
  <c r="H65" i="7" s="1"/>
  <c r="L117" i="7"/>
  <c r="E60" i="7" s="1"/>
  <c r="C15" i="7" s="1"/>
  <c r="V117" i="7"/>
  <c r="I60" i="7" s="1"/>
  <c r="I146" i="7"/>
  <c r="G65" i="7" s="1"/>
  <c r="E16" i="7" s="1"/>
  <c r="S117" i="7"/>
  <c r="H60" i="7" s="1"/>
  <c r="L146" i="7"/>
  <c r="E65" i="7" s="1"/>
  <c r="C16" i="7" s="1"/>
  <c r="S147" i="7"/>
  <c r="H67" i="7" s="1"/>
  <c r="M146" i="7"/>
  <c r="F65" i="7" s="1"/>
  <c r="D16" i="7" s="1"/>
  <c r="V147" i="7"/>
  <c r="I67" i="7" s="1"/>
  <c r="I63" i="7"/>
  <c r="I95" i="7"/>
  <c r="G56" i="7" s="1"/>
  <c r="M95" i="7"/>
  <c r="F56" i="7" s="1"/>
  <c r="M138" i="6"/>
  <c r="F64" i="6" s="1"/>
  <c r="I138" i="6"/>
  <c r="G64" i="6" s="1"/>
  <c r="L138" i="6"/>
  <c r="E64" i="6" s="1"/>
  <c r="S130" i="6"/>
  <c r="H58" i="6" s="1"/>
  <c r="V138" i="6"/>
  <c r="I64" i="6" s="1"/>
  <c r="M130" i="6"/>
  <c r="F58" i="6" s="1"/>
  <c r="V130" i="6"/>
  <c r="I58" i="6" s="1"/>
  <c r="L137" i="6"/>
  <c r="E62" i="6" s="1"/>
  <c r="S137" i="6"/>
  <c r="H62" i="6" s="1"/>
  <c r="V137" i="6"/>
  <c r="I62" i="6" s="1"/>
  <c r="I119" i="6"/>
  <c r="G56" i="6" s="1"/>
  <c r="I130" i="6"/>
  <c r="G58" i="6" s="1"/>
  <c r="L130" i="6"/>
  <c r="E58" i="6" s="1"/>
  <c r="C17" i="6" s="1"/>
  <c r="E17" i="6"/>
  <c r="E20" i="6" s="1"/>
  <c r="D17" i="6"/>
  <c r="P23" i="6"/>
  <c r="L88" i="5"/>
  <c r="E59" i="5" s="1"/>
  <c r="I56" i="5"/>
  <c r="L87" i="5"/>
  <c r="E57" i="5" s="1"/>
  <c r="C15" i="5" s="1"/>
  <c r="I85" i="5"/>
  <c r="G56" i="5" s="1"/>
  <c r="M87" i="5"/>
  <c r="F57" i="5" s="1"/>
  <c r="V88" i="5"/>
  <c r="I59" i="5" s="1"/>
  <c r="S87" i="5"/>
  <c r="H57" i="5" s="1"/>
  <c r="D15" i="5"/>
  <c r="M214" i="4"/>
  <c r="F68" i="4" s="1"/>
  <c r="D16" i="4" s="1"/>
  <c r="S119" i="4"/>
  <c r="H61" i="4" s="1"/>
  <c r="V119" i="4"/>
  <c r="I61" i="4" s="1"/>
  <c r="L128" i="4"/>
  <c r="E64" i="4" s="1"/>
  <c r="I214" i="4"/>
  <c r="G68" i="4" s="1"/>
  <c r="E16" i="4" s="1"/>
  <c r="P23" i="4" s="1"/>
  <c r="M128" i="4"/>
  <c r="F64" i="4" s="1"/>
  <c r="S215" i="4"/>
  <c r="H70" i="4" s="1"/>
  <c r="V215" i="4"/>
  <c r="I70" i="4" s="1"/>
  <c r="S214" i="4"/>
  <c r="H68" i="4" s="1"/>
  <c r="V214" i="4"/>
  <c r="I68" i="4" s="1"/>
  <c r="I96" i="4"/>
  <c r="G56" i="4" s="1"/>
  <c r="L96" i="4"/>
  <c r="E56" i="4" s="1"/>
  <c r="M96" i="4"/>
  <c r="F56" i="4" s="1"/>
  <c r="I119" i="4"/>
  <c r="G61" i="4" s="1"/>
  <c r="E15" i="4" s="1"/>
  <c r="E22" i="4" s="1"/>
  <c r="L119" i="4"/>
  <c r="E61" i="4" s="1"/>
  <c r="C15" i="4" s="1"/>
  <c r="E20" i="4"/>
  <c r="E21" i="4"/>
  <c r="E23" i="4"/>
  <c r="P21" i="4"/>
  <c r="M183" i="3"/>
  <c r="F64" i="3" s="1"/>
  <c r="D15" i="3" s="1"/>
  <c r="H78" i="3"/>
  <c r="S272" i="3"/>
  <c r="H79" i="3" s="1"/>
  <c r="S183" i="3"/>
  <c r="H64" i="3" s="1"/>
  <c r="I265" i="3"/>
  <c r="G75" i="3" s="1"/>
  <c r="S265" i="3"/>
  <c r="H75" i="3" s="1"/>
  <c r="L265" i="3"/>
  <c r="E75" i="3" s="1"/>
  <c r="C16" i="3" s="1"/>
  <c r="I272" i="3"/>
  <c r="G79" i="3" s="1"/>
  <c r="E19" i="3" s="1"/>
  <c r="M265" i="3"/>
  <c r="F75" i="3" s="1"/>
  <c r="D16" i="3" s="1"/>
  <c r="L272" i="3"/>
  <c r="E79" i="3" s="1"/>
  <c r="C19" i="3" s="1"/>
  <c r="I200" i="3"/>
  <c r="G67" i="3" s="1"/>
  <c r="V265" i="3"/>
  <c r="I75" i="3" s="1"/>
  <c r="M272" i="3"/>
  <c r="F79" i="3" s="1"/>
  <c r="D19" i="3" s="1"/>
  <c r="V273" i="3"/>
  <c r="I81" i="3" s="1"/>
  <c r="I108" i="3"/>
  <c r="G56" i="3" s="1"/>
  <c r="L108" i="3"/>
  <c r="E56" i="3" s="1"/>
  <c r="M108" i="3"/>
  <c r="F56" i="3" s="1"/>
  <c r="E16" i="3"/>
  <c r="I27" i="2" l="1"/>
  <c r="B16" i="1"/>
  <c r="S105" i="12"/>
  <c r="H58" i="12" s="1"/>
  <c r="L113" i="12"/>
  <c r="E64" i="12" s="1"/>
  <c r="I113" i="12"/>
  <c r="G64" i="12" s="1"/>
  <c r="S113" i="12"/>
  <c r="H64" i="12" s="1"/>
  <c r="P23" i="12"/>
  <c r="M113" i="12"/>
  <c r="F64" i="12" s="1"/>
  <c r="E20" i="12"/>
  <c r="P21" i="12"/>
  <c r="E23" i="12"/>
  <c r="E22" i="12"/>
  <c r="E21" i="12"/>
  <c r="M126" i="9"/>
  <c r="F62" i="9" s="1"/>
  <c r="E21" i="9"/>
  <c r="P25" i="9" s="1"/>
  <c r="P27" i="9" s="1"/>
  <c r="P30" i="9" s="1"/>
  <c r="S126" i="9"/>
  <c r="H62" i="9" s="1"/>
  <c r="M126" i="8"/>
  <c r="F62" i="8" s="1"/>
  <c r="I125" i="8"/>
  <c r="L126" i="8"/>
  <c r="E62" i="8" s="1"/>
  <c r="S126" i="8"/>
  <c r="H62" i="8" s="1"/>
  <c r="E20" i="7"/>
  <c r="E22" i="7"/>
  <c r="P25" i="7" s="1"/>
  <c r="P27" i="7" s="1"/>
  <c r="P30" i="7" s="1"/>
  <c r="E23" i="7"/>
  <c r="I147" i="7"/>
  <c r="G67" i="7" s="1"/>
  <c r="M117" i="7"/>
  <c r="P21" i="7"/>
  <c r="P23" i="7"/>
  <c r="E21" i="7"/>
  <c r="P22" i="7"/>
  <c r="P21" i="6"/>
  <c r="S138" i="6"/>
  <c r="H64" i="6" s="1"/>
  <c r="E23" i="6"/>
  <c r="E22" i="6"/>
  <c r="P22" i="6"/>
  <c r="E21" i="6"/>
  <c r="S88" i="5"/>
  <c r="H59" i="5" s="1"/>
  <c r="M88" i="5"/>
  <c r="F59" i="5" s="1"/>
  <c r="I87" i="5"/>
  <c r="M119" i="4"/>
  <c r="C16" i="4"/>
  <c r="L214" i="4"/>
  <c r="E68" i="4" s="1"/>
  <c r="P22" i="4"/>
  <c r="L215" i="4"/>
  <c r="E70" i="4" s="1"/>
  <c r="I215" i="4"/>
  <c r="G70" i="4" s="1"/>
  <c r="P25" i="4"/>
  <c r="P27" i="4" s="1"/>
  <c r="P30" i="4" s="1"/>
  <c r="L183" i="3"/>
  <c r="E64" i="3" s="1"/>
  <c r="C15" i="3" s="1"/>
  <c r="P23" i="3"/>
  <c r="M273" i="3"/>
  <c r="F81" i="3" s="1"/>
  <c r="I183" i="3"/>
  <c r="G64" i="3" s="1"/>
  <c r="E15" i="3" s="1"/>
  <c r="I273" i="3"/>
  <c r="G81" i="3" s="1"/>
  <c r="S273" i="3"/>
  <c r="H81" i="3" s="1"/>
  <c r="P21" i="3"/>
  <c r="E23" i="3"/>
  <c r="E22" i="3"/>
  <c r="G16" i="1" l="1"/>
  <c r="H28" i="2"/>
  <c r="I28" i="2" s="1"/>
  <c r="B17" i="1"/>
  <c r="P25" i="12"/>
  <c r="P27" i="12" s="1"/>
  <c r="P30" i="12" s="1"/>
  <c r="G60" i="8"/>
  <c r="E15" i="8" s="1"/>
  <c r="I126" i="8"/>
  <c r="G62" i="8" s="1"/>
  <c r="F60" i="7"/>
  <c r="D15" i="7" s="1"/>
  <c r="M147" i="7"/>
  <c r="F67" i="7" s="1"/>
  <c r="P25" i="6"/>
  <c r="P27" i="6" s="1"/>
  <c r="P30" i="6" s="1"/>
  <c r="G57" i="5"/>
  <c r="E15" i="5" s="1"/>
  <c r="I88" i="5"/>
  <c r="G59" i="5" s="1"/>
  <c r="F61" i="4"/>
  <c r="D15" i="4" s="1"/>
  <c r="M215" i="4"/>
  <c r="F70" i="4" s="1"/>
  <c r="L273" i="3"/>
  <c r="E81" i="3" s="1"/>
  <c r="P22" i="3"/>
  <c r="E20" i="3"/>
  <c r="E21" i="3"/>
  <c r="G17" i="1" l="1"/>
  <c r="G18" i="1" s="1"/>
  <c r="H29" i="2"/>
  <c r="I29" i="2" s="1"/>
  <c r="I30" i="2" s="1"/>
  <c r="E21" i="8"/>
  <c r="E23" i="8"/>
  <c r="P23" i="8"/>
  <c r="P22" i="8"/>
  <c r="E20" i="8"/>
  <c r="E22" i="8"/>
  <c r="P21" i="8"/>
  <c r="E22" i="5"/>
  <c r="P23" i="5"/>
  <c r="E23" i="5"/>
  <c r="E21" i="5"/>
  <c r="P22" i="5"/>
  <c r="E20" i="5"/>
  <c r="P21" i="5"/>
  <c r="P25" i="3"/>
  <c r="P27" i="3" s="1"/>
  <c r="P30" i="3" s="1"/>
  <c r="P27" i="8" l="1"/>
  <c r="P30" i="8" s="1"/>
  <c r="P25" i="8"/>
  <c r="P25" i="5"/>
  <c r="P27" i="5" s="1"/>
  <c r="P30" i="5" s="1"/>
</calcChain>
</file>

<file path=xl/sharedStrings.xml><?xml version="1.0" encoding="utf-8"?>
<sst xmlns="http://schemas.openxmlformats.org/spreadsheetml/2006/main" count="2178" uniqueCount="834">
  <si>
    <t>Rekapitulácia rozpočtu</t>
  </si>
  <si>
    <t>Stavba Vinárstvo Tokaj - Demian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</si>
  <si>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</si>
  <si>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</si>
  <si>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</si>
  <si>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</si>
  <si>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</si>
  <si>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</si>
  <si>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</si>
  <si>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</si>
  <si>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</si>
  <si>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</si>
  <si>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Hlavný objekt</t>
  </si>
  <si>
    <t>SO 01 Zdravotechnika</t>
  </si>
  <si>
    <t>SO 01 Vzduchotechnika</t>
  </si>
  <si>
    <t>SO 01 Elektroinštalácie</t>
  </si>
  <si>
    <t>SO 02.1 Studňa - zdroj pitnej a technologickej vody</t>
  </si>
  <si>
    <t>SO 02.2 Žumpa splaškovej kanalizácie</t>
  </si>
  <si>
    <t>SO 02.3 Žumpa na odkanalizovanie technologickej vody</t>
  </si>
  <si>
    <t>SO 03.2 - NN Pripojka</t>
  </si>
  <si>
    <t>Krycí list rozpočtu</t>
  </si>
  <si>
    <t>Objekt SO 01 Hlavný objekt</t>
  </si>
  <si>
    <t xml:space="preserve">Miesto:  </t>
  </si>
  <si>
    <t xml:space="preserve">Ks: </t>
  </si>
  <si>
    <t xml:space="preserve">Zákazka: </t>
  </si>
  <si>
    <t xml:space="preserve">Spracoval: </t>
  </si>
  <si>
    <t xml:space="preserve">Dňa </t>
  </si>
  <si>
    <t>28. 10. 2023</t>
  </si>
  <si>
    <t xml:space="preserve">Odberateľ: </t>
  </si>
  <si>
    <t xml:space="preserve">Projektant: 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</si>
  <si>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</si>
  <si>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</si>
  <si>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</si>
  <si>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</si>
  <si>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</si>
  <si>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</si>
  <si>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</si>
  <si>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</si>
  <si>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</si>
  <si>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</si>
  <si>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</si>
  <si>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</si>
  <si>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</si>
  <si>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</si>
  <si>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</si>
  <si>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</si>
  <si>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</si>
  <si>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</si>
  <si>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Územie so sťaž. podmienk. 0%</t>
  </si>
  <si>
    <t>Prevádzkové vplyvy 0%</t>
  </si>
  <si>
    <t>Mimoriadne sťaž.podmienky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</si>
  <si>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</si>
  <si>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</si>
  <si>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</si>
  <si>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</si>
  <si>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</si>
  <si>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</si>
  <si>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</si>
  <si>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</si>
  <si>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</si>
  <si>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</si>
  <si>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</si>
  <si>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28. 10. 2023</t>
  </si>
  <si>
    <t>Prehľad rozpočtových nákladov</t>
  </si>
  <si>
    <t>Práce HSV</t>
  </si>
  <si>
    <t xml:space="preserve">   ZEMNÉ PRÁCE</t>
  </si>
  <si>
    <t xml:space="preserve">   ZÁKLADY</t>
  </si>
  <si>
    <t xml:space="preserve">   ZVISLÉ KONŠTRUKCIE</t>
  </si>
  <si>
    <t xml:space="preserve">   VODOROVNÉ KONŠTRUKCIE</t>
  </si>
  <si>
    <t xml:space="preserve">   SPEVNENÉ PLOCHY</t>
  </si>
  <si>
    <t xml:space="preserve">   POVRCHOVÉ ÚPRAVY</t>
  </si>
  <si>
    <t xml:space="preserve">   POTRUBNÉ ROZVODY</t>
  </si>
  <si>
    <t xml:space="preserve">   PRESUNY HMÔT</t>
  </si>
  <si>
    <t>Práce PSV</t>
  </si>
  <si>
    <t xml:space="preserve">   IZOLÁCIE PROTI VODE A VLHKOSTI</t>
  </si>
  <si>
    <t xml:space="preserve">   POVLAKOVÉ KRYTINY</t>
  </si>
  <si>
    <t xml:space="preserve">   IZOLÁCIE TEPELNÉ BEŽNÝCH STAVEBNÝCH KONŠTRUKCIÍ</t>
  </si>
  <si>
    <t xml:space="preserve">   KONŠTRUKCIE TESÁRSKE</t>
  </si>
  <si>
    <t xml:space="preserve">   DREVOSTAVBY</t>
  </si>
  <si>
    <t xml:space="preserve">   KONŠTRUKCIE STOLÁRSKE</t>
  </si>
  <si>
    <t xml:space="preserve">   PODLAHY SYNTETICKÉ</t>
  </si>
  <si>
    <t xml:space="preserve">   MAĽBY</t>
  </si>
  <si>
    <t>VEDĽAJŠIE NÁKLADY</t>
  </si>
  <si>
    <t xml:space="preserve">   ZARIADENIE STAVENISKA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</si>
  <si>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</si>
  <si>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</si>
  <si>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</si>
  <si>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</si>
  <si>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</si>
  <si>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</si>
  <si>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</si>
  <si>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</si>
  <si>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</si>
  <si>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</si>
  <si>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</si>
  <si>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</si>
  <si>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Dátum: </t>
  </si>
  <si>
    <t>Zákazka Vinárstvo Tokaj - Demian</t>
  </si>
  <si>
    <t>ZEMNÉ PRÁCE</t>
  </si>
  <si>
    <t>121101121</t>
  </si>
  <si>
    <t>Odstránenie ornice do 100 m3 s vodorovným premiestnením na hromady a so zložením na vzdialenosť do 100 m</t>
  </si>
  <si>
    <t>m3</t>
  </si>
  <si>
    <t>122201101</t>
  </si>
  <si>
    <t>Odkopávky a prekopávky nezapažené v hornine triedy 3 do 100 m3</t>
  </si>
  <si>
    <t>122201109</t>
  </si>
  <si>
    <t>Príplatok za lepivosť v hornine triedy 3 pri odkopávkach a prekopávkach nezapažených</t>
  </si>
  <si>
    <t>162201101</t>
  </si>
  <si>
    <t>Vodorovné premiestnenie výkopu v hornine triedy 1 až 4 do 20 m</t>
  </si>
  <si>
    <t>M3</t>
  </si>
  <si>
    <t>182101101</t>
  </si>
  <si>
    <t>Svahovanie svahov v zárezoch v hornine triedy 1 až 4</t>
  </si>
  <si>
    <t>m2</t>
  </si>
  <si>
    <t>175101100</t>
  </si>
  <si>
    <t>Obsyp potrubia sypaninou z vhodných hornín triedy 1 až 4 s prehodením sypaniny</t>
  </si>
  <si>
    <t>5833343100</t>
  </si>
  <si>
    <t>Kamenivo ťažené hrubé, frakcia 16-32, trieda B</t>
  </si>
  <si>
    <t>t</t>
  </si>
  <si>
    <t>131201101</t>
  </si>
  <si>
    <t>Hĺbenie nezapažených jám v hornine triedy 3, do 100 m3</t>
  </si>
  <si>
    <t>131201109</t>
  </si>
  <si>
    <t>Príplatok za lepivosť v hornine triedy 3 pri hlbení nezapažených jám</t>
  </si>
  <si>
    <t>174101001</t>
  </si>
  <si>
    <t>Zásyp sypaninou zhutnený jám, šachiet, rýh, zárezov alebo okolo objektu do 100 m3</t>
  </si>
  <si>
    <t>ZÁKLADY</t>
  </si>
  <si>
    <t>271533011</t>
  </si>
  <si>
    <t>Násyp pod základovú konštrukciu so zhutnením z drveného kameniva frakcie 32-63 mm</t>
  </si>
  <si>
    <t>279321312</t>
  </si>
  <si>
    <t>Betón základových múrov železový triedy C20/25</t>
  </si>
  <si>
    <t>273362101</t>
  </si>
  <si>
    <t>Výstuž základových dosiek zo zváraných sietí KARI</t>
  </si>
  <si>
    <t>279351105</t>
  </si>
  <si>
    <t xml:space="preserve">Debnenie základových múrov obojstranné - zhotovenie </t>
  </si>
  <si>
    <t>279351106</t>
  </si>
  <si>
    <t xml:space="preserve">Debnenie základových múrov obojstranné - odstránenie </t>
  </si>
  <si>
    <t>279361821</t>
  </si>
  <si>
    <t>Výstuž základových múrov oceľou triedy 10 505 /B500A/</t>
  </si>
  <si>
    <t>273326231</t>
  </si>
  <si>
    <t>Základové dosky zo železobetónu V4 T50, triedy C25/30</t>
  </si>
  <si>
    <t>289971211</t>
  </si>
  <si>
    <t>Zhotovenie vrstvy z geotextílie sklon do 1:5 šírka do 3 m</t>
  </si>
  <si>
    <t>6936651600</t>
  </si>
  <si>
    <t>Geotextília netkaná polypropylénová 500 g/m2</t>
  </si>
  <si>
    <t>273356021</t>
  </si>
  <si>
    <t>Debnenie základových dosiek betónových pre plochy rovinné - zhotovenie</t>
  </si>
  <si>
    <t>273356022</t>
  </si>
  <si>
    <t>Debnenie základových dosiek betónových pre plochy rovinné - odstránenie</t>
  </si>
  <si>
    <t>273313431</t>
  </si>
  <si>
    <t>Betón základových dosiek prostý triedy C 16/20</t>
  </si>
  <si>
    <t>212312111</t>
  </si>
  <si>
    <t>Lôžko pre trativod z prostého betónu</t>
  </si>
  <si>
    <t>212752126</t>
  </si>
  <si>
    <t>Trativod z flexodrenážnych rúr DN 125 so štrkovým lôžkom a obsypom</t>
  </si>
  <si>
    <t>m</t>
  </si>
  <si>
    <t>ZVISLÉ KONŠTRUKCIE</t>
  </si>
  <si>
    <t>311273131</t>
  </si>
  <si>
    <t>Ytong Murivo obvodové nosné z tvárnic P2-400 PDK, 300x249x599 mm na cementovú a tenkovrstvú lepiacu maltu</t>
  </si>
  <si>
    <t>330311712</t>
  </si>
  <si>
    <t>Betón stĺpov a pilierov hranatých prostý triedy C20/25</t>
  </si>
  <si>
    <t>331351101</t>
  </si>
  <si>
    <t>Debnenie stĺpov prierezu štvoruholníka , výška do 4 m, zhotovenie</t>
  </si>
  <si>
    <t>331351102</t>
  </si>
  <si>
    <t>Debnenie stĺpov prierezu štvoruholníka , výška do 4 m, odstránenie</t>
  </si>
  <si>
    <t>331361821</t>
  </si>
  <si>
    <t>Výstuž stĺpov hranatých, oceľ 10 505</t>
  </si>
  <si>
    <t>VODOROVNÉ KONŠTRUKCIE</t>
  </si>
  <si>
    <t>411321315</t>
  </si>
  <si>
    <t>Betón železový stropov doskových, prekladov a atík triedy C20/25</t>
  </si>
  <si>
    <t>411351101</t>
  </si>
  <si>
    <t>Debnenie stropov doskových zhotovenie</t>
  </si>
  <si>
    <t>317351107</t>
  </si>
  <si>
    <t>Debnenie prekladov s podpernou konštrukciou do 4m, zhotovenie</t>
  </si>
  <si>
    <t>345351101</t>
  </si>
  <si>
    <t>Debnenie parapetných atikových zábradl. stien plnostenných, zhotovenie</t>
  </si>
  <si>
    <t>345351102</t>
  </si>
  <si>
    <t>Debnenie parapetných, atikových zábradl. stien plnostenných, odstránenie</t>
  </si>
  <si>
    <t>41739111911</t>
  </si>
  <si>
    <t>Montáž obkladu betónových konštrukcií  súčasne vykonávaný s betónovaním extrudovaným polystyrénom XPS</t>
  </si>
  <si>
    <t>283017040907</t>
  </si>
  <si>
    <t>STYRODUR 2800 C Izolačná doska z extrudovaného polystyrénu pre kontaktné fasády, hrúbka 100 mm 1250 x 600 mm</t>
  </si>
  <si>
    <t>M2</t>
  </si>
  <si>
    <t>317351108</t>
  </si>
  <si>
    <t>Debnenie prekladov s podpernou konštrukciou do 4m, odstránenie</t>
  </si>
  <si>
    <t>411351102</t>
  </si>
  <si>
    <t>Debnenie stropov doskových - odstránenie</t>
  </si>
  <si>
    <t>411354173</t>
  </si>
  <si>
    <t>Podporná konštrukcia stropov pre zaťaženie do 12 kPa - zhotovenie</t>
  </si>
  <si>
    <t>411354174</t>
  </si>
  <si>
    <t>Podporná konštrukcia stropov pre zaťaženie do 12 kPa - odstránenie</t>
  </si>
  <si>
    <t>411361821</t>
  </si>
  <si>
    <t>Výstuž stropov oceľou triedy 10 505 /B500A/</t>
  </si>
  <si>
    <t>SPEVNENÉ PLOCHY</t>
  </si>
  <si>
    <t>564861111</t>
  </si>
  <si>
    <t>Podklad zo štrkodrviny 0-63 mm hrúbky 200 mm</t>
  </si>
  <si>
    <t>564861111_1</t>
  </si>
  <si>
    <t>Podklad zo štrkodrviny 8-32 mm hrúbky 200 mm</t>
  </si>
  <si>
    <t>564772111</t>
  </si>
  <si>
    <t>Podklad z kameniva, hrubého drveného 8-63 mm hrúbky 250 mm</t>
  </si>
  <si>
    <t>POVRCHOVÉ ÚPRAVY</t>
  </si>
  <si>
    <t>612481119</t>
  </si>
  <si>
    <t>Sklotextilná mriežka - potiahnutie vnútorných alebo vonkajších stien</t>
  </si>
  <si>
    <t>61242168310</t>
  </si>
  <si>
    <t>PCI Vnútorná omietka stien Pecicret K 13 vápenno-cementová štuková s veľkosťou zrna do 0,9 mm, ručné spracovanie, hrúbka 3 mm</t>
  </si>
  <si>
    <t>612390001</t>
  </si>
  <si>
    <t>Betónová stierka vnútorných stien, vrátane penetrácie, lazúr a PUR laku</t>
  </si>
  <si>
    <t>61247154110</t>
  </si>
  <si>
    <t>PCI Penetračný náter Gisogrund PGM na savý podklad pod vnútorné vápenno-cementové a vápenné omietky</t>
  </si>
  <si>
    <t>62249137210</t>
  </si>
  <si>
    <t>PCI Náter steny hydrofóbny silikátovou farbou PCI Multitop FT dvojnásobný</t>
  </si>
  <si>
    <t>62247202110</t>
  </si>
  <si>
    <t>PCI Silikátový penetračný náter Multigrund PGT na prípravu podkladu pod silikátové farby</t>
  </si>
  <si>
    <t>63245002510</t>
  </si>
  <si>
    <t>PCI Betónový poter Pericem EBF 04 samonosný hrúbky 70 mm</t>
  </si>
  <si>
    <t>245131030210</t>
  </si>
  <si>
    <t>PCI - BASF PCI Pericem Plastifikator Špeciálna hyperplastifikačná prísada, BAL: 5 L, farba: sivá</t>
  </si>
  <si>
    <t>BAL</t>
  </si>
  <si>
    <t>62525017510</t>
  </si>
  <si>
    <t>Montáž zateplenia vonkajšej konštrukcie PIR doskami lepením bez povrchovej úpravy</t>
  </si>
  <si>
    <t>283017041905</t>
  </si>
  <si>
    <t>ISOVER  termPIR ETX fasádna izolačná doska z PIR polyuretánovej peny s vynikajúcimi tepelnoizolačnými vlastnosťami, hrúbka 60 mm 1200 x 600 mm</t>
  </si>
  <si>
    <t>283017041907</t>
  </si>
  <si>
    <t>ISOVER  termPIR ETX fasádna izolačná doska z PIR polyuretánovej peny s vynikajúcimi tepelnoizolačnými vlastnosťami, hrúbka 100 mm 1200 x 600 mm</t>
  </si>
  <si>
    <t>62525017710</t>
  </si>
  <si>
    <t>Systém zateplenia vonkajšej konštrukcie extrudovaným polystyrénom XPS STYRODUR 2800 C hrúbky 100 mm lepením bez povrchovej úpravy</t>
  </si>
  <si>
    <t>POTRUBNÉ ROZVODY</t>
  </si>
  <si>
    <t>895211141</t>
  </si>
  <si>
    <t>Drenážna šachta typová kontrolná z betónových dielcov Šk-100/4 hĺbky do 2 m</t>
  </si>
  <si>
    <t>kus</t>
  </si>
  <si>
    <t>894170032</t>
  </si>
  <si>
    <t>Montáž drenážnej šachty výšky do 2000 mm</t>
  </si>
  <si>
    <t>286161131303</t>
  </si>
  <si>
    <t>PIPELIFE  Predĺženie šachty 300/1,5 pre drenážne šachty</t>
  </si>
  <si>
    <t>KUS</t>
  </si>
  <si>
    <t>286161131102</t>
  </si>
  <si>
    <t>PIPELIFE  Šachtové dno bez lapača piesku 300/125 pre drenážne šachty</t>
  </si>
  <si>
    <t>286161131302</t>
  </si>
  <si>
    <t>PIPELIFE  Predĺženie šachty 300/1 pre drenážne šachty</t>
  </si>
  <si>
    <t>PRESUNY HMÔT</t>
  </si>
  <si>
    <t>998011001</t>
  </si>
  <si>
    <t>Presun hmôt pre murované budovy výšky do 6 m</t>
  </si>
  <si>
    <t>IZOLÁCIE PROTI VODE A VLHKOSTI</t>
  </si>
  <si>
    <t>711491172</t>
  </si>
  <si>
    <t>Zhotovenie izolácie proti povrchovej a podpovrchovej tlakovej vode na vodorovnej ploche položením ochrannej vrstvy ochrannej textílie</t>
  </si>
  <si>
    <t>245131020377</t>
  </si>
  <si>
    <t>PCI Pecimor 2K Dvojzložková hrubovrstvová bitúmenová hydroizolačná stierka BAL: 30 L, farba: čierna</t>
  </si>
  <si>
    <t>711113243</t>
  </si>
  <si>
    <t>Zhotovenie izolácie zvislej proti zemnej vlhkosti za studena nástrekom z asfaltovej izolačnej emulzie hrúbky 5 mm</t>
  </si>
  <si>
    <t>71113220111</t>
  </si>
  <si>
    <t>Zhotovenie izolácie proti zemnej vlhkosti nopovou fóliou položením voľne na zvislej ploche</t>
  </si>
  <si>
    <t>283163010107</t>
  </si>
  <si>
    <t>DEKDREN T20 profilovaná fólia, výška nopov  20mm,  š. 2m (40m2/bal)</t>
  </si>
  <si>
    <t xml:space="preserve">M2      </t>
  </si>
  <si>
    <t>998711101</t>
  </si>
  <si>
    <t>Presun hmôt pre izolácie proti vode v objektoch výšky do 6 m</t>
  </si>
  <si>
    <t>711491272</t>
  </si>
  <si>
    <t>Zhotovenie izolácie proti povrchovej a podpovrchovej tlakovej vode na zvislej ploche položením ochrannej vrstvy ochrannej textílie</t>
  </si>
  <si>
    <t>711141559</t>
  </si>
  <si>
    <t>Zhotovenie izolácie proti zemnej vlhkosti alebo povrchovej a podzemnej vode na vodorovnej ploche nataviteľnými asfaltovými izolačnými pásmi NAIP pritavením</t>
  </si>
  <si>
    <t>628040010101</t>
  </si>
  <si>
    <t>Asfaltovaný pás modifikovaný SBS kaučukom ELASTOBIT GG 40 pre spodné vrstvy hydroizolačných systémov</t>
  </si>
  <si>
    <t>711123141</t>
  </si>
  <si>
    <t xml:space="preserve">SCHOMBURG Izolácia proti zemnej vlhkosti a povrchovej vode AQUAFIN 2K na zvislej ploche </t>
  </si>
  <si>
    <t>711111001</t>
  </si>
  <si>
    <t xml:space="preserve">Zhotovenie izolácie proti zemnej vlhkosti alebo povrchovej a podzemnej vode na vodorovnej ploche penetračným náterom za studena </t>
  </si>
  <si>
    <t>245040120102</t>
  </si>
  <si>
    <t>ICOPAL SIPLAST PRIMER SPEED SBS/10 L penetračný náter modifikovaný SBS</t>
  </si>
  <si>
    <t xml:space="preserve">KUS     </t>
  </si>
  <si>
    <t>POVLAKOVÉ KRYTINY</t>
  </si>
  <si>
    <t>712311101</t>
  </si>
  <si>
    <t xml:space="preserve">Zhotovenie povlakovej krytiny plochej strechy so sklonom do 10° penetračným náterom za studena </t>
  </si>
  <si>
    <t>712341755</t>
  </si>
  <si>
    <t>Zhotovenie povlakovej krytiny striech plochých so sklonom do 10° natavitelnými asfaltovými izolačnými pásmi NAIP natavením na celej ploche</t>
  </si>
  <si>
    <t>628040010205</t>
  </si>
  <si>
    <t>ICOPAL Asfaltovaný pás ELASTOBIT RADON AL 4 ako radónová ochrana pre spodné vrstvy hydroizolačných systémov</t>
  </si>
  <si>
    <t>6936651300</t>
  </si>
  <si>
    <t>Geotextília netkaná polypropylénová 300g/m2</t>
  </si>
  <si>
    <t>712990040</t>
  </si>
  <si>
    <t xml:space="preserve">Položenie geotextílie vodorovne alebo zvislo na strechy ploché do 10° </t>
  </si>
  <si>
    <t>712361701</t>
  </si>
  <si>
    <t>Zhotovenie povlakovej krytiny plochej strechy so sklonom do 10° drenážnou fóliou položenou voľne</t>
  </si>
  <si>
    <t>283163010108</t>
  </si>
  <si>
    <t>DEKDREN T20 GARDEN perforovaná profilovaná fólia š.1,9m_x000D_
(38m2/bal)</t>
  </si>
  <si>
    <t xml:space="preserve">M2    </t>
  </si>
  <si>
    <t>998712101</t>
  </si>
  <si>
    <t>Presun hmôt pre izoláciu povlakovej krytiny v objektoch výšky do 6 m</t>
  </si>
  <si>
    <t>712370050</t>
  </si>
  <si>
    <t>Zhotovenie povlakovej krytiny striech plochých do 10°PVC-P fóliou položenou voľne so zvarením spoju</t>
  </si>
  <si>
    <t>283040030108</t>
  </si>
  <si>
    <t>ICOPAL Fólia MONARPLAN G 1.5 pre vegetačné strechy, BAL: 2,12 x15 m</t>
  </si>
  <si>
    <t>712391396</t>
  </si>
  <si>
    <t xml:space="preserve">Priťaženie izolácie krytiny násypom z kameniva frakcie 16/32 mm alebo zo substrátu, hrúbky 100 mm na plochej streche so sklonom do 10° </t>
  </si>
  <si>
    <t>5834900001</t>
  </si>
  <si>
    <t>Extenzívny strešný substrát na báze vulkanických tufov, minerálnej drte, zeolitu, kôrového kompostu a iných prírodných komponentov, podiel organickej hmoty je max. 20%</t>
  </si>
  <si>
    <t>419119001</t>
  </si>
  <si>
    <t>Krytie atiky a parapetov betónovými dielcami, hr. 60mm</t>
  </si>
  <si>
    <t>SIPLAST PRIMER SPEED SBS/10 L penetračný náter modifikovaný SBS</t>
  </si>
  <si>
    <t>IZOLÁCIE TEPELNÉ BEŽNÝCH STAVEBNÝCH KONŠTRUKCIÍ</t>
  </si>
  <si>
    <t>713122120</t>
  </si>
  <si>
    <t>Montáž dvojvrstvovej tepelnej izolácie podlahy tepelnoizolačnými doskami</t>
  </si>
  <si>
    <t>283017050924</t>
  </si>
  <si>
    <t>STYRODUR 3000 CS Izolačná doska z extrudovaného polystyrénu pre podlahy, hr. 60 mm 1265 x 615 mm</t>
  </si>
  <si>
    <t>713142151</t>
  </si>
  <si>
    <t>Montáž tepelnej izolácie strechy jednovrstvovej tepelnoizolačnými dielcami kladenými voľne bez lepenia</t>
  </si>
  <si>
    <t>283034010617</t>
  </si>
  <si>
    <t>Polystyrén EPS 150 S, stabil, hrúbka 150 mm</t>
  </si>
  <si>
    <t>713141151</t>
  </si>
  <si>
    <t>Montáž hydroakumulačnej vrstvy striech jednovrstvovej kladením na sucho</t>
  </si>
  <si>
    <t>283034010623</t>
  </si>
  <si>
    <t>Polystyrén EPS 150 S, stabil, hrúbka 10-200 mm</t>
  </si>
  <si>
    <t>631017060401</t>
  </si>
  <si>
    <t>ISOVER Flora, substrátová doska z hydrofilnej minerálnej vlny, hrúbka 50 mm</t>
  </si>
  <si>
    <t>998713101</t>
  </si>
  <si>
    <t>Presun hmôt pre izolácie tepelné v objektoch výšky do 6 m</t>
  </si>
  <si>
    <t>283034010610</t>
  </si>
  <si>
    <t>Polystyrén EPS 150 S, stabil, hrúbka 100 mm</t>
  </si>
  <si>
    <t>KONŠTRUKCIE TESÁRSKE</t>
  </si>
  <si>
    <t>766412131</t>
  </si>
  <si>
    <t>Montáž obloženia steny o ploche nad 1 m2 hranolčekmi z tvrdého dreva šírky od 40 mm do 60 mm</t>
  </si>
  <si>
    <t>762431501</t>
  </si>
  <si>
    <t>Montáž podkladového roštu pre obloženie stien</t>
  </si>
  <si>
    <t>6051506900</t>
  </si>
  <si>
    <t>Hranolček rezivo omietané 25 - 100 cm2, agát</t>
  </si>
  <si>
    <t>998762102</t>
  </si>
  <si>
    <t>Presun hmôt pre tesárske konštrukcie v objektoch výšky do 12 m</t>
  </si>
  <si>
    <t>762431373</t>
  </si>
  <si>
    <t>Obloženie stien z dosiek OSB hrúbky 18 mm skrutkovaných na pero a drážku</t>
  </si>
  <si>
    <t>DREVOSTAVBY</t>
  </si>
  <si>
    <t>763115722</t>
  </si>
  <si>
    <t>RIGIPS Priečka jednoduchá s kovovou podkonštrukciou hrúbky 125 mm opláštená z každej strany sadrokartónovou doskou 2 x RBI 12,5 mm s izoláciou 50 mm</t>
  </si>
  <si>
    <t>998763101</t>
  </si>
  <si>
    <t>Presun hmôtv objektoch výšky do 12 m pre drevostavby</t>
  </si>
  <si>
    <t>KONŠTRUKCIE STOLÁRSKE</t>
  </si>
  <si>
    <t>766410001</t>
  </si>
  <si>
    <t>Obloženie stien laminovanými doskami MDF, vrátane podkladného roštu a dodania materiálu</t>
  </si>
  <si>
    <t>642189001</t>
  </si>
  <si>
    <t xml:space="preserve">Interiérové dvere jednokrídlové otváravé fóliované 60,70,80,90 / 197cm s obložkovou zárubňou a kovaním (dodávka+montáž) </t>
  </si>
  <si>
    <t>766681011</t>
  </si>
  <si>
    <t>Montáž okenice drevenej jednokrídlovej na rám okna</t>
  </si>
  <si>
    <t>6113952000</t>
  </si>
  <si>
    <t>Drevená okenica lamelová</t>
  </si>
  <si>
    <t>766620001</t>
  </si>
  <si>
    <t>Výplne otvorov, drevený rám s izolačným trojsklom</t>
  </si>
  <si>
    <t>766890001</t>
  </si>
  <si>
    <t>Zariadenie objektu, stolárske výrobky</t>
  </si>
  <si>
    <t>súb</t>
  </si>
  <si>
    <t>PODLAHY SYNTETICKÉ</t>
  </si>
  <si>
    <t>777115031</t>
  </si>
  <si>
    <t>Podlaha liata epoxidová s penetráciou hrúbky 2 mm</t>
  </si>
  <si>
    <t>998777101</t>
  </si>
  <si>
    <t>Presun hmôt pre syntetické podlahy v objektoch výšky do 6 m</t>
  </si>
  <si>
    <t>MAĽBY</t>
  </si>
  <si>
    <t>784452271</t>
  </si>
  <si>
    <t>Maľba základná dvojnásobná z maliarskych tekutých zmesí (typ Farmal, Primalex, Supralux) s hladkým obrúsením podkladu v miestnosti výšky do 3,8 m</t>
  </si>
  <si>
    <t>784410151</t>
  </si>
  <si>
    <t>Penetrovanie jednonásobné jemnozrnného podkladu do 3,8 m</t>
  </si>
  <si>
    <t>VRN06</t>
  </si>
  <si>
    <t>ZARIADENIE STAVENISKA</t>
  </si>
  <si>
    <t>SZS0002126</t>
  </si>
  <si>
    <t>Zariadenie staveniska</t>
  </si>
  <si>
    <t>kpl</t>
  </si>
  <si>
    <t>Objekt SO 01 Zdravotechnika</t>
  </si>
  <si>
    <t xml:space="preserve">   OSTATNÉ KONŠTRUKCIE A PRÁCE</t>
  </si>
  <si>
    <t xml:space="preserve">   ZTI - VNÚTORNA KANALIZÁCIA</t>
  </si>
  <si>
    <t xml:space="preserve">   ZTI - VNÚTORNÝ VODOVOD</t>
  </si>
  <si>
    <t xml:space="preserve">   ZTI - ZARIAĎOVACIE PREDMETY</t>
  </si>
  <si>
    <t>132201201.S</t>
  </si>
  <si>
    <t xml:space="preserve">Výkop ryhy šírky 600-2000mm horn.3 do 100m3   </t>
  </si>
  <si>
    <t>132201209.S</t>
  </si>
  <si>
    <t xml:space="preserve">Príplatok k cenám za lepivosť pri hĺbení rýh š. nad 600 do 2 000 mm zapaž. i nezapažených, s urovnaním dna v hornine 3   </t>
  </si>
  <si>
    <t>162201102.S</t>
  </si>
  <si>
    <t xml:space="preserve">Vodorovné premiestnenie výkopku z horniny 1-4 nad 20-50m   </t>
  </si>
  <si>
    <t>167101101.S</t>
  </si>
  <si>
    <t xml:space="preserve">Nakladanie neuľahnutého výkopku z hornín tr.1-4 do 100 m3   </t>
  </si>
  <si>
    <t>171201201.S</t>
  </si>
  <si>
    <t xml:space="preserve">Uloženie sypaniny na skládky do 100 m3   </t>
  </si>
  <si>
    <t>171209002.S</t>
  </si>
  <si>
    <t xml:space="preserve">Poplatok za skladovanie - zemina a kamenivo (17 05) ostatné   </t>
  </si>
  <si>
    <t>174101002</t>
  </si>
  <si>
    <t xml:space="preserve">Zásyp sypaninou so zhutnením jám, šachiet, rýh, zárezov alebo okolo objektov nad 100 do 1000 m3   </t>
  </si>
  <si>
    <t>175101102</t>
  </si>
  <si>
    <t xml:space="preserve">Obsyp potrubia sypaninou z vhodných hornín 1 až 4 s prehodením sypaniny   </t>
  </si>
  <si>
    <t>5833773700</t>
  </si>
  <si>
    <t xml:space="preserve">Štrkopiesok drvený 0-16 N   </t>
  </si>
  <si>
    <t>451572111</t>
  </si>
  <si>
    <t xml:space="preserve">Lôžko pod potrubie, stoky a drobné objekty, v otvorenom výkope z kameniva drobného ťaženého 0-4 mm   </t>
  </si>
  <si>
    <t>894170032.S</t>
  </si>
  <si>
    <t xml:space="preserve">Montáž filtračno-usadzovacej šachty DN 400, výška 1800 mm   </t>
  </si>
  <si>
    <t>ks</t>
  </si>
  <si>
    <t>286610047500.S</t>
  </si>
  <si>
    <t xml:space="preserve">Filtračno-usadzovacia šachta s poklopom, DN 400, výška 1,8 m   </t>
  </si>
  <si>
    <t>894170041.S</t>
  </si>
  <si>
    <t xml:space="preserve">Montáž vsakovacieho tunelu s objemom 300 l, dĺxšxv 1160x800x510 mm   </t>
  </si>
  <si>
    <t>286650000400.S</t>
  </si>
  <si>
    <t xml:space="preserve">Vsakovací tunel 300 litrový, lxšxv 1160x800x510 mm, pojazd osobným autom, pre vsakovanie dažďovej vody, PP   </t>
  </si>
  <si>
    <t>OSTATNÉ KONŠTRUKCIE A PRÁCE</t>
  </si>
  <si>
    <t>935152512.S</t>
  </si>
  <si>
    <t xml:space="preserve">Osadenie odvodňovacieho kompozitného žľabu plytkého svetlej šírky 100 mm a s roštom pojazdným osobnou dopravou   </t>
  </si>
  <si>
    <t>286630060150.S</t>
  </si>
  <si>
    <t xml:space="preserve">Odvodňovací žľab z kompozitu, svetlá šírka 100 mm, dĺžka 1 m, šxv 150x80 mm, dierovaný kryt nerezový d 6 mm, tr. A 15, aretácia   </t>
  </si>
  <si>
    <t>286630063500.S</t>
  </si>
  <si>
    <t xml:space="preserve">Čelná stena plná, šxv 150x108 mm, k odvodňovaciemu žľabu z kompozitu svetlej šírky 100 mm   </t>
  </si>
  <si>
    <t>998276101.S</t>
  </si>
  <si>
    <t xml:space="preserve">Presun hmôt pre rúrové vedenie hĺbené z rúr z plast., hmôt alebo sklolamin. v otvorenom výkope   </t>
  </si>
  <si>
    <t>713482121.S</t>
  </si>
  <si>
    <t xml:space="preserve">Montáž trubíc z PE, hr.15-20 mm,vnút.priemer do 38 mm   </t>
  </si>
  <si>
    <t>283310002800.S</t>
  </si>
  <si>
    <t xml:space="preserve">Izolačná PE trubica dxhr. 20x13 mm, nadrezaná, na izolovanie rozvodov vody, kúrenia, zdravotechniky   </t>
  </si>
  <si>
    <t>283310003100.S</t>
  </si>
  <si>
    <t xml:space="preserve">Izolačná PE trubica dxhr. 28x13 mm, nadrezaná, na izolovanie rozvodov vody, kúrenia, zdravotechniky   </t>
  </si>
  <si>
    <t>283310003200.S</t>
  </si>
  <si>
    <t xml:space="preserve">Izolačná PE trubica dxhr. 32x13 mm, nadrezaná, na izolovanie rozvodov vody, kúrenia, zdravotechniky   </t>
  </si>
  <si>
    <t>998713101.S</t>
  </si>
  <si>
    <t xml:space="preserve">Presun hmôt pre izolácie tepelné v objektoch výšky do 6 m   </t>
  </si>
  <si>
    <t>ZTI - VNÚTORNA KANALIZÁCIA</t>
  </si>
  <si>
    <t>721171308.S</t>
  </si>
  <si>
    <t xml:space="preserve">Potrubie z rúr PE-HD Dxt 110x4,3 mm ležaté   </t>
  </si>
  <si>
    <t>721171309.S</t>
  </si>
  <si>
    <t xml:space="preserve">Potrubie z rúr PE-HD Dxt 125x4,9 mm ležaté   </t>
  </si>
  <si>
    <t>721171310.S</t>
  </si>
  <si>
    <t xml:space="preserve">Potrubie z rúr PE-HD Dxt 160x6,2 mm ležaté   </t>
  </si>
  <si>
    <t>721171502.S</t>
  </si>
  <si>
    <t xml:space="preserve">Potrubie z rúr PE-HD Dxt 40x3 mm odpadné prípojné   </t>
  </si>
  <si>
    <t>721171503.S</t>
  </si>
  <si>
    <t xml:space="preserve">Potrubie z rúr PE-HD Dxt 50x3 mm odpadné prípojné   </t>
  </si>
  <si>
    <t>721171531.S</t>
  </si>
  <si>
    <t xml:space="preserve">Potrubie odpadné zvislé z odhlučnených rúr PE Dxt 110x6 mm   </t>
  </si>
  <si>
    <t>721172503.S</t>
  </si>
  <si>
    <t xml:space="preserve">Montáž čistiaceho kusu pre odhlučnené potrubia DN 110   </t>
  </si>
  <si>
    <t>286540142100.S</t>
  </si>
  <si>
    <t xml:space="preserve">Čistiaci kus odhlučnený PP DN 110, tichý odpadový systém   </t>
  </si>
  <si>
    <t>721175015.S</t>
  </si>
  <si>
    <t xml:space="preserve">Montáž zápachového uzáveru (sifónu) pre klimatizačné zariadenia   </t>
  </si>
  <si>
    <t>286220044120.S</t>
  </si>
  <si>
    <t xml:space="preserve">Uzáver kondenzačný zápachový, DN 32, rozmer 100x100 mm, výkon 0,15 l/s, prítok d 20-30 mm, PP/ABS   </t>
  </si>
  <si>
    <t>721194104.S</t>
  </si>
  <si>
    <t xml:space="preserve">Zriadenie prípojky na potrubí vyvedenie a upevnenie odpadových výpustiek D 40 mm   </t>
  </si>
  <si>
    <t>721194105.S</t>
  </si>
  <si>
    <t xml:space="preserve">Zriadenie prípojky na potrubí vyvedenie a upevnenie odpadových výpustiek D 50 mm   </t>
  </si>
  <si>
    <t>721194109.S</t>
  </si>
  <si>
    <t xml:space="preserve">Zriadenie prípojky na potrubí vyvedenie a upevnenie odpadových výpustiek D 110 mm   </t>
  </si>
  <si>
    <t>721230065.S</t>
  </si>
  <si>
    <t xml:space="preserve">Montáž strešného vtoku izolovaného boxu pre mPVC izolácie DN 110   </t>
  </si>
  <si>
    <t>286630020000.S</t>
  </si>
  <si>
    <t xml:space="preserve">Strešný vtok s PVC límcom, vertikálny odtok DN 110, záchytný kôš D 180 mm, pre zabudovanie do tepelných izolácií 100 - 160 mm   </t>
  </si>
  <si>
    <t>721274103.S</t>
  </si>
  <si>
    <t xml:space="preserve">Ventilačná hlavica strešná plastová DN 100   </t>
  </si>
  <si>
    <t>721290111.S</t>
  </si>
  <si>
    <t xml:space="preserve">Ostatné - skúška tesnosti kanalizácie v objektoch vodou do DN 125   </t>
  </si>
  <si>
    <t>721290112.S</t>
  </si>
  <si>
    <t xml:space="preserve">Ostatné - skúška tesnosti kanalizácie v objektoch vodou DN 150 alebo DN 200   </t>
  </si>
  <si>
    <t>721290123.S</t>
  </si>
  <si>
    <t xml:space="preserve">Ostatné - skúška tesnosti kanalizácie v objektoch dymom do DN 300   </t>
  </si>
  <si>
    <t>998721101.S</t>
  </si>
  <si>
    <t xml:space="preserve">Presun hmôt pre vnútornú kanalizáciu v objektoch výšky do 6 m   </t>
  </si>
  <si>
    <t>ZTI - VNÚTORNÝ VODOVOD</t>
  </si>
  <si>
    <t>722171132.S</t>
  </si>
  <si>
    <t xml:space="preserve">Plasthliníkové potrubie v tyčiach spájané lisovaním d 20 mm   </t>
  </si>
  <si>
    <t>722171133.S</t>
  </si>
  <si>
    <t xml:space="preserve">Plasthliníkové potrubie v tyčiach spájané lisovaním d 25/26 mm   </t>
  </si>
  <si>
    <t>722171134.S</t>
  </si>
  <si>
    <t xml:space="preserve">Plasthliníkové potrubie v tyčiach spájané lisovaním d 32 mm   </t>
  </si>
  <si>
    <t>722221010.S</t>
  </si>
  <si>
    <t xml:space="preserve">Montáž guľového kohúta závitového priameho pre vodu G 1/2   </t>
  </si>
  <si>
    <t>551110004900.S</t>
  </si>
  <si>
    <t xml:space="preserve">Guľový uzáver pre vodu 1/2, niklovaná mosadz   </t>
  </si>
  <si>
    <t>722221015.S</t>
  </si>
  <si>
    <t xml:space="preserve">Montáž guľového kohúta závitového priameho pre vodu G 3/4   </t>
  </si>
  <si>
    <t>551110005000.S</t>
  </si>
  <si>
    <t xml:space="preserve">Guľový uzáver pre vodu 3/4, niklovaná mosadz   </t>
  </si>
  <si>
    <t>722221020.S</t>
  </si>
  <si>
    <t xml:space="preserve">Montáž guľového kohúta závitového priameho pre vodu G 1   </t>
  </si>
  <si>
    <t>551110005100.S</t>
  </si>
  <si>
    <t xml:space="preserve">Guľový uzáver pre vodu 1, niklovaná mosadz   </t>
  </si>
  <si>
    <t>722221082.S</t>
  </si>
  <si>
    <t xml:space="preserve">Montáž guľového kohúta vypúšťacieho závitového G 1/2   </t>
  </si>
  <si>
    <t>551110011200.S</t>
  </si>
  <si>
    <t xml:space="preserve">Guľový uzáver vypúšťací s páčkou, 1/2 M, mosadz   </t>
  </si>
  <si>
    <t>722221265.S</t>
  </si>
  <si>
    <t xml:space="preserve">Montáž spätného ventilu závitového G 1/2   </t>
  </si>
  <si>
    <t>551110016400.S</t>
  </si>
  <si>
    <t xml:space="preserve">Spätný ventil kontrolovateľný, 1/2 FF, PN 16, mosadz, disk plast   </t>
  </si>
  <si>
    <t>722221370.S</t>
  </si>
  <si>
    <t xml:space="preserve">Montáž vodovodného filtra závitového G 1   </t>
  </si>
  <si>
    <t>422010003100.S</t>
  </si>
  <si>
    <t xml:space="preserve">Filter závitový na vodu 1, FF, PN 20, mosadz   </t>
  </si>
  <si>
    <t>722290226.S</t>
  </si>
  <si>
    <t xml:space="preserve">Tlaková skúška vodovodného potrubia závitového do DN 50   </t>
  </si>
  <si>
    <t>722290234.S</t>
  </si>
  <si>
    <t xml:space="preserve">Prepláchnutie a dezinfekcia vodovodného potrubia do DN 80   </t>
  </si>
  <si>
    <t>998722101.S</t>
  </si>
  <si>
    <t xml:space="preserve">Presun hmôt pre vnútorný vodovod v objektoch výšky do 6 m   </t>
  </si>
  <si>
    <t>ZTI - ZARIAĎOVACIE PREDMETY</t>
  </si>
  <si>
    <t>725149715.S</t>
  </si>
  <si>
    <t xml:space="preserve">Montáž predstenového systému záchodov do ľahkých stien s kovovou konštrukciou   </t>
  </si>
  <si>
    <t>552370000100.S</t>
  </si>
  <si>
    <t xml:space="preserve">Predstenový systém pre závesné WC so splachovacou podomietkovou nádržou do ľahkých montovaných konštrukcií   </t>
  </si>
  <si>
    <t>725149720.S</t>
  </si>
  <si>
    <t xml:space="preserve">Montáž záchodu do predstenového systému   </t>
  </si>
  <si>
    <t>642360000500.S</t>
  </si>
  <si>
    <t xml:space="preserve">Misa záchodová keramická závesná so splachovacím okruhom   </t>
  </si>
  <si>
    <t>725219401.S</t>
  </si>
  <si>
    <t xml:space="preserve">Montáž umývadla keramického na skrutky do muriva, bez výtokovej armatúry   </t>
  </si>
  <si>
    <t>642110004300.S</t>
  </si>
  <si>
    <t xml:space="preserve">Umývadlo keramické 500mm   </t>
  </si>
  <si>
    <t>642210000500.S</t>
  </si>
  <si>
    <t xml:space="preserve">Umývadielko keramické stenové   </t>
  </si>
  <si>
    <t>725241112.S</t>
  </si>
  <si>
    <t xml:space="preserve">Montáž sprchovej vaničky akrylátovej štvorcovej 900x900 mm   </t>
  </si>
  <si>
    <t>554230002100.S</t>
  </si>
  <si>
    <t xml:space="preserve">Sprchová vanička štvorcová akrylátová s nožičkami rozmer 900x900 mm   </t>
  </si>
  <si>
    <t>725245103.S</t>
  </si>
  <si>
    <t xml:space="preserve">Montáž sprchovej zásteny jednokrídlovej do výšky 2000 mm a šírky 900 mm   </t>
  </si>
  <si>
    <t>552260001500.S</t>
  </si>
  <si>
    <t xml:space="preserve">Sprchové dvere jednodielne rozmer 900x1950 mm, 6 mm bezpečnostné sklo   </t>
  </si>
  <si>
    <t>725291112.S</t>
  </si>
  <si>
    <t xml:space="preserve">Montáž záchodového sedadla s poklopom   </t>
  </si>
  <si>
    <t>554330000300.S</t>
  </si>
  <si>
    <t xml:space="preserve">Záchodové sedadlo plastové s poklopom   </t>
  </si>
  <si>
    <t>725319112.S</t>
  </si>
  <si>
    <t xml:space="preserve">Montáž kuchynských drezov jednoduchých, hranatých s rozmerom do 600x600 mm, bez výtokových armatúr   </t>
  </si>
  <si>
    <t>DR49/78</t>
  </si>
  <si>
    <t xml:space="preserve">Drez 49x78 s odkvapom a prepadom nerez   </t>
  </si>
  <si>
    <t>725539100.S</t>
  </si>
  <si>
    <t xml:space="preserve">Montáž elektrického ohrievača závesného zvislého do 30 L   </t>
  </si>
  <si>
    <t>541320005300.S</t>
  </si>
  <si>
    <t xml:space="preserve">Ohrievač vody elektrický tlakový závesný zvislý akumulačný, objem 30 l   </t>
  </si>
  <si>
    <t>725539102.S</t>
  </si>
  <si>
    <t xml:space="preserve">Montáž elektrického ohrievača závesného zvislého do 80 L   </t>
  </si>
  <si>
    <t>541320005500.S</t>
  </si>
  <si>
    <t xml:space="preserve">Ohrievač vody elektrický tlakový závesný zvislý akumulačný, objem 80 l   </t>
  </si>
  <si>
    <t>725539140.S</t>
  </si>
  <si>
    <t xml:space="preserve">Montáž elektrického prietokového ohrievača malolitrážneho do 5 L   </t>
  </si>
  <si>
    <t>54131000040el2</t>
  </si>
  <si>
    <t xml:space="preserve">Elektrický prietokový ohrievač tlakový pre 2 zariadovacie predmety   </t>
  </si>
  <si>
    <t>725819402.S</t>
  </si>
  <si>
    <t xml:space="preserve">Montáž ventilu bez pripojovacej rúrky G 1/2   </t>
  </si>
  <si>
    <t>551110020000.S</t>
  </si>
  <si>
    <t xml:space="preserve">Guľový ventil rohový, 1/2 - 1/2, s filtrom, chrómovaná mosadz   </t>
  </si>
  <si>
    <t>725829601.S</t>
  </si>
  <si>
    <t xml:space="preserve">Montáž batérie umývadlovej a drezovej stojankovej, pákovej alebo klasickej s mechanickým ovládaním   </t>
  </si>
  <si>
    <t>551450003800.S</t>
  </si>
  <si>
    <t xml:space="preserve">Batéria umývadlová stojanková páková   </t>
  </si>
  <si>
    <t>551450000600.S</t>
  </si>
  <si>
    <t xml:space="preserve">Batéria drezová stojanková páková   </t>
  </si>
  <si>
    <t>725849201.S</t>
  </si>
  <si>
    <t xml:space="preserve">Montáž batérie sprchovej nástennej pákovej, klasickej   </t>
  </si>
  <si>
    <t>551450002600.S</t>
  </si>
  <si>
    <t xml:space="preserve">Batéria sprchová nástenná páková   </t>
  </si>
  <si>
    <t>725849205.S</t>
  </si>
  <si>
    <t xml:space="preserve">Montáž batérie sprchovej nástennej, držiak sprchy s nastaviteľnou výškou sprchy   </t>
  </si>
  <si>
    <t>X07P177</t>
  </si>
  <si>
    <t xml:space="preserve">Sprchové sety 902.00 Set - hadica z odolného plastu 150 cm, ružica plochá s 3 funkciami, tyč s posuvným držiakom sprchy 84 cm   </t>
  </si>
  <si>
    <t>725869301.S</t>
  </si>
  <si>
    <t xml:space="preserve">Montáž zápachovej uzávierky pre zariaďovacie predmety, umývadlovej do D 40 mm   </t>
  </si>
  <si>
    <t>551620006400.S</t>
  </si>
  <si>
    <t xml:space="preserve">Zápachová uzávierka - sifón pre umývadlá DN 40   </t>
  </si>
  <si>
    <t>725869311.S</t>
  </si>
  <si>
    <t xml:space="preserve">Montáž zápachovej uzávierky pre zariaďovacie predmety, drezovej do D 50 mm (pre jeden drez)   </t>
  </si>
  <si>
    <t>551620007100.S</t>
  </si>
  <si>
    <t xml:space="preserve">Zápachová uzávierka- sifón pre jednodielne drezy DN 50   </t>
  </si>
  <si>
    <t>725869340.S</t>
  </si>
  <si>
    <t xml:space="preserve">Montáž zápachovej uzávierky pre zariaďovacie predmety, sprchovej do D 50 mm   </t>
  </si>
  <si>
    <t>551620003400.S</t>
  </si>
  <si>
    <t xml:space="preserve">Zápachová uzávierka sprchových vaničiek DN 40/50   </t>
  </si>
  <si>
    <t>998725101.S</t>
  </si>
  <si>
    <t xml:space="preserve">Presun hmôt pre zariaďovacie predmety v objektoch výšky do 6 m   </t>
  </si>
  <si>
    <t>Objekt SO 01 Vzduchotechnika</t>
  </si>
  <si>
    <t>R.751740001</t>
  </si>
  <si>
    <t>Vnútorná jednotka nástenná typ MV H07BIF, Qch=2,1 kW</t>
  </si>
  <si>
    <t>R.751740002</t>
  </si>
  <si>
    <t>Vnútorná jednotka nástenná typ MV H09BIF, Qch=2,7 kW</t>
  </si>
  <si>
    <t>R.751740003</t>
  </si>
  <si>
    <t>Vonkajšia jednotka typ MV-E14BI, Qch=4,1 kW, Pe=1,2 kW-1x230V, istenie 16A, chladivo R32, energetická trieda A++/A+</t>
  </si>
  <si>
    <t>R.751740004</t>
  </si>
  <si>
    <t>Cu potrubie chladiarenské vrátane izolácie, pájky..., D10/6</t>
  </si>
  <si>
    <t>R.751740005</t>
  </si>
  <si>
    <t>Prepojovací kábel medzi vonkajšou a vnútornými jednotkami</t>
  </si>
  <si>
    <t>R.751740006</t>
  </si>
  <si>
    <t>Elektrický nástenný konvektor typ Atlantic F129-D05, Pe=500W-1x230V, zabudovaný digitálny termostat</t>
  </si>
  <si>
    <t>R.751740007</t>
  </si>
  <si>
    <t>Elektrický nástenný konvektor typ Atlantic F129-D10, Pe=1000W-1x230V, zabudovaný digitálny termostat</t>
  </si>
  <si>
    <t>R.751740008</t>
  </si>
  <si>
    <t>Ventilátor Vortice typ Ariet LL-I Timer, Qv=75m3/h, Pe=18W-1x230V</t>
  </si>
  <si>
    <t>R.751740009</t>
  </si>
  <si>
    <t>Konzola, spojovací, tesniaci a montážny materiál</t>
  </si>
  <si>
    <t>Objekt SO 01 Elektroinštalácie</t>
  </si>
  <si>
    <t>Montážne práce</t>
  </si>
  <si>
    <t xml:space="preserve">   M-21 ELEKTROMONTÁŽE</t>
  </si>
  <si>
    <t xml:space="preserve">   M-46 ZEMNÉ PRÁCE PRI EXTERNÝCH MONTÁŽACH</t>
  </si>
  <si>
    <t xml:space="preserve">   HZS ZA SKÚŠKY A REVÍZIE</t>
  </si>
  <si>
    <t>M-21 ELEKTROMONTÁŽE</t>
  </si>
  <si>
    <t>R00000002</t>
  </si>
  <si>
    <t xml:space="preserve">Kábel 750V uložený pod omietkou CYKY, N2XH 3x2,5                                                                        </t>
  </si>
  <si>
    <t xml:space="preserve">m      </t>
  </si>
  <si>
    <t>R00000003</t>
  </si>
  <si>
    <t xml:space="preserve">Kábel Cu 750V : CYKY-J 3x2,5                                                                                            </t>
  </si>
  <si>
    <t>R00000004</t>
  </si>
  <si>
    <t xml:space="preserve">Kábel 750V uložený pod omietkou CYKY, N2XH 3x1,5                                                                        </t>
  </si>
  <si>
    <t>R00000005</t>
  </si>
  <si>
    <t xml:space="preserve">Kábel Cu 750V : CYKY-J 3x1,5                                                                                            </t>
  </si>
  <si>
    <t>R00000006</t>
  </si>
  <si>
    <t>2- Zásuvka 16A/250V, IP20</t>
  </si>
  <si>
    <t xml:space="preserve">ks     </t>
  </si>
  <si>
    <t>R00000007</t>
  </si>
  <si>
    <t xml:space="preserve">Montáž  vypínača pod omietku, radenie 01, vrátane zapojenia                                                                           </t>
  </si>
  <si>
    <t>R00000008</t>
  </si>
  <si>
    <t>Vypínač kompletný, radenie 01, 10A/250V, IP20</t>
  </si>
  <si>
    <t>R00000009</t>
  </si>
  <si>
    <t xml:space="preserve">Montáž  2- Zásuvky 16A/250V, IP20 vrátane zapojenia                                                                           </t>
  </si>
  <si>
    <t>R00000010</t>
  </si>
  <si>
    <t xml:space="preserve">Vodič voľne uložený CYA 1x25                                                                                       </t>
  </si>
  <si>
    <t>R00000011</t>
  </si>
  <si>
    <t xml:space="preserve">Vodič : 1-CYA-J 1x25 z/ž                                            </t>
  </si>
  <si>
    <t>R00000012</t>
  </si>
  <si>
    <t xml:space="preserve">Montáž vykurovacích telies                                                                                              </t>
  </si>
  <si>
    <t>R00000013</t>
  </si>
  <si>
    <t xml:space="preserve">Konvektor 500W napr. ECOFLEX,                                                                                           </t>
  </si>
  <si>
    <t xml:space="preserve">kus    </t>
  </si>
  <si>
    <t>R00000014</t>
  </si>
  <si>
    <t>Montáž hlavnej uzemňovacej prípojnice</t>
  </si>
  <si>
    <t>R00000015</t>
  </si>
  <si>
    <t>Hlavná uzemňovacia prípojnica</t>
  </si>
  <si>
    <t>R00000016</t>
  </si>
  <si>
    <t xml:space="preserve">Montáž rozvádzača                                                      </t>
  </si>
  <si>
    <t>R00000017</t>
  </si>
  <si>
    <t>Rozvádzač HR celý kompletný</t>
  </si>
  <si>
    <t>R00000018</t>
  </si>
  <si>
    <t xml:space="preserve">Svorka bleskozvodná do 2 skrutiek (SS,SP1,SR 03)                                                                        </t>
  </si>
  <si>
    <t>R00000019</t>
  </si>
  <si>
    <t xml:space="preserve">Svorka SP 1 pripojovacia                                                                                                </t>
  </si>
  <si>
    <t>R00000020</t>
  </si>
  <si>
    <t xml:space="preserve">Svorka SR 03 zemniaca                                                                                                   </t>
  </si>
  <si>
    <t>R00000021</t>
  </si>
  <si>
    <t xml:space="preserve">Svorka SS spojovacia                                                                                                    </t>
  </si>
  <si>
    <t>R00000022</t>
  </si>
  <si>
    <t xml:space="preserve">Náter uzemnenia na povrchu (1x)                                                                                         </t>
  </si>
  <si>
    <t>R00000023</t>
  </si>
  <si>
    <t xml:space="preserve">Vodiči AlMgSi 8mm                                                                           </t>
  </si>
  <si>
    <t xml:space="preserve">kg     </t>
  </si>
  <si>
    <t>R00000024</t>
  </si>
  <si>
    <t xml:space="preserve">- podpera vedenia (FeZn) : PV 22, na škridlové a lepenkové strechy                                                      </t>
  </si>
  <si>
    <t>R00000025</t>
  </si>
  <si>
    <t xml:space="preserve"> podpera vedenia (FeZn) do muriva : PV 17 (150x20)mm                                                                   </t>
  </si>
  <si>
    <t>R00000026</t>
  </si>
  <si>
    <t xml:space="preserve">Uholník ochranný s držiakmi do muriva                                                                                   </t>
  </si>
  <si>
    <t>R00000027</t>
  </si>
  <si>
    <t xml:space="preserve">Uholník ochranný (FeZn) : OU 1,7 (1,7m)                                                                                 </t>
  </si>
  <si>
    <t>R00000028</t>
  </si>
  <si>
    <t xml:space="preserve">- držiak ochranného uholníka (FeZn) : DU Z, do muriva (150mm)                                                           </t>
  </si>
  <si>
    <t>R00000029</t>
  </si>
  <si>
    <t xml:space="preserve">Tyč zvodová (FeZn)                                                                                                      </t>
  </si>
  <si>
    <t>R00000030</t>
  </si>
  <si>
    <t xml:space="preserve">Tyč zvodová (FeZn) : JD 10 s osadením                                                                                   </t>
  </si>
  <si>
    <t>R00000031</t>
  </si>
  <si>
    <t xml:space="preserve">Prerazenie murivom v tehlovom múre hrúbky 45cm                                                                          </t>
  </si>
  <si>
    <t>R00000032</t>
  </si>
  <si>
    <t xml:space="preserve">Vedenie uzemňovacie na povrch FeZn do 120mm2, vrátane svoriek                                                           </t>
  </si>
  <si>
    <t>R00000033</t>
  </si>
  <si>
    <t xml:space="preserve">Páska FeZn 30x4mm zemniaca pozin.                                                                                       </t>
  </si>
  <si>
    <t>R00000034</t>
  </si>
  <si>
    <t xml:space="preserve">Doprava                                                                                                                 </t>
  </si>
  <si>
    <t xml:space="preserve"> %</t>
  </si>
  <si>
    <t>R00000035</t>
  </si>
  <si>
    <t xml:space="preserve">Presun                                                                                                                  </t>
  </si>
  <si>
    <t>R00000036</t>
  </si>
  <si>
    <t xml:space="preserve">Pridružené výkony                                                                                                       </t>
  </si>
  <si>
    <t>R00000037</t>
  </si>
  <si>
    <t xml:space="preserve">Prirážka zo stratného nostného materiálu                                                                                </t>
  </si>
  <si>
    <t>R00000038</t>
  </si>
  <si>
    <t xml:space="preserve">Výpis zo zoznamu strojov a zariadení                                                                                    </t>
  </si>
  <si>
    <t>R00000039</t>
  </si>
  <si>
    <t xml:space="preserve">Pomocný materiál (Svorkovnice, lišty, poistky, zbernice a podobne) a montáž                                             </t>
  </si>
  <si>
    <t>M-46 ZEMNÉ PRÁCE PRI EXTERNÝCH MONTÁŽACH</t>
  </si>
  <si>
    <t>R00000040</t>
  </si>
  <si>
    <t xml:space="preserve">Káblové ryhy šírky 35, hĺbky 80, zemina tr 3                                                                            </t>
  </si>
  <si>
    <t>R00000041</t>
  </si>
  <si>
    <t xml:space="preserve">Zásyp ryhy šírky 35, hĺbky 80, zemina tr 3                                                                              </t>
  </si>
  <si>
    <t>R00000042</t>
  </si>
  <si>
    <t xml:space="preserve">Zriadenie kábl lôžka š 35/20cm, piesok                                                                                  </t>
  </si>
  <si>
    <t>R00000043</t>
  </si>
  <si>
    <t xml:space="preserve">Piesok pre lôžko a obsyp potrubia 0-4                                                                                   </t>
  </si>
  <si>
    <t xml:space="preserve">t      </t>
  </si>
  <si>
    <t>R00000044</t>
  </si>
  <si>
    <t xml:space="preserve">Fólia 1/300M PLNA s bleskom 330MM                                                                                       </t>
  </si>
  <si>
    <t>R00000045</t>
  </si>
  <si>
    <t xml:space="preserve">Zakrytie káblov výstražnou fóliou PVC šírky 33cm                                                                        </t>
  </si>
  <si>
    <t>HZS ZA SKÚŠKY A REVÍZIE</t>
  </si>
  <si>
    <t>R00000001</t>
  </si>
  <si>
    <t xml:space="preserve">Spracovanie východiskovej revízie a vypracovanie správy                                                                 </t>
  </si>
  <si>
    <t xml:space="preserve">hod    </t>
  </si>
  <si>
    <t>Objekt SO 02.1 Studňa - zdroj pitnej a technologickej vody</t>
  </si>
  <si>
    <t xml:space="preserve">   ZTI - STROJNÉ VYBAVENIE</t>
  </si>
  <si>
    <t>151101101.S</t>
  </si>
  <si>
    <t xml:space="preserve">Paženie a rozopretie stien rýh pre podzemné vedenie, príložné do 2 m   </t>
  </si>
  <si>
    <t>151101111.S</t>
  </si>
  <si>
    <t xml:space="preserve">Odstránenie paženia rýh pre podzemné vedenie, príložné hĺbky do 2 m   </t>
  </si>
  <si>
    <t>452112211</t>
  </si>
  <si>
    <t xml:space="preserve">Osadenie rámu pod poklopy a mreže, výšky do 100 mm   </t>
  </si>
  <si>
    <t>452386151.S</t>
  </si>
  <si>
    <t xml:space="preserve">Vyrovnávací prstenec z prostého betónu tr. C 12/15 pod poklopy a mreže, výška do 100 mm   </t>
  </si>
  <si>
    <t>871181002.S</t>
  </si>
  <si>
    <t xml:space="preserve">Montáž vodovodného potrubia z dvojvsrtvového PE 100 SDR11/PN16 zváraných natupo D 40x3,7 mm   </t>
  </si>
  <si>
    <t>286130033500.S</t>
  </si>
  <si>
    <t xml:space="preserve">Rúra HDPE na vodu PE100 PN16 SDR11 40x3,7x100 m   </t>
  </si>
  <si>
    <t>286530020200.S</t>
  </si>
  <si>
    <t xml:space="preserve">Spojka  na tupo PE 100, na vodu, plyn a kanalizáciu, SDR 11 D 40 mm   </t>
  </si>
  <si>
    <t>893353001.S</t>
  </si>
  <si>
    <t xml:space="preserve">Osadenie prefabrikovanej vodomernej šachty hranatej, pôdorysnej plochy do 4,2 m2, hĺbky do 2,0 m   </t>
  </si>
  <si>
    <t>594300000200.S</t>
  </si>
  <si>
    <t xml:space="preserve">Vodomerná a armatúrna šachta, objem 2,6 m3, železobetónová   </t>
  </si>
  <si>
    <t>899101111.S</t>
  </si>
  <si>
    <t xml:space="preserve">Osadenie poklopu liatinového a oceľového vrátane rámu hmotn. do 50 kg   </t>
  </si>
  <si>
    <t>552410002700.S</t>
  </si>
  <si>
    <t xml:space="preserve">Poklop oceľový ľahký 600x600 mm   </t>
  </si>
  <si>
    <t>998276101</t>
  </si>
  <si>
    <t>722221025.S</t>
  </si>
  <si>
    <t xml:space="preserve">Montáž guľového kohúta závitového priameho pre vodu G 5/4   </t>
  </si>
  <si>
    <t>551110005200.S</t>
  </si>
  <si>
    <t xml:space="preserve">Guľový uzáver pre vodu 5/4, niklovaná mosadz   </t>
  </si>
  <si>
    <t>722221280.S</t>
  </si>
  <si>
    <t xml:space="preserve">Montáž spätného ventilu závitového G 5/4   </t>
  </si>
  <si>
    <t>551110016700.S</t>
  </si>
  <si>
    <t xml:space="preserve">Spätný ventil kontrolovateľný, 5/4 FF, PN 16, mosadz, disk plast   </t>
  </si>
  <si>
    <t>722263416.S</t>
  </si>
  <si>
    <t xml:space="preserve">Montáž vodomeru závitového jednovtokového suchobežného G 1   </t>
  </si>
  <si>
    <t>pd_vod2</t>
  </si>
  <si>
    <t xml:space="preserve">Vodomer DN20, Qn=2,5m3/hod, st.voda, l=130mm   </t>
  </si>
  <si>
    <t>ZTI - STROJNÉ VYBAVENIE</t>
  </si>
  <si>
    <t>724149101.S</t>
  </si>
  <si>
    <t xml:space="preserve">Montáž čerpadla vodovodného ponorného na pitnu vodu, bez potrubia a príslušenstva   </t>
  </si>
  <si>
    <t>96160447</t>
  </si>
  <si>
    <t xml:space="preserve">Ponorné čerpadlo SQE 2-70N 1x200-240V 50Hz   </t>
  </si>
  <si>
    <t>00405168</t>
  </si>
  <si>
    <t xml:space="preserve">Snímač tlaku (sada) pro CU 301, 0-6 barů   </t>
  </si>
  <si>
    <t>96436753</t>
  </si>
  <si>
    <t xml:space="preserve">Ovládacia jednotka ponorného čerpadla CU 301   </t>
  </si>
  <si>
    <t>724231111.S</t>
  </si>
  <si>
    <t xml:space="preserve">Montáž príslušenstva domácej vodárne, meracie, vodoznačná armatúra   </t>
  </si>
  <si>
    <t>súb.</t>
  </si>
  <si>
    <t>374410018500.S</t>
  </si>
  <si>
    <t xml:space="preserve">Hladinová sonda tlaková s pripojovacím káblom   </t>
  </si>
  <si>
    <t>724232111.S</t>
  </si>
  <si>
    <t xml:space="preserve">Montáž príslušenstva domácej vodárne, ovládací spínač tlakový   </t>
  </si>
  <si>
    <t>96020070</t>
  </si>
  <si>
    <t xml:space="preserve">Spínač tlakový pre ponorné čerpadlo, 4 bar   </t>
  </si>
  <si>
    <t>724312125.S</t>
  </si>
  <si>
    <t xml:space="preserve">Montáž tlakovej nádoby pre pitnú vodu, objem 33 l   </t>
  </si>
  <si>
    <t>484620000500.S</t>
  </si>
  <si>
    <t>Nádoba tlaková pre ponorné čerpadlo, objem 33 l,</t>
  </si>
  <si>
    <t>998724101.S</t>
  </si>
  <si>
    <t xml:space="preserve">Presun hmôt pre strojné vybavenie v objektoch výšky do 6 m   </t>
  </si>
  <si>
    <t>Objekt SO 02.2 Žumpa splaškovej kanalizácie</t>
  </si>
  <si>
    <t>131201101.S</t>
  </si>
  <si>
    <t xml:space="preserve">Výkop nezapaženej jamy v hornine 3, do 100 m3   </t>
  </si>
  <si>
    <t>131201109.S</t>
  </si>
  <si>
    <t xml:space="preserve">Hĺbenie nezapažených jám a zárezov. Príplatok za lepivosť horniny 3   </t>
  </si>
  <si>
    <t>162201101.S</t>
  </si>
  <si>
    <t xml:space="preserve">Vodorovné premiestnenie výkopku z horniny 1-4 do 20m   </t>
  </si>
  <si>
    <t>162501102.S</t>
  </si>
  <si>
    <t xml:space="preserve">Vodorovné premiestnenie výkopku po spevnenej ceste z horniny tr.1-4, do 100 m3 na vzdialenosť do 3000 m   </t>
  </si>
  <si>
    <t>174201101.S</t>
  </si>
  <si>
    <t xml:space="preserve">Zásyp sypaninou bez zhutnenia jám, šachiet, rýh, zárezov alebo okolo objektov do 100 m3   </t>
  </si>
  <si>
    <t>175101102.S</t>
  </si>
  <si>
    <t>5833716700</t>
  </si>
  <si>
    <t xml:space="preserve">Štrkopiesok frakcia 0-22 STN EN 13242 + A1   </t>
  </si>
  <si>
    <t>451572111.S</t>
  </si>
  <si>
    <t>452311151.S</t>
  </si>
  <si>
    <t xml:space="preserve">Dosky, bloky, sedlá z betónu v otvorenom výkope tr. C 25/30   </t>
  </si>
  <si>
    <t>871326026.S</t>
  </si>
  <si>
    <t xml:space="preserve">Montáž kanalizačného PVC-U potrubia hladkého plnostenného DN 150   </t>
  </si>
  <si>
    <t>286110004900.S</t>
  </si>
  <si>
    <t xml:space="preserve">Rúra PVC-U hladký, kanalizačný, gravitačný systém D 160 mm, dĺ. 6 m, SN12 - plnostenná   </t>
  </si>
  <si>
    <t>892311000.S</t>
  </si>
  <si>
    <t xml:space="preserve">Skúška tesnosti kanalizácie D 150 mm   </t>
  </si>
  <si>
    <t>894101112.S</t>
  </si>
  <si>
    <t xml:space="preserve">Osadenie akumulačnej nádrže železobetónovej, hmotnosti nad 4 do 10 t   </t>
  </si>
  <si>
    <t>894101113.S</t>
  </si>
  <si>
    <t xml:space="preserve">Osadenie akumulačnej nádrže železobetónovej, hmotnosti nad 10 t   </t>
  </si>
  <si>
    <t>594340000500.S</t>
  </si>
  <si>
    <t xml:space="preserve">Akumulačná nádrž, objem nádrže 12 m3, železobetónová   </t>
  </si>
  <si>
    <t>894421111.S</t>
  </si>
  <si>
    <t xml:space="preserve">Zriadenie šachiet prefabrikovaných do 4t   </t>
  </si>
  <si>
    <t>592240001400.S</t>
  </si>
  <si>
    <t xml:space="preserve">Kónus betónový so stúpadlom pre kanalizačnú šachtu DN 1000, hr. steny 90 mm, rozmer 1000x625x580 mm   </t>
  </si>
  <si>
    <t>894810003.S</t>
  </si>
  <si>
    <t xml:space="preserve">Montáž PP revíznej kanalizačnej šachty priemeru 425 mm do výšky šachty 2 m s roznášacím prstencom a poklopom   </t>
  </si>
  <si>
    <t>286610032100.S</t>
  </si>
  <si>
    <t xml:space="preserve">Šachtové dno prietočné DN 110x0°, ku kanalizačnej revíznej šachte 425 mm, PP   </t>
  </si>
  <si>
    <t>286610044600.S</t>
  </si>
  <si>
    <t xml:space="preserve">Vlnovcová šachtová rúra kanalizačná 425 mm, dĺžka 2 m, PP   </t>
  </si>
  <si>
    <t>286610044900.S</t>
  </si>
  <si>
    <t xml:space="preserve">Teleskopická rúra s tesnením, ku kanalizačnej revíznej šachte 425 mm, dĺžka 375 mm, PVC-U   </t>
  </si>
  <si>
    <t>286710035800.S</t>
  </si>
  <si>
    <t xml:space="preserve">Gumové tesnenie šachtovej rúry 425 mm ku kanalizačnej revíznej šachte 425 mm   </t>
  </si>
  <si>
    <t>552410001300.S</t>
  </si>
  <si>
    <t xml:space="preserve">Poklop liatinový štvorcový na teleskopickú rúru DN 425, tr. zaťaženia B125   </t>
  </si>
  <si>
    <t>552410002300.S</t>
  </si>
  <si>
    <t xml:space="preserve">Poklop liatinový D400 priemer 600 mm   </t>
  </si>
  <si>
    <t>Objekt SO 02.3 Žumpa na odkanalizovanie technologickej vody</t>
  </si>
  <si>
    <t>211780050PM</t>
  </si>
  <si>
    <t xml:space="preserve">Prirážka pre podružný materiál                                                                                          </t>
  </si>
  <si>
    <t>211780050SM</t>
  </si>
  <si>
    <t>211780050D</t>
  </si>
  <si>
    <t>211780050P</t>
  </si>
  <si>
    <t>211780050PV</t>
  </si>
  <si>
    <t>213291000</t>
  </si>
  <si>
    <t>460490012</t>
  </si>
  <si>
    <t>Objekt SO 03.2 - NN Pripojka</t>
  </si>
  <si>
    <t>210800106</t>
  </si>
  <si>
    <t>203M110</t>
  </si>
  <si>
    <t>210901073</t>
  </si>
  <si>
    <t xml:space="preserve">Kábel 1kV voľne uložený AYKY 4x70                                                                                       </t>
  </si>
  <si>
    <t>410M130</t>
  </si>
  <si>
    <t xml:space="preserve">Kábel Al : 1-AYKY-J 4x70                                                                                                </t>
  </si>
  <si>
    <t>2217PC006</t>
  </si>
  <si>
    <t>AN33678</t>
  </si>
  <si>
    <t>FPC001</t>
  </si>
  <si>
    <t>v001</t>
  </si>
  <si>
    <t>460200163</t>
  </si>
  <si>
    <t>460560163</t>
  </si>
  <si>
    <t>460420372</t>
  </si>
  <si>
    <t>311110</t>
  </si>
  <si>
    <t>AN33564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</si>
  <si>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</si>
  <si>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</si>
  <si>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</si>
  <si>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</si>
  <si>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</si>
  <si>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</si>
  <si>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Územie so sťaž. podmienk.</t>
  </si>
  <si>
    <t>Prevádzkové vplyvy</t>
  </si>
  <si>
    <t>Mimoriadne sťaž.podmienky</t>
  </si>
  <si>
    <t>Horské oblasti</t>
  </si>
  <si>
    <t>Mimostavenisková doprava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</si>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</sst>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7" xfId="0" applyFont="1" applyBorder="1"/>
    <xf numFmtId="0" fontId="1" fillId="0" borderId="29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6" fillId="0" borderId="59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77" xfId="0" applyFont="1" applyBorder="1"/>
    <xf numFmtId="164" fontId="1" fillId="0" borderId="78" xfId="0" applyNumberFormat="1" applyFont="1" applyBorder="1"/>
    <xf numFmtId="0" fontId="1" fillId="0" borderId="18" xfId="0" applyFont="1" applyBorder="1"/>
    <xf numFmtId="0" fontId="1" fillId="0" borderId="79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0" fontId="6" fillId="0" borderId="87" xfId="0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1" fillId="0" borderId="93" xfId="0" applyFont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4" fontId="17" fillId="4" borderId="2" xfId="0" applyNumberFormat="1" applyFont="1" applyFill="1" applyBorder="1" applyAlignment="1">
      <alignment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4" fontId="18" fillId="4" borderId="2" xfId="0" applyNumberFormat="1" applyFont="1" applyFill="1" applyBorder="1" applyAlignment="1">
      <alignment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5" fontId="14" fillId="0" borderId="109" xfId="0" applyNumberFormat="1" applyFont="1" applyBorder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107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36" xfId="0" applyFont="1" applyBorder="1" applyAlignment="1">
      <alignment wrapText="1"/>
    </xf>
    <xf numFmtId="0" fontId="1" fillId="0" borderId="30" xfId="0" applyFont="1" applyBorder="1"/>
    <xf numFmtId="0" fontId="6" fillId="0" borderId="38" xfId="0" applyFont="1" applyBorder="1"/>
    <xf numFmtId="0" fontId="1" fillId="0" borderId="36" xfId="0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6" fillId="0" borderId="72" xfId="0" applyFont="1" applyBorder="1"/>
    <xf numFmtId="0" fontId="1" fillId="0" borderId="83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1" fillId="0" borderId="58" xfId="0" applyFont="1" applyBorder="1"/>
    <xf numFmtId="0" fontId="1" fillId="0" borderId="40" xfId="0" applyFont="1" applyBorder="1"/>
    <xf numFmtId="0" fontId="1" fillId="0" borderId="49" xfId="0" applyFont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44" xfId="0" applyFont="1" applyBorder="1"/>
    <xf numFmtId="0" fontId="5" fillId="0" borderId="44" xfId="0" applyFont="1" applyBorder="1"/>
    <xf numFmtId="0" fontId="5" fillId="0" borderId="0" xfId="0" applyFont="1"/>
    <xf numFmtId="0" fontId="5" fillId="0" borderId="59" xfId="0" applyFont="1" applyBorder="1"/>
    <xf numFmtId="0" fontId="5" fillId="0" borderId="87" xfId="0" applyFont="1" applyBorder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14" fillId="0" borderId="66" xfId="0" applyFont="1" applyBorder="1"/>
    <xf numFmtId="0" fontId="14" fillId="0" borderId="67" xfId="0" applyFont="1" applyBorder="1"/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zoomScaleNormal="100" workbookViewId="0">
      <selection activeCell="A14" sqref="A14:XFD15"/>
    </sheetView>
  </sheetViews>
  <sheetFormatPr defaultColWidth="0" defaultRowHeight="15" x14ac:dyDescent="0.25"/>
  <cols>
    <col min="1" max="1" width="32.7109375" customWidth="1"/>
    <col min="2" max="2" width="10.7109375" customWidth="1"/>
    <col min="3" max="5" width="8.7109375" customWidth="1"/>
    <col min="6" max="6" width="16.7109375" customWidth="1"/>
    <col min="7" max="7" width="10.7109375" customWidth="1"/>
    <col min="8" max="8" width="9.14062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ht="35.1" customHeight="1" x14ac:dyDescent="0.25">
      <c r="A2" s="255" t="s">
        <v>0</v>
      </c>
      <c r="B2" s="256"/>
      <c r="C2" s="256"/>
      <c r="D2" s="256"/>
      <c r="E2" s="256"/>
      <c r="F2" s="5" t="s">
        <v>2</v>
      </c>
      <c r="G2" s="5"/>
    </row>
    <row r="3" spans="1:26" x14ac:dyDescent="0.25">
      <c r="A3" s="257" t="s">
        <v>1</v>
      </c>
      <c r="B3" s="257"/>
      <c r="C3" s="257"/>
      <c r="D3" s="257"/>
      <c r="E3" s="257"/>
      <c r="F3" s="6" t="s">
        <v>3</v>
      </c>
      <c r="G3" s="6" t="s">
        <v>4</v>
      </c>
    </row>
    <row r="4" spans="1:26" x14ac:dyDescent="0.25">
      <c r="A4" s="257"/>
      <c r="B4" s="257"/>
      <c r="C4" s="257"/>
      <c r="D4" s="257"/>
      <c r="E4" s="257"/>
      <c r="F4" s="7">
        <v>0.2</v>
      </c>
      <c r="G4" s="7">
        <v>0</v>
      </c>
    </row>
    <row r="5" spans="1:26" x14ac:dyDescent="0.25">
      <c r="A5" s="8"/>
      <c r="B5" s="8"/>
      <c r="C5" s="8"/>
      <c r="D5" s="8"/>
      <c r="E5" s="8"/>
      <c r="F5" s="8"/>
      <c r="G5" s="8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2" t="s">
        <v>12</v>
      </c>
      <c r="B7" s="224">
        <f>'SO 6210'!I273-Rekapitulácia!D7</f>
        <v>0</v>
      </c>
      <c r="C7" s="224">
        <f>'SO 6210'!P25</f>
        <v>0</v>
      </c>
      <c r="D7" s="224">
        <v>0</v>
      </c>
      <c r="E7" s="224">
        <f>'SO 6210'!P16</f>
        <v>0</v>
      </c>
      <c r="F7" s="224">
        <v>0</v>
      </c>
      <c r="G7" s="224">
        <f t="shared" ref="G7:G14" si="0">B7+C7+D7+E7+F7</f>
        <v>0</v>
      </c>
      <c r="K7">
        <f>'SO 6210'!K273</f>
        <v>0</v>
      </c>
      <c r="Q7">
        <v>30.126000000000001</v>
      </c>
    </row>
    <row r="8" spans="1:26" x14ac:dyDescent="0.25">
      <c r="A8" s="2" t="s">
        <v>13</v>
      </c>
      <c r="B8" s="224">
        <f>'SO 6211'!I215-Rekapitulácia!D8</f>
        <v>0</v>
      </c>
      <c r="C8" s="224">
        <f>'SO 6211'!P25</f>
        <v>0</v>
      </c>
      <c r="D8" s="224">
        <v>0</v>
      </c>
      <c r="E8" s="224">
        <f>'SO 6211'!P16</f>
        <v>0</v>
      </c>
      <c r="F8" s="224">
        <v>0</v>
      </c>
      <c r="G8" s="224">
        <f t="shared" si="0"/>
        <v>0</v>
      </c>
      <c r="K8">
        <f>'SO 6211'!K215</f>
        <v>0</v>
      </c>
      <c r="Q8">
        <v>30.126000000000001</v>
      </c>
    </row>
    <row r="9" spans="1:26" x14ac:dyDescent="0.25">
      <c r="A9" s="2" t="s">
        <v>14</v>
      </c>
      <c r="B9" s="224">
        <f>'SO 6212'!I88-Rekapitulácia!D9</f>
        <v>0</v>
      </c>
      <c r="C9" s="224">
        <f>'SO 6212'!P25</f>
        <v>0</v>
      </c>
      <c r="D9" s="224">
        <v>0</v>
      </c>
      <c r="E9" s="224">
        <f>'SO 6212'!P16</f>
        <v>0</v>
      </c>
      <c r="F9" s="224">
        <v>0</v>
      </c>
      <c r="G9" s="224">
        <f t="shared" si="0"/>
        <v>0</v>
      </c>
      <c r="K9">
        <f>'SO 6212'!K88</f>
        <v>0</v>
      </c>
      <c r="Q9">
        <v>30.126000000000001</v>
      </c>
    </row>
    <row r="10" spans="1:26" x14ac:dyDescent="0.25">
      <c r="A10" s="2" t="s">
        <v>15</v>
      </c>
      <c r="B10" s="224">
        <f>'SO 6213'!I138-Rekapitulácia!D10</f>
        <v>0</v>
      </c>
      <c r="C10" s="224">
        <f>'SO 6213'!P25</f>
        <v>0</v>
      </c>
      <c r="D10" s="224">
        <v>0</v>
      </c>
      <c r="E10" s="224">
        <f>'SO 6213'!P16</f>
        <v>0</v>
      </c>
      <c r="F10" s="224">
        <v>0</v>
      </c>
      <c r="G10" s="224">
        <f t="shared" si="0"/>
        <v>0</v>
      </c>
      <c r="K10">
        <f>'SO 6213'!K138</f>
        <v>0</v>
      </c>
      <c r="Q10">
        <v>30.126000000000001</v>
      </c>
    </row>
    <row r="11" spans="1:26" x14ac:dyDescent="0.25">
      <c r="A11" s="2" t="s">
        <v>16</v>
      </c>
      <c r="B11" s="224">
        <f>'SO 6214'!I147-Rekapitulácia!D11</f>
        <v>0</v>
      </c>
      <c r="C11" s="224">
        <f>'SO 6214'!P25</f>
        <v>0</v>
      </c>
      <c r="D11" s="224">
        <v>0</v>
      </c>
      <c r="E11" s="224">
        <f>'SO 6214'!P16</f>
        <v>0</v>
      </c>
      <c r="F11" s="224">
        <v>0</v>
      </c>
      <c r="G11" s="224">
        <f t="shared" si="0"/>
        <v>0</v>
      </c>
      <c r="K11">
        <f>'SO 6214'!K147</f>
        <v>0</v>
      </c>
      <c r="Q11">
        <v>30.126000000000001</v>
      </c>
    </row>
    <row r="12" spans="1:26" x14ac:dyDescent="0.25">
      <c r="A12" s="2" t="s">
        <v>17</v>
      </c>
      <c r="B12" s="224">
        <f>'SO 6215'!I126-Rekapitulácia!D12</f>
        <v>0</v>
      </c>
      <c r="C12" s="224">
        <f>'SO 6215'!P25</f>
        <v>0</v>
      </c>
      <c r="D12" s="224">
        <v>0</v>
      </c>
      <c r="E12" s="224">
        <f>'SO 6215'!P16</f>
        <v>0</v>
      </c>
      <c r="F12" s="224">
        <v>0</v>
      </c>
      <c r="G12" s="224">
        <f t="shared" si="0"/>
        <v>0</v>
      </c>
      <c r="K12">
        <f>'SO 6215'!K126</f>
        <v>0</v>
      </c>
      <c r="Q12">
        <v>30.126000000000001</v>
      </c>
    </row>
    <row r="13" spans="1:26" x14ac:dyDescent="0.25">
      <c r="A13" s="2" t="s">
        <v>18</v>
      </c>
      <c r="B13" s="224">
        <f>'SO 6216'!I126-Rekapitulácia!D13</f>
        <v>0</v>
      </c>
      <c r="C13" s="224">
        <f>'SO 6216'!P25</f>
        <v>0</v>
      </c>
      <c r="D13" s="224">
        <v>0</v>
      </c>
      <c r="E13" s="224">
        <f>'SO 6216'!P16</f>
        <v>0</v>
      </c>
      <c r="F13" s="224">
        <v>0</v>
      </c>
      <c r="G13" s="224">
        <f t="shared" si="0"/>
        <v>0</v>
      </c>
      <c r="K13">
        <f>'SO 6216'!K126</f>
        <v>0</v>
      </c>
      <c r="Q13">
        <v>30.126000000000001</v>
      </c>
    </row>
    <row r="14" spans="1:26" x14ac:dyDescent="0.25">
      <c r="A14" s="2" t="s">
        <v>19</v>
      </c>
      <c r="B14" s="226">
        <f>'SO 6219'!I113-Rekapitulácia!D14</f>
        <v>0</v>
      </c>
      <c r="C14" s="226">
        <f>'SO 6219'!P25</f>
        <v>0</v>
      </c>
      <c r="D14" s="226">
        <v>0</v>
      </c>
      <c r="E14" s="226">
        <f>'SO 6219'!P16</f>
        <v>0</v>
      </c>
      <c r="F14" s="226">
        <v>0</v>
      </c>
      <c r="G14" s="226">
        <f t="shared" si="0"/>
        <v>0</v>
      </c>
      <c r="K14">
        <f>'SO 6219'!K113</f>
        <v>0</v>
      </c>
      <c r="Q14">
        <v>30.126000000000001</v>
      </c>
    </row>
    <row r="15" spans="1:26" x14ac:dyDescent="0.25">
      <c r="A15" s="229" t="s">
        <v>822</v>
      </c>
      <c r="B15" s="230">
        <f>SUM(B7:B14)</f>
        <v>0</v>
      </c>
      <c r="C15" s="230">
        <f>SUM(C7:C14)</f>
        <v>0</v>
      </c>
      <c r="D15" s="230">
        <f>SUM(D7:D14)</f>
        <v>0</v>
      </c>
      <c r="E15" s="230">
        <f>SUM(E7:E14)</f>
        <v>0</v>
      </c>
      <c r="F15" s="230">
        <f>SUM(F7:F14)</f>
        <v>0</v>
      </c>
      <c r="G15" s="230">
        <f>SUM(G7:G14)-SUM(Z7:Z14)</f>
        <v>0</v>
      </c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x14ac:dyDescent="0.25">
      <c r="A16" s="227" t="s">
        <v>823</v>
      </c>
      <c r="B16" s="228">
        <f>G15-SUM(Rekapitulácia!K7:'Rekapitulácia'!K14)*1</f>
        <v>0</v>
      </c>
      <c r="C16" s="228"/>
      <c r="D16" s="228"/>
      <c r="E16" s="228"/>
      <c r="F16" s="228"/>
      <c r="G16" s="228">
        <f>ROUND(((ROUND(B16,2)*20)/100),2)*1</f>
        <v>0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x14ac:dyDescent="0.25">
      <c r="A17" s="4" t="s">
        <v>824</v>
      </c>
      <c r="B17" s="225">
        <f>(G15-B16)</f>
        <v>0</v>
      </c>
      <c r="C17" s="225"/>
      <c r="D17" s="225"/>
      <c r="E17" s="225"/>
      <c r="F17" s="225"/>
      <c r="G17" s="225">
        <f>ROUND(((ROUND(B17,2)*0)/100),2)</f>
        <v>0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x14ac:dyDescent="0.25">
      <c r="A18" s="231" t="s">
        <v>825</v>
      </c>
      <c r="B18" s="232"/>
      <c r="C18" s="232"/>
      <c r="D18" s="232"/>
      <c r="E18" s="232"/>
      <c r="F18" s="232"/>
      <c r="G18" s="232">
        <f>SUM(G15:G17)</f>
        <v>0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workbookViewId="0">
      <pane ySplit="1" topLeftCell="A119" activePane="bottomLeft" state="frozen"/>
      <selection pane="bottomLeft" activeCell="I72" sqref="I7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806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/>
      <c r="D15" s="60"/>
      <c r="E15" s="69"/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/>
      <c r="D16" s="95"/>
      <c r="E16" s="96"/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(SUM(Z79:Z112))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>
        <f>'SO 6219'!E58</f>
        <v>0</v>
      </c>
      <c r="D17" s="60">
        <f>'SO 6219'!F58</f>
        <v>0</v>
      </c>
      <c r="E17" s="69">
        <f>'SO 6219'!G58</f>
        <v>0</v>
      </c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6219'!K79:'SO 6219'!K112)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6219'!K79:'SO 6219'!K112)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806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585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586</v>
      </c>
      <c r="C56" s="269"/>
      <c r="D56" s="269"/>
      <c r="E56" s="69">
        <f>'SO 6219'!L94</f>
        <v>0</v>
      </c>
      <c r="F56" s="69">
        <f>'SO 6219'!M94</f>
        <v>0</v>
      </c>
      <c r="G56" s="69">
        <f>'SO 6219'!I94</f>
        <v>0</v>
      </c>
      <c r="H56" s="145">
        <f>'SO 6219'!S94</f>
        <v>0</v>
      </c>
      <c r="I56" s="145">
        <f>'SO 6219'!V94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587</v>
      </c>
      <c r="C57" s="269"/>
      <c r="D57" s="269"/>
      <c r="E57" s="69">
        <f>'SO 6219'!L103</f>
        <v>0</v>
      </c>
      <c r="F57" s="69">
        <f>'SO 6219'!M103</f>
        <v>0</v>
      </c>
      <c r="G57" s="69">
        <f>'SO 6219'!I103</f>
        <v>0</v>
      </c>
      <c r="H57" s="145">
        <f>'SO 6219'!S103</f>
        <v>0</v>
      </c>
      <c r="I57" s="145">
        <f>'SO 6219'!V103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2" t="s">
        <v>585</v>
      </c>
      <c r="C58" s="333"/>
      <c r="D58" s="333"/>
      <c r="E58" s="146">
        <f>'SO 6219'!L105</f>
        <v>0</v>
      </c>
      <c r="F58" s="146">
        <f>'SO 6219'!M105</f>
        <v>0</v>
      </c>
      <c r="G58" s="146">
        <f>'SO 6219'!I105</f>
        <v>0</v>
      </c>
      <c r="H58" s="147">
        <f>'SO 6219'!S105</f>
        <v>0</v>
      </c>
      <c r="I58" s="147">
        <f>'SO 6219'!V105</f>
        <v>0</v>
      </c>
      <c r="J58" s="147"/>
      <c r="K58" s="147"/>
      <c r="L58" s="147"/>
      <c r="M58" s="147"/>
      <c r="N58" s="147"/>
      <c r="O58" s="147"/>
      <c r="P58" s="147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"/>
      <c r="B59" s="214"/>
      <c r="C59" s="1"/>
      <c r="D59" s="1"/>
      <c r="E59" s="139"/>
      <c r="F59" s="139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V59" s="157"/>
      <c r="W59" s="55"/>
    </row>
    <row r="60" spans="1:26" x14ac:dyDescent="0.25">
      <c r="A60" s="10"/>
      <c r="B60" s="332" t="s">
        <v>8</v>
      </c>
      <c r="C60" s="333"/>
      <c r="D60" s="333"/>
      <c r="E60" s="69"/>
      <c r="F60" s="69"/>
      <c r="G60" s="69"/>
      <c r="H60" s="145"/>
      <c r="I60" s="145"/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0"/>
      <c r="B61" s="331" t="s">
        <v>588</v>
      </c>
      <c r="C61" s="269"/>
      <c r="D61" s="269"/>
      <c r="E61" s="69">
        <f>'SO 6219'!L110</f>
        <v>0</v>
      </c>
      <c r="F61" s="69">
        <f>'SO 6219'!M110</f>
        <v>0</v>
      </c>
      <c r="G61" s="69">
        <f>'SO 6219'!I110</f>
        <v>0</v>
      </c>
      <c r="H61" s="145">
        <f>'SO 6219'!S110</f>
        <v>0</v>
      </c>
      <c r="I61" s="145">
        <f>'SO 6219'!V110</f>
        <v>0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21"/>
      <c r="X61" s="144"/>
      <c r="Y61" s="144"/>
      <c r="Z61" s="144"/>
    </row>
    <row r="62" spans="1:26" x14ac:dyDescent="0.25">
      <c r="A62" s="10"/>
      <c r="B62" s="332" t="s">
        <v>8</v>
      </c>
      <c r="C62" s="333"/>
      <c r="D62" s="333"/>
      <c r="E62" s="146">
        <f>'SO 6219'!L112</f>
        <v>0</v>
      </c>
      <c r="F62" s="146">
        <f>'SO 6219'!M112</f>
        <v>0</v>
      </c>
      <c r="G62" s="146">
        <f>'SO 6219'!I112</f>
        <v>0</v>
      </c>
      <c r="H62" s="147">
        <f>'SO 6219'!S112</f>
        <v>0</v>
      </c>
      <c r="I62" s="147">
        <f>'SO 6219'!V112</f>
        <v>0</v>
      </c>
      <c r="J62" s="147"/>
      <c r="K62" s="147"/>
      <c r="L62" s="147"/>
      <c r="M62" s="147"/>
      <c r="N62" s="147"/>
      <c r="O62" s="147"/>
      <c r="P62" s="147"/>
      <c r="Q62" s="144"/>
      <c r="R62" s="144"/>
      <c r="S62" s="144"/>
      <c r="T62" s="144"/>
      <c r="U62" s="144"/>
      <c r="V62" s="156"/>
      <c r="W62" s="221"/>
      <c r="X62" s="144"/>
      <c r="Y62" s="144"/>
      <c r="Z62" s="144"/>
    </row>
    <row r="63" spans="1:26" x14ac:dyDescent="0.25">
      <c r="A63" s="1"/>
      <c r="B63" s="214"/>
      <c r="C63" s="1"/>
      <c r="D63" s="1"/>
      <c r="E63" s="139"/>
      <c r="F63" s="139"/>
      <c r="G63" s="139"/>
      <c r="H63" s="140"/>
      <c r="I63" s="140"/>
      <c r="J63" s="140"/>
      <c r="K63" s="140"/>
      <c r="L63" s="140"/>
      <c r="M63" s="140"/>
      <c r="N63" s="140"/>
      <c r="O63" s="140"/>
      <c r="P63" s="140"/>
      <c r="V63" s="157"/>
      <c r="W63" s="55"/>
    </row>
    <row r="64" spans="1:26" x14ac:dyDescent="0.25">
      <c r="A64" s="148"/>
      <c r="B64" s="347" t="s">
        <v>84</v>
      </c>
      <c r="C64" s="348"/>
      <c r="D64" s="348"/>
      <c r="E64" s="150">
        <f>'SO 6219'!L113</f>
        <v>0</v>
      </c>
      <c r="F64" s="150">
        <f>'SO 6219'!M113</f>
        <v>0</v>
      </c>
      <c r="G64" s="150">
        <f>'SO 6219'!I113</f>
        <v>0</v>
      </c>
      <c r="H64" s="151">
        <f>'SO 6219'!S113</f>
        <v>0</v>
      </c>
      <c r="I64" s="151">
        <f>'SO 6219'!V113</f>
        <v>0</v>
      </c>
      <c r="J64" s="152"/>
      <c r="K64" s="152"/>
      <c r="L64" s="152"/>
      <c r="M64" s="152"/>
      <c r="N64" s="152"/>
      <c r="O64" s="152"/>
      <c r="P64" s="152"/>
      <c r="Q64" s="153"/>
      <c r="R64" s="153"/>
      <c r="S64" s="153"/>
      <c r="T64" s="153"/>
      <c r="U64" s="153"/>
      <c r="V64" s="158"/>
      <c r="W64" s="221"/>
      <c r="X64" s="149"/>
      <c r="Y64" s="149"/>
      <c r="Z64" s="149"/>
    </row>
    <row r="65" spans="1:26" x14ac:dyDescent="0.25">
      <c r="A65" s="15"/>
      <c r="B65" s="42"/>
      <c r="C65" s="3"/>
      <c r="D65" s="3"/>
      <c r="E65" s="14"/>
      <c r="F65" s="14"/>
      <c r="G65" s="14"/>
      <c r="H65" s="159"/>
      <c r="I65" s="159"/>
      <c r="J65" s="159"/>
      <c r="K65" s="159"/>
      <c r="L65" s="159"/>
      <c r="M65" s="159"/>
      <c r="N65" s="159"/>
      <c r="O65" s="159"/>
      <c r="P65" s="159"/>
      <c r="Q65" s="11"/>
      <c r="R65" s="11"/>
      <c r="S65" s="11"/>
      <c r="T65" s="11"/>
      <c r="U65" s="11"/>
      <c r="V65" s="11"/>
      <c r="W65" s="55"/>
    </row>
    <row r="66" spans="1:26" x14ac:dyDescent="0.25">
      <c r="A66" s="15"/>
      <c r="B66" s="42"/>
      <c r="C66" s="3"/>
      <c r="D66" s="3"/>
      <c r="E66" s="14"/>
      <c r="F66" s="14"/>
      <c r="G66" s="14"/>
      <c r="H66" s="159"/>
      <c r="I66" s="159"/>
      <c r="J66" s="159"/>
      <c r="K66" s="159"/>
      <c r="L66" s="159"/>
      <c r="M66" s="159"/>
      <c r="N66" s="159"/>
      <c r="O66" s="159"/>
      <c r="P66" s="159"/>
      <c r="Q66" s="11"/>
      <c r="R66" s="11"/>
      <c r="S66" s="11"/>
      <c r="T66" s="11"/>
      <c r="U66" s="11"/>
      <c r="V66" s="11"/>
      <c r="W66" s="55"/>
    </row>
    <row r="67" spans="1:26" x14ac:dyDescent="0.25">
      <c r="A67" s="15"/>
      <c r="B67" s="38"/>
      <c r="C67" s="8"/>
      <c r="D67" s="8"/>
      <c r="E67" s="27"/>
      <c r="F67" s="27"/>
      <c r="G67" s="27"/>
      <c r="H67" s="160"/>
      <c r="I67" s="160"/>
      <c r="J67" s="160"/>
      <c r="K67" s="160"/>
      <c r="L67" s="160"/>
      <c r="M67" s="160"/>
      <c r="N67" s="160"/>
      <c r="O67" s="160"/>
      <c r="P67" s="160"/>
      <c r="Q67" s="16"/>
      <c r="R67" s="16"/>
      <c r="S67" s="16"/>
      <c r="T67" s="16"/>
      <c r="U67" s="16"/>
      <c r="V67" s="16"/>
      <c r="W67" s="55"/>
    </row>
    <row r="68" spans="1:26" ht="35.1" customHeight="1" x14ac:dyDescent="0.25">
      <c r="A68" s="1"/>
      <c r="B68" s="338" t="s">
        <v>85</v>
      </c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55"/>
    </row>
    <row r="69" spans="1:26" x14ac:dyDescent="0.25">
      <c r="A69" s="15"/>
      <c r="B69" s="99"/>
      <c r="C69" s="19"/>
      <c r="D69" s="19"/>
      <c r="E69" s="101"/>
      <c r="F69" s="101"/>
      <c r="G69" s="101"/>
      <c r="H69" s="174"/>
      <c r="I69" s="174"/>
      <c r="J69" s="174"/>
      <c r="K69" s="174"/>
      <c r="L69" s="174"/>
      <c r="M69" s="174"/>
      <c r="N69" s="174"/>
      <c r="O69" s="174"/>
      <c r="P69" s="174"/>
      <c r="Q69" s="20"/>
      <c r="R69" s="20"/>
      <c r="S69" s="20"/>
      <c r="T69" s="20"/>
      <c r="U69" s="20"/>
      <c r="V69" s="20"/>
      <c r="W69" s="55"/>
    </row>
    <row r="70" spans="1:26" ht="20.100000000000001" customHeight="1" x14ac:dyDescent="0.25">
      <c r="A70" s="209"/>
      <c r="B70" s="341" t="s">
        <v>28</v>
      </c>
      <c r="C70" s="342"/>
      <c r="D70" s="342"/>
      <c r="E70" s="343"/>
      <c r="F70" s="172"/>
      <c r="G70" s="172"/>
      <c r="H70" s="173" t="s">
        <v>25</v>
      </c>
      <c r="I70" s="344"/>
      <c r="J70" s="345"/>
      <c r="K70" s="345"/>
      <c r="L70" s="345"/>
      <c r="M70" s="345"/>
      <c r="N70" s="345"/>
      <c r="O70" s="345"/>
      <c r="P70" s="346"/>
      <c r="Q70" s="18"/>
      <c r="R70" s="18"/>
      <c r="S70" s="18"/>
      <c r="T70" s="18"/>
      <c r="U70" s="18"/>
      <c r="V70" s="18"/>
      <c r="W70" s="55"/>
    </row>
    <row r="71" spans="1:26" ht="20.100000000000001" customHeight="1" x14ac:dyDescent="0.25">
      <c r="A71" s="209"/>
      <c r="B71" s="324" t="s">
        <v>29</v>
      </c>
      <c r="C71" s="325"/>
      <c r="D71" s="325"/>
      <c r="E71" s="326"/>
      <c r="F71" s="168"/>
      <c r="G71" s="168"/>
      <c r="H71" s="169" t="s">
        <v>23</v>
      </c>
      <c r="I71" s="16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100000000000001" customHeight="1" x14ac:dyDescent="0.25">
      <c r="A72" s="209"/>
      <c r="B72" s="324" t="s">
        <v>30</v>
      </c>
      <c r="C72" s="325"/>
      <c r="D72" s="325"/>
      <c r="E72" s="326"/>
      <c r="F72" s="168"/>
      <c r="G72" s="168"/>
      <c r="H72" s="169" t="s">
        <v>96</v>
      </c>
      <c r="I72" s="16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ht="20.100000000000001" customHeight="1" x14ac:dyDescent="0.25">
      <c r="A73" s="15"/>
      <c r="B73" s="213" t="s">
        <v>97</v>
      </c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100000000000001" customHeight="1" x14ac:dyDescent="0.25">
      <c r="A74" s="15"/>
      <c r="B74" s="213" t="s">
        <v>806</v>
      </c>
      <c r="C74" s="3"/>
      <c r="D74" s="3"/>
      <c r="E74" s="14"/>
      <c r="F74" s="14"/>
      <c r="G74" s="14"/>
      <c r="H74" s="159"/>
      <c r="I74" s="15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100000000000001" customHeight="1" x14ac:dyDescent="0.25">
      <c r="A75" s="15"/>
      <c r="B75" s="42"/>
      <c r="C75" s="3"/>
      <c r="D75" s="3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ht="20.100000000000001" customHeight="1" x14ac:dyDescent="0.25">
      <c r="A76" s="15"/>
      <c r="B76" s="42"/>
      <c r="C76" s="3"/>
      <c r="D76" s="3"/>
      <c r="E76" s="14"/>
      <c r="F76" s="14"/>
      <c r="G76" s="14"/>
      <c r="H76" s="159"/>
      <c r="I76" s="159"/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55"/>
    </row>
    <row r="77" spans="1:26" ht="20.100000000000001" customHeight="1" x14ac:dyDescent="0.25">
      <c r="A77" s="15"/>
      <c r="B77" s="215" t="s">
        <v>63</v>
      </c>
      <c r="C77" s="170"/>
      <c r="D77" s="170"/>
      <c r="E77" s="14"/>
      <c r="F77" s="14"/>
      <c r="G77" s="14"/>
      <c r="H77" s="159"/>
      <c r="I77" s="15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x14ac:dyDescent="0.25">
      <c r="A78" s="2"/>
      <c r="B78" s="216" t="s">
        <v>86</v>
      </c>
      <c r="C78" s="135" t="s">
        <v>87</v>
      </c>
      <c r="D78" s="135" t="s">
        <v>88</v>
      </c>
      <c r="E78" s="161"/>
      <c r="F78" s="161" t="s">
        <v>89</v>
      </c>
      <c r="G78" s="161" t="s">
        <v>90</v>
      </c>
      <c r="H78" s="162" t="s">
        <v>91</v>
      </c>
      <c r="I78" s="162" t="s">
        <v>92</v>
      </c>
      <c r="J78" s="162"/>
      <c r="K78" s="162"/>
      <c r="L78" s="162"/>
      <c r="M78" s="162"/>
      <c r="N78" s="162"/>
      <c r="O78" s="162"/>
      <c r="P78" s="162" t="s">
        <v>93</v>
      </c>
      <c r="Q78" s="163"/>
      <c r="R78" s="163"/>
      <c r="S78" s="135" t="s">
        <v>94</v>
      </c>
      <c r="T78" s="164"/>
      <c r="U78" s="164"/>
      <c r="V78" s="135" t="s">
        <v>95</v>
      </c>
      <c r="W78" s="55"/>
    </row>
    <row r="79" spans="1:26" x14ac:dyDescent="0.25">
      <c r="A79" s="10"/>
      <c r="B79" s="75"/>
      <c r="C79" s="175"/>
      <c r="D79" s="335" t="s">
        <v>585</v>
      </c>
      <c r="E79" s="335"/>
      <c r="F79" s="141"/>
      <c r="G79" s="176"/>
      <c r="H79" s="141"/>
      <c r="I79" s="141"/>
      <c r="J79" s="142"/>
      <c r="K79" s="142"/>
      <c r="L79" s="142"/>
      <c r="M79" s="142"/>
      <c r="N79" s="142"/>
      <c r="O79" s="142"/>
      <c r="P79" s="142"/>
      <c r="Q79" s="111"/>
      <c r="R79" s="111"/>
      <c r="S79" s="111"/>
      <c r="T79" s="111"/>
      <c r="U79" s="111"/>
      <c r="V79" s="202"/>
      <c r="W79" s="221"/>
      <c r="X79" s="144"/>
      <c r="Y79" s="144"/>
      <c r="Z79" s="144"/>
    </row>
    <row r="80" spans="1:26" x14ac:dyDescent="0.25">
      <c r="A80" s="10"/>
      <c r="B80" s="57"/>
      <c r="C80" s="178">
        <v>921</v>
      </c>
      <c r="D80" s="336" t="s">
        <v>589</v>
      </c>
      <c r="E80" s="336"/>
      <c r="F80" s="69"/>
      <c r="G80" s="177"/>
      <c r="H80" s="69"/>
      <c r="I80" s="69"/>
      <c r="J80" s="145"/>
      <c r="K80" s="145"/>
      <c r="L80" s="145"/>
      <c r="M80" s="145"/>
      <c r="N80" s="145"/>
      <c r="O80" s="145"/>
      <c r="P80" s="145"/>
      <c r="Q80" s="10"/>
      <c r="R80" s="10"/>
      <c r="S80" s="10"/>
      <c r="T80" s="10"/>
      <c r="U80" s="10"/>
      <c r="V80" s="203"/>
      <c r="W80" s="221"/>
      <c r="X80" s="144"/>
      <c r="Y80" s="144"/>
      <c r="Z80" s="144"/>
    </row>
    <row r="81" spans="1:26" ht="35.1" customHeight="1" x14ac:dyDescent="0.25">
      <c r="A81" s="185"/>
      <c r="B81" s="217"/>
      <c r="C81" s="186" t="s">
        <v>807</v>
      </c>
      <c r="D81" s="337" t="s">
        <v>591</v>
      </c>
      <c r="E81" s="337"/>
      <c r="F81" s="180" t="s">
        <v>592</v>
      </c>
      <c r="G81" s="181">
        <v>0</v>
      </c>
      <c r="H81" s="187"/>
      <c r="I81" s="180">
        <f t="shared" ref="I81:I93" si="0">ROUND(G81*(H81),2)</f>
        <v>0</v>
      </c>
      <c r="J81" s="182">
        <f t="shared" ref="J81:J93" si="1">ROUND(G81*(N81),2)</f>
        <v>0</v>
      </c>
      <c r="K81" s="183">
        <f t="shared" ref="K81:K93" si="2">ROUND(G81*(O81),2)</f>
        <v>0</v>
      </c>
      <c r="L81" s="183">
        <f t="shared" ref="L81:L93" si="3">ROUND(G81*(H81),2)</f>
        <v>0</v>
      </c>
      <c r="M81" s="183"/>
      <c r="N81" s="183">
        <v>0</v>
      </c>
      <c r="O81" s="183"/>
      <c r="P81" s="188"/>
      <c r="Q81" s="188"/>
      <c r="R81" s="188"/>
      <c r="S81" s="184">
        <f t="shared" ref="S81:S93" si="4">ROUND(G81*(P81),3)</f>
        <v>0</v>
      </c>
      <c r="T81" s="184"/>
      <c r="U81" s="184"/>
      <c r="V81" s="204"/>
      <c r="W81" s="55"/>
      <c r="Z81">
        <v>0</v>
      </c>
    </row>
    <row r="82" spans="1:26" ht="35.1" customHeight="1" x14ac:dyDescent="0.25">
      <c r="A82" s="185"/>
      <c r="B82" s="217"/>
      <c r="C82" s="186" t="s">
        <v>808</v>
      </c>
      <c r="D82" s="337" t="s">
        <v>594</v>
      </c>
      <c r="E82" s="337"/>
      <c r="F82" s="180" t="s">
        <v>592</v>
      </c>
      <c r="G82" s="181">
        <v>0</v>
      </c>
      <c r="H82" s="187"/>
      <c r="I82" s="180">
        <f t="shared" si="0"/>
        <v>0</v>
      </c>
      <c r="J82" s="182">
        <f t="shared" si="1"/>
        <v>0</v>
      </c>
      <c r="K82" s="183">
        <f t="shared" si="2"/>
        <v>0</v>
      </c>
      <c r="L82" s="183">
        <f t="shared" si="3"/>
        <v>0</v>
      </c>
      <c r="M82" s="183"/>
      <c r="N82" s="183">
        <v>0</v>
      </c>
      <c r="O82" s="183"/>
      <c r="P82" s="188"/>
      <c r="Q82" s="188"/>
      <c r="R82" s="188"/>
      <c r="S82" s="184">
        <f t="shared" si="4"/>
        <v>0</v>
      </c>
      <c r="T82" s="184"/>
      <c r="U82" s="184"/>
      <c r="V82" s="204"/>
      <c r="W82" s="55"/>
      <c r="Z82">
        <v>0</v>
      </c>
    </row>
    <row r="83" spans="1:26" ht="35.1" customHeight="1" x14ac:dyDescent="0.25">
      <c r="A83" s="185"/>
      <c r="B83" s="217"/>
      <c r="C83" s="186" t="s">
        <v>809</v>
      </c>
      <c r="D83" s="337" t="s">
        <v>810</v>
      </c>
      <c r="E83" s="337"/>
      <c r="F83" s="180" t="s">
        <v>592</v>
      </c>
      <c r="G83" s="181">
        <v>60</v>
      </c>
      <c r="H83" s="187"/>
      <c r="I83" s="180">
        <f t="shared" si="0"/>
        <v>0</v>
      </c>
      <c r="J83" s="182">
        <f t="shared" si="1"/>
        <v>0</v>
      </c>
      <c r="K83" s="183">
        <f t="shared" si="2"/>
        <v>0</v>
      </c>
      <c r="L83" s="183">
        <f t="shared" si="3"/>
        <v>0</v>
      </c>
      <c r="M83" s="183"/>
      <c r="N83" s="183">
        <v>0</v>
      </c>
      <c r="O83" s="183"/>
      <c r="P83" s="188"/>
      <c r="Q83" s="188"/>
      <c r="R83" s="188"/>
      <c r="S83" s="184">
        <f t="shared" si="4"/>
        <v>0</v>
      </c>
      <c r="T83" s="184"/>
      <c r="U83" s="184"/>
      <c r="V83" s="204"/>
      <c r="W83" s="55"/>
      <c r="Z83">
        <v>0</v>
      </c>
    </row>
    <row r="84" spans="1:26" ht="35.1" customHeight="1" x14ac:dyDescent="0.25">
      <c r="A84" s="185"/>
      <c r="B84" s="217"/>
      <c r="C84" s="186" t="s">
        <v>811</v>
      </c>
      <c r="D84" s="337" t="s">
        <v>812</v>
      </c>
      <c r="E84" s="337"/>
      <c r="F84" s="180" t="s">
        <v>592</v>
      </c>
      <c r="G84" s="181">
        <v>60</v>
      </c>
      <c r="H84" s="187"/>
      <c r="I84" s="180">
        <f t="shared" si="0"/>
        <v>0</v>
      </c>
      <c r="J84" s="182">
        <f t="shared" si="1"/>
        <v>0</v>
      </c>
      <c r="K84" s="183">
        <f t="shared" si="2"/>
        <v>0</v>
      </c>
      <c r="L84" s="183">
        <f t="shared" si="3"/>
        <v>0</v>
      </c>
      <c r="M84" s="183"/>
      <c r="N84" s="183">
        <v>0</v>
      </c>
      <c r="O84" s="183"/>
      <c r="P84" s="188"/>
      <c r="Q84" s="188"/>
      <c r="R84" s="188"/>
      <c r="S84" s="184">
        <f t="shared" si="4"/>
        <v>0</v>
      </c>
      <c r="T84" s="184"/>
      <c r="U84" s="184"/>
      <c r="V84" s="204"/>
      <c r="W84" s="55"/>
      <c r="Z84">
        <v>0</v>
      </c>
    </row>
    <row r="85" spans="1:26" ht="35.1" customHeight="1" x14ac:dyDescent="0.25">
      <c r="A85" s="185"/>
      <c r="B85" s="217"/>
      <c r="C85" s="186" t="s">
        <v>813</v>
      </c>
      <c r="D85" s="337" t="s">
        <v>613</v>
      </c>
      <c r="E85" s="337"/>
      <c r="F85" s="180" t="s">
        <v>601</v>
      </c>
      <c r="G85" s="181">
        <v>0</v>
      </c>
      <c r="H85" s="187"/>
      <c r="I85" s="180">
        <f t="shared" si="0"/>
        <v>0</v>
      </c>
      <c r="J85" s="182">
        <f t="shared" si="1"/>
        <v>0</v>
      </c>
      <c r="K85" s="183">
        <f t="shared" si="2"/>
        <v>0</v>
      </c>
      <c r="L85" s="183">
        <f t="shared" si="3"/>
        <v>0</v>
      </c>
      <c r="M85" s="183"/>
      <c r="N85" s="183">
        <v>0</v>
      </c>
      <c r="O85" s="183"/>
      <c r="P85" s="188"/>
      <c r="Q85" s="188"/>
      <c r="R85" s="188"/>
      <c r="S85" s="184">
        <f t="shared" si="4"/>
        <v>0</v>
      </c>
      <c r="T85" s="184"/>
      <c r="U85" s="184"/>
      <c r="V85" s="204"/>
      <c r="W85" s="55"/>
      <c r="Z85">
        <v>0</v>
      </c>
    </row>
    <row r="86" spans="1:26" ht="35.1" customHeight="1" x14ac:dyDescent="0.25">
      <c r="A86" s="185"/>
      <c r="B86" s="217"/>
      <c r="C86" s="186" t="s">
        <v>814</v>
      </c>
      <c r="D86" s="337" t="s">
        <v>615</v>
      </c>
      <c r="E86" s="337"/>
      <c r="F86" s="180" t="s">
        <v>616</v>
      </c>
      <c r="G86" s="181">
        <v>0</v>
      </c>
      <c r="H86" s="187"/>
      <c r="I86" s="180">
        <f t="shared" si="0"/>
        <v>0</v>
      </c>
      <c r="J86" s="182">
        <f t="shared" si="1"/>
        <v>0</v>
      </c>
      <c r="K86" s="183">
        <f t="shared" si="2"/>
        <v>0</v>
      </c>
      <c r="L86" s="183">
        <f t="shared" si="3"/>
        <v>0</v>
      </c>
      <c r="M86" s="183"/>
      <c r="N86" s="183">
        <v>0</v>
      </c>
      <c r="O86" s="183"/>
      <c r="P86" s="188"/>
      <c r="Q86" s="188"/>
      <c r="R86" s="188"/>
      <c r="S86" s="184">
        <f t="shared" si="4"/>
        <v>0</v>
      </c>
      <c r="T86" s="184"/>
      <c r="U86" s="184"/>
      <c r="V86" s="204"/>
      <c r="W86" s="55"/>
      <c r="Z86">
        <v>0</v>
      </c>
    </row>
    <row r="87" spans="1:26" ht="35.1" customHeight="1" x14ac:dyDescent="0.25">
      <c r="A87" s="185"/>
      <c r="B87" s="217"/>
      <c r="C87" s="186" t="s">
        <v>798</v>
      </c>
      <c r="D87" s="337" t="s">
        <v>799</v>
      </c>
      <c r="E87" s="337"/>
      <c r="F87" s="180" t="s">
        <v>660</v>
      </c>
      <c r="G87" s="181">
        <v>3</v>
      </c>
      <c r="H87" s="187"/>
      <c r="I87" s="180">
        <f t="shared" si="0"/>
        <v>0</v>
      </c>
      <c r="J87" s="182">
        <f t="shared" si="1"/>
        <v>0</v>
      </c>
      <c r="K87" s="183">
        <f t="shared" si="2"/>
        <v>0</v>
      </c>
      <c r="L87" s="183">
        <f t="shared" si="3"/>
        <v>0</v>
      </c>
      <c r="M87" s="183"/>
      <c r="N87" s="183">
        <v>0</v>
      </c>
      <c r="O87" s="183"/>
      <c r="P87" s="188"/>
      <c r="Q87" s="188"/>
      <c r="R87" s="188"/>
      <c r="S87" s="184">
        <f t="shared" si="4"/>
        <v>0</v>
      </c>
      <c r="T87" s="184"/>
      <c r="U87" s="184"/>
      <c r="V87" s="204"/>
      <c r="W87" s="55"/>
      <c r="Z87">
        <v>0</v>
      </c>
    </row>
    <row r="88" spans="1:26" ht="35.1" customHeight="1" x14ac:dyDescent="0.25">
      <c r="A88" s="185"/>
      <c r="B88" s="217"/>
      <c r="C88" s="186" t="s">
        <v>801</v>
      </c>
      <c r="D88" s="337" t="s">
        <v>659</v>
      </c>
      <c r="E88" s="337"/>
      <c r="F88" s="180" t="s">
        <v>660</v>
      </c>
      <c r="G88" s="181">
        <v>3.6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35.1" customHeight="1" x14ac:dyDescent="0.25">
      <c r="A89" s="185"/>
      <c r="B89" s="217"/>
      <c r="C89" s="186" t="s">
        <v>802</v>
      </c>
      <c r="D89" s="337" t="s">
        <v>662</v>
      </c>
      <c r="E89" s="337"/>
      <c r="F89" s="180" t="s">
        <v>660</v>
      </c>
      <c r="G89" s="181">
        <v>1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35.1" customHeight="1" x14ac:dyDescent="0.25">
      <c r="A90" s="185"/>
      <c r="B90" s="217"/>
      <c r="C90" s="186" t="s">
        <v>803</v>
      </c>
      <c r="D90" s="337" t="s">
        <v>664</v>
      </c>
      <c r="E90" s="337"/>
      <c r="F90" s="180" t="s">
        <v>660</v>
      </c>
      <c r="G90" s="181">
        <v>6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35.1" customHeight="1" x14ac:dyDescent="0.25">
      <c r="A91" s="185"/>
      <c r="B91" s="217"/>
      <c r="C91" s="186" t="s">
        <v>800</v>
      </c>
      <c r="D91" s="337" t="s">
        <v>666</v>
      </c>
      <c r="E91" s="337"/>
      <c r="F91" s="180" t="s">
        <v>660</v>
      </c>
      <c r="G91" s="181">
        <v>5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35.1" customHeight="1" x14ac:dyDescent="0.25">
      <c r="A92" s="185"/>
      <c r="B92" s="217"/>
      <c r="C92" s="186" t="s">
        <v>815</v>
      </c>
      <c r="D92" s="337" t="s">
        <v>668</v>
      </c>
      <c r="E92" s="337"/>
      <c r="F92" s="180" t="s">
        <v>616</v>
      </c>
      <c r="G92" s="181">
        <v>1</v>
      </c>
      <c r="H92" s="187"/>
      <c r="I92" s="180">
        <f t="shared" si="0"/>
        <v>0</v>
      </c>
      <c r="J92" s="182">
        <f t="shared" si="1"/>
        <v>0</v>
      </c>
      <c r="K92" s="183">
        <f t="shared" si="2"/>
        <v>0</v>
      </c>
      <c r="L92" s="183">
        <f t="shared" si="3"/>
        <v>0</v>
      </c>
      <c r="M92" s="183"/>
      <c r="N92" s="183">
        <v>0</v>
      </c>
      <c r="O92" s="183"/>
      <c r="P92" s="188"/>
      <c r="Q92" s="188"/>
      <c r="R92" s="188"/>
      <c r="S92" s="184">
        <f t="shared" si="4"/>
        <v>0</v>
      </c>
      <c r="T92" s="184"/>
      <c r="U92" s="184"/>
      <c r="V92" s="204"/>
      <c r="W92" s="55"/>
      <c r="Z92">
        <v>0</v>
      </c>
    </row>
    <row r="93" spans="1:26" ht="35.1" customHeight="1" x14ac:dyDescent="0.25">
      <c r="A93" s="185"/>
      <c r="B93" s="217"/>
      <c r="C93" s="186" t="s">
        <v>816</v>
      </c>
      <c r="D93" s="337" t="s">
        <v>670</v>
      </c>
      <c r="E93" s="337"/>
      <c r="F93" s="180" t="s">
        <v>616</v>
      </c>
      <c r="G93" s="181">
        <v>1</v>
      </c>
      <c r="H93" s="187"/>
      <c r="I93" s="180">
        <f t="shared" si="0"/>
        <v>0</v>
      </c>
      <c r="J93" s="182">
        <f t="shared" si="1"/>
        <v>0</v>
      </c>
      <c r="K93" s="183">
        <f t="shared" si="2"/>
        <v>0</v>
      </c>
      <c r="L93" s="183">
        <f t="shared" si="3"/>
        <v>0</v>
      </c>
      <c r="M93" s="183"/>
      <c r="N93" s="183">
        <v>0</v>
      </c>
      <c r="O93" s="183"/>
      <c r="P93" s="188"/>
      <c r="Q93" s="188"/>
      <c r="R93" s="188"/>
      <c r="S93" s="184">
        <f t="shared" si="4"/>
        <v>0</v>
      </c>
      <c r="T93" s="184"/>
      <c r="U93" s="184"/>
      <c r="V93" s="204"/>
      <c r="W93" s="55"/>
      <c r="Z93">
        <v>0</v>
      </c>
    </row>
    <row r="94" spans="1:26" x14ac:dyDescent="0.25">
      <c r="A94" s="10"/>
      <c r="B94" s="57"/>
      <c r="C94" s="178">
        <v>921</v>
      </c>
      <c r="D94" s="336" t="s">
        <v>589</v>
      </c>
      <c r="E94" s="336"/>
      <c r="F94" s="69"/>
      <c r="G94" s="177"/>
      <c r="H94" s="69"/>
      <c r="I94" s="146">
        <f>ROUND((SUM(I80:I93))/1,2)</f>
        <v>0</v>
      </c>
      <c r="J94" s="145"/>
      <c r="K94" s="145"/>
      <c r="L94" s="145">
        <f>ROUND((SUM(L80:L93))/1,2)</f>
        <v>0</v>
      </c>
      <c r="M94" s="145">
        <f>ROUND((SUM(M80:M93))/1,2)</f>
        <v>0</v>
      </c>
      <c r="N94" s="145"/>
      <c r="O94" s="145"/>
      <c r="P94" s="145"/>
      <c r="Q94" s="10"/>
      <c r="R94" s="10"/>
      <c r="S94" s="10">
        <f>ROUND((SUM(S80:S93))/1,2)</f>
        <v>0</v>
      </c>
      <c r="T94" s="10"/>
      <c r="U94" s="10"/>
      <c r="V94" s="206">
        <f>ROUND((SUM(V80:V93))/1,2)</f>
        <v>0</v>
      </c>
      <c r="W94" s="221"/>
      <c r="X94" s="144"/>
      <c r="Y94" s="144"/>
      <c r="Z94" s="144"/>
    </row>
    <row r="95" spans="1:26" x14ac:dyDescent="0.25">
      <c r="A95" s="1"/>
      <c r="B95" s="214"/>
      <c r="C95" s="1"/>
      <c r="D95" s="1"/>
      <c r="E95" s="139"/>
      <c r="F95" s="139"/>
      <c r="G95" s="171"/>
      <c r="H95" s="139"/>
      <c r="I95" s="139"/>
      <c r="J95" s="140"/>
      <c r="K95" s="140"/>
      <c r="L95" s="140"/>
      <c r="M95" s="140"/>
      <c r="N95" s="140"/>
      <c r="O95" s="140"/>
      <c r="P95" s="140"/>
      <c r="Q95" s="1"/>
      <c r="R95" s="1"/>
      <c r="S95" s="1"/>
      <c r="T95" s="1"/>
      <c r="U95" s="1"/>
      <c r="V95" s="207"/>
      <c r="W95" s="55"/>
    </row>
    <row r="96" spans="1:26" x14ac:dyDescent="0.25">
      <c r="A96" s="10"/>
      <c r="B96" s="57"/>
      <c r="C96" s="178">
        <v>946</v>
      </c>
      <c r="D96" s="336" t="s">
        <v>671</v>
      </c>
      <c r="E96" s="336"/>
      <c r="F96" s="69"/>
      <c r="G96" s="177"/>
      <c r="H96" s="69"/>
      <c r="I96" s="69"/>
      <c r="J96" s="145"/>
      <c r="K96" s="145"/>
      <c r="L96" s="145"/>
      <c r="M96" s="145"/>
      <c r="N96" s="145"/>
      <c r="O96" s="145"/>
      <c r="P96" s="145"/>
      <c r="Q96" s="10"/>
      <c r="R96" s="10"/>
      <c r="S96" s="10"/>
      <c r="T96" s="10"/>
      <c r="U96" s="10"/>
      <c r="V96" s="203"/>
      <c r="W96" s="221"/>
      <c r="X96" s="144"/>
      <c r="Y96" s="144"/>
      <c r="Z96" s="144"/>
    </row>
    <row r="97" spans="1:26" ht="35.1" customHeight="1" x14ac:dyDescent="0.25">
      <c r="A97" s="185"/>
      <c r="B97" s="217"/>
      <c r="C97" s="186" t="s">
        <v>817</v>
      </c>
      <c r="D97" s="337" t="s">
        <v>673</v>
      </c>
      <c r="E97" s="337"/>
      <c r="F97" s="180" t="s">
        <v>592</v>
      </c>
      <c r="G97" s="181">
        <v>55</v>
      </c>
      <c r="H97" s="187"/>
      <c r="I97" s="180">
        <f t="shared" ref="I97:I102" si="5">ROUND(G97*(H97),2)</f>
        <v>0</v>
      </c>
      <c r="J97" s="182">
        <f t="shared" ref="J97:J102" si="6">ROUND(G97*(N97),2)</f>
        <v>0</v>
      </c>
      <c r="K97" s="183">
        <f t="shared" ref="K97:K102" si="7">ROUND(G97*(O97),2)</f>
        <v>0</v>
      </c>
      <c r="L97" s="183">
        <f t="shared" ref="L97:L102" si="8">ROUND(G97*(H97),2)</f>
        <v>0</v>
      </c>
      <c r="M97" s="183"/>
      <c r="N97" s="183">
        <v>0</v>
      </c>
      <c r="O97" s="183"/>
      <c r="P97" s="188"/>
      <c r="Q97" s="188"/>
      <c r="R97" s="188"/>
      <c r="S97" s="184">
        <f t="shared" ref="S97:S102" si="9">ROUND(G97*(P97),3)</f>
        <v>0</v>
      </c>
      <c r="T97" s="184"/>
      <c r="U97" s="184"/>
      <c r="V97" s="204"/>
      <c r="W97" s="55"/>
      <c r="Z97">
        <v>0</v>
      </c>
    </row>
    <row r="98" spans="1:26" ht="35.1" customHeight="1" x14ac:dyDescent="0.25">
      <c r="A98" s="185"/>
      <c r="B98" s="217"/>
      <c r="C98" s="186" t="s">
        <v>818</v>
      </c>
      <c r="D98" s="337" t="s">
        <v>675</v>
      </c>
      <c r="E98" s="337"/>
      <c r="F98" s="180" t="s">
        <v>592</v>
      </c>
      <c r="G98" s="181">
        <v>55</v>
      </c>
      <c r="H98" s="187"/>
      <c r="I98" s="180">
        <f t="shared" si="5"/>
        <v>0</v>
      </c>
      <c r="J98" s="182">
        <f t="shared" si="6"/>
        <v>0</v>
      </c>
      <c r="K98" s="183">
        <f t="shared" si="7"/>
        <v>0</v>
      </c>
      <c r="L98" s="183">
        <f t="shared" si="8"/>
        <v>0</v>
      </c>
      <c r="M98" s="183"/>
      <c r="N98" s="183">
        <v>0</v>
      </c>
      <c r="O98" s="183"/>
      <c r="P98" s="188"/>
      <c r="Q98" s="188"/>
      <c r="R98" s="188"/>
      <c r="S98" s="184">
        <f t="shared" si="9"/>
        <v>0</v>
      </c>
      <c r="T98" s="184"/>
      <c r="U98" s="184"/>
      <c r="V98" s="204"/>
      <c r="W98" s="55"/>
      <c r="Z98">
        <v>0</v>
      </c>
    </row>
    <row r="99" spans="1:26" ht="35.1" customHeight="1" x14ac:dyDescent="0.25">
      <c r="A99" s="185"/>
      <c r="B99" s="217"/>
      <c r="C99" s="186" t="s">
        <v>819</v>
      </c>
      <c r="D99" s="337" t="s">
        <v>677</v>
      </c>
      <c r="E99" s="337"/>
      <c r="F99" s="180" t="s">
        <v>592</v>
      </c>
      <c r="G99" s="181">
        <v>55</v>
      </c>
      <c r="H99" s="187"/>
      <c r="I99" s="180">
        <f t="shared" si="5"/>
        <v>0</v>
      </c>
      <c r="J99" s="182">
        <f t="shared" si="6"/>
        <v>0</v>
      </c>
      <c r="K99" s="183">
        <f t="shared" si="7"/>
        <v>0</v>
      </c>
      <c r="L99" s="183">
        <f t="shared" si="8"/>
        <v>0</v>
      </c>
      <c r="M99" s="183"/>
      <c r="N99" s="183">
        <v>0</v>
      </c>
      <c r="O99" s="183"/>
      <c r="P99" s="188"/>
      <c r="Q99" s="188"/>
      <c r="R99" s="188"/>
      <c r="S99" s="184">
        <f t="shared" si="9"/>
        <v>0</v>
      </c>
      <c r="T99" s="184"/>
      <c r="U99" s="184"/>
      <c r="V99" s="204"/>
      <c r="W99" s="55"/>
      <c r="Z99">
        <v>0</v>
      </c>
    </row>
    <row r="100" spans="1:26" ht="35.1" customHeight="1" x14ac:dyDescent="0.25">
      <c r="A100" s="185"/>
      <c r="B100" s="217"/>
      <c r="C100" s="186" t="s">
        <v>820</v>
      </c>
      <c r="D100" s="337" t="s">
        <v>679</v>
      </c>
      <c r="E100" s="337"/>
      <c r="F100" s="180" t="s">
        <v>680</v>
      </c>
      <c r="G100" s="181">
        <v>3.55</v>
      </c>
      <c r="H100" s="187"/>
      <c r="I100" s="180">
        <f t="shared" si="5"/>
        <v>0</v>
      </c>
      <c r="J100" s="182">
        <f t="shared" si="6"/>
        <v>0</v>
      </c>
      <c r="K100" s="183">
        <f t="shared" si="7"/>
        <v>0</v>
      </c>
      <c r="L100" s="183">
        <f t="shared" si="8"/>
        <v>0</v>
      </c>
      <c r="M100" s="183"/>
      <c r="N100" s="183">
        <v>0</v>
      </c>
      <c r="O100" s="183"/>
      <c r="P100" s="188"/>
      <c r="Q100" s="188"/>
      <c r="R100" s="188"/>
      <c r="S100" s="184">
        <f t="shared" si="9"/>
        <v>0</v>
      </c>
      <c r="T100" s="184"/>
      <c r="U100" s="184"/>
      <c r="V100" s="204"/>
      <c r="W100" s="55"/>
      <c r="Z100">
        <v>0</v>
      </c>
    </row>
    <row r="101" spans="1:26" ht="35.1" customHeight="1" x14ac:dyDescent="0.25">
      <c r="A101" s="185"/>
      <c r="B101" s="217"/>
      <c r="C101" s="186" t="s">
        <v>821</v>
      </c>
      <c r="D101" s="337" t="s">
        <v>682</v>
      </c>
      <c r="E101" s="337"/>
      <c r="F101" s="180" t="s">
        <v>592</v>
      </c>
      <c r="G101" s="181">
        <v>55</v>
      </c>
      <c r="H101" s="187"/>
      <c r="I101" s="180">
        <f t="shared" si="5"/>
        <v>0</v>
      </c>
      <c r="J101" s="182">
        <f t="shared" si="6"/>
        <v>0</v>
      </c>
      <c r="K101" s="183">
        <f t="shared" si="7"/>
        <v>0</v>
      </c>
      <c r="L101" s="183">
        <f t="shared" si="8"/>
        <v>0</v>
      </c>
      <c r="M101" s="183"/>
      <c r="N101" s="183">
        <v>0</v>
      </c>
      <c r="O101" s="183"/>
      <c r="P101" s="188"/>
      <c r="Q101" s="188"/>
      <c r="R101" s="188"/>
      <c r="S101" s="184">
        <f t="shared" si="9"/>
        <v>0</v>
      </c>
      <c r="T101" s="184"/>
      <c r="U101" s="184"/>
      <c r="V101" s="204"/>
      <c r="W101" s="55"/>
      <c r="Z101">
        <v>0</v>
      </c>
    </row>
    <row r="102" spans="1:26" ht="35.1" customHeight="1" x14ac:dyDescent="0.25">
      <c r="A102" s="185"/>
      <c r="B102" s="217"/>
      <c r="C102" s="186" t="s">
        <v>805</v>
      </c>
      <c r="D102" s="337" t="s">
        <v>684</v>
      </c>
      <c r="E102" s="337"/>
      <c r="F102" s="180" t="s">
        <v>592</v>
      </c>
      <c r="G102" s="181">
        <v>55</v>
      </c>
      <c r="H102" s="187"/>
      <c r="I102" s="180">
        <f t="shared" si="5"/>
        <v>0</v>
      </c>
      <c r="J102" s="182">
        <f t="shared" si="6"/>
        <v>0</v>
      </c>
      <c r="K102" s="183">
        <f t="shared" si="7"/>
        <v>0</v>
      </c>
      <c r="L102" s="183">
        <f t="shared" si="8"/>
        <v>0</v>
      </c>
      <c r="M102" s="183"/>
      <c r="N102" s="183">
        <v>0</v>
      </c>
      <c r="O102" s="183"/>
      <c r="P102" s="188"/>
      <c r="Q102" s="188"/>
      <c r="R102" s="188"/>
      <c r="S102" s="184">
        <f t="shared" si="9"/>
        <v>0</v>
      </c>
      <c r="T102" s="184"/>
      <c r="U102" s="184"/>
      <c r="V102" s="204"/>
      <c r="W102" s="55"/>
      <c r="Z102">
        <v>0</v>
      </c>
    </row>
    <row r="103" spans="1:26" x14ac:dyDescent="0.25">
      <c r="A103" s="10"/>
      <c r="B103" s="57"/>
      <c r="C103" s="178">
        <v>946</v>
      </c>
      <c r="D103" s="336" t="s">
        <v>671</v>
      </c>
      <c r="E103" s="336"/>
      <c r="F103" s="69"/>
      <c r="G103" s="177"/>
      <c r="H103" s="69"/>
      <c r="I103" s="146">
        <f>ROUND((SUM(I96:I102))/1,2)</f>
        <v>0</v>
      </c>
      <c r="J103" s="145"/>
      <c r="K103" s="145"/>
      <c r="L103" s="145">
        <f>ROUND((SUM(L96:L102))/1,2)</f>
        <v>0</v>
      </c>
      <c r="M103" s="145">
        <f>ROUND((SUM(M96:M102))/1,2)</f>
        <v>0</v>
      </c>
      <c r="N103" s="145"/>
      <c r="O103" s="145"/>
      <c r="P103" s="145"/>
      <c r="Q103" s="10"/>
      <c r="R103" s="10"/>
      <c r="S103" s="10">
        <f>ROUND((SUM(S96:S102))/1,2)</f>
        <v>0</v>
      </c>
      <c r="T103" s="10"/>
      <c r="U103" s="10"/>
      <c r="V103" s="206">
        <f>ROUND((SUM(V96:V102))/1,2)</f>
        <v>0</v>
      </c>
      <c r="W103" s="221"/>
      <c r="X103" s="144"/>
      <c r="Y103" s="144"/>
      <c r="Z103" s="144"/>
    </row>
    <row r="104" spans="1:26" x14ac:dyDescent="0.25">
      <c r="A104" s="1"/>
      <c r="B104" s="214"/>
      <c r="C104" s="1"/>
      <c r="D104" s="1"/>
      <c r="E104" s="139"/>
      <c r="F104" s="139"/>
      <c r="G104" s="171"/>
      <c r="H104" s="139"/>
      <c r="I104" s="139"/>
      <c r="J104" s="140"/>
      <c r="K104" s="140"/>
      <c r="L104" s="140"/>
      <c r="M104" s="140"/>
      <c r="N104" s="140"/>
      <c r="O104" s="140"/>
      <c r="P104" s="140"/>
      <c r="Q104" s="1"/>
      <c r="R104" s="1"/>
      <c r="S104" s="1"/>
      <c r="T104" s="1"/>
      <c r="U104" s="1"/>
      <c r="V104" s="207"/>
      <c r="W104" s="55"/>
    </row>
    <row r="105" spans="1:26" x14ac:dyDescent="0.25">
      <c r="A105" s="10"/>
      <c r="B105" s="57"/>
      <c r="C105" s="10"/>
      <c r="D105" s="333" t="s">
        <v>585</v>
      </c>
      <c r="E105" s="333"/>
      <c r="F105" s="69"/>
      <c r="G105" s="177"/>
      <c r="H105" s="69"/>
      <c r="I105" s="146">
        <f>ROUND((SUM(I79:I104))/2,2)</f>
        <v>0</v>
      </c>
      <c r="J105" s="145"/>
      <c r="K105" s="145"/>
      <c r="L105" s="69">
        <f>ROUND((SUM(L79:L104))/2,2)</f>
        <v>0</v>
      </c>
      <c r="M105" s="69">
        <f>ROUND((SUM(M79:M104))/2,2)</f>
        <v>0</v>
      </c>
      <c r="N105" s="145"/>
      <c r="O105" s="145"/>
      <c r="P105" s="198"/>
      <c r="Q105" s="10"/>
      <c r="R105" s="10"/>
      <c r="S105" s="198">
        <f>ROUND((SUM(S79:S104))/2,2)</f>
        <v>0</v>
      </c>
      <c r="T105" s="10"/>
      <c r="U105" s="10"/>
      <c r="V105" s="206">
        <f>ROUND((SUM(V79:V104))/2,2)</f>
        <v>0</v>
      </c>
      <c r="W105" s="55"/>
    </row>
    <row r="106" spans="1:26" x14ac:dyDescent="0.25">
      <c r="A106" s="1"/>
      <c r="B106" s="214"/>
      <c r="C106" s="1"/>
      <c r="D106" s="1"/>
      <c r="E106" s="139"/>
      <c r="F106" s="139"/>
      <c r="G106" s="171"/>
      <c r="H106" s="139"/>
      <c r="I106" s="139"/>
      <c r="J106" s="140"/>
      <c r="K106" s="140"/>
      <c r="L106" s="140"/>
      <c r="M106" s="140"/>
      <c r="N106" s="140"/>
      <c r="O106" s="140"/>
      <c r="P106" s="140"/>
      <c r="Q106" s="1"/>
      <c r="R106" s="1"/>
      <c r="S106" s="1"/>
      <c r="T106" s="1"/>
      <c r="U106" s="1"/>
      <c r="V106" s="207"/>
      <c r="W106" s="55"/>
    </row>
    <row r="107" spans="1:26" x14ac:dyDescent="0.25">
      <c r="A107" s="10"/>
      <c r="B107" s="57"/>
      <c r="C107" s="10"/>
      <c r="D107" s="333" t="s">
        <v>8</v>
      </c>
      <c r="E107" s="333"/>
      <c r="F107" s="69"/>
      <c r="G107" s="177"/>
      <c r="H107" s="69"/>
      <c r="I107" s="69"/>
      <c r="J107" s="145"/>
      <c r="K107" s="145"/>
      <c r="L107" s="145"/>
      <c r="M107" s="145"/>
      <c r="N107" s="145"/>
      <c r="O107" s="145"/>
      <c r="P107" s="145"/>
      <c r="Q107" s="10"/>
      <c r="R107" s="10"/>
      <c r="S107" s="10"/>
      <c r="T107" s="10"/>
      <c r="U107" s="10"/>
      <c r="V107" s="203"/>
      <c r="W107" s="221"/>
      <c r="X107" s="144"/>
      <c r="Y107" s="144"/>
      <c r="Z107" s="144"/>
    </row>
    <row r="108" spans="1:26" x14ac:dyDescent="0.25">
      <c r="A108" s="10"/>
      <c r="B108" s="57"/>
      <c r="C108" s="178">
        <v>0</v>
      </c>
      <c r="D108" s="336" t="s">
        <v>685</v>
      </c>
      <c r="E108" s="336"/>
      <c r="F108" s="69"/>
      <c r="G108" s="177"/>
      <c r="H108" s="69"/>
      <c r="I108" s="69"/>
      <c r="J108" s="145"/>
      <c r="K108" s="145"/>
      <c r="L108" s="145"/>
      <c r="M108" s="145"/>
      <c r="N108" s="145"/>
      <c r="O108" s="145"/>
      <c r="P108" s="145"/>
      <c r="Q108" s="10"/>
      <c r="R108" s="10"/>
      <c r="S108" s="10"/>
      <c r="T108" s="10"/>
      <c r="U108" s="10"/>
      <c r="V108" s="203"/>
      <c r="W108" s="221"/>
      <c r="X108" s="144"/>
      <c r="Y108" s="144"/>
      <c r="Z108" s="144"/>
    </row>
    <row r="109" spans="1:26" ht="35.1" customHeight="1" x14ac:dyDescent="0.25">
      <c r="A109" s="185"/>
      <c r="B109" s="217"/>
      <c r="C109" s="186" t="s">
        <v>804</v>
      </c>
      <c r="D109" s="337" t="s">
        <v>687</v>
      </c>
      <c r="E109" s="337"/>
      <c r="F109" s="180" t="s">
        <v>688</v>
      </c>
      <c r="G109" s="181">
        <v>5</v>
      </c>
      <c r="H109" s="187"/>
      <c r="I109" s="180">
        <f>ROUND(G109*(H109),2)</f>
        <v>0</v>
      </c>
      <c r="J109" s="182">
        <f>ROUND(G109*(N109),2)</f>
        <v>0</v>
      </c>
      <c r="K109" s="183">
        <f>ROUND(G109*(O109),2)</f>
        <v>0</v>
      </c>
      <c r="L109" s="183">
        <f>ROUND(G109*(H109),2)</f>
        <v>0</v>
      </c>
      <c r="M109" s="183"/>
      <c r="N109" s="183">
        <v>0</v>
      </c>
      <c r="O109" s="183"/>
      <c r="P109" s="188"/>
      <c r="Q109" s="188"/>
      <c r="R109" s="188"/>
      <c r="S109" s="184">
        <f>ROUND(G109*(P109),3)</f>
        <v>0</v>
      </c>
      <c r="T109" s="184"/>
      <c r="U109" s="184"/>
      <c r="V109" s="204"/>
      <c r="W109" s="55"/>
      <c r="Y109">
        <f>ROUND(G109*(H109),2)</f>
        <v>0</v>
      </c>
      <c r="Z109">
        <v>0</v>
      </c>
    </row>
    <row r="110" spans="1:26" x14ac:dyDescent="0.25">
      <c r="A110" s="10"/>
      <c r="B110" s="57"/>
      <c r="C110" s="178">
        <v>0</v>
      </c>
      <c r="D110" s="336" t="s">
        <v>685</v>
      </c>
      <c r="E110" s="336"/>
      <c r="F110" s="69"/>
      <c r="G110" s="177"/>
      <c r="H110" s="69"/>
      <c r="I110" s="146">
        <f>ROUND((SUM(I108:I109))/1,2)</f>
        <v>0</v>
      </c>
      <c r="J110" s="145"/>
      <c r="K110" s="145"/>
      <c r="L110" s="145">
        <f>ROUND((SUM(L108:L109))/1,2)</f>
        <v>0</v>
      </c>
      <c r="M110" s="145">
        <f>ROUND((SUM(M108:M109))/1,2)</f>
        <v>0</v>
      </c>
      <c r="N110" s="145"/>
      <c r="O110" s="145"/>
      <c r="P110" s="198"/>
      <c r="Q110" s="1"/>
      <c r="R110" s="1"/>
      <c r="S110" s="198">
        <f>ROUND((SUM(S108:S109))/1,2)</f>
        <v>0</v>
      </c>
      <c r="T110" s="2"/>
      <c r="U110" s="2"/>
      <c r="V110" s="206">
        <f>ROUND((SUM(V108:V109))/1,2)</f>
        <v>0</v>
      </c>
      <c r="W110" s="55"/>
    </row>
    <row r="111" spans="1:26" x14ac:dyDescent="0.25">
      <c r="A111" s="1"/>
      <c r="B111" s="214"/>
      <c r="C111" s="1"/>
      <c r="D111" s="1"/>
      <c r="E111" s="139"/>
      <c r="F111" s="139"/>
      <c r="G111" s="171"/>
      <c r="H111" s="139"/>
      <c r="I111" s="139"/>
      <c r="J111" s="140"/>
      <c r="K111" s="140"/>
      <c r="L111" s="140"/>
      <c r="M111" s="140"/>
      <c r="N111" s="140"/>
      <c r="O111" s="140"/>
      <c r="P111" s="140"/>
      <c r="Q111" s="1"/>
      <c r="R111" s="1"/>
      <c r="S111" s="1"/>
      <c r="T111" s="1"/>
      <c r="U111" s="1"/>
      <c r="V111" s="207"/>
      <c r="W111" s="55"/>
    </row>
    <row r="112" spans="1:26" x14ac:dyDescent="0.25">
      <c r="A112" s="10"/>
      <c r="B112" s="57"/>
      <c r="C112" s="10"/>
      <c r="D112" s="333" t="s">
        <v>8</v>
      </c>
      <c r="E112" s="333"/>
      <c r="F112" s="69"/>
      <c r="G112" s="177"/>
      <c r="H112" s="69"/>
      <c r="I112" s="146">
        <f>ROUND((SUM(I107:I111))/2,2)</f>
        <v>0</v>
      </c>
      <c r="J112" s="145"/>
      <c r="K112" s="145"/>
      <c r="L112" s="145">
        <f>ROUND((SUM(L107:L111))/2,2)</f>
        <v>0</v>
      </c>
      <c r="M112" s="145">
        <f>ROUND((SUM(M107:M111))/2,2)</f>
        <v>0</v>
      </c>
      <c r="N112" s="145"/>
      <c r="O112" s="145"/>
      <c r="P112" s="198"/>
      <c r="Q112" s="1"/>
      <c r="R112" s="1"/>
      <c r="S112" s="198">
        <f>ROUND((SUM(S107:S111))/2,2)</f>
        <v>0</v>
      </c>
      <c r="T112" s="1"/>
      <c r="U112" s="1"/>
      <c r="V112" s="206">
        <f>ROUND((SUM(V107:V111))/2,2)</f>
        <v>0</v>
      </c>
      <c r="W112" s="55"/>
    </row>
    <row r="113" spans="1:26" x14ac:dyDescent="0.25">
      <c r="A113" s="1"/>
      <c r="B113" s="219"/>
      <c r="C113" s="199"/>
      <c r="D113" s="350" t="s">
        <v>84</v>
      </c>
      <c r="E113" s="350"/>
      <c r="F113" s="201"/>
      <c r="G113" s="200"/>
      <c r="H113" s="201"/>
      <c r="I113" s="201">
        <f>ROUND((SUM(I79:I112))/3,2)</f>
        <v>0</v>
      </c>
      <c r="J113" s="223"/>
      <c r="K113" s="223">
        <f>ROUND((SUM(K79:K112))/3,2)</f>
        <v>0</v>
      </c>
      <c r="L113" s="223">
        <f>ROUND((SUM(L79:L112))/3,2)</f>
        <v>0</v>
      </c>
      <c r="M113" s="223">
        <f>ROUND((SUM(M79:M112))/3,2)</f>
        <v>0</v>
      </c>
      <c r="N113" s="223"/>
      <c r="O113" s="223"/>
      <c r="P113" s="200"/>
      <c r="Q113" s="199"/>
      <c r="R113" s="199"/>
      <c r="S113" s="200">
        <f>ROUND((SUM(S79:S112))/3,2)</f>
        <v>0</v>
      </c>
      <c r="T113" s="199"/>
      <c r="U113" s="199"/>
      <c r="V113" s="208">
        <f>ROUND((SUM(V79:V112))/3,2)</f>
        <v>0</v>
      </c>
      <c r="W113" s="55"/>
      <c r="Y113">
        <f>(SUM(Y79:Y112))</f>
        <v>0</v>
      </c>
      <c r="Z113">
        <f>(SUM(Z79:Z112))</f>
        <v>0</v>
      </c>
    </row>
  </sheetData>
  <mergeCells count="79">
    <mergeCell ref="D110:E110"/>
    <mergeCell ref="D112:E112"/>
    <mergeCell ref="D113:E113"/>
    <mergeCell ref="D102:E102"/>
    <mergeCell ref="D103:E103"/>
    <mergeCell ref="D105:E105"/>
    <mergeCell ref="D107:E107"/>
    <mergeCell ref="D108:E108"/>
    <mergeCell ref="D109:E109"/>
    <mergeCell ref="D101:E101"/>
    <mergeCell ref="D89:E89"/>
    <mergeCell ref="D90:E90"/>
    <mergeCell ref="D91:E91"/>
    <mergeCell ref="D92:E92"/>
    <mergeCell ref="D93:E93"/>
    <mergeCell ref="D94:E94"/>
    <mergeCell ref="D96:E96"/>
    <mergeCell ref="D97:E97"/>
    <mergeCell ref="D98:E98"/>
    <mergeCell ref="D99:E99"/>
    <mergeCell ref="D100:E100"/>
    <mergeCell ref="D88:E88"/>
    <mergeCell ref="B72:E72"/>
    <mergeCell ref="I70:P70"/>
    <mergeCell ref="D79:E79"/>
    <mergeCell ref="D80:E80"/>
    <mergeCell ref="D81:E81"/>
    <mergeCell ref="D82:E82"/>
    <mergeCell ref="B71:E71"/>
    <mergeCell ref="D83:E83"/>
    <mergeCell ref="D84:E84"/>
    <mergeCell ref="D85:E85"/>
    <mergeCell ref="D86:E86"/>
    <mergeCell ref="D87:E87"/>
    <mergeCell ref="B62:D62"/>
    <mergeCell ref="B64:D64"/>
    <mergeCell ref="B68:V68"/>
    <mergeCell ref="H1:I1"/>
    <mergeCell ref="B70:E70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03.2 - NN Pripojka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>
      <pane ySplit="1" topLeftCell="A47" activePane="bottomLeft" state="frozen"/>
      <selection pane="bottomLeft" activeCell="G6" sqref="G6"/>
    </sheetView>
  </sheetViews>
  <sheetFormatPr defaultColWidth="0" defaultRowHeight="15" x14ac:dyDescent="0.25"/>
  <cols>
    <col min="1" max="1" width="1.7109375" customWidth="1"/>
    <col min="2" max="2" width="8.7109375" customWidth="1"/>
    <col min="3" max="4" width="10.7109375" customWidth="1"/>
    <col min="5" max="5" width="12.7109375" customWidth="1"/>
    <col min="6" max="9" width="10.7109375" customWidth="1"/>
    <col min="10" max="10" width="4.7109375" customWidth="1"/>
    <col min="11" max="26" width="0" hidden="1" customWidth="1"/>
    <col min="27" max="27" width="9.140625" customWidth="1"/>
    <col min="28" max="16384" width="9.140625" hidden="1"/>
  </cols>
  <sheetData>
    <row r="1" spans="1:23" ht="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5.1" customHeight="1" x14ac:dyDescent="0.25">
      <c r="A2" s="1"/>
      <c r="B2" s="260" t="s">
        <v>826</v>
      </c>
      <c r="C2" s="261"/>
      <c r="D2" s="261"/>
      <c r="E2" s="261"/>
      <c r="F2" s="261"/>
      <c r="G2" s="261"/>
      <c r="H2" s="261"/>
      <c r="I2" s="261"/>
      <c r="J2" s="262"/>
      <c r="P2" s="157"/>
    </row>
    <row r="3" spans="1:23" ht="18" customHeight="1" x14ac:dyDescent="0.25">
      <c r="A3" s="1"/>
      <c r="B3" s="263" t="s">
        <v>1</v>
      </c>
      <c r="C3" s="264"/>
      <c r="D3" s="264"/>
      <c r="E3" s="264"/>
      <c r="F3" s="264"/>
      <c r="G3" s="265"/>
      <c r="H3" s="265"/>
      <c r="I3" s="265"/>
      <c r="J3" s="266"/>
      <c r="P3" s="157"/>
    </row>
    <row r="4" spans="1:23" ht="18" customHeight="1" x14ac:dyDescent="0.25">
      <c r="A4" s="1"/>
      <c r="B4" s="238"/>
      <c r="C4" s="233"/>
      <c r="D4" s="233"/>
      <c r="E4" s="233"/>
      <c r="F4" s="239" t="s">
        <v>22</v>
      </c>
      <c r="G4" s="233"/>
      <c r="H4" s="233"/>
      <c r="I4" s="233"/>
      <c r="J4" s="251"/>
      <c r="P4" s="157"/>
    </row>
    <row r="5" spans="1:23" ht="18" customHeight="1" x14ac:dyDescent="0.25">
      <c r="A5" s="1"/>
      <c r="B5" s="237"/>
      <c r="C5" s="233"/>
      <c r="D5" s="233"/>
      <c r="E5" s="233"/>
      <c r="F5" s="239" t="s">
        <v>23</v>
      </c>
      <c r="G5" s="233"/>
      <c r="H5" s="233"/>
      <c r="I5" s="233"/>
      <c r="J5" s="251"/>
      <c r="P5" s="157"/>
    </row>
    <row r="6" spans="1:23" ht="18" customHeight="1" x14ac:dyDescent="0.25">
      <c r="A6" s="1"/>
      <c r="B6" s="58" t="s">
        <v>24</v>
      </c>
      <c r="C6" s="233"/>
      <c r="D6" s="239" t="s">
        <v>25</v>
      </c>
      <c r="E6" s="233"/>
      <c r="F6" s="239" t="s">
        <v>26</v>
      </c>
      <c r="G6" s="239"/>
      <c r="H6" s="233"/>
      <c r="I6" s="233"/>
      <c r="J6" s="251"/>
      <c r="P6" s="157"/>
    </row>
    <row r="7" spans="1:23" ht="20.100000000000001" customHeight="1" x14ac:dyDescent="0.25">
      <c r="A7" s="1"/>
      <c r="B7" s="267" t="s">
        <v>28</v>
      </c>
      <c r="C7" s="268"/>
      <c r="D7" s="268"/>
      <c r="E7" s="268"/>
      <c r="F7" s="268"/>
      <c r="G7" s="268"/>
      <c r="H7" s="268"/>
      <c r="I7" s="240"/>
      <c r="J7" s="252"/>
      <c r="P7" s="157"/>
    </row>
    <row r="8" spans="1:23" ht="18" customHeight="1" x14ac:dyDescent="0.25">
      <c r="A8" s="1"/>
      <c r="B8" s="58" t="s">
        <v>31</v>
      </c>
      <c r="C8" s="233"/>
      <c r="D8" s="233"/>
      <c r="E8" s="233"/>
      <c r="F8" s="239" t="s">
        <v>32</v>
      </c>
      <c r="G8" s="233"/>
      <c r="H8" s="233"/>
      <c r="I8" s="233"/>
      <c r="J8" s="251"/>
      <c r="P8" s="157"/>
    </row>
    <row r="9" spans="1:23" ht="20.100000000000001" customHeight="1" x14ac:dyDescent="0.25">
      <c r="A9" s="1"/>
      <c r="B9" s="267" t="s">
        <v>29</v>
      </c>
      <c r="C9" s="268"/>
      <c r="D9" s="268"/>
      <c r="E9" s="268"/>
      <c r="F9" s="268"/>
      <c r="G9" s="268"/>
      <c r="H9" s="268"/>
      <c r="I9" s="240"/>
      <c r="J9" s="252"/>
      <c r="P9" s="157"/>
    </row>
    <row r="10" spans="1:23" ht="18" customHeight="1" x14ac:dyDescent="0.25">
      <c r="A10" s="1"/>
      <c r="B10" s="58" t="s">
        <v>31</v>
      </c>
      <c r="C10" s="233"/>
      <c r="D10" s="233"/>
      <c r="E10" s="233"/>
      <c r="F10" s="239" t="s">
        <v>32</v>
      </c>
      <c r="G10" s="233"/>
      <c r="H10" s="233"/>
      <c r="I10" s="233"/>
      <c r="J10" s="251"/>
      <c r="P10" s="157"/>
    </row>
    <row r="11" spans="1:23" ht="20.100000000000001" customHeight="1" x14ac:dyDescent="0.25">
      <c r="A11" s="1"/>
      <c r="B11" s="267" t="s">
        <v>30</v>
      </c>
      <c r="C11" s="268"/>
      <c r="D11" s="268"/>
      <c r="E11" s="268"/>
      <c r="F11" s="268"/>
      <c r="G11" s="268"/>
      <c r="H11" s="268"/>
      <c r="I11" s="240"/>
      <c r="J11" s="252"/>
      <c r="P11" s="157"/>
    </row>
    <row r="12" spans="1:23" ht="18" customHeight="1" x14ac:dyDescent="0.25">
      <c r="A12" s="1"/>
      <c r="B12" s="58" t="s">
        <v>31</v>
      </c>
      <c r="C12" s="233"/>
      <c r="D12" s="233"/>
      <c r="E12" s="233"/>
      <c r="F12" s="239" t="s">
        <v>32</v>
      </c>
      <c r="G12" s="233"/>
      <c r="H12" s="233"/>
      <c r="I12" s="233"/>
      <c r="J12" s="251"/>
      <c r="P12" s="157"/>
    </row>
    <row r="13" spans="1:23" ht="18" customHeight="1" x14ac:dyDescent="0.25">
      <c r="A13" s="1"/>
      <c r="B13" s="236"/>
      <c r="C13" s="133"/>
      <c r="D13" s="133"/>
      <c r="E13" s="133"/>
      <c r="F13" s="133"/>
      <c r="G13" s="133"/>
      <c r="H13" s="133"/>
      <c r="I13" s="133"/>
      <c r="J13" s="253"/>
      <c r="P13" s="157"/>
    </row>
    <row r="14" spans="1:23" ht="18" customHeight="1" x14ac:dyDescent="0.25">
      <c r="A14" s="1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10</v>
      </c>
      <c r="G14" s="259"/>
      <c r="H14" s="44"/>
      <c r="I14" s="56">
        <f>'SO 6210'!P14+'SO 6211'!P14+'SO 6212'!P14+'SO 6213'!P14+'SO 6214'!P14+'SO 6215'!P14+'SO 6216'!P14+'SO 6219'!P14</f>
        <v>0</v>
      </c>
      <c r="J14" s="119"/>
      <c r="P14" s="157"/>
    </row>
    <row r="15" spans="1:23" ht="18" customHeight="1" x14ac:dyDescent="0.25">
      <c r="A15" s="1"/>
      <c r="B15" s="57" t="s">
        <v>33</v>
      </c>
      <c r="C15" s="65">
        <f>'SO 6210'!C15+'SO 6211'!C15+'SO 6212'!C15+'SO 6213'!C15+'SO 6214'!C15+'SO 6215'!C15+'SO 6216'!C15+'SO 6219'!C15</f>
        <v>0</v>
      </c>
      <c r="D15" s="60">
        <f>'SO 6210'!D15+'SO 6211'!D15+'SO 6212'!D15+'SO 6213'!D15+'SO 6214'!D15+'SO 6215'!D15+'SO 6216'!D15+'SO 6219'!D15</f>
        <v>0</v>
      </c>
      <c r="E15" s="69">
        <f>'SO 6210'!E15+'SO 6211'!E15+'SO 6212'!E15+'SO 6213'!E15+'SO 6214'!E15+'SO 6215'!E15+'SO 6216'!E15+'SO 6219'!E15</f>
        <v>0</v>
      </c>
      <c r="F15" s="271"/>
      <c r="G15" s="272"/>
      <c r="H15" s="1"/>
      <c r="I15" s="242"/>
      <c r="J15" s="207"/>
      <c r="P15" s="157"/>
    </row>
    <row r="16" spans="1:23" ht="18" customHeight="1" x14ac:dyDescent="0.25">
      <c r="A16" s="1"/>
      <c r="B16" s="56" t="s">
        <v>34</v>
      </c>
      <c r="C16" s="94">
        <f>'SO 6210'!C16+'SO 6211'!C16+'SO 6212'!C16+'SO 6213'!C16+'SO 6214'!C16+'SO 6215'!C16+'SO 6216'!C16+'SO 6219'!C16</f>
        <v>0</v>
      </c>
      <c r="D16" s="95">
        <f>'SO 6210'!D16+'SO 6211'!D16+'SO 6212'!D16+'SO 6213'!D16+'SO 6214'!D16+'SO 6215'!D16+'SO 6216'!D16+'SO 6219'!D16</f>
        <v>0</v>
      </c>
      <c r="E16" s="96">
        <f>'SO 6210'!E16+'SO 6211'!E16+'SO 6212'!E16+'SO 6213'!E16+'SO 6214'!E16+'SO 6215'!E16+'SO 6216'!E16+'SO 6219'!E16</f>
        <v>0</v>
      </c>
      <c r="F16" s="273" t="s">
        <v>40</v>
      </c>
      <c r="G16" s="259"/>
      <c r="H16" s="235"/>
      <c r="I16" s="247">
        <f>Rekapitulácia!E15</f>
        <v>0</v>
      </c>
      <c r="J16" s="119"/>
      <c r="P16" s="157"/>
    </row>
    <row r="17" spans="1:23" ht="18" customHeight="1" x14ac:dyDescent="0.25">
      <c r="A17" s="1"/>
      <c r="B17" s="57" t="s">
        <v>35</v>
      </c>
      <c r="C17" s="65">
        <f>'SO 6210'!C17+'SO 6211'!C17+'SO 6212'!C17+'SO 6213'!C17+'SO 6214'!C17+'SO 6215'!C17+'SO 6216'!C17+'SO 6219'!C17</f>
        <v>0</v>
      </c>
      <c r="D17" s="60">
        <f>'SO 6210'!D17+'SO 6211'!D17+'SO 6212'!D17+'SO 6213'!D17+'SO 6214'!D17+'SO 6215'!D17+'SO 6216'!D17+'SO 6219'!D17</f>
        <v>0</v>
      </c>
      <c r="E17" s="69">
        <f>'SO 6210'!E17+'SO 6211'!E17+'SO 6212'!E17+'SO 6213'!E17+'SO 6214'!E17+'SO 6215'!E17+'SO 6216'!E17+'SO 6219'!E17</f>
        <v>0</v>
      </c>
      <c r="F17" s="274" t="s">
        <v>41</v>
      </c>
      <c r="G17" s="275"/>
      <c r="H17" s="139"/>
      <c r="I17" s="242">
        <v>0</v>
      </c>
      <c r="J17" s="207"/>
      <c r="P17" s="157"/>
    </row>
    <row r="18" spans="1:23" ht="18" customHeight="1" x14ac:dyDescent="0.25">
      <c r="A18" s="1"/>
      <c r="B18" s="58" t="s">
        <v>36</v>
      </c>
      <c r="C18" s="66">
        <f>'SO 6210'!C18+'SO 6211'!C18+'SO 6212'!C18+'SO 6213'!C18+'SO 6214'!C18+'SO 6215'!C18+'SO 6216'!C18+'SO 6219'!C18</f>
        <v>0</v>
      </c>
      <c r="D18" s="61">
        <f>'SO 6210'!D18+'SO 6211'!D18+'SO 6212'!D18+'SO 6213'!D18+'SO 6214'!D18+'SO 6215'!D18+'SO 6216'!D18+'SO 6219'!D18</f>
        <v>0</v>
      </c>
      <c r="E18" s="70">
        <f>'SO 6210'!E18+'SO 6211'!E18+'SO 6212'!E18+'SO 6213'!E18+'SO 6214'!E18+'SO 6215'!E18+'SO 6216'!E18+'SO 6219'!E18</f>
        <v>0</v>
      </c>
      <c r="F18" s="276"/>
      <c r="G18" s="277"/>
      <c r="H18" s="234"/>
      <c r="I18" s="243"/>
      <c r="J18" s="251"/>
      <c r="P18" s="157"/>
    </row>
    <row r="19" spans="1:23" ht="18" customHeight="1" x14ac:dyDescent="0.25">
      <c r="A19" s="1"/>
      <c r="B19" s="58" t="s">
        <v>37</v>
      </c>
      <c r="C19" s="67">
        <f>'SO 6210'!C19+'SO 6211'!C19+'SO 6212'!C19+'SO 6213'!C19+'SO 6214'!C19+'SO 6215'!C19+'SO 6216'!C19+'SO 6219'!C19</f>
        <v>0</v>
      </c>
      <c r="D19" s="62">
        <f>'SO 6210'!D19+'SO 6211'!D19+'SO 6212'!D19+'SO 6213'!D19+'SO 6214'!D19+'SO 6215'!D19+'SO 6216'!D19+'SO 6219'!D19</f>
        <v>0</v>
      </c>
      <c r="E19" s="70">
        <f>'SO 6210'!E19+'SO 6211'!E19+'SO 6212'!E19+'SO 6213'!E19+'SO 6214'!E19+'SO 6215'!E19+'SO 6216'!E19+'SO 6219'!E19</f>
        <v>0</v>
      </c>
      <c r="F19" s="278"/>
      <c r="G19" s="279"/>
      <c r="H19" s="234"/>
      <c r="I19" s="243"/>
      <c r="J19" s="251"/>
      <c r="P19" s="157"/>
    </row>
    <row r="20" spans="1:23" ht="18" customHeight="1" x14ac:dyDescent="0.25">
      <c r="A20" s="1"/>
      <c r="B20" s="56" t="s">
        <v>38</v>
      </c>
      <c r="C20" s="241"/>
      <c r="D20" s="241"/>
      <c r="E20" s="248">
        <f>SUM(E15:E19)</f>
        <v>0</v>
      </c>
      <c r="F20" s="269" t="s">
        <v>38</v>
      </c>
      <c r="G20" s="259"/>
      <c r="H20" s="235"/>
      <c r="I20" s="244">
        <f>SUM(I14:I18)</f>
        <v>0</v>
      </c>
      <c r="J20" s="119"/>
      <c r="P20" s="157"/>
    </row>
    <row r="21" spans="1:23" ht="18" customHeight="1" x14ac:dyDescent="0.25">
      <c r="A21" s="1"/>
      <c r="B21" s="57" t="s">
        <v>827</v>
      </c>
      <c r="C21" s="139"/>
      <c r="D21" s="139"/>
      <c r="E21" s="139"/>
      <c r="F21" s="280" t="s">
        <v>827</v>
      </c>
      <c r="G21" s="277"/>
      <c r="H21" s="139"/>
      <c r="I21" s="245"/>
      <c r="J21" s="207"/>
      <c r="P21" s="157"/>
    </row>
    <row r="22" spans="1:23" ht="18" customHeight="1" x14ac:dyDescent="0.25">
      <c r="A22" s="1"/>
      <c r="B22" s="58" t="s">
        <v>357</v>
      </c>
      <c r="C22" s="234"/>
      <c r="D22" s="234"/>
      <c r="E22" s="70">
        <f>'SO 6210'!E21+'SO 6211'!E21+'SO 6212'!E21+'SO 6213'!E21+'SO 6214'!E21+'SO 6215'!E21+'SO 6216'!E21+'SO 6219'!E21</f>
        <v>0</v>
      </c>
      <c r="F22" s="280" t="s">
        <v>830</v>
      </c>
      <c r="G22" s="277"/>
      <c r="H22" s="234"/>
      <c r="I22" s="243">
        <f>'SO 6210'!P21+'SO 6211'!P21+'SO 6212'!P21+'SO 6213'!P21+'SO 6214'!P21+'SO 6215'!P21+'SO 6216'!P21+'SO 6219'!P21</f>
        <v>0</v>
      </c>
      <c r="J22" s="251"/>
      <c r="P22" s="157"/>
      <c r="V22" s="55"/>
      <c r="W22" s="55"/>
    </row>
    <row r="23" spans="1:23" ht="18" customHeight="1" x14ac:dyDescent="0.25">
      <c r="A23" s="1"/>
      <c r="B23" s="58" t="s">
        <v>828</v>
      </c>
      <c r="C23" s="234"/>
      <c r="D23" s="234"/>
      <c r="E23" s="70">
        <f>'SO 6210'!E22+'SO 6211'!E22+'SO 6212'!E22+'SO 6213'!E22+'SO 6214'!E22+'SO 6215'!E22+'SO 6216'!E22+'SO 6219'!E22</f>
        <v>0</v>
      </c>
      <c r="F23" s="280" t="s">
        <v>831</v>
      </c>
      <c r="G23" s="277"/>
      <c r="H23" s="234"/>
      <c r="I23" s="243">
        <f>'SO 6210'!P22+'SO 6211'!P22+'SO 6212'!P22+'SO 6213'!P22+'SO 6214'!P22+'SO 6215'!P22+'SO 6216'!P22+'SO 6219'!P22</f>
        <v>0</v>
      </c>
      <c r="J23" s="251"/>
      <c r="P23" s="157"/>
      <c r="V23" s="55"/>
      <c r="W23" s="55"/>
    </row>
    <row r="24" spans="1:23" ht="18" customHeight="1" x14ac:dyDescent="0.25">
      <c r="A24" s="1"/>
      <c r="B24" s="58" t="s">
        <v>829</v>
      </c>
      <c r="C24" s="234"/>
      <c r="D24" s="234"/>
      <c r="E24" s="70">
        <f>'SO 6210'!E23+'SO 6211'!E23+'SO 6212'!E23+'SO 6213'!E23+'SO 6214'!E23+'SO 6215'!E23+'SO 6216'!E23+'SO 6219'!E23</f>
        <v>0</v>
      </c>
      <c r="F24" s="280" t="s">
        <v>832</v>
      </c>
      <c r="G24" s="277"/>
      <c r="H24" s="234"/>
      <c r="I24" s="58">
        <f>'SO 6210'!P23+'SO 6211'!P23+'SO 6212'!P23+'SO 6213'!P23+'SO 6214'!P23+'SO 6215'!P23+'SO 6216'!P23+'SO 6219'!P23</f>
        <v>0</v>
      </c>
      <c r="J24" s="251"/>
      <c r="P24" s="157"/>
      <c r="V24" s="55"/>
      <c r="W24" s="55"/>
    </row>
    <row r="25" spans="1:23" ht="18" customHeight="1" x14ac:dyDescent="0.25">
      <c r="A25" s="1"/>
      <c r="B25" s="58"/>
      <c r="C25" s="234"/>
      <c r="D25" s="234"/>
      <c r="E25" s="234"/>
      <c r="F25" s="281" t="s">
        <v>38</v>
      </c>
      <c r="G25" s="282"/>
      <c r="H25" s="234"/>
      <c r="I25" s="246">
        <f>SUM(E21:E24)+SUM(I21:I24)</f>
        <v>0</v>
      </c>
      <c r="J25" s="251"/>
      <c r="P25" s="157"/>
    </row>
    <row r="26" spans="1:23" ht="18" customHeight="1" x14ac:dyDescent="0.25">
      <c r="A26" s="1"/>
      <c r="B26" s="75" t="s">
        <v>58</v>
      </c>
      <c r="C26" s="138"/>
      <c r="D26" s="138"/>
      <c r="E26" s="104"/>
      <c r="F26" s="269" t="s">
        <v>42</v>
      </c>
      <c r="G26" s="270"/>
      <c r="H26" s="138"/>
      <c r="I26" s="236"/>
      <c r="J26" s="253"/>
      <c r="P26" s="157"/>
    </row>
    <row r="27" spans="1:23" ht="18" customHeight="1" x14ac:dyDescent="0.25">
      <c r="A27" s="1"/>
      <c r="B27" s="214"/>
      <c r="C27" s="1"/>
      <c r="D27" s="1"/>
      <c r="E27" s="106"/>
      <c r="F27" s="283" t="s">
        <v>43</v>
      </c>
      <c r="G27" s="284"/>
      <c r="H27" s="139"/>
      <c r="I27" s="242">
        <f>E20+I20+I25</f>
        <v>0</v>
      </c>
      <c r="J27" s="207"/>
      <c r="P27" s="157"/>
    </row>
    <row r="28" spans="1:23" ht="18" customHeight="1" x14ac:dyDescent="0.25">
      <c r="A28" s="1"/>
      <c r="B28" s="214"/>
      <c r="C28" s="1"/>
      <c r="D28" s="1"/>
      <c r="E28" s="106"/>
      <c r="F28" s="285" t="s">
        <v>44</v>
      </c>
      <c r="G28" s="286"/>
      <c r="H28" s="96">
        <f>Rekapitulácia!B16</f>
        <v>0</v>
      </c>
      <c r="I28" s="56">
        <f>ROUND(((ROUND(H28,2)*20)/100),2)*1</f>
        <v>0</v>
      </c>
      <c r="J28" s="119"/>
      <c r="P28" s="156"/>
    </row>
    <row r="29" spans="1:23" ht="18" customHeight="1" x14ac:dyDescent="0.25">
      <c r="A29" s="1"/>
      <c r="B29" s="214"/>
      <c r="C29" s="1"/>
      <c r="D29" s="1"/>
      <c r="E29" s="106"/>
      <c r="F29" s="287" t="s">
        <v>45</v>
      </c>
      <c r="G29" s="288"/>
      <c r="H29" s="69">
        <f>Rekapitulácia!B17</f>
        <v>0</v>
      </c>
      <c r="I29" s="57">
        <f>ROUND(((ROUND(H29,2)*0)/100),2)</f>
        <v>0</v>
      </c>
      <c r="J29" s="207"/>
      <c r="P29" s="156"/>
    </row>
    <row r="30" spans="1:23" ht="18" customHeight="1" x14ac:dyDescent="0.25">
      <c r="A30" s="1"/>
      <c r="B30" s="214"/>
      <c r="C30" s="1"/>
      <c r="D30" s="1"/>
      <c r="E30" s="106"/>
      <c r="F30" s="285" t="s">
        <v>46</v>
      </c>
      <c r="G30" s="286"/>
      <c r="H30" s="235"/>
      <c r="I30" s="244">
        <f>SUM(I27:I29)</f>
        <v>0</v>
      </c>
      <c r="J30" s="119"/>
      <c r="P30" s="157"/>
    </row>
    <row r="31" spans="1:23" ht="18" customHeight="1" x14ac:dyDescent="0.25">
      <c r="A31" s="1"/>
      <c r="B31" s="214"/>
      <c r="C31" s="1"/>
      <c r="D31" s="1"/>
      <c r="E31" s="103"/>
      <c r="F31" s="284"/>
      <c r="G31" s="272"/>
      <c r="H31" s="139"/>
      <c r="I31" s="214"/>
      <c r="J31" s="207"/>
      <c r="P31" s="157"/>
    </row>
    <row r="32" spans="1:23" ht="18" customHeight="1" x14ac:dyDescent="0.25">
      <c r="A32" s="1"/>
      <c r="B32" s="75" t="s">
        <v>56</v>
      </c>
      <c r="C32" s="133"/>
      <c r="D32" s="133"/>
      <c r="E32" s="10" t="s">
        <v>57</v>
      </c>
      <c r="F32" s="1"/>
      <c r="G32" s="133"/>
      <c r="H32" s="138"/>
      <c r="I32" s="133"/>
      <c r="J32" s="253"/>
      <c r="P32" s="157"/>
    </row>
    <row r="33" spans="1:23" ht="18" customHeight="1" x14ac:dyDescent="0.25">
      <c r="A33" s="1"/>
      <c r="B33" s="214"/>
      <c r="C33" s="1"/>
      <c r="D33" s="1"/>
      <c r="E33" s="1"/>
      <c r="F33" s="1"/>
      <c r="G33" s="1"/>
      <c r="H33" s="1"/>
      <c r="I33" s="1"/>
      <c r="J33" s="207"/>
      <c r="P33" s="157"/>
    </row>
    <row r="34" spans="1:23" ht="18" customHeight="1" x14ac:dyDescent="0.25">
      <c r="A34" s="1"/>
      <c r="B34" s="214"/>
      <c r="C34" s="1"/>
      <c r="D34" s="1"/>
      <c r="E34" s="1"/>
      <c r="F34" s="1"/>
      <c r="G34" s="1"/>
      <c r="H34" s="1"/>
      <c r="I34" s="1"/>
      <c r="J34" s="207"/>
      <c r="P34" s="157"/>
    </row>
    <row r="35" spans="1:23" ht="18" customHeight="1" x14ac:dyDescent="0.25">
      <c r="A35" s="1"/>
      <c r="B35" s="214"/>
      <c r="C35" s="1"/>
      <c r="D35" s="1"/>
      <c r="E35" s="1"/>
      <c r="F35" s="1"/>
      <c r="G35" s="1"/>
      <c r="H35" s="1"/>
      <c r="I35" s="1"/>
      <c r="J35" s="207"/>
      <c r="P35" s="157"/>
    </row>
    <row r="36" spans="1:23" ht="18" customHeight="1" x14ac:dyDescent="0.25">
      <c r="A36" s="1"/>
      <c r="B36" s="214"/>
      <c r="C36" s="1"/>
      <c r="D36" s="1"/>
      <c r="E36" s="1"/>
      <c r="F36" s="1"/>
      <c r="G36" s="1"/>
      <c r="H36" s="1"/>
      <c r="I36" s="1"/>
      <c r="J36" s="207"/>
      <c r="P36" s="157"/>
    </row>
    <row r="37" spans="1:23" ht="18" customHeight="1" x14ac:dyDescent="0.25">
      <c r="A37" s="1"/>
      <c r="B37" s="214"/>
      <c r="C37" s="1"/>
      <c r="D37" s="1"/>
      <c r="E37" s="1"/>
      <c r="F37" s="1"/>
      <c r="G37" s="1"/>
      <c r="H37" s="1"/>
      <c r="I37" s="1"/>
      <c r="J37" s="207"/>
      <c r="P37" s="157"/>
    </row>
    <row r="38" spans="1:23" ht="18" customHeight="1" x14ac:dyDescent="0.25">
      <c r="A38" s="1"/>
      <c r="B38" s="249"/>
      <c r="C38" s="250"/>
      <c r="D38" s="250"/>
      <c r="E38" s="250"/>
      <c r="F38" s="250"/>
      <c r="G38" s="250"/>
      <c r="H38" s="250"/>
      <c r="I38" s="250"/>
      <c r="J38" s="254"/>
      <c r="P38" s="157"/>
    </row>
    <row r="39" spans="1:23" ht="18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17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8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3"/>
  <sheetViews>
    <sheetView workbookViewId="0">
      <pane ySplit="1" topLeftCell="A92" activePane="bottomLeft" state="frozen"/>
      <selection pane="bottomLeft" activeCell="E52" sqref="E52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21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6210'!E64</f>
        <v>0</v>
      </c>
      <c r="D15" s="60">
        <f>'SO 6210'!F64</f>
        <v>0</v>
      </c>
      <c r="E15" s="69">
        <f>'SO 6210'!G64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>
        <f>'SO 6210'!E75</f>
        <v>0</v>
      </c>
      <c r="D16" s="95">
        <f>'SO 6210'!F75</f>
        <v>0</v>
      </c>
      <c r="E16" s="96">
        <f>'SO 6210'!G75</f>
        <v>0</v>
      </c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(SUM(Z96:Z272))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>
        <f>'SO 6210'!E79</f>
        <v>0</v>
      </c>
      <c r="D19" s="62">
        <f>'SO 6210'!F79</f>
        <v>0</v>
      </c>
      <c r="E19" s="70">
        <f>'SO 6210'!G79</f>
        <v>0</v>
      </c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6210'!K96:'SO 6210'!K272)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6210'!K96:'SO 6210'!K272)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6210'!L108</f>
        <v>0</v>
      </c>
      <c r="F56" s="69">
        <f>'SO 6210'!M108</f>
        <v>0</v>
      </c>
      <c r="G56" s="69">
        <f>'SO 6210'!I108</f>
        <v>0</v>
      </c>
      <c r="H56" s="145">
        <f>'SO 6210'!S108</f>
        <v>8.5399999999999991</v>
      </c>
      <c r="I56" s="145">
        <f>'SO 6210'!V108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66</v>
      </c>
      <c r="C57" s="269"/>
      <c r="D57" s="269"/>
      <c r="E57" s="69">
        <f>'SO 6210'!L125</f>
        <v>0</v>
      </c>
      <c r="F57" s="69">
        <f>'SO 6210'!M125</f>
        <v>0</v>
      </c>
      <c r="G57" s="69">
        <f>'SO 6210'!I125</f>
        <v>0</v>
      </c>
      <c r="H57" s="145">
        <f>'SO 6210'!S125</f>
        <v>257.35000000000002</v>
      </c>
      <c r="I57" s="145">
        <f>'SO 6210'!V125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1" t="s">
        <v>67</v>
      </c>
      <c r="C58" s="269"/>
      <c r="D58" s="269"/>
      <c r="E58" s="69">
        <f>'SO 6210'!L133</f>
        <v>0</v>
      </c>
      <c r="F58" s="69">
        <f>'SO 6210'!M133</f>
        <v>0</v>
      </c>
      <c r="G58" s="69">
        <f>'SO 6210'!I133</f>
        <v>0</v>
      </c>
      <c r="H58" s="145">
        <f>'SO 6210'!S133</f>
        <v>21.62</v>
      </c>
      <c r="I58" s="145">
        <f>'SO 6210'!V133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0"/>
      <c r="B59" s="331" t="s">
        <v>68</v>
      </c>
      <c r="C59" s="269"/>
      <c r="D59" s="269"/>
      <c r="E59" s="69">
        <f>'SO 6210'!L148</f>
        <v>0</v>
      </c>
      <c r="F59" s="69">
        <f>'SO 6210'!M148</f>
        <v>0</v>
      </c>
      <c r="G59" s="69">
        <f>'SO 6210'!I148</f>
        <v>0</v>
      </c>
      <c r="H59" s="145">
        <f>'SO 6210'!S148</f>
        <v>54.37</v>
      </c>
      <c r="I59" s="145">
        <f>'SO 6210'!V148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21"/>
      <c r="X59" s="144"/>
      <c r="Y59" s="144"/>
      <c r="Z59" s="144"/>
    </row>
    <row r="60" spans="1:26" x14ac:dyDescent="0.25">
      <c r="A60" s="10"/>
      <c r="B60" s="331" t="s">
        <v>69</v>
      </c>
      <c r="C60" s="269"/>
      <c r="D60" s="269"/>
      <c r="E60" s="69">
        <f>'SO 6210'!L154</f>
        <v>0</v>
      </c>
      <c r="F60" s="69">
        <f>'SO 6210'!M154</f>
        <v>0</v>
      </c>
      <c r="G60" s="69">
        <f>'SO 6210'!I154</f>
        <v>0</v>
      </c>
      <c r="H60" s="145">
        <f>'SO 6210'!S154</f>
        <v>225.83</v>
      </c>
      <c r="I60" s="145">
        <f>'SO 6210'!V154</f>
        <v>0</v>
      </c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0"/>
      <c r="B61" s="331" t="s">
        <v>70</v>
      </c>
      <c r="C61" s="269"/>
      <c r="D61" s="269"/>
      <c r="E61" s="69">
        <f>'SO 6210'!L169</f>
        <v>0</v>
      </c>
      <c r="F61" s="69">
        <f>'SO 6210'!M169</f>
        <v>0</v>
      </c>
      <c r="G61" s="69">
        <f>'SO 6210'!I169</f>
        <v>0</v>
      </c>
      <c r="H61" s="145">
        <f>'SO 6210'!S169</f>
        <v>11.47</v>
      </c>
      <c r="I61" s="145">
        <f>'SO 6210'!V169</f>
        <v>0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21"/>
      <c r="X61" s="144"/>
      <c r="Y61" s="144"/>
      <c r="Z61" s="144"/>
    </row>
    <row r="62" spans="1:26" x14ac:dyDescent="0.25">
      <c r="A62" s="10"/>
      <c r="B62" s="331" t="s">
        <v>71</v>
      </c>
      <c r="C62" s="269"/>
      <c r="D62" s="269"/>
      <c r="E62" s="69">
        <f>'SO 6210'!L177</f>
        <v>0</v>
      </c>
      <c r="F62" s="69">
        <f>'SO 6210'!M177</f>
        <v>0</v>
      </c>
      <c r="G62" s="69">
        <f>'SO 6210'!I177</f>
        <v>0</v>
      </c>
      <c r="H62" s="145">
        <f>'SO 6210'!S177</f>
        <v>2.96</v>
      </c>
      <c r="I62" s="145">
        <f>'SO 6210'!V177</f>
        <v>0</v>
      </c>
      <c r="J62" s="145"/>
      <c r="K62" s="145"/>
      <c r="L62" s="145"/>
      <c r="M62" s="145"/>
      <c r="N62" s="145"/>
      <c r="O62" s="145"/>
      <c r="P62" s="145"/>
      <c r="Q62" s="144"/>
      <c r="R62" s="144"/>
      <c r="S62" s="144"/>
      <c r="T62" s="144"/>
      <c r="U62" s="144"/>
      <c r="V62" s="156"/>
      <c r="W62" s="221"/>
      <c r="X62" s="144"/>
      <c r="Y62" s="144"/>
      <c r="Z62" s="144"/>
    </row>
    <row r="63" spans="1:26" x14ac:dyDescent="0.25">
      <c r="A63" s="10"/>
      <c r="B63" s="331" t="s">
        <v>72</v>
      </c>
      <c r="C63" s="269"/>
      <c r="D63" s="269"/>
      <c r="E63" s="69">
        <f>'SO 6210'!L181</f>
        <v>0</v>
      </c>
      <c r="F63" s="69">
        <f>'SO 6210'!M181</f>
        <v>0</v>
      </c>
      <c r="G63" s="69">
        <f>'SO 6210'!I181</f>
        <v>0</v>
      </c>
      <c r="H63" s="145">
        <f>'SO 6210'!S181</f>
        <v>0</v>
      </c>
      <c r="I63" s="145">
        <f>'SO 6210'!V181</f>
        <v>0</v>
      </c>
      <c r="J63" s="145"/>
      <c r="K63" s="145"/>
      <c r="L63" s="145"/>
      <c r="M63" s="145"/>
      <c r="N63" s="145"/>
      <c r="O63" s="145"/>
      <c r="P63" s="145"/>
      <c r="Q63" s="144"/>
      <c r="R63" s="144"/>
      <c r="S63" s="144"/>
      <c r="T63" s="144"/>
      <c r="U63" s="144"/>
      <c r="V63" s="156"/>
      <c r="W63" s="221"/>
      <c r="X63" s="144"/>
      <c r="Y63" s="144"/>
      <c r="Z63" s="144"/>
    </row>
    <row r="64" spans="1:26" x14ac:dyDescent="0.25">
      <c r="A64" s="10"/>
      <c r="B64" s="332" t="s">
        <v>64</v>
      </c>
      <c r="C64" s="333"/>
      <c r="D64" s="333"/>
      <c r="E64" s="146">
        <f>'SO 6210'!L183</f>
        <v>0</v>
      </c>
      <c r="F64" s="146">
        <f>'SO 6210'!M183</f>
        <v>0</v>
      </c>
      <c r="G64" s="146">
        <f>'SO 6210'!I183</f>
        <v>0</v>
      </c>
      <c r="H64" s="147">
        <f>'SO 6210'!S183</f>
        <v>582.14</v>
      </c>
      <c r="I64" s="147">
        <f>'SO 6210'!V183</f>
        <v>0</v>
      </c>
      <c r="J64" s="147"/>
      <c r="K64" s="147"/>
      <c r="L64" s="147"/>
      <c r="M64" s="147"/>
      <c r="N64" s="147"/>
      <c r="O64" s="147"/>
      <c r="P64" s="147"/>
      <c r="Q64" s="144"/>
      <c r="R64" s="144"/>
      <c r="S64" s="144"/>
      <c r="T64" s="144"/>
      <c r="U64" s="144"/>
      <c r="V64" s="156"/>
      <c r="W64" s="221"/>
      <c r="X64" s="144"/>
      <c r="Y64" s="144"/>
      <c r="Z64" s="144"/>
    </row>
    <row r="65" spans="1:26" x14ac:dyDescent="0.25">
      <c r="A65" s="1"/>
      <c r="B65" s="214"/>
      <c r="C65" s="1"/>
      <c r="D65" s="1"/>
      <c r="E65" s="139"/>
      <c r="F65" s="139"/>
      <c r="G65" s="139"/>
      <c r="H65" s="140"/>
      <c r="I65" s="140"/>
      <c r="J65" s="140"/>
      <c r="K65" s="140"/>
      <c r="L65" s="140"/>
      <c r="M65" s="140"/>
      <c r="N65" s="140"/>
      <c r="O65" s="140"/>
      <c r="P65" s="140"/>
      <c r="V65" s="157"/>
      <c r="W65" s="55"/>
    </row>
    <row r="66" spans="1:26" x14ac:dyDescent="0.25">
      <c r="A66" s="10"/>
      <c r="B66" s="332" t="s">
        <v>73</v>
      </c>
      <c r="C66" s="333"/>
      <c r="D66" s="333"/>
      <c r="E66" s="69"/>
      <c r="F66" s="69"/>
      <c r="G66" s="69"/>
      <c r="H66" s="145"/>
      <c r="I66" s="145"/>
      <c r="J66" s="145"/>
      <c r="K66" s="145"/>
      <c r="L66" s="145"/>
      <c r="M66" s="145"/>
      <c r="N66" s="145"/>
      <c r="O66" s="145"/>
      <c r="P66" s="145"/>
      <c r="Q66" s="144"/>
      <c r="R66" s="144"/>
      <c r="S66" s="144"/>
      <c r="T66" s="144"/>
      <c r="U66" s="144"/>
      <c r="V66" s="156"/>
      <c r="W66" s="221"/>
      <c r="X66" s="144"/>
      <c r="Y66" s="144"/>
      <c r="Z66" s="144"/>
    </row>
    <row r="67" spans="1:26" x14ac:dyDescent="0.25">
      <c r="A67" s="10"/>
      <c r="B67" s="331" t="s">
        <v>74</v>
      </c>
      <c r="C67" s="269"/>
      <c r="D67" s="269"/>
      <c r="E67" s="69">
        <f>'SO 6210'!L200</f>
        <v>0</v>
      </c>
      <c r="F67" s="69">
        <f>'SO 6210'!M200</f>
        <v>0</v>
      </c>
      <c r="G67" s="69">
        <f>'SO 6210'!I200</f>
        <v>0</v>
      </c>
      <c r="H67" s="145">
        <f>'SO 6210'!S200</f>
        <v>1.58</v>
      </c>
      <c r="I67" s="145">
        <f>'SO 6210'!V200</f>
        <v>782.46</v>
      </c>
      <c r="J67" s="145"/>
      <c r="K67" s="145"/>
      <c r="L67" s="145"/>
      <c r="M67" s="145"/>
      <c r="N67" s="145"/>
      <c r="O67" s="145"/>
      <c r="P67" s="145"/>
      <c r="Q67" s="144"/>
      <c r="R67" s="144"/>
      <c r="S67" s="144"/>
      <c r="T67" s="144"/>
      <c r="U67" s="144"/>
      <c r="V67" s="156"/>
      <c r="W67" s="221"/>
      <c r="X67" s="144"/>
      <c r="Y67" s="144"/>
      <c r="Z67" s="144"/>
    </row>
    <row r="68" spans="1:26" x14ac:dyDescent="0.25">
      <c r="A68" s="10"/>
      <c r="B68" s="331" t="s">
        <v>75</v>
      </c>
      <c r="C68" s="269"/>
      <c r="D68" s="269"/>
      <c r="E68" s="69">
        <f>'SO 6210'!L219</f>
        <v>0</v>
      </c>
      <c r="F68" s="69">
        <f>'SO 6210'!M219</f>
        <v>0</v>
      </c>
      <c r="G68" s="69">
        <f>'SO 6210'!I219</f>
        <v>0</v>
      </c>
      <c r="H68" s="145">
        <f>'SO 6210'!S219</f>
        <v>25.81</v>
      </c>
      <c r="I68" s="145">
        <f>'SO 6210'!V219</f>
        <v>0</v>
      </c>
      <c r="J68" s="145"/>
      <c r="K68" s="145"/>
      <c r="L68" s="145"/>
      <c r="M68" s="145"/>
      <c r="N68" s="145"/>
      <c r="O68" s="145"/>
      <c r="P68" s="145"/>
      <c r="Q68" s="144"/>
      <c r="R68" s="144"/>
      <c r="S68" s="144"/>
      <c r="T68" s="144"/>
      <c r="U68" s="144"/>
      <c r="V68" s="156"/>
      <c r="W68" s="221"/>
      <c r="X68" s="144"/>
      <c r="Y68" s="144"/>
      <c r="Z68" s="144"/>
    </row>
    <row r="69" spans="1:26" x14ac:dyDescent="0.25">
      <c r="A69" s="10"/>
      <c r="B69" s="331" t="s">
        <v>76</v>
      </c>
      <c r="C69" s="269"/>
      <c r="D69" s="269"/>
      <c r="E69" s="69">
        <f>'SO 6210'!L231</f>
        <v>0</v>
      </c>
      <c r="F69" s="69">
        <f>'SO 6210'!M231</f>
        <v>0</v>
      </c>
      <c r="G69" s="69">
        <f>'SO 6210'!I231</f>
        <v>0</v>
      </c>
      <c r="H69" s="145">
        <f>'SO 6210'!S231</f>
        <v>1.49</v>
      </c>
      <c r="I69" s="145">
        <f>'SO 6210'!V231</f>
        <v>0</v>
      </c>
      <c r="J69" s="145"/>
      <c r="K69" s="145"/>
      <c r="L69" s="145"/>
      <c r="M69" s="145"/>
      <c r="N69" s="145"/>
      <c r="O69" s="145"/>
      <c r="P69" s="145"/>
      <c r="Q69" s="144"/>
      <c r="R69" s="144"/>
      <c r="S69" s="144"/>
      <c r="T69" s="144"/>
      <c r="U69" s="144"/>
      <c r="V69" s="156"/>
      <c r="W69" s="221"/>
      <c r="X69" s="144"/>
      <c r="Y69" s="144"/>
      <c r="Z69" s="144"/>
    </row>
    <row r="70" spans="1:26" x14ac:dyDescent="0.25">
      <c r="A70" s="10"/>
      <c r="B70" s="331" t="s">
        <v>77</v>
      </c>
      <c r="C70" s="269"/>
      <c r="D70" s="269"/>
      <c r="E70" s="69">
        <f>'SO 6210'!L239</f>
        <v>0</v>
      </c>
      <c r="F70" s="69">
        <f>'SO 6210'!M239</f>
        <v>0</v>
      </c>
      <c r="G70" s="69">
        <f>'SO 6210'!I239</f>
        <v>0</v>
      </c>
      <c r="H70" s="145">
        <f>'SO 6210'!S239</f>
        <v>6.12</v>
      </c>
      <c r="I70" s="145">
        <f>'SO 6210'!V239</f>
        <v>0</v>
      </c>
      <c r="J70" s="145"/>
      <c r="K70" s="145"/>
      <c r="L70" s="145"/>
      <c r="M70" s="145"/>
      <c r="N70" s="145"/>
      <c r="O70" s="145"/>
      <c r="P70" s="145"/>
      <c r="Q70" s="144"/>
      <c r="R70" s="144"/>
      <c r="S70" s="144"/>
      <c r="T70" s="144"/>
      <c r="U70" s="144"/>
      <c r="V70" s="156"/>
      <c r="W70" s="221"/>
      <c r="X70" s="144"/>
      <c r="Y70" s="144"/>
      <c r="Z70" s="144"/>
    </row>
    <row r="71" spans="1:26" x14ac:dyDescent="0.25">
      <c r="A71" s="10"/>
      <c r="B71" s="331" t="s">
        <v>78</v>
      </c>
      <c r="C71" s="269"/>
      <c r="D71" s="269"/>
      <c r="E71" s="69">
        <f>'SO 6210'!L244</f>
        <v>0</v>
      </c>
      <c r="F71" s="69">
        <f>'SO 6210'!M244</f>
        <v>0</v>
      </c>
      <c r="G71" s="69">
        <f>'SO 6210'!I244</f>
        <v>0</v>
      </c>
      <c r="H71" s="145">
        <f>'SO 6210'!S244</f>
        <v>5.48</v>
      </c>
      <c r="I71" s="145">
        <f>'SO 6210'!V244</f>
        <v>0</v>
      </c>
      <c r="J71" s="145"/>
      <c r="K71" s="145"/>
      <c r="L71" s="145"/>
      <c r="M71" s="145"/>
      <c r="N71" s="145"/>
      <c r="O71" s="145"/>
      <c r="P71" s="145"/>
      <c r="Q71" s="144"/>
      <c r="R71" s="144"/>
      <c r="S71" s="144"/>
      <c r="T71" s="144"/>
      <c r="U71" s="144"/>
      <c r="V71" s="156"/>
      <c r="W71" s="221"/>
      <c r="X71" s="144"/>
      <c r="Y71" s="144"/>
      <c r="Z71" s="144"/>
    </row>
    <row r="72" spans="1:26" x14ac:dyDescent="0.25">
      <c r="A72" s="10"/>
      <c r="B72" s="331" t="s">
        <v>79</v>
      </c>
      <c r="C72" s="269"/>
      <c r="D72" s="269"/>
      <c r="E72" s="69">
        <f>'SO 6210'!L253</f>
        <v>0</v>
      </c>
      <c r="F72" s="69">
        <f>'SO 6210'!M253</f>
        <v>0</v>
      </c>
      <c r="G72" s="69">
        <f>'SO 6210'!I253</f>
        <v>0</v>
      </c>
      <c r="H72" s="145">
        <f>'SO 6210'!S253</f>
        <v>0.94</v>
      </c>
      <c r="I72" s="145">
        <f>'SO 6210'!V253</f>
        <v>0</v>
      </c>
      <c r="J72" s="145"/>
      <c r="K72" s="145"/>
      <c r="L72" s="145"/>
      <c r="M72" s="145"/>
      <c r="N72" s="145"/>
      <c r="O72" s="145"/>
      <c r="P72" s="145"/>
      <c r="Q72" s="144"/>
      <c r="R72" s="144"/>
      <c r="S72" s="144"/>
      <c r="T72" s="144"/>
      <c r="U72" s="144"/>
      <c r="V72" s="156"/>
      <c r="W72" s="221"/>
      <c r="X72" s="144"/>
      <c r="Y72" s="144"/>
      <c r="Z72" s="144"/>
    </row>
    <row r="73" spans="1:26" x14ac:dyDescent="0.25">
      <c r="A73" s="10"/>
      <c r="B73" s="331" t="s">
        <v>80</v>
      </c>
      <c r="C73" s="269"/>
      <c r="D73" s="269"/>
      <c r="E73" s="69">
        <f>'SO 6210'!L258</f>
        <v>0</v>
      </c>
      <c r="F73" s="69">
        <f>'SO 6210'!M258</f>
        <v>0</v>
      </c>
      <c r="G73" s="69">
        <f>'SO 6210'!I258</f>
        <v>0</v>
      </c>
      <c r="H73" s="145">
        <f>'SO 6210'!S258</f>
        <v>0.3</v>
      </c>
      <c r="I73" s="145">
        <f>'SO 6210'!V258</f>
        <v>0</v>
      </c>
      <c r="J73" s="145"/>
      <c r="K73" s="145"/>
      <c r="L73" s="145"/>
      <c r="M73" s="145"/>
      <c r="N73" s="145"/>
      <c r="O73" s="145"/>
      <c r="P73" s="145"/>
      <c r="Q73" s="144"/>
      <c r="R73" s="144"/>
      <c r="S73" s="144"/>
      <c r="T73" s="144"/>
      <c r="U73" s="144"/>
      <c r="V73" s="156"/>
      <c r="W73" s="221"/>
      <c r="X73" s="144"/>
      <c r="Y73" s="144"/>
      <c r="Z73" s="144"/>
    </row>
    <row r="74" spans="1:26" x14ac:dyDescent="0.25">
      <c r="A74" s="10"/>
      <c r="B74" s="331" t="s">
        <v>81</v>
      </c>
      <c r="C74" s="269"/>
      <c r="D74" s="269"/>
      <c r="E74" s="69">
        <f>'SO 6210'!L263</f>
        <v>0</v>
      </c>
      <c r="F74" s="69">
        <f>'SO 6210'!M263</f>
        <v>0</v>
      </c>
      <c r="G74" s="69">
        <f>'SO 6210'!I263</f>
        <v>0</v>
      </c>
      <c r="H74" s="145">
        <f>'SO 6210'!S263</f>
        <v>0.02</v>
      </c>
      <c r="I74" s="145">
        <f>'SO 6210'!V263</f>
        <v>0</v>
      </c>
      <c r="J74" s="145"/>
      <c r="K74" s="145"/>
      <c r="L74" s="145"/>
      <c r="M74" s="145"/>
      <c r="N74" s="145"/>
      <c r="O74" s="145"/>
      <c r="P74" s="145"/>
      <c r="Q74" s="144"/>
      <c r="R74" s="144"/>
      <c r="S74" s="144"/>
      <c r="T74" s="144"/>
      <c r="U74" s="144"/>
      <c r="V74" s="156"/>
      <c r="W74" s="221"/>
      <c r="X74" s="144"/>
      <c r="Y74" s="144"/>
      <c r="Z74" s="144"/>
    </row>
    <row r="75" spans="1:26" x14ac:dyDescent="0.25">
      <c r="A75" s="10"/>
      <c r="B75" s="332" t="s">
        <v>73</v>
      </c>
      <c r="C75" s="333"/>
      <c r="D75" s="333"/>
      <c r="E75" s="146">
        <f>'SO 6210'!L265</f>
        <v>0</v>
      </c>
      <c r="F75" s="146">
        <f>'SO 6210'!M265</f>
        <v>0</v>
      </c>
      <c r="G75" s="146">
        <f>'SO 6210'!I265</f>
        <v>0</v>
      </c>
      <c r="H75" s="147">
        <f>'SO 6210'!S265</f>
        <v>41.74</v>
      </c>
      <c r="I75" s="147">
        <f>'SO 6210'!V265</f>
        <v>782.46</v>
      </c>
      <c r="J75" s="147"/>
      <c r="K75" s="147"/>
      <c r="L75" s="147"/>
      <c r="M75" s="147"/>
      <c r="N75" s="147"/>
      <c r="O75" s="147"/>
      <c r="P75" s="147"/>
      <c r="Q75" s="144"/>
      <c r="R75" s="144"/>
      <c r="S75" s="144"/>
      <c r="T75" s="144"/>
      <c r="U75" s="144"/>
      <c r="V75" s="156"/>
      <c r="W75" s="221"/>
      <c r="X75" s="144"/>
      <c r="Y75" s="144"/>
      <c r="Z75" s="144"/>
    </row>
    <row r="76" spans="1:26" x14ac:dyDescent="0.25">
      <c r="A76" s="1"/>
      <c r="B76" s="214"/>
      <c r="C76" s="1"/>
      <c r="D76" s="1"/>
      <c r="E76" s="139"/>
      <c r="F76" s="139"/>
      <c r="G76" s="139"/>
      <c r="H76" s="140"/>
      <c r="I76" s="140"/>
      <c r="J76" s="140"/>
      <c r="K76" s="140"/>
      <c r="L76" s="140"/>
      <c r="M76" s="140"/>
      <c r="N76" s="140"/>
      <c r="O76" s="140"/>
      <c r="P76" s="140"/>
      <c r="V76" s="157"/>
      <c r="W76" s="55"/>
    </row>
    <row r="77" spans="1:26" x14ac:dyDescent="0.25">
      <c r="A77" s="10"/>
      <c r="B77" s="332" t="s">
        <v>82</v>
      </c>
      <c r="C77" s="333"/>
      <c r="D77" s="333"/>
      <c r="E77" s="69"/>
      <c r="F77" s="69"/>
      <c r="G77" s="69"/>
      <c r="H77" s="145"/>
      <c r="I77" s="145"/>
      <c r="J77" s="145"/>
      <c r="K77" s="145"/>
      <c r="L77" s="145"/>
      <c r="M77" s="145"/>
      <c r="N77" s="145"/>
      <c r="O77" s="145"/>
      <c r="P77" s="145"/>
      <c r="Q77" s="144"/>
      <c r="R77" s="144"/>
      <c r="S77" s="144"/>
      <c r="T77" s="144"/>
      <c r="U77" s="144"/>
      <c r="V77" s="156"/>
      <c r="W77" s="221"/>
      <c r="X77" s="144"/>
      <c r="Y77" s="144"/>
      <c r="Z77" s="144"/>
    </row>
    <row r="78" spans="1:26" x14ac:dyDescent="0.25">
      <c r="A78" s="10"/>
      <c r="B78" s="331" t="s">
        <v>83</v>
      </c>
      <c r="C78" s="269"/>
      <c r="D78" s="269"/>
      <c r="E78" s="69">
        <f>'SO 6210'!L270</f>
        <v>0</v>
      </c>
      <c r="F78" s="69">
        <f>'SO 6210'!M270</f>
        <v>0</v>
      </c>
      <c r="G78" s="69">
        <f>'SO 6210'!I270</f>
        <v>0</v>
      </c>
      <c r="H78" s="145">
        <f>'SO 6210'!S270</f>
        <v>0</v>
      </c>
      <c r="I78" s="145">
        <f>'SO 6210'!V270</f>
        <v>0</v>
      </c>
      <c r="J78" s="145"/>
      <c r="K78" s="145"/>
      <c r="L78" s="145"/>
      <c r="M78" s="145"/>
      <c r="N78" s="145"/>
      <c r="O78" s="145"/>
      <c r="P78" s="145"/>
      <c r="Q78" s="144"/>
      <c r="R78" s="144"/>
      <c r="S78" s="144"/>
      <c r="T78" s="144"/>
      <c r="U78" s="144"/>
      <c r="V78" s="156"/>
      <c r="W78" s="221"/>
      <c r="X78" s="144"/>
      <c r="Y78" s="144"/>
      <c r="Z78" s="144"/>
    </row>
    <row r="79" spans="1:26" x14ac:dyDescent="0.25">
      <c r="A79" s="10"/>
      <c r="B79" s="332" t="s">
        <v>82</v>
      </c>
      <c r="C79" s="333"/>
      <c r="D79" s="333"/>
      <c r="E79" s="146">
        <f>'SO 6210'!L272</f>
        <v>0</v>
      </c>
      <c r="F79" s="146">
        <f>'SO 6210'!M272</f>
        <v>0</v>
      </c>
      <c r="G79" s="146">
        <f>'SO 6210'!I272</f>
        <v>0</v>
      </c>
      <c r="H79" s="147">
        <f>'SO 6210'!S272</f>
        <v>0</v>
      </c>
      <c r="I79" s="147">
        <f>'SO 6210'!V272</f>
        <v>0</v>
      </c>
      <c r="J79" s="147"/>
      <c r="K79" s="147"/>
      <c r="L79" s="147"/>
      <c r="M79" s="147"/>
      <c r="N79" s="147"/>
      <c r="O79" s="147"/>
      <c r="P79" s="147"/>
      <c r="Q79" s="144"/>
      <c r="R79" s="144"/>
      <c r="S79" s="144"/>
      <c r="T79" s="144"/>
      <c r="U79" s="144"/>
      <c r="V79" s="156"/>
      <c r="W79" s="221"/>
      <c r="X79" s="144"/>
      <c r="Y79" s="144"/>
      <c r="Z79" s="144"/>
    </row>
    <row r="80" spans="1:26" x14ac:dyDescent="0.25">
      <c r="A80" s="1"/>
      <c r="B80" s="214"/>
      <c r="C80" s="1"/>
      <c r="D80" s="1"/>
      <c r="E80" s="139"/>
      <c r="F80" s="139"/>
      <c r="G80" s="139"/>
      <c r="H80" s="140"/>
      <c r="I80" s="140"/>
      <c r="J80" s="140"/>
      <c r="K80" s="140"/>
      <c r="L80" s="140"/>
      <c r="M80" s="140"/>
      <c r="N80" s="140"/>
      <c r="O80" s="140"/>
      <c r="P80" s="140"/>
      <c r="V80" s="157"/>
      <c r="W80" s="55"/>
    </row>
    <row r="81" spans="1:26" x14ac:dyDescent="0.25">
      <c r="A81" s="148"/>
      <c r="B81" s="347" t="s">
        <v>84</v>
      </c>
      <c r="C81" s="348"/>
      <c r="D81" s="348"/>
      <c r="E81" s="150">
        <f>'SO 6210'!L273</f>
        <v>0</v>
      </c>
      <c r="F81" s="150">
        <f>'SO 6210'!M273</f>
        <v>0</v>
      </c>
      <c r="G81" s="150">
        <f>'SO 6210'!I273</f>
        <v>0</v>
      </c>
      <c r="H81" s="151">
        <f>'SO 6210'!S273</f>
        <v>623.88</v>
      </c>
      <c r="I81" s="151">
        <f>'SO 6210'!V273</f>
        <v>782.46</v>
      </c>
      <c r="J81" s="152"/>
      <c r="K81" s="152"/>
      <c r="L81" s="152"/>
      <c r="M81" s="152"/>
      <c r="N81" s="152"/>
      <c r="O81" s="152"/>
      <c r="P81" s="152"/>
      <c r="Q81" s="153"/>
      <c r="R81" s="153"/>
      <c r="S81" s="153"/>
      <c r="T81" s="153"/>
      <c r="U81" s="153"/>
      <c r="V81" s="158"/>
      <c r="W81" s="221"/>
      <c r="X81" s="149"/>
      <c r="Y81" s="149"/>
      <c r="Z81" s="149"/>
    </row>
    <row r="82" spans="1:26" x14ac:dyDescent="0.25">
      <c r="A82" s="15"/>
      <c r="B82" s="42"/>
      <c r="C82" s="3"/>
      <c r="D82" s="3"/>
      <c r="E82" s="14"/>
      <c r="F82" s="14"/>
      <c r="G82" s="14"/>
      <c r="H82" s="159"/>
      <c r="I82" s="159"/>
      <c r="J82" s="159"/>
      <c r="K82" s="159"/>
      <c r="L82" s="159"/>
      <c r="M82" s="159"/>
      <c r="N82" s="159"/>
      <c r="O82" s="159"/>
      <c r="P82" s="159"/>
      <c r="Q82" s="11"/>
      <c r="R82" s="11"/>
      <c r="S82" s="11"/>
      <c r="T82" s="11"/>
      <c r="U82" s="11"/>
      <c r="V82" s="11"/>
      <c r="W82" s="55"/>
    </row>
    <row r="83" spans="1:26" x14ac:dyDescent="0.25">
      <c r="A83" s="15"/>
      <c r="B83" s="42"/>
      <c r="C83" s="3"/>
      <c r="D83" s="3"/>
      <c r="E83" s="14"/>
      <c r="F83" s="14"/>
      <c r="G83" s="14"/>
      <c r="H83" s="159"/>
      <c r="I83" s="159"/>
      <c r="J83" s="159"/>
      <c r="K83" s="159"/>
      <c r="L83" s="159"/>
      <c r="M83" s="159"/>
      <c r="N83" s="159"/>
      <c r="O83" s="159"/>
      <c r="P83" s="159"/>
      <c r="Q83" s="11"/>
      <c r="R83" s="11"/>
      <c r="S83" s="11"/>
      <c r="T83" s="11"/>
      <c r="U83" s="11"/>
      <c r="V83" s="11"/>
      <c r="W83" s="55"/>
    </row>
    <row r="84" spans="1:26" x14ac:dyDescent="0.25">
      <c r="A84" s="15"/>
      <c r="B84" s="38"/>
      <c r="C84" s="8"/>
      <c r="D84" s="8"/>
      <c r="E84" s="27"/>
      <c r="F84" s="27"/>
      <c r="G84" s="27"/>
      <c r="H84" s="160"/>
      <c r="I84" s="160"/>
      <c r="J84" s="160"/>
      <c r="K84" s="160"/>
      <c r="L84" s="160"/>
      <c r="M84" s="160"/>
      <c r="N84" s="160"/>
      <c r="O84" s="160"/>
      <c r="P84" s="160"/>
      <c r="Q84" s="16"/>
      <c r="R84" s="16"/>
      <c r="S84" s="16"/>
      <c r="T84" s="16"/>
      <c r="U84" s="16"/>
      <c r="V84" s="16"/>
      <c r="W84" s="55"/>
    </row>
    <row r="85" spans="1:26" ht="35.1" customHeight="1" x14ac:dyDescent="0.25">
      <c r="A85" s="1"/>
      <c r="B85" s="338" t="s">
        <v>85</v>
      </c>
      <c r="C85" s="339"/>
      <c r="D85" s="339"/>
      <c r="E85" s="339"/>
      <c r="F85" s="339"/>
      <c r="G85" s="339"/>
      <c r="H85" s="339"/>
      <c r="I85" s="339"/>
      <c r="J85" s="339"/>
      <c r="K85" s="339"/>
      <c r="L85" s="339"/>
      <c r="M85" s="339"/>
      <c r="N85" s="339"/>
      <c r="O85" s="339"/>
      <c r="P85" s="339"/>
      <c r="Q85" s="339"/>
      <c r="R85" s="339"/>
      <c r="S85" s="339"/>
      <c r="T85" s="339"/>
      <c r="U85" s="339"/>
      <c r="V85" s="339"/>
      <c r="W85" s="55"/>
    </row>
    <row r="86" spans="1:26" x14ac:dyDescent="0.25">
      <c r="A86" s="15"/>
      <c r="B86" s="99"/>
      <c r="C86" s="19"/>
      <c r="D86" s="19"/>
      <c r="E86" s="101"/>
      <c r="F86" s="101"/>
      <c r="G86" s="101"/>
      <c r="H86" s="174"/>
      <c r="I86" s="174"/>
      <c r="J86" s="174"/>
      <c r="K86" s="174"/>
      <c r="L86" s="174"/>
      <c r="M86" s="174"/>
      <c r="N86" s="174"/>
      <c r="O86" s="174"/>
      <c r="P86" s="174"/>
      <c r="Q86" s="20"/>
      <c r="R86" s="20"/>
      <c r="S86" s="20"/>
      <c r="T86" s="20"/>
      <c r="U86" s="20"/>
      <c r="V86" s="20"/>
      <c r="W86" s="55"/>
    </row>
    <row r="87" spans="1:26" ht="20.100000000000001" customHeight="1" x14ac:dyDescent="0.25">
      <c r="A87" s="209"/>
      <c r="B87" s="341" t="s">
        <v>28</v>
      </c>
      <c r="C87" s="342"/>
      <c r="D87" s="342"/>
      <c r="E87" s="343"/>
      <c r="F87" s="172"/>
      <c r="G87" s="172"/>
      <c r="H87" s="173" t="s">
        <v>25</v>
      </c>
      <c r="I87" s="344"/>
      <c r="J87" s="345"/>
      <c r="K87" s="345"/>
      <c r="L87" s="345"/>
      <c r="M87" s="345"/>
      <c r="N87" s="345"/>
      <c r="O87" s="345"/>
      <c r="P87" s="346"/>
      <c r="Q87" s="18"/>
      <c r="R87" s="18"/>
      <c r="S87" s="18"/>
      <c r="T87" s="18"/>
      <c r="U87" s="18"/>
      <c r="V87" s="18"/>
      <c r="W87" s="55"/>
    </row>
    <row r="88" spans="1:26" ht="20.100000000000001" customHeight="1" x14ac:dyDescent="0.25">
      <c r="A88" s="209"/>
      <c r="B88" s="324" t="s">
        <v>29</v>
      </c>
      <c r="C88" s="325"/>
      <c r="D88" s="325"/>
      <c r="E88" s="326"/>
      <c r="F88" s="168"/>
      <c r="G88" s="168"/>
      <c r="H88" s="169" t="s">
        <v>23</v>
      </c>
      <c r="I88" s="169"/>
      <c r="J88" s="159"/>
      <c r="K88" s="159"/>
      <c r="L88" s="159"/>
      <c r="M88" s="159"/>
      <c r="N88" s="159"/>
      <c r="O88" s="159"/>
      <c r="P88" s="159"/>
      <c r="Q88" s="11"/>
      <c r="R88" s="11"/>
      <c r="S88" s="11"/>
      <c r="T88" s="11"/>
      <c r="U88" s="11"/>
      <c r="V88" s="11"/>
      <c r="W88" s="55"/>
    </row>
    <row r="89" spans="1:26" ht="20.100000000000001" customHeight="1" x14ac:dyDescent="0.25">
      <c r="A89" s="209"/>
      <c r="B89" s="324" t="s">
        <v>30</v>
      </c>
      <c r="C89" s="325"/>
      <c r="D89" s="325"/>
      <c r="E89" s="326"/>
      <c r="F89" s="168"/>
      <c r="G89" s="168"/>
      <c r="H89" s="169" t="s">
        <v>96</v>
      </c>
      <c r="I89" s="169"/>
      <c r="J89" s="159"/>
      <c r="K89" s="159"/>
      <c r="L89" s="159"/>
      <c r="M89" s="159"/>
      <c r="N89" s="159"/>
      <c r="O89" s="159"/>
      <c r="P89" s="159"/>
      <c r="Q89" s="11"/>
      <c r="R89" s="11"/>
      <c r="S89" s="11"/>
      <c r="T89" s="11"/>
      <c r="U89" s="11"/>
      <c r="V89" s="11"/>
      <c r="W89" s="55"/>
    </row>
    <row r="90" spans="1:26" ht="20.100000000000001" customHeight="1" x14ac:dyDescent="0.25">
      <c r="A90" s="15"/>
      <c r="B90" s="213" t="s">
        <v>97</v>
      </c>
      <c r="C90" s="3"/>
      <c r="D90" s="3"/>
      <c r="E90" s="14"/>
      <c r="F90" s="14"/>
      <c r="G90" s="14"/>
      <c r="H90" s="159"/>
      <c r="I90" s="159"/>
      <c r="J90" s="159"/>
      <c r="K90" s="159"/>
      <c r="L90" s="159"/>
      <c r="M90" s="159"/>
      <c r="N90" s="159"/>
      <c r="O90" s="159"/>
      <c r="P90" s="159"/>
      <c r="Q90" s="11"/>
      <c r="R90" s="11"/>
      <c r="S90" s="11"/>
      <c r="T90" s="11"/>
      <c r="U90" s="11"/>
      <c r="V90" s="11"/>
      <c r="W90" s="55"/>
    </row>
    <row r="91" spans="1:26" ht="20.100000000000001" customHeight="1" x14ac:dyDescent="0.25">
      <c r="A91" s="15"/>
      <c r="B91" s="213" t="s">
        <v>21</v>
      </c>
      <c r="C91" s="3"/>
      <c r="D91" s="3"/>
      <c r="E91" s="14"/>
      <c r="F91" s="14"/>
      <c r="G91" s="14"/>
      <c r="H91" s="159"/>
      <c r="I91" s="159"/>
      <c r="J91" s="159"/>
      <c r="K91" s="159"/>
      <c r="L91" s="159"/>
      <c r="M91" s="159"/>
      <c r="N91" s="159"/>
      <c r="O91" s="159"/>
      <c r="P91" s="159"/>
      <c r="Q91" s="11"/>
      <c r="R91" s="11"/>
      <c r="S91" s="11"/>
      <c r="T91" s="11"/>
      <c r="U91" s="11"/>
      <c r="V91" s="11"/>
      <c r="W91" s="55"/>
    </row>
    <row r="92" spans="1:26" ht="20.100000000000001" customHeight="1" x14ac:dyDescent="0.25">
      <c r="A92" s="15"/>
      <c r="B92" s="42"/>
      <c r="C92" s="3"/>
      <c r="D92" s="3"/>
      <c r="E92" s="14"/>
      <c r="F92" s="14"/>
      <c r="G92" s="14"/>
      <c r="H92" s="159"/>
      <c r="I92" s="159"/>
      <c r="J92" s="159"/>
      <c r="K92" s="159"/>
      <c r="L92" s="159"/>
      <c r="M92" s="159"/>
      <c r="N92" s="159"/>
      <c r="O92" s="159"/>
      <c r="P92" s="159"/>
      <c r="Q92" s="11"/>
      <c r="R92" s="11"/>
      <c r="S92" s="11"/>
      <c r="T92" s="11"/>
      <c r="U92" s="11"/>
      <c r="V92" s="11"/>
      <c r="W92" s="55"/>
    </row>
    <row r="93" spans="1:26" ht="20.100000000000001" customHeight="1" x14ac:dyDescent="0.25">
      <c r="A93" s="15"/>
      <c r="B93" s="42"/>
      <c r="C93" s="3"/>
      <c r="D93" s="3"/>
      <c r="E93" s="14"/>
      <c r="F93" s="14"/>
      <c r="G93" s="14"/>
      <c r="H93" s="159"/>
      <c r="I93" s="159"/>
      <c r="J93" s="159"/>
      <c r="K93" s="159"/>
      <c r="L93" s="159"/>
      <c r="M93" s="159"/>
      <c r="N93" s="159"/>
      <c r="O93" s="159"/>
      <c r="P93" s="159"/>
      <c r="Q93" s="11"/>
      <c r="R93" s="11"/>
      <c r="S93" s="11"/>
      <c r="T93" s="11"/>
      <c r="U93" s="11"/>
      <c r="V93" s="11"/>
      <c r="W93" s="55"/>
    </row>
    <row r="94" spans="1:26" ht="20.100000000000001" customHeight="1" x14ac:dyDescent="0.25">
      <c r="A94" s="15"/>
      <c r="B94" s="215" t="s">
        <v>63</v>
      </c>
      <c r="C94" s="170"/>
      <c r="D94" s="170"/>
      <c r="E94" s="14"/>
      <c r="F94" s="14"/>
      <c r="G94" s="14"/>
      <c r="H94" s="159"/>
      <c r="I94" s="159"/>
      <c r="J94" s="159"/>
      <c r="K94" s="159"/>
      <c r="L94" s="159"/>
      <c r="M94" s="159"/>
      <c r="N94" s="159"/>
      <c r="O94" s="159"/>
      <c r="P94" s="159"/>
      <c r="Q94" s="11"/>
      <c r="R94" s="11"/>
      <c r="S94" s="11"/>
      <c r="T94" s="11"/>
      <c r="U94" s="11"/>
      <c r="V94" s="11"/>
      <c r="W94" s="55"/>
    </row>
    <row r="95" spans="1:26" x14ac:dyDescent="0.25">
      <c r="A95" s="2"/>
      <c r="B95" s="216" t="s">
        <v>86</v>
      </c>
      <c r="C95" s="135" t="s">
        <v>87</v>
      </c>
      <c r="D95" s="135" t="s">
        <v>88</v>
      </c>
      <c r="E95" s="161"/>
      <c r="F95" s="161" t="s">
        <v>89</v>
      </c>
      <c r="G95" s="161" t="s">
        <v>90</v>
      </c>
      <c r="H95" s="162" t="s">
        <v>91</v>
      </c>
      <c r="I95" s="162" t="s">
        <v>92</v>
      </c>
      <c r="J95" s="162"/>
      <c r="K95" s="162"/>
      <c r="L95" s="162"/>
      <c r="M95" s="162"/>
      <c r="N95" s="162"/>
      <c r="O95" s="162"/>
      <c r="P95" s="162" t="s">
        <v>93</v>
      </c>
      <c r="Q95" s="163"/>
      <c r="R95" s="163"/>
      <c r="S95" s="135" t="s">
        <v>94</v>
      </c>
      <c r="T95" s="164"/>
      <c r="U95" s="164"/>
      <c r="V95" s="135" t="s">
        <v>95</v>
      </c>
      <c r="W95" s="55"/>
    </row>
    <row r="96" spans="1:26" x14ac:dyDescent="0.25">
      <c r="A96" s="10"/>
      <c r="B96" s="75"/>
      <c r="C96" s="175"/>
      <c r="D96" s="335" t="s">
        <v>64</v>
      </c>
      <c r="E96" s="335"/>
      <c r="F96" s="141"/>
      <c r="G96" s="176"/>
      <c r="H96" s="141"/>
      <c r="I96" s="141"/>
      <c r="J96" s="142"/>
      <c r="K96" s="142"/>
      <c r="L96" s="142"/>
      <c r="M96" s="142"/>
      <c r="N96" s="142"/>
      <c r="O96" s="142"/>
      <c r="P96" s="142"/>
      <c r="Q96" s="111"/>
      <c r="R96" s="111"/>
      <c r="S96" s="111"/>
      <c r="T96" s="111"/>
      <c r="U96" s="111"/>
      <c r="V96" s="202"/>
      <c r="W96" s="221"/>
      <c r="X96" s="144"/>
      <c r="Y96" s="144"/>
      <c r="Z96" s="144"/>
    </row>
    <row r="97" spans="1:26" x14ac:dyDescent="0.25">
      <c r="A97" s="10"/>
      <c r="B97" s="57"/>
      <c r="C97" s="178">
        <v>1</v>
      </c>
      <c r="D97" s="336" t="s">
        <v>98</v>
      </c>
      <c r="E97" s="336"/>
      <c r="F97" s="69"/>
      <c r="G97" s="177"/>
      <c r="H97" s="69"/>
      <c r="I97" s="69"/>
      <c r="J97" s="145"/>
      <c r="K97" s="145"/>
      <c r="L97" s="145"/>
      <c r="M97" s="145"/>
      <c r="N97" s="145"/>
      <c r="O97" s="145"/>
      <c r="P97" s="145"/>
      <c r="Q97" s="10"/>
      <c r="R97" s="10"/>
      <c r="S97" s="10"/>
      <c r="T97" s="10"/>
      <c r="U97" s="10"/>
      <c r="V97" s="203"/>
      <c r="W97" s="221"/>
      <c r="X97" s="144"/>
      <c r="Y97" s="144"/>
      <c r="Z97" s="144"/>
    </row>
    <row r="98" spans="1:26" ht="24.95" customHeight="1" x14ac:dyDescent="0.25">
      <c r="A98" s="185"/>
      <c r="B98" s="217"/>
      <c r="C98" s="186" t="s">
        <v>99</v>
      </c>
      <c r="D98" s="337" t="s">
        <v>100</v>
      </c>
      <c r="E98" s="337"/>
      <c r="F98" s="180" t="s">
        <v>101</v>
      </c>
      <c r="G98" s="181">
        <v>45</v>
      </c>
      <c r="H98" s="187"/>
      <c r="I98" s="180">
        <f t="shared" ref="I98:I107" si="0">ROUND(G98*(H98),2)</f>
        <v>0</v>
      </c>
      <c r="J98" s="182">
        <f t="shared" ref="J98:J107" si="1">ROUND(G98*(N98),2)</f>
        <v>0</v>
      </c>
      <c r="K98" s="183">
        <f t="shared" ref="K98:K107" si="2">ROUND(G98*(O98),2)</f>
        <v>0</v>
      </c>
      <c r="L98" s="183">
        <f t="shared" ref="L98:L107" si="3">ROUND(G98*(H98),2)</f>
        <v>0</v>
      </c>
      <c r="M98" s="183"/>
      <c r="N98" s="183">
        <v>0</v>
      </c>
      <c r="O98" s="183"/>
      <c r="P98" s="188"/>
      <c r="Q98" s="188"/>
      <c r="R98" s="188"/>
      <c r="S98" s="184">
        <f t="shared" ref="S98:S107" si="4">ROUND(G98*(P98),3)</f>
        <v>0</v>
      </c>
      <c r="T98" s="184"/>
      <c r="U98" s="184"/>
      <c r="V98" s="204"/>
      <c r="W98" s="55"/>
      <c r="Z98">
        <v>0</v>
      </c>
    </row>
    <row r="99" spans="1:26" ht="24.95" customHeight="1" x14ac:dyDescent="0.25">
      <c r="A99" s="185"/>
      <c r="B99" s="217"/>
      <c r="C99" s="186" t="s">
        <v>102</v>
      </c>
      <c r="D99" s="337" t="s">
        <v>103</v>
      </c>
      <c r="E99" s="337"/>
      <c r="F99" s="180" t="s">
        <v>101</v>
      </c>
      <c r="G99" s="181">
        <v>81</v>
      </c>
      <c r="H99" s="187"/>
      <c r="I99" s="180">
        <f t="shared" si="0"/>
        <v>0</v>
      </c>
      <c r="J99" s="182">
        <f t="shared" si="1"/>
        <v>0</v>
      </c>
      <c r="K99" s="183">
        <f t="shared" si="2"/>
        <v>0</v>
      </c>
      <c r="L99" s="183">
        <f t="shared" si="3"/>
        <v>0</v>
      </c>
      <c r="M99" s="183"/>
      <c r="N99" s="183">
        <v>0</v>
      </c>
      <c r="O99" s="183"/>
      <c r="P99" s="188"/>
      <c r="Q99" s="188"/>
      <c r="R99" s="188"/>
      <c r="S99" s="184">
        <f t="shared" si="4"/>
        <v>0</v>
      </c>
      <c r="T99" s="184"/>
      <c r="U99" s="184"/>
      <c r="V99" s="204"/>
      <c r="W99" s="55"/>
      <c r="Z99">
        <v>0</v>
      </c>
    </row>
    <row r="100" spans="1:26" ht="24.95" customHeight="1" x14ac:dyDescent="0.25">
      <c r="A100" s="185"/>
      <c r="B100" s="217"/>
      <c r="C100" s="186" t="s">
        <v>104</v>
      </c>
      <c r="D100" s="337" t="s">
        <v>105</v>
      </c>
      <c r="E100" s="337"/>
      <c r="F100" s="180" t="s">
        <v>101</v>
      </c>
      <c r="G100" s="181">
        <v>81</v>
      </c>
      <c r="H100" s="187"/>
      <c r="I100" s="180">
        <f t="shared" si="0"/>
        <v>0</v>
      </c>
      <c r="J100" s="182">
        <f t="shared" si="1"/>
        <v>0</v>
      </c>
      <c r="K100" s="183">
        <f t="shared" si="2"/>
        <v>0</v>
      </c>
      <c r="L100" s="183">
        <f t="shared" si="3"/>
        <v>0</v>
      </c>
      <c r="M100" s="183"/>
      <c r="N100" s="183">
        <v>0</v>
      </c>
      <c r="O100" s="183"/>
      <c r="P100" s="188"/>
      <c r="Q100" s="188"/>
      <c r="R100" s="188"/>
      <c r="S100" s="184">
        <f t="shared" si="4"/>
        <v>0</v>
      </c>
      <c r="T100" s="184"/>
      <c r="U100" s="184"/>
      <c r="V100" s="204"/>
      <c r="W100" s="55"/>
      <c r="Z100">
        <v>0</v>
      </c>
    </row>
    <row r="101" spans="1:26" ht="24.95" customHeight="1" x14ac:dyDescent="0.25">
      <c r="A101" s="185"/>
      <c r="B101" s="217"/>
      <c r="C101" s="186" t="s">
        <v>106</v>
      </c>
      <c r="D101" s="337" t="s">
        <v>107</v>
      </c>
      <c r="E101" s="337"/>
      <c r="F101" s="180" t="s">
        <v>108</v>
      </c>
      <c r="G101" s="181">
        <v>145.19999999999999</v>
      </c>
      <c r="H101" s="187"/>
      <c r="I101" s="180">
        <f t="shared" si="0"/>
        <v>0</v>
      </c>
      <c r="J101" s="182">
        <f t="shared" si="1"/>
        <v>0</v>
      </c>
      <c r="K101" s="183">
        <f t="shared" si="2"/>
        <v>0</v>
      </c>
      <c r="L101" s="183">
        <f t="shared" si="3"/>
        <v>0</v>
      </c>
      <c r="M101" s="183"/>
      <c r="N101" s="183">
        <v>0</v>
      </c>
      <c r="O101" s="183"/>
      <c r="P101" s="188"/>
      <c r="Q101" s="188"/>
      <c r="R101" s="188"/>
      <c r="S101" s="184">
        <f t="shared" si="4"/>
        <v>0</v>
      </c>
      <c r="T101" s="184"/>
      <c r="U101" s="184"/>
      <c r="V101" s="204"/>
      <c r="W101" s="55"/>
      <c r="Z101">
        <v>0</v>
      </c>
    </row>
    <row r="102" spans="1:26" ht="24.95" customHeight="1" x14ac:dyDescent="0.25">
      <c r="A102" s="185"/>
      <c r="B102" s="217"/>
      <c r="C102" s="186" t="s">
        <v>109</v>
      </c>
      <c r="D102" s="337" t="s">
        <v>110</v>
      </c>
      <c r="E102" s="337"/>
      <c r="F102" s="180" t="s">
        <v>111</v>
      </c>
      <c r="G102" s="181">
        <v>32.94</v>
      </c>
      <c r="H102" s="187"/>
      <c r="I102" s="180">
        <f t="shared" si="0"/>
        <v>0</v>
      </c>
      <c r="J102" s="182">
        <f t="shared" si="1"/>
        <v>0</v>
      </c>
      <c r="K102" s="183">
        <f t="shared" si="2"/>
        <v>0</v>
      </c>
      <c r="L102" s="183">
        <f t="shared" si="3"/>
        <v>0</v>
      </c>
      <c r="M102" s="183"/>
      <c r="N102" s="183">
        <v>0</v>
      </c>
      <c r="O102" s="183"/>
      <c r="P102" s="188"/>
      <c r="Q102" s="188"/>
      <c r="R102" s="188"/>
      <c r="S102" s="184">
        <f t="shared" si="4"/>
        <v>0</v>
      </c>
      <c r="T102" s="184"/>
      <c r="U102" s="184"/>
      <c r="V102" s="204"/>
      <c r="W102" s="55"/>
      <c r="Z102">
        <v>0</v>
      </c>
    </row>
    <row r="103" spans="1:26" ht="24.95" customHeight="1" x14ac:dyDescent="0.25">
      <c r="A103" s="185"/>
      <c r="B103" s="217"/>
      <c r="C103" s="186" t="s">
        <v>112</v>
      </c>
      <c r="D103" s="337" t="s">
        <v>113</v>
      </c>
      <c r="E103" s="337"/>
      <c r="F103" s="180" t="s">
        <v>101</v>
      </c>
      <c r="G103" s="181">
        <v>5.34</v>
      </c>
      <c r="H103" s="187"/>
      <c r="I103" s="180">
        <f t="shared" si="0"/>
        <v>0</v>
      </c>
      <c r="J103" s="182">
        <f t="shared" si="1"/>
        <v>0</v>
      </c>
      <c r="K103" s="183">
        <f t="shared" si="2"/>
        <v>0</v>
      </c>
      <c r="L103" s="183">
        <f t="shared" si="3"/>
        <v>0</v>
      </c>
      <c r="M103" s="183"/>
      <c r="N103" s="183">
        <v>0</v>
      </c>
      <c r="O103" s="183"/>
      <c r="P103" s="188"/>
      <c r="Q103" s="188"/>
      <c r="R103" s="188"/>
      <c r="S103" s="184">
        <f t="shared" si="4"/>
        <v>0</v>
      </c>
      <c r="T103" s="184"/>
      <c r="U103" s="184"/>
      <c r="V103" s="204"/>
      <c r="W103" s="55"/>
      <c r="Z103">
        <v>0</v>
      </c>
    </row>
    <row r="104" spans="1:26" ht="24.95" customHeight="1" x14ac:dyDescent="0.25">
      <c r="A104" s="185"/>
      <c r="B104" s="218"/>
      <c r="C104" s="195" t="s">
        <v>114</v>
      </c>
      <c r="D104" s="349" t="s">
        <v>115</v>
      </c>
      <c r="E104" s="349"/>
      <c r="F104" s="190" t="s">
        <v>116</v>
      </c>
      <c r="G104" s="191">
        <v>8.5399999999999991</v>
      </c>
      <c r="H104" s="196"/>
      <c r="I104" s="190">
        <f t="shared" si="0"/>
        <v>0</v>
      </c>
      <c r="J104" s="192">
        <f t="shared" si="1"/>
        <v>0</v>
      </c>
      <c r="K104" s="193">
        <f t="shared" si="2"/>
        <v>0</v>
      </c>
      <c r="L104" s="193">
        <f t="shared" si="3"/>
        <v>0</v>
      </c>
      <c r="M104" s="193">
        <f>ROUND(G104*(H104),2)</f>
        <v>0</v>
      </c>
      <c r="N104" s="193">
        <v>0</v>
      </c>
      <c r="O104" s="193"/>
      <c r="P104" s="197">
        <v>1</v>
      </c>
      <c r="Q104" s="197"/>
      <c r="R104" s="197">
        <v>1</v>
      </c>
      <c r="S104" s="194">
        <f t="shared" si="4"/>
        <v>8.5399999999999991</v>
      </c>
      <c r="T104" s="194"/>
      <c r="U104" s="194"/>
      <c r="V104" s="205"/>
      <c r="W104" s="55"/>
      <c r="Z104">
        <v>0</v>
      </c>
    </row>
    <row r="105" spans="1:26" ht="24.95" customHeight="1" x14ac:dyDescent="0.25">
      <c r="A105" s="185"/>
      <c r="B105" s="217"/>
      <c r="C105" s="186" t="s">
        <v>117</v>
      </c>
      <c r="D105" s="337" t="s">
        <v>118</v>
      </c>
      <c r="E105" s="337"/>
      <c r="F105" s="180" t="s">
        <v>101</v>
      </c>
      <c r="G105" s="181">
        <v>40</v>
      </c>
      <c r="H105" s="187"/>
      <c r="I105" s="180">
        <f t="shared" si="0"/>
        <v>0</v>
      </c>
      <c r="J105" s="182">
        <f t="shared" si="1"/>
        <v>0</v>
      </c>
      <c r="K105" s="183">
        <f t="shared" si="2"/>
        <v>0</v>
      </c>
      <c r="L105" s="183">
        <f t="shared" si="3"/>
        <v>0</v>
      </c>
      <c r="M105" s="183"/>
      <c r="N105" s="183">
        <v>0</v>
      </c>
      <c r="O105" s="183"/>
      <c r="P105" s="188"/>
      <c r="Q105" s="188"/>
      <c r="R105" s="188"/>
      <c r="S105" s="184">
        <f t="shared" si="4"/>
        <v>0</v>
      </c>
      <c r="T105" s="184"/>
      <c r="U105" s="184"/>
      <c r="V105" s="204"/>
      <c r="W105" s="55"/>
      <c r="Z105">
        <v>0</v>
      </c>
    </row>
    <row r="106" spans="1:26" ht="24.95" customHeight="1" x14ac:dyDescent="0.25">
      <c r="A106" s="185"/>
      <c r="B106" s="217"/>
      <c r="C106" s="186" t="s">
        <v>119</v>
      </c>
      <c r="D106" s="337" t="s">
        <v>120</v>
      </c>
      <c r="E106" s="337"/>
      <c r="F106" s="180" t="s">
        <v>101</v>
      </c>
      <c r="G106" s="181">
        <v>40</v>
      </c>
      <c r="H106" s="187"/>
      <c r="I106" s="180">
        <f t="shared" si="0"/>
        <v>0</v>
      </c>
      <c r="J106" s="182">
        <f t="shared" si="1"/>
        <v>0</v>
      </c>
      <c r="K106" s="183">
        <f t="shared" si="2"/>
        <v>0</v>
      </c>
      <c r="L106" s="183">
        <f t="shared" si="3"/>
        <v>0</v>
      </c>
      <c r="M106" s="183"/>
      <c r="N106" s="183">
        <v>0</v>
      </c>
      <c r="O106" s="183"/>
      <c r="P106" s="188"/>
      <c r="Q106" s="188"/>
      <c r="R106" s="188"/>
      <c r="S106" s="184">
        <f t="shared" si="4"/>
        <v>0</v>
      </c>
      <c r="T106" s="184"/>
      <c r="U106" s="184"/>
      <c r="V106" s="204"/>
      <c r="W106" s="55"/>
      <c r="Z106">
        <v>0</v>
      </c>
    </row>
    <row r="107" spans="1:26" ht="24.95" customHeight="1" x14ac:dyDescent="0.25">
      <c r="A107" s="185"/>
      <c r="B107" s="217"/>
      <c r="C107" s="186" t="s">
        <v>121</v>
      </c>
      <c r="D107" s="337" t="s">
        <v>122</v>
      </c>
      <c r="E107" s="337"/>
      <c r="F107" s="180" t="s">
        <v>101</v>
      </c>
      <c r="G107" s="181">
        <v>77.569999999999993</v>
      </c>
      <c r="H107" s="187"/>
      <c r="I107" s="180">
        <f t="shared" si="0"/>
        <v>0</v>
      </c>
      <c r="J107" s="182">
        <f t="shared" si="1"/>
        <v>0</v>
      </c>
      <c r="K107" s="183">
        <f t="shared" si="2"/>
        <v>0</v>
      </c>
      <c r="L107" s="183">
        <f t="shared" si="3"/>
        <v>0</v>
      </c>
      <c r="M107" s="183"/>
      <c r="N107" s="183">
        <v>0</v>
      </c>
      <c r="O107" s="183"/>
      <c r="P107" s="188"/>
      <c r="Q107" s="188"/>
      <c r="R107" s="188"/>
      <c r="S107" s="184">
        <f t="shared" si="4"/>
        <v>0</v>
      </c>
      <c r="T107" s="184"/>
      <c r="U107" s="184"/>
      <c r="V107" s="204"/>
      <c r="W107" s="55"/>
      <c r="Z107">
        <v>0</v>
      </c>
    </row>
    <row r="108" spans="1:26" x14ac:dyDescent="0.25">
      <c r="A108" s="10"/>
      <c r="B108" s="57"/>
      <c r="C108" s="178">
        <v>1</v>
      </c>
      <c r="D108" s="336" t="s">
        <v>98</v>
      </c>
      <c r="E108" s="336"/>
      <c r="F108" s="69"/>
      <c r="G108" s="177"/>
      <c r="H108" s="69"/>
      <c r="I108" s="146">
        <f>ROUND((SUM(I97:I107))/1,2)</f>
        <v>0</v>
      </c>
      <c r="J108" s="145"/>
      <c r="K108" s="145"/>
      <c r="L108" s="145">
        <f>ROUND((SUM(L97:L107))/1,2)</f>
        <v>0</v>
      </c>
      <c r="M108" s="145">
        <f>ROUND((SUM(M97:M107))/1,2)</f>
        <v>0</v>
      </c>
      <c r="N108" s="145"/>
      <c r="O108" s="145"/>
      <c r="P108" s="145"/>
      <c r="Q108" s="10"/>
      <c r="R108" s="10"/>
      <c r="S108" s="10">
        <f>ROUND((SUM(S97:S107))/1,2)</f>
        <v>8.5399999999999991</v>
      </c>
      <c r="T108" s="10"/>
      <c r="U108" s="10"/>
      <c r="V108" s="206">
        <f>ROUND((SUM(V97:V107))/1,2)</f>
        <v>0</v>
      </c>
      <c r="W108" s="221"/>
      <c r="X108" s="144"/>
      <c r="Y108" s="144"/>
      <c r="Z108" s="144"/>
    </row>
    <row r="109" spans="1:26" x14ac:dyDescent="0.25">
      <c r="A109" s="1"/>
      <c r="B109" s="214"/>
      <c r="C109" s="1"/>
      <c r="D109" s="1"/>
      <c r="E109" s="139"/>
      <c r="F109" s="139"/>
      <c r="G109" s="171"/>
      <c r="H109" s="139"/>
      <c r="I109" s="139"/>
      <c r="J109" s="140"/>
      <c r="K109" s="140"/>
      <c r="L109" s="140"/>
      <c r="M109" s="140"/>
      <c r="N109" s="140"/>
      <c r="O109" s="140"/>
      <c r="P109" s="140"/>
      <c r="Q109" s="1"/>
      <c r="R109" s="1"/>
      <c r="S109" s="1"/>
      <c r="T109" s="1"/>
      <c r="U109" s="1"/>
      <c r="V109" s="207"/>
      <c r="W109" s="55"/>
    </row>
    <row r="110" spans="1:26" x14ac:dyDescent="0.25">
      <c r="A110" s="10"/>
      <c r="B110" s="57"/>
      <c r="C110" s="178">
        <v>2</v>
      </c>
      <c r="D110" s="336" t="s">
        <v>123</v>
      </c>
      <c r="E110" s="336"/>
      <c r="F110" s="69"/>
      <c r="G110" s="177"/>
      <c r="H110" s="69"/>
      <c r="I110" s="69"/>
      <c r="J110" s="145"/>
      <c r="K110" s="145"/>
      <c r="L110" s="145"/>
      <c r="M110" s="145"/>
      <c r="N110" s="145"/>
      <c r="O110" s="145"/>
      <c r="P110" s="145"/>
      <c r="Q110" s="10"/>
      <c r="R110" s="10"/>
      <c r="S110" s="10"/>
      <c r="T110" s="10"/>
      <c r="U110" s="10"/>
      <c r="V110" s="203"/>
      <c r="W110" s="221"/>
      <c r="X110" s="144"/>
      <c r="Y110" s="144"/>
      <c r="Z110" s="144"/>
    </row>
    <row r="111" spans="1:26" ht="24.95" customHeight="1" x14ac:dyDescent="0.25">
      <c r="A111" s="185"/>
      <c r="B111" s="217"/>
      <c r="C111" s="186" t="s">
        <v>124</v>
      </c>
      <c r="D111" s="337" t="s">
        <v>125</v>
      </c>
      <c r="E111" s="337"/>
      <c r="F111" s="180" t="s">
        <v>101</v>
      </c>
      <c r="G111" s="181">
        <v>40</v>
      </c>
      <c r="H111" s="187"/>
      <c r="I111" s="180">
        <f t="shared" ref="I111:I124" si="5">ROUND(G111*(H111),2)</f>
        <v>0</v>
      </c>
      <c r="J111" s="182">
        <f t="shared" ref="J111:J124" si="6">ROUND(G111*(N111),2)</f>
        <v>0</v>
      </c>
      <c r="K111" s="183">
        <f t="shared" ref="K111:K124" si="7">ROUND(G111*(O111),2)</f>
        <v>0</v>
      </c>
      <c r="L111" s="183">
        <f t="shared" ref="L111:L124" si="8">ROUND(G111*(H111),2)</f>
        <v>0</v>
      </c>
      <c r="M111" s="183"/>
      <c r="N111" s="183">
        <v>0</v>
      </c>
      <c r="O111" s="183"/>
      <c r="P111" s="188">
        <v>2.0699999999999998</v>
      </c>
      <c r="Q111" s="188"/>
      <c r="R111" s="188">
        <v>2.0699999999999998</v>
      </c>
      <c r="S111" s="184">
        <f t="shared" ref="S111:S124" si="9">ROUND(G111*(P111),3)</f>
        <v>82.8</v>
      </c>
      <c r="T111" s="184"/>
      <c r="U111" s="184"/>
      <c r="V111" s="204"/>
      <c r="W111" s="55"/>
      <c r="Z111">
        <v>0</v>
      </c>
    </row>
    <row r="112" spans="1:26" ht="24.95" customHeight="1" x14ac:dyDescent="0.25">
      <c r="A112" s="185"/>
      <c r="B112" s="217"/>
      <c r="C112" s="186" t="s">
        <v>126</v>
      </c>
      <c r="D112" s="337" t="s">
        <v>127</v>
      </c>
      <c r="E112" s="337"/>
      <c r="F112" s="180" t="s">
        <v>101</v>
      </c>
      <c r="G112" s="181">
        <v>45</v>
      </c>
      <c r="H112" s="187"/>
      <c r="I112" s="180">
        <f t="shared" si="5"/>
        <v>0</v>
      </c>
      <c r="J112" s="182">
        <f t="shared" si="6"/>
        <v>0</v>
      </c>
      <c r="K112" s="183">
        <f t="shared" si="7"/>
        <v>0</v>
      </c>
      <c r="L112" s="183">
        <f t="shared" si="8"/>
        <v>0</v>
      </c>
      <c r="M112" s="183"/>
      <c r="N112" s="183">
        <v>0</v>
      </c>
      <c r="O112" s="183"/>
      <c r="P112" s="188">
        <v>2.2119</v>
      </c>
      <c r="Q112" s="188"/>
      <c r="R112" s="188">
        <v>2.2119</v>
      </c>
      <c r="S112" s="184">
        <f t="shared" si="9"/>
        <v>99.536000000000001</v>
      </c>
      <c r="T112" s="184"/>
      <c r="U112" s="184"/>
      <c r="V112" s="204"/>
      <c r="W112" s="55"/>
      <c r="Z112">
        <v>0</v>
      </c>
    </row>
    <row r="113" spans="1:26" ht="24.95" customHeight="1" x14ac:dyDescent="0.25">
      <c r="A113" s="185"/>
      <c r="B113" s="217"/>
      <c r="C113" s="186" t="s">
        <v>128</v>
      </c>
      <c r="D113" s="337" t="s">
        <v>129</v>
      </c>
      <c r="E113" s="337"/>
      <c r="F113" s="180" t="s">
        <v>116</v>
      </c>
      <c r="G113" s="181">
        <v>0.85</v>
      </c>
      <c r="H113" s="187"/>
      <c r="I113" s="180">
        <f t="shared" si="5"/>
        <v>0</v>
      </c>
      <c r="J113" s="182">
        <f t="shared" si="6"/>
        <v>0</v>
      </c>
      <c r="K113" s="183">
        <f t="shared" si="7"/>
        <v>0</v>
      </c>
      <c r="L113" s="183">
        <f t="shared" si="8"/>
        <v>0</v>
      </c>
      <c r="M113" s="183"/>
      <c r="N113" s="183">
        <v>0</v>
      </c>
      <c r="O113" s="183"/>
      <c r="P113" s="188">
        <v>1.20296</v>
      </c>
      <c r="Q113" s="188"/>
      <c r="R113" s="188">
        <v>1.20296</v>
      </c>
      <c r="S113" s="184">
        <f t="shared" si="9"/>
        <v>1.0229999999999999</v>
      </c>
      <c r="T113" s="184"/>
      <c r="U113" s="184"/>
      <c r="V113" s="204"/>
      <c r="W113" s="55"/>
      <c r="Z113">
        <v>0</v>
      </c>
    </row>
    <row r="114" spans="1:26" ht="24.95" customHeight="1" x14ac:dyDescent="0.25">
      <c r="A114" s="185"/>
      <c r="B114" s="217"/>
      <c r="C114" s="186" t="s">
        <v>130</v>
      </c>
      <c r="D114" s="337" t="s">
        <v>131</v>
      </c>
      <c r="E114" s="337"/>
      <c r="F114" s="180" t="s">
        <v>111</v>
      </c>
      <c r="G114" s="181">
        <v>113.97</v>
      </c>
      <c r="H114" s="187"/>
      <c r="I114" s="180">
        <f t="shared" si="5"/>
        <v>0</v>
      </c>
      <c r="J114" s="182">
        <f t="shared" si="6"/>
        <v>0</v>
      </c>
      <c r="K114" s="183">
        <f t="shared" si="7"/>
        <v>0</v>
      </c>
      <c r="L114" s="183">
        <f t="shared" si="8"/>
        <v>0</v>
      </c>
      <c r="M114" s="183"/>
      <c r="N114" s="183">
        <v>0</v>
      </c>
      <c r="O114" s="183"/>
      <c r="P114" s="188">
        <v>5.0000000000000001E-4</v>
      </c>
      <c r="Q114" s="188"/>
      <c r="R114" s="188">
        <v>5.0000000000000001E-4</v>
      </c>
      <c r="S114" s="184">
        <f t="shared" si="9"/>
        <v>5.7000000000000002E-2</v>
      </c>
      <c r="T114" s="184"/>
      <c r="U114" s="184"/>
      <c r="V114" s="204"/>
      <c r="W114" s="55"/>
      <c r="Z114">
        <v>0</v>
      </c>
    </row>
    <row r="115" spans="1:26" ht="24.95" customHeight="1" x14ac:dyDescent="0.25">
      <c r="A115" s="185"/>
      <c r="B115" s="217"/>
      <c r="C115" s="186" t="s">
        <v>132</v>
      </c>
      <c r="D115" s="337" t="s">
        <v>133</v>
      </c>
      <c r="E115" s="337"/>
      <c r="F115" s="180" t="s">
        <v>111</v>
      </c>
      <c r="G115" s="181">
        <v>113.97</v>
      </c>
      <c r="H115" s="187"/>
      <c r="I115" s="180">
        <f t="shared" si="5"/>
        <v>0</v>
      </c>
      <c r="J115" s="182">
        <f t="shared" si="6"/>
        <v>0</v>
      </c>
      <c r="K115" s="183">
        <f t="shared" si="7"/>
        <v>0</v>
      </c>
      <c r="L115" s="183">
        <f t="shared" si="8"/>
        <v>0</v>
      </c>
      <c r="M115" s="183"/>
      <c r="N115" s="183">
        <v>0</v>
      </c>
      <c r="O115" s="183"/>
      <c r="P115" s="188"/>
      <c r="Q115" s="188"/>
      <c r="R115" s="188"/>
      <c r="S115" s="184">
        <f t="shared" si="9"/>
        <v>0</v>
      </c>
      <c r="T115" s="184"/>
      <c r="U115" s="184"/>
      <c r="V115" s="204"/>
      <c r="W115" s="55"/>
      <c r="Z115">
        <v>0</v>
      </c>
    </row>
    <row r="116" spans="1:26" ht="24.95" customHeight="1" x14ac:dyDescent="0.25">
      <c r="A116" s="185"/>
      <c r="B116" s="217"/>
      <c r="C116" s="186" t="s">
        <v>134</v>
      </c>
      <c r="D116" s="337" t="s">
        <v>135</v>
      </c>
      <c r="E116" s="337"/>
      <c r="F116" s="180" t="s">
        <v>116</v>
      </c>
      <c r="G116" s="181">
        <v>4.72</v>
      </c>
      <c r="H116" s="187"/>
      <c r="I116" s="180">
        <f t="shared" si="5"/>
        <v>0</v>
      </c>
      <c r="J116" s="182">
        <f t="shared" si="6"/>
        <v>0</v>
      </c>
      <c r="K116" s="183">
        <f t="shared" si="7"/>
        <v>0</v>
      </c>
      <c r="L116" s="183">
        <f t="shared" si="8"/>
        <v>0</v>
      </c>
      <c r="M116" s="183"/>
      <c r="N116" s="183">
        <v>0</v>
      </c>
      <c r="O116" s="183"/>
      <c r="P116" s="188">
        <v>1.0197700000000001</v>
      </c>
      <c r="Q116" s="188"/>
      <c r="R116" s="188">
        <v>1.0197700000000001</v>
      </c>
      <c r="S116" s="184">
        <f t="shared" si="9"/>
        <v>4.8129999999999997</v>
      </c>
      <c r="T116" s="184"/>
      <c r="U116" s="184"/>
      <c r="V116" s="204"/>
      <c r="W116" s="55"/>
      <c r="Z116">
        <v>0</v>
      </c>
    </row>
    <row r="117" spans="1:26" ht="24.95" customHeight="1" x14ac:dyDescent="0.25">
      <c r="A117" s="185"/>
      <c r="B117" s="217"/>
      <c r="C117" s="186" t="s">
        <v>136</v>
      </c>
      <c r="D117" s="337" t="s">
        <v>137</v>
      </c>
      <c r="E117" s="337"/>
      <c r="F117" s="180" t="s">
        <v>101</v>
      </c>
      <c r="G117" s="181">
        <v>18.2</v>
      </c>
      <c r="H117" s="187"/>
      <c r="I117" s="180">
        <f t="shared" si="5"/>
        <v>0</v>
      </c>
      <c r="J117" s="182">
        <f t="shared" si="6"/>
        <v>0</v>
      </c>
      <c r="K117" s="183">
        <f t="shared" si="7"/>
        <v>0</v>
      </c>
      <c r="L117" s="183">
        <f t="shared" si="8"/>
        <v>0</v>
      </c>
      <c r="M117" s="183"/>
      <c r="N117" s="183">
        <v>0</v>
      </c>
      <c r="O117" s="183"/>
      <c r="P117" s="188">
        <v>2.3533900000000001</v>
      </c>
      <c r="Q117" s="188"/>
      <c r="R117" s="188">
        <v>2.3533900000000001</v>
      </c>
      <c r="S117" s="184">
        <f t="shared" si="9"/>
        <v>42.832000000000001</v>
      </c>
      <c r="T117" s="184"/>
      <c r="U117" s="184"/>
      <c r="V117" s="204"/>
      <c r="W117" s="55"/>
      <c r="Z117">
        <v>0</v>
      </c>
    </row>
    <row r="118" spans="1:26" ht="24.95" customHeight="1" x14ac:dyDescent="0.25">
      <c r="A118" s="185"/>
      <c r="B118" s="217"/>
      <c r="C118" s="186" t="s">
        <v>138</v>
      </c>
      <c r="D118" s="337" t="s">
        <v>139</v>
      </c>
      <c r="E118" s="337"/>
      <c r="F118" s="180" t="s">
        <v>111</v>
      </c>
      <c r="G118" s="181">
        <v>28</v>
      </c>
      <c r="H118" s="187"/>
      <c r="I118" s="180">
        <f t="shared" si="5"/>
        <v>0</v>
      </c>
      <c r="J118" s="182">
        <f t="shared" si="6"/>
        <v>0</v>
      </c>
      <c r="K118" s="183">
        <f t="shared" si="7"/>
        <v>0</v>
      </c>
      <c r="L118" s="183">
        <f t="shared" si="8"/>
        <v>0</v>
      </c>
      <c r="M118" s="183"/>
      <c r="N118" s="183">
        <v>0</v>
      </c>
      <c r="O118" s="183"/>
      <c r="P118" s="188">
        <v>3.0000000000000001E-5</v>
      </c>
      <c r="Q118" s="188"/>
      <c r="R118" s="188">
        <v>3.0000000000000001E-5</v>
      </c>
      <c r="S118" s="184">
        <f t="shared" si="9"/>
        <v>1E-3</v>
      </c>
      <c r="T118" s="184"/>
      <c r="U118" s="184"/>
      <c r="V118" s="204"/>
      <c r="W118" s="55"/>
      <c r="Z118">
        <v>0</v>
      </c>
    </row>
    <row r="119" spans="1:26" ht="24.95" customHeight="1" x14ac:dyDescent="0.25">
      <c r="A119" s="185"/>
      <c r="B119" s="218"/>
      <c r="C119" s="195" t="s">
        <v>140</v>
      </c>
      <c r="D119" s="349" t="s">
        <v>141</v>
      </c>
      <c r="E119" s="349"/>
      <c r="F119" s="190" t="s">
        <v>111</v>
      </c>
      <c r="G119" s="191">
        <v>30.8</v>
      </c>
      <c r="H119" s="196"/>
      <c r="I119" s="190">
        <f t="shared" si="5"/>
        <v>0</v>
      </c>
      <c r="J119" s="192">
        <f t="shared" si="6"/>
        <v>0</v>
      </c>
      <c r="K119" s="193">
        <f t="shared" si="7"/>
        <v>0</v>
      </c>
      <c r="L119" s="193">
        <f t="shared" si="8"/>
        <v>0</v>
      </c>
      <c r="M119" s="193">
        <f>ROUND(G119*(H119),2)</f>
        <v>0</v>
      </c>
      <c r="N119" s="193">
        <v>0</v>
      </c>
      <c r="O119" s="193"/>
      <c r="P119" s="197">
        <v>5.0000000000000001E-4</v>
      </c>
      <c r="Q119" s="197"/>
      <c r="R119" s="197">
        <v>5.0000000000000001E-4</v>
      </c>
      <c r="S119" s="194">
        <f t="shared" si="9"/>
        <v>1.4999999999999999E-2</v>
      </c>
      <c r="T119" s="194"/>
      <c r="U119" s="194"/>
      <c r="V119" s="205"/>
      <c r="W119" s="55"/>
      <c r="Z119">
        <v>0</v>
      </c>
    </row>
    <row r="120" spans="1:26" ht="24.95" customHeight="1" x14ac:dyDescent="0.25">
      <c r="A120" s="185"/>
      <c r="B120" s="217"/>
      <c r="C120" s="186" t="s">
        <v>142</v>
      </c>
      <c r="D120" s="337" t="s">
        <v>143</v>
      </c>
      <c r="E120" s="337"/>
      <c r="F120" s="180" t="s">
        <v>111</v>
      </c>
      <c r="G120" s="181">
        <v>8.61</v>
      </c>
      <c r="H120" s="187"/>
      <c r="I120" s="180">
        <f t="shared" si="5"/>
        <v>0</v>
      </c>
      <c r="J120" s="182">
        <f t="shared" si="6"/>
        <v>0</v>
      </c>
      <c r="K120" s="183">
        <f t="shared" si="7"/>
        <v>0</v>
      </c>
      <c r="L120" s="183">
        <f t="shared" si="8"/>
        <v>0</v>
      </c>
      <c r="M120" s="183"/>
      <c r="N120" s="183">
        <v>0</v>
      </c>
      <c r="O120" s="183"/>
      <c r="P120" s="188">
        <v>4.4400000000000004E-3</v>
      </c>
      <c r="Q120" s="188"/>
      <c r="R120" s="188">
        <v>4.4400000000000004E-3</v>
      </c>
      <c r="S120" s="184">
        <f t="shared" si="9"/>
        <v>3.7999999999999999E-2</v>
      </c>
      <c r="T120" s="184"/>
      <c r="U120" s="184"/>
      <c r="V120" s="204"/>
      <c r="W120" s="55"/>
      <c r="Z120">
        <v>0</v>
      </c>
    </row>
    <row r="121" spans="1:26" ht="24.95" customHeight="1" x14ac:dyDescent="0.25">
      <c r="A121" s="185"/>
      <c r="B121" s="217"/>
      <c r="C121" s="186" t="s">
        <v>144</v>
      </c>
      <c r="D121" s="337" t="s">
        <v>145</v>
      </c>
      <c r="E121" s="337"/>
      <c r="F121" s="180" t="s">
        <v>111</v>
      </c>
      <c r="G121" s="181">
        <v>8.61</v>
      </c>
      <c r="H121" s="187"/>
      <c r="I121" s="180">
        <f t="shared" si="5"/>
        <v>0</v>
      </c>
      <c r="J121" s="182">
        <f t="shared" si="6"/>
        <v>0</v>
      </c>
      <c r="K121" s="183">
        <f t="shared" si="7"/>
        <v>0</v>
      </c>
      <c r="L121" s="183">
        <f t="shared" si="8"/>
        <v>0</v>
      </c>
      <c r="M121" s="183"/>
      <c r="N121" s="183">
        <v>0</v>
      </c>
      <c r="O121" s="183"/>
      <c r="P121" s="188"/>
      <c r="Q121" s="188"/>
      <c r="R121" s="188"/>
      <c r="S121" s="184">
        <f t="shared" si="9"/>
        <v>0</v>
      </c>
      <c r="T121" s="184"/>
      <c r="U121" s="184"/>
      <c r="V121" s="204"/>
      <c r="W121" s="55"/>
      <c r="Z121">
        <v>0</v>
      </c>
    </row>
    <row r="122" spans="1:26" ht="24.95" customHeight="1" x14ac:dyDescent="0.25">
      <c r="A122" s="185"/>
      <c r="B122" s="217"/>
      <c r="C122" s="186" t="s">
        <v>146</v>
      </c>
      <c r="D122" s="337" t="s">
        <v>147</v>
      </c>
      <c r="E122" s="337"/>
      <c r="F122" s="180" t="s">
        <v>101</v>
      </c>
      <c r="G122" s="181">
        <v>3.66</v>
      </c>
      <c r="H122" s="187"/>
      <c r="I122" s="180">
        <f t="shared" si="5"/>
        <v>0</v>
      </c>
      <c r="J122" s="182">
        <f t="shared" si="6"/>
        <v>0</v>
      </c>
      <c r="K122" s="183">
        <f t="shared" si="7"/>
        <v>0</v>
      </c>
      <c r="L122" s="183">
        <f t="shared" si="8"/>
        <v>0</v>
      </c>
      <c r="M122" s="183"/>
      <c r="N122" s="183">
        <v>0</v>
      </c>
      <c r="O122" s="183"/>
      <c r="P122" s="188">
        <v>2.19306</v>
      </c>
      <c r="Q122" s="188"/>
      <c r="R122" s="188">
        <v>2.19306</v>
      </c>
      <c r="S122" s="184">
        <f t="shared" si="9"/>
        <v>8.0269999999999992</v>
      </c>
      <c r="T122" s="184"/>
      <c r="U122" s="184"/>
      <c r="V122" s="204"/>
      <c r="W122" s="55"/>
      <c r="Z122">
        <v>0</v>
      </c>
    </row>
    <row r="123" spans="1:26" ht="24.95" customHeight="1" x14ac:dyDescent="0.25">
      <c r="A123" s="185"/>
      <c r="B123" s="217"/>
      <c r="C123" s="186" t="s">
        <v>148</v>
      </c>
      <c r="D123" s="337" t="s">
        <v>149</v>
      </c>
      <c r="E123" s="337"/>
      <c r="F123" s="180" t="s">
        <v>101</v>
      </c>
      <c r="G123" s="181">
        <v>3.43</v>
      </c>
      <c r="H123" s="187"/>
      <c r="I123" s="180">
        <f t="shared" si="5"/>
        <v>0</v>
      </c>
      <c r="J123" s="182">
        <f t="shared" si="6"/>
        <v>0</v>
      </c>
      <c r="K123" s="183">
        <f t="shared" si="7"/>
        <v>0</v>
      </c>
      <c r="L123" s="183">
        <f t="shared" si="8"/>
        <v>0</v>
      </c>
      <c r="M123" s="183"/>
      <c r="N123" s="183">
        <v>0</v>
      </c>
      <c r="O123" s="183"/>
      <c r="P123" s="188">
        <v>2.1313</v>
      </c>
      <c r="Q123" s="188"/>
      <c r="R123" s="188">
        <v>2.1313</v>
      </c>
      <c r="S123" s="184">
        <f t="shared" si="9"/>
        <v>7.31</v>
      </c>
      <c r="T123" s="184"/>
      <c r="U123" s="184"/>
      <c r="V123" s="204"/>
      <c r="W123" s="55"/>
      <c r="Z123">
        <v>0</v>
      </c>
    </row>
    <row r="124" spans="1:26" ht="24.95" customHeight="1" x14ac:dyDescent="0.25">
      <c r="A124" s="185"/>
      <c r="B124" s="217"/>
      <c r="C124" s="186" t="s">
        <v>150</v>
      </c>
      <c r="D124" s="337" t="s">
        <v>151</v>
      </c>
      <c r="E124" s="337"/>
      <c r="F124" s="180" t="s">
        <v>152</v>
      </c>
      <c r="G124" s="181">
        <v>43.74</v>
      </c>
      <c r="H124" s="187"/>
      <c r="I124" s="180">
        <f t="shared" si="5"/>
        <v>0</v>
      </c>
      <c r="J124" s="182">
        <f t="shared" si="6"/>
        <v>0</v>
      </c>
      <c r="K124" s="183">
        <f t="shared" si="7"/>
        <v>0</v>
      </c>
      <c r="L124" s="183">
        <f t="shared" si="8"/>
        <v>0</v>
      </c>
      <c r="M124" s="183"/>
      <c r="N124" s="183">
        <v>0</v>
      </c>
      <c r="O124" s="183"/>
      <c r="P124" s="188">
        <v>0.24923000000000001</v>
      </c>
      <c r="Q124" s="188"/>
      <c r="R124" s="188">
        <v>0.24923000000000001</v>
      </c>
      <c r="S124" s="184">
        <f t="shared" si="9"/>
        <v>10.901</v>
      </c>
      <c r="T124" s="184"/>
      <c r="U124" s="184"/>
      <c r="V124" s="204"/>
      <c r="W124" s="55"/>
      <c r="Z124">
        <v>0</v>
      </c>
    </row>
    <row r="125" spans="1:26" x14ac:dyDescent="0.25">
      <c r="A125" s="10"/>
      <c r="B125" s="57"/>
      <c r="C125" s="178">
        <v>2</v>
      </c>
      <c r="D125" s="336" t="s">
        <v>123</v>
      </c>
      <c r="E125" s="336"/>
      <c r="F125" s="69"/>
      <c r="G125" s="177"/>
      <c r="H125" s="69"/>
      <c r="I125" s="146">
        <f>ROUND((SUM(I110:I124))/1,2)</f>
        <v>0</v>
      </c>
      <c r="J125" s="145"/>
      <c r="K125" s="145"/>
      <c r="L125" s="145">
        <f>ROUND((SUM(L110:L124))/1,2)</f>
        <v>0</v>
      </c>
      <c r="M125" s="145">
        <f>ROUND((SUM(M110:M124))/1,2)</f>
        <v>0</v>
      </c>
      <c r="N125" s="145"/>
      <c r="O125" s="145"/>
      <c r="P125" s="145"/>
      <c r="Q125" s="10"/>
      <c r="R125" s="10"/>
      <c r="S125" s="10">
        <f>ROUND((SUM(S110:S124))/1,2)</f>
        <v>257.35000000000002</v>
      </c>
      <c r="T125" s="10"/>
      <c r="U125" s="10"/>
      <c r="V125" s="206">
        <f>ROUND((SUM(V110:V124))/1,2)</f>
        <v>0</v>
      </c>
      <c r="W125" s="221"/>
      <c r="X125" s="144"/>
      <c r="Y125" s="144"/>
      <c r="Z125" s="144"/>
    </row>
    <row r="126" spans="1:26" x14ac:dyDescent="0.25">
      <c r="A126" s="1"/>
      <c r="B126" s="214"/>
      <c r="C126" s="1"/>
      <c r="D126" s="1"/>
      <c r="E126" s="139"/>
      <c r="F126" s="139"/>
      <c r="G126" s="171"/>
      <c r="H126" s="139"/>
      <c r="I126" s="139"/>
      <c r="J126" s="140"/>
      <c r="K126" s="140"/>
      <c r="L126" s="140"/>
      <c r="M126" s="140"/>
      <c r="N126" s="140"/>
      <c r="O126" s="140"/>
      <c r="P126" s="140"/>
      <c r="Q126" s="1"/>
      <c r="R126" s="1"/>
      <c r="S126" s="1"/>
      <c r="T126" s="1"/>
      <c r="U126" s="1"/>
      <c r="V126" s="207"/>
      <c r="W126" s="55"/>
    </row>
    <row r="127" spans="1:26" x14ac:dyDescent="0.25">
      <c r="A127" s="10"/>
      <c r="B127" s="57"/>
      <c r="C127" s="178">
        <v>3</v>
      </c>
      <c r="D127" s="336" t="s">
        <v>153</v>
      </c>
      <c r="E127" s="336"/>
      <c r="F127" s="69"/>
      <c r="G127" s="177"/>
      <c r="H127" s="69"/>
      <c r="I127" s="69"/>
      <c r="J127" s="145"/>
      <c r="K127" s="145"/>
      <c r="L127" s="145"/>
      <c r="M127" s="145"/>
      <c r="N127" s="145"/>
      <c r="O127" s="145"/>
      <c r="P127" s="145"/>
      <c r="Q127" s="10"/>
      <c r="R127" s="10"/>
      <c r="S127" s="10"/>
      <c r="T127" s="10"/>
      <c r="U127" s="10"/>
      <c r="V127" s="203"/>
      <c r="W127" s="221"/>
      <c r="X127" s="144"/>
      <c r="Y127" s="144"/>
      <c r="Z127" s="144"/>
    </row>
    <row r="128" spans="1:26" ht="24.95" customHeight="1" x14ac:dyDescent="0.25">
      <c r="A128" s="185"/>
      <c r="B128" s="217"/>
      <c r="C128" s="186" t="s">
        <v>154</v>
      </c>
      <c r="D128" s="337" t="s">
        <v>155</v>
      </c>
      <c r="E128" s="337"/>
      <c r="F128" s="180" t="s">
        <v>101</v>
      </c>
      <c r="G128" s="181">
        <v>30.67</v>
      </c>
      <c r="H128" s="187"/>
      <c r="I128" s="180">
        <f>ROUND(G128*(H128),2)</f>
        <v>0</v>
      </c>
      <c r="J128" s="182">
        <f>ROUND(G128*(N128),2)</f>
        <v>0</v>
      </c>
      <c r="K128" s="183">
        <f>ROUND(G128*(O128),2)</f>
        <v>0</v>
      </c>
      <c r="L128" s="183">
        <f>ROUND(G128*(H128),2)</f>
        <v>0</v>
      </c>
      <c r="M128" s="183"/>
      <c r="N128" s="183">
        <v>0</v>
      </c>
      <c r="O128" s="183"/>
      <c r="P128" s="188">
        <v>0.55359000000000003</v>
      </c>
      <c r="Q128" s="188"/>
      <c r="R128" s="188">
        <v>0.55359000000000003</v>
      </c>
      <c r="S128" s="184">
        <f>ROUND(G128*(P128),3)</f>
        <v>16.978999999999999</v>
      </c>
      <c r="T128" s="184"/>
      <c r="U128" s="184"/>
      <c r="V128" s="204"/>
      <c r="W128" s="55"/>
      <c r="Z128">
        <v>0</v>
      </c>
    </row>
    <row r="129" spans="1:26" ht="24.95" customHeight="1" x14ac:dyDescent="0.25">
      <c r="A129" s="185"/>
      <c r="B129" s="217"/>
      <c r="C129" s="186" t="s">
        <v>156</v>
      </c>
      <c r="D129" s="337" t="s">
        <v>157</v>
      </c>
      <c r="E129" s="337"/>
      <c r="F129" s="180" t="s">
        <v>101</v>
      </c>
      <c r="G129" s="181">
        <v>1.82</v>
      </c>
      <c r="H129" s="187"/>
      <c r="I129" s="180">
        <f>ROUND(G129*(H129),2)</f>
        <v>0</v>
      </c>
      <c r="J129" s="182">
        <f>ROUND(G129*(N129),2)</f>
        <v>0</v>
      </c>
      <c r="K129" s="183">
        <f>ROUND(G129*(O129),2)</f>
        <v>0</v>
      </c>
      <c r="L129" s="183">
        <f>ROUND(G129*(H129),2)</f>
        <v>0</v>
      </c>
      <c r="M129" s="183"/>
      <c r="N129" s="183">
        <v>0</v>
      </c>
      <c r="O129" s="183"/>
      <c r="P129" s="188">
        <v>2.2119</v>
      </c>
      <c r="Q129" s="188"/>
      <c r="R129" s="188">
        <v>2.2119</v>
      </c>
      <c r="S129" s="184">
        <f>ROUND(G129*(P129),3)</f>
        <v>4.0259999999999998</v>
      </c>
      <c r="T129" s="184"/>
      <c r="U129" s="184"/>
      <c r="V129" s="204"/>
      <c r="W129" s="55"/>
      <c r="Z129">
        <v>0</v>
      </c>
    </row>
    <row r="130" spans="1:26" ht="24.95" customHeight="1" x14ac:dyDescent="0.25">
      <c r="A130" s="185"/>
      <c r="B130" s="217"/>
      <c r="C130" s="186" t="s">
        <v>158</v>
      </c>
      <c r="D130" s="337" t="s">
        <v>159</v>
      </c>
      <c r="E130" s="337"/>
      <c r="F130" s="180" t="s">
        <v>111</v>
      </c>
      <c r="G130" s="181">
        <v>36.4</v>
      </c>
      <c r="H130" s="187"/>
      <c r="I130" s="180">
        <f>ROUND(G130*(H130),2)</f>
        <v>0</v>
      </c>
      <c r="J130" s="182">
        <f>ROUND(G130*(N130),2)</f>
        <v>0</v>
      </c>
      <c r="K130" s="183">
        <f>ROUND(G130*(O130),2)</f>
        <v>0</v>
      </c>
      <c r="L130" s="183">
        <f>ROUND(G130*(H130),2)</f>
        <v>0</v>
      </c>
      <c r="M130" s="183"/>
      <c r="N130" s="183">
        <v>0</v>
      </c>
      <c r="O130" s="183"/>
      <c r="P130" s="188">
        <v>2.81E-3</v>
      </c>
      <c r="Q130" s="188"/>
      <c r="R130" s="188">
        <v>2.81E-3</v>
      </c>
      <c r="S130" s="184">
        <f>ROUND(G130*(P130),3)</f>
        <v>0.10199999999999999</v>
      </c>
      <c r="T130" s="184"/>
      <c r="U130" s="184"/>
      <c r="V130" s="204"/>
      <c r="W130" s="55"/>
      <c r="Z130">
        <v>0</v>
      </c>
    </row>
    <row r="131" spans="1:26" ht="24.95" customHeight="1" x14ac:dyDescent="0.25">
      <c r="A131" s="185"/>
      <c r="B131" s="217"/>
      <c r="C131" s="186" t="s">
        <v>160</v>
      </c>
      <c r="D131" s="337" t="s">
        <v>161</v>
      </c>
      <c r="E131" s="337"/>
      <c r="F131" s="180" t="s">
        <v>111</v>
      </c>
      <c r="G131" s="181">
        <v>36.4</v>
      </c>
      <c r="H131" s="187"/>
      <c r="I131" s="180">
        <f>ROUND(G131*(H131),2)</f>
        <v>0</v>
      </c>
      <c r="J131" s="182">
        <f>ROUND(G131*(N131),2)</f>
        <v>0</v>
      </c>
      <c r="K131" s="183">
        <f>ROUND(G131*(O131),2)</f>
        <v>0</v>
      </c>
      <c r="L131" s="183">
        <f>ROUND(G131*(H131),2)</f>
        <v>0</v>
      </c>
      <c r="M131" s="183"/>
      <c r="N131" s="183">
        <v>0</v>
      </c>
      <c r="O131" s="183"/>
      <c r="P131" s="188"/>
      <c r="Q131" s="188"/>
      <c r="R131" s="188"/>
      <c r="S131" s="184">
        <f>ROUND(G131*(P131),3)</f>
        <v>0</v>
      </c>
      <c r="T131" s="184"/>
      <c r="U131" s="184"/>
      <c r="V131" s="204"/>
      <c r="W131" s="55"/>
      <c r="Z131">
        <v>0</v>
      </c>
    </row>
    <row r="132" spans="1:26" ht="24.95" customHeight="1" x14ac:dyDescent="0.25">
      <c r="A132" s="185"/>
      <c r="B132" s="217"/>
      <c r="C132" s="186" t="s">
        <v>162</v>
      </c>
      <c r="D132" s="337" t="s">
        <v>163</v>
      </c>
      <c r="E132" s="337"/>
      <c r="F132" s="180" t="s">
        <v>116</v>
      </c>
      <c r="G132" s="181">
        <v>0.48</v>
      </c>
      <c r="H132" s="187"/>
      <c r="I132" s="180">
        <f>ROUND(G132*(H132),2)</f>
        <v>0</v>
      </c>
      <c r="J132" s="182">
        <f>ROUND(G132*(N132),2)</f>
        <v>0</v>
      </c>
      <c r="K132" s="183">
        <f>ROUND(G132*(O132),2)</f>
        <v>0</v>
      </c>
      <c r="L132" s="183">
        <f>ROUND(G132*(H132),2)</f>
        <v>0</v>
      </c>
      <c r="M132" s="183"/>
      <c r="N132" s="183">
        <v>0</v>
      </c>
      <c r="O132" s="183"/>
      <c r="P132" s="188">
        <v>1.07386</v>
      </c>
      <c r="Q132" s="188"/>
      <c r="R132" s="188">
        <v>1.07386</v>
      </c>
      <c r="S132" s="184">
        <f>ROUND(G132*(P132),3)</f>
        <v>0.51500000000000001</v>
      </c>
      <c r="T132" s="184"/>
      <c r="U132" s="184"/>
      <c r="V132" s="204"/>
      <c r="W132" s="55"/>
      <c r="Z132">
        <v>0</v>
      </c>
    </row>
    <row r="133" spans="1:26" x14ac:dyDescent="0.25">
      <c r="A133" s="10"/>
      <c r="B133" s="57"/>
      <c r="C133" s="178">
        <v>3</v>
      </c>
      <c r="D133" s="336" t="s">
        <v>153</v>
      </c>
      <c r="E133" s="336"/>
      <c r="F133" s="69"/>
      <c r="G133" s="177"/>
      <c r="H133" s="69"/>
      <c r="I133" s="146">
        <f>ROUND((SUM(I127:I132))/1,2)</f>
        <v>0</v>
      </c>
      <c r="J133" s="145"/>
      <c r="K133" s="145"/>
      <c r="L133" s="145">
        <f>ROUND((SUM(L127:L132))/1,2)</f>
        <v>0</v>
      </c>
      <c r="M133" s="145">
        <f>ROUND((SUM(M127:M132))/1,2)</f>
        <v>0</v>
      </c>
      <c r="N133" s="145"/>
      <c r="O133" s="145"/>
      <c r="P133" s="145"/>
      <c r="Q133" s="10"/>
      <c r="R133" s="10"/>
      <c r="S133" s="10">
        <f>ROUND((SUM(S127:S132))/1,2)</f>
        <v>21.62</v>
      </c>
      <c r="T133" s="10"/>
      <c r="U133" s="10"/>
      <c r="V133" s="206">
        <f>ROUND((SUM(V127:V132))/1,2)</f>
        <v>0</v>
      </c>
      <c r="W133" s="221"/>
      <c r="X133" s="144"/>
      <c r="Y133" s="144"/>
      <c r="Z133" s="144"/>
    </row>
    <row r="134" spans="1:26" x14ac:dyDescent="0.25">
      <c r="A134" s="1"/>
      <c r="B134" s="214"/>
      <c r="C134" s="1"/>
      <c r="D134" s="1"/>
      <c r="E134" s="139"/>
      <c r="F134" s="139"/>
      <c r="G134" s="171"/>
      <c r="H134" s="139"/>
      <c r="I134" s="139"/>
      <c r="J134" s="140"/>
      <c r="K134" s="140"/>
      <c r="L134" s="140"/>
      <c r="M134" s="140"/>
      <c r="N134" s="140"/>
      <c r="O134" s="140"/>
      <c r="P134" s="140"/>
      <c r="Q134" s="1"/>
      <c r="R134" s="1"/>
      <c r="S134" s="1"/>
      <c r="T134" s="1"/>
      <c r="U134" s="1"/>
      <c r="V134" s="207"/>
      <c r="W134" s="55"/>
    </row>
    <row r="135" spans="1:26" x14ac:dyDescent="0.25">
      <c r="A135" s="10"/>
      <c r="B135" s="57"/>
      <c r="C135" s="178">
        <v>4</v>
      </c>
      <c r="D135" s="336" t="s">
        <v>164</v>
      </c>
      <c r="E135" s="336"/>
      <c r="F135" s="69"/>
      <c r="G135" s="177"/>
      <c r="H135" s="69"/>
      <c r="I135" s="69"/>
      <c r="J135" s="145"/>
      <c r="K135" s="145"/>
      <c r="L135" s="145"/>
      <c r="M135" s="145"/>
      <c r="N135" s="145"/>
      <c r="O135" s="145"/>
      <c r="P135" s="145"/>
      <c r="Q135" s="10"/>
      <c r="R135" s="10"/>
      <c r="S135" s="10"/>
      <c r="T135" s="10"/>
      <c r="U135" s="10"/>
      <c r="V135" s="203"/>
      <c r="W135" s="221"/>
      <c r="X135" s="144"/>
      <c r="Y135" s="144"/>
      <c r="Z135" s="144"/>
    </row>
    <row r="136" spans="1:26" ht="24.95" customHeight="1" x14ac:dyDescent="0.25">
      <c r="A136" s="185"/>
      <c r="B136" s="217"/>
      <c r="C136" s="186" t="s">
        <v>165</v>
      </c>
      <c r="D136" s="337" t="s">
        <v>166</v>
      </c>
      <c r="E136" s="337"/>
      <c r="F136" s="180" t="s">
        <v>101</v>
      </c>
      <c r="G136" s="181">
        <v>22.54</v>
      </c>
      <c r="H136" s="187"/>
      <c r="I136" s="180">
        <f t="shared" ref="I136:I147" si="10">ROUND(G136*(H136),2)</f>
        <v>0</v>
      </c>
      <c r="J136" s="182">
        <f t="shared" ref="J136:J147" si="11">ROUND(G136*(N136),2)</f>
        <v>0</v>
      </c>
      <c r="K136" s="183">
        <f t="shared" ref="K136:K147" si="12">ROUND(G136*(O136),2)</f>
        <v>0</v>
      </c>
      <c r="L136" s="183">
        <f t="shared" ref="L136:L147" si="13">ROUND(G136*(H136),2)</f>
        <v>0</v>
      </c>
      <c r="M136" s="183"/>
      <c r="N136" s="183">
        <v>0</v>
      </c>
      <c r="O136" s="183"/>
      <c r="P136" s="188">
        <v>2.21204</v>
      </c>
      <c r="Q136" s="188"/>
      <c r="R136" s="188">
        <v>2.21204</v>
      </c>
      <c r="S136" s="184">
        <f t="shared" ref="S136:S147" si="14">ROUND(G136*(P136),3)</f>
        <v>49.859000000000002</v>
      </c>
      <c r="T136" s="184"/>
      <c r="U136" s="184"/>
      <c r="V136" s="204"/>
      <c r="W136" s="55"/>
      <c r="Z136">
        <v>0</v>
      </c>
    </row>
    <row r="137" spans="1:26" ht="24.95" customHeight="1" x14ac:dyDescent="0.25">
      <c r="A137" s="185"/>
      <c r="B137" s="217"/>
      <c r="C137" s="186" t="s">
        <v>167</v>
      </c>
      <c r="D137" s="337" t="s">
        <v>168</v>
      </c>
      <c r="E137" s="337"/>
      <c r="F137" s="180" t="s">
        <v>111</v>
      </c>
      <c r="G137" s="181">
        <v>81.55</v>
      </c>
      <c r="H137" s="187"/>
      <c r="I137" s="180">
        <f t="shared" si="10"/>
        <v>0</v>
      </c>
      <c r="J137" s="182">
        <f t="shared" si="11"/>
        <v>0</v>
      </c>
      <c r="K137" s="183">
        <f t="shared" si="12"/>
        <v>0</v>
      </c>
      <c r="L137" s="183">
        <f t="shared" si="13"/>
        <v>0</v>
      </c>
      <c r="M137" s="183"/>
      <c r="N137" s="183">
        <v>0</v>
      </c>
      <c r="O137" s="183"/>
      <c r="P137" s="188">
        <v>4.3899999999999998E-3</v>
      </c>
      <c r="Q137" s="188"/>
      <c r="R137" s="188">
        <v>4.3899999999999998E-3</v>
      </c>
      <c r="S137" s="184">
        <f t="shared" si="14"/>
        <v>0.35799999999999998</v>
      </c>
      <c r="T137" s="184"/>
      <c r="U137" s="184"/>
      <c r="V137" s="204"/>
      <c r="W137" s="55"/>
      <c r="Z137">
        <v>0</v>
      </c>
    </row>
    <row r="138" spans="1:26" ht="24.95" customHeight="1" x14ac:dyDescent="0.25">
      <c r="A138" s="185"/>
      <c r="B138" s="217"/>
      <c r="C138" s="186" t="s">
        <v>169</v>
      </c>
      <c r="D138" s="337" t="s">
        <v>170</v>
      </c>
      <c r="E138" s="337"/>
      <c r="F138" s="180" t="s">
        <v>111</v>
      </c>
      <c r="G138" s="181">
        <v>5.49</v>
      </c>
      <c r="H138" s="187"/>
      <c r="I138" s="180">
        <f t="shared" si="10"/>
        <v>0</v>
      </c>
      <c r="J138" s="182">
        <f t="shared" si="11"/>
        <v>0</v>
      </c>
      <c r="K138" s="183">
        <f t="shared" si="12"/>
        <v>0</v>
      </c>
      <c r="L138" s="183">
        <f t="shared" si="13"/>
        <v>0</v>
      </c>
      <c r="M138" s="183"/>
      <c r="N138" s="183">
        <v>0</v>
      </c>
      <c r="O138" s="183"/>
      <c r="P138" s="188">
        <v>7.2500000000000004E-3</v>
      </c>
      <c r="Q138" s="188"/>
      <c r="R138" s="188">
        <v>7.2500000000000004E-3</v>
      </c>
      <c r="S138" s="184">
        <f t="shared" si="14"/>
        <v>0.04</v>
      </c>
      <c r="T138" s="184"/>
      <c r="U138" s="184"/>
      <c r="V138" s="204"/>
      <c r="W138" s="55"/>
      <c r="Z138">
        <v>0</v>
      </c>
    </row>
    <row r="139" spans="1:26" ht="24.95" customHeight="1" x14ac:dyDescent="0.25">
      <c r="A139" s="185"/>
      <c r="B139" s="217"/>
      <c r="C139" s="186" t="s">
        <v>171</v>
      </c>
      <c r="D139" s="337" t="s">
        <v>172</v>
      </c>
      <c r="E139" s="337"/>
      <c r="F139" s="180" t="s">
        <v>111</v>
      </c>
      <c r="G139" s="181">
        <v>54.73</v>
      </c>
      <c r="H139" s="187"/>
      <c r="I139" s="180">
        <f t="shared" si="10"/>
        <v>0</v>
      </c>
      <c r="J139" s="182">
        <f t="shared" si="11"/>
        <v>0</v>
      </c>
      <c r="K139" s="183">
        <f t="shared" si="12"/>
        <v>0</v>
      </c>
      <c r="L139" s="183">
        <f t="shared" si="13"/>
        <v>0</v>
      </c>
      <c r="M139" s="183"/>
      <c r="N139" s="183">
        <v>0</v>
      </c>
      <c r="O139" s="183"/>
      <c r="P139" s="188">
        <v>4.8199999999999996E-3</v>
      </c>
      <c r="Q139" s="188"/>
      <c r="R139" s="188">
        <v>4.8199999999999996E-3</v>
      </c>
      <c r="S139" s="184">
        <f t="shared" si="14"/>
        <v>0.26400000000000001</v>
      </c>
      <c r="T139" s="184"/>
      <c r="U139" s="184"/>
      <c r="V139" s="204"/>
      <c r="W139" s="55"/>
      <c r="Z139">
        <v>0</v>
      </c>
    </row>
    <row r="140" spans="1:26" ht="24.95" customHeight="1" x14ac:dyDescent="0.25">
      <c r="A140" s="185"/>
      <c r="B140" s="217"/>
      <c r="C140" s="186" t="s">
        <v>173</v>
      </c>
      <c r="D140" s="337" t="s">
        <v>174</v>
      </c>
      <c r="E140" s="337"/>
      <c r="F140" s="180" t="s">
        <v>111</v>
      </c>
      <c r="G140" s="181">
        <v>54.73</v>
      </c>
      <c r="H140" s="187"/>
      <c r="I140" s="180">
        <f t="shared" si="10"/>
        <v>0</v>
      </c>
      <c r="J140" s="182">
        <f t="shared" si="11"/>
        <v>0</v>
      </c>
      <c r="K140" s="183">
        <f t="shared" si="12"/>
        <v>0</v>
      </c>
      <c r="L140" s="183">
        <f t="shared" si="13"/>
        <v>0</v>
      </c>
      <c r="M140" s="183"/>
      <c r="N140" s="183">
        <v>0</v>
      </c>
      <c r="O140" s="183"/>
      <c r="P140" s="188"/>
      <c r="Q140" s="188"/>
      <c r="R140" s="188"/>
      <c r="S140" s="184">
        <f t="shared" si="14"/>
        <v>0</v>
      </c>
      <c r="T140" s="184"/>
      <c r="U140" s="184"/>
      <c r="V140" s="204"/>
      <c r="W140" s="55"/>
      <c r="Z140">
        <v>0</v>
      </c>
    </row>
    <row r="141" spans="1:26" ht="24.95" customHeight="1" x14ac:dyDescent="0.25">
      <c r="A141" s="185"/>
      <c r="B141" s="217"/>
      <c r="C141" s="186" t="s">
        <v>175</v>
      </c>
      <c r="D141" s="337" t="s">
        <v>176</v>
      </c>
      <c r="E141" s="337"/>
      <c r="F141" s="179" t="s">
        <v>111</v>
      </c>
      <c r="G141" s="181">
        <v>53.7</v>
      </c>
      <c r="H141" s="187"/>
      <c r="I141" s="180">
        <f t="shared" si="10"/>
        <v>0</v>
      </c>
      <c r="J141" s="179">
        <f t="shared" si="11"/>
        <v>0</v>
      </c>
      <c r="K141" s="184">
        <f t="shared" si="12"/>
        <v>0</v>
      </c>
      <c r="L141" s="184">
        <f t="shared" si="13"/>
        <v>0</v>
      </c>
      <c r="M141" s="184"/>
      <c r="N141" s="184">
        <v>0</v>
      </c>
      <c r="O141" s="184"/>
      <c r="P141" s="188">
        <v>3.1999999999999999E-5</v>
      </c>
      <c r="Q141" s="188"/>
      <c r="R141" s="188">
        <v>3.1999999999999999E-5</v>
      </c>
      <c r="S141" s="184">
        <f t="shared" si="14"/>
        <v>2E-3</v>
      </c>
      <c r="T141" s="184"/>
      <c r="U141" s="184"/>
      <c r="V141" s="204"/>
      <c r="W141" s="55"/>
      <c r="Z141">
        <v>0</v>
      </c>
    </row>
    <row r="142" spans="1:26" ht="24.95" customHeight="1" x14ac:dyDescent="0.25">
      <c r="A142" s="185"/>
      <c r="B142" s="218"/>
      <c r="C142" s="195" t="s">
        <v>177</v>
      </c>
      <c r="D142" s="349" t="s">
        <v>178</v>
      </c>
      <c r="E142" s="349"/>
      <c r="F142" s="189" t="s">
        <v>179</v>
      </c>
      <c r="G142" s="191">
        <v>53.7</v>
      </c>
      <c r="H142" s="196"/>
      <c r="I142" s="190">
        <f t="shared" si="10"/>
        <v>0</v>
      </c>
      <c r="J142" s="189">
        <f t="shared" si="11"/>
        <v>0</v>
      </c>
      <c r="K142" s="194">
        <f t="shared" si="12"/>
        <v>0</v>
      </c>
      <c r="L142" s="194">
        <f t="shared" si="13"/>
        <v>0</v>
      </c>
      <c r="M142" s="194">
        <f>ROUND(G142*(H142),2)</f>
        <v>0</v>
      </c>
      <c r="N142" s="194">
        <v>0</v>
      </c>
      <c r="O142" s="194"/>
      <c r="P142" s="197"/>
      <c r="Q142" s="197"/>
      <c r="R142" s="197"/>
      <c r="S142" s="194">
        <f t="shared" si="14"/>
        <v>0</v>
      </c>
      <c r="T142" s="194"/>
      <c r="U142" s="194"/>
      <c r="V142" s="205"/>
      <c r="W142" s="55"/>
      <c r="Z142">
        <v>0</v>
      </c>
    </row>
    <row r="143" spans="1:26" ht="24.95" customHeight="1" x14ac:dyDescent="0.25">
      <c r="A143" s="185"/>
      <c r="B143" s="217"/>
      <c r="C143" s="186" t="s">
        <v>180</v>
      </c>
      <c r="D143" s="337" t="s">
        <v>181</v>
      </c>
      <c r="E143" s="337"/>
      <c r="F143" s="179" t="s">
        <v>111</v>
      </c>
      <c r="G143" s="181">
        <v>5.49</v>
      </c>
      <c r="H143" s="187"/>
      <c r="I143" s="180">
        <f t="shared" si="10"/>
        <v>0</v>
      </c>
      <c r="J143" s="179">
        <f t="shared" si="11"/>
        <v>0</v>
      </c>
      <c r="K143" s="184">
        <f t="shared" si="12"/>
        <v>0</v>
      </c>
      <c r="L143" s="184">
        <f t="shared" si="13"/>
        <v>0</v>
      </c>
      <c r="M143" s="184"/>
      <c r="N143" s="184">
        <v>0</v>
      </c>
      <c r="O143" s="184"/>
      <c r="P143" s="188"/>
      <c r="Q143" s="188"/>
      <c r="R143" s="188"/>
      <c r="S143" s="184">
        <f t="shared" si="14"/>
        <v>0</v>
      </c>
      <c r="T143" s="184"/>
      <c r="U143" s="184"/>
      <c r="V143" s="204"/>
      <c r="W143" s="55"/>
      <c r="Z143">
        <v>0</v>
      </c>
    </row>
    <row r="144" spans="1:26" ht="24.95" customHeight="1" x14ac:dyDescent="0.25">
      <c r="A144" s="185"/>
      <c r="B144" s="217"/>
      <c r="C144" s="186" t="s">
        <v>182</v>
      </c>
      <c r="D144" s="337" t="s">
        <v>183</v>
      </c>
      <c r="E144" s="337"/>
      <c r="F144" s="179" t="s">
        <v>111</v>
      </c>
      <c r="G144" s="181">
        <v>81.55</v>
      </c>
      <c r="H144" s="187"/>
      <c r="I144" s="180">
        <f t="shared" si="10"/>
        <v>0</v>
      </c>
      <c r="J144" s="179">
        <f t="shared" si="11"/>
        <v>0</v>
      </c>
      <c r="K144" s="184">
        <f t="shared" si="12"/>
        <v>0</v>
      </c>
      <c r="L144" s="184">
        <f t="shared" si="13"/>
        <v>0</v>
      </c>
      <c r="M144" s="184"/>
      <c r="N144" s="184">
        <v>0</v>
      </c>
      <c r="O144" s="184"/>
      <c r="P144" s="188"/>
      <c r="Q144" s="188"/>
      <c r="R144" s="188"/>
      <c r="S144" s="184">
        <f t="shared" si="14"/>
        <v>0</v>
      </c>
      <c r="T144" s="184"/>
      <c r="U144" s="184"/>
      <c r="V144" s="204"/>
      <c r="W144" s="55"/>
      <c r="Z144">
        <v>0</v>
      </c>
    </row>
    <row r="145" spans="1:26" ht="24.95" customHeight="1" x14ac:dyDescent="0.25">
      <c r="A145" s="185"/>
      <c r="B145" s="217"/>
      <c r="C145" s="186" t="s">
        <v>184</v>
      </c>
      <c r="D145" s="337" t="s">
        <v>185</v>
      </c>
      <c r="E145" s="337"/>
      <c r="F145" s="179" t="s">
        <v>111</v>
      </c>
      <c r="G145" s="181">
        <v>73.17</v>
      </c>
      <c r="H145" s="187"/>
      <c r="I145" s="180">
        <f t="shared" si="10"/>
        <v>0</v>
      </c>
      <c r="J145" s="179">
        <f t="shared" si="11"/>
        <v>0</v>
      </c>
      <c r="K145" s="184">
        <f t="shared" si="12"/>
        <v>0</v>
      </c>
      <c r="L145" s="184">
        <f t="shared" si="13"/>
        <v>0</v>
      </c>
      <c r="M145" s="184"/>
      <c r="N145" s="184">
        <v>0</v>
      </c>
      <c r="O145" s="184"/>
      <c r="P145" s="188">
        <v>3.8700000000000002E-3</v>
      </c>
      <c r="Q145" s="188"/>
      <c r="R145" s="188">
        <v>3.8700000000000002E-3</v>
      </c>
      <c r="S145" s="184">
        <f t="shared" si="14"/>
        <v>0.28299999999999997</v>
      </c>
      <c r="T145" s="184"/>
      <c r="U145" s="184"/>
      <c r="V145" s="204"/>
      <c r="W145" s="55"/>
      <c r="Z145">
        <v>0</v>
      </c>
    </row>
    <row r="146" spans="1:26" ht="24.95" customHeight="1" x14ac:dyDescent="0.25">
      <c r="A146" s="185"/>
      <c r="B146" s="217"/>
      <c r="C146" s="186" t="s">
        <v>186</v>
      </c>
      <c r="D146" s="337" t="s">
        <v>187</v>
      </c>
      <c r="E146" s="337"/>
      <c r="F146" s="179" t="s">
        <v>111</v>
      </c>
      <c r="G146" s="181">
        <v>73.17</v>
      </c>
      <c r="H146" s="187"/>
      <c r="I146" s="180">
        <f t="shared" si="10"/>
        <v>0</v>
      </c>
      <c r="J146" s="179">
        <f t="shared" si="11"/>
        <v>0</v>
      </c>
      <c r="K146" s="184">
        <f t="shared" si="12"/>
        <v>0</v>
      </c>
      <c r="L146" s="184">
        <f t="shared" si="13"/>
        <v>0</v>
      </c>
      <c r="M146" s="184"/>
      <c r="N146" s="184">
        <v>0</v>
      </c>
      <c r="O146" s="184"/>
      <c r="P146" s="188"/>
      <c r="Q146" s="188"/>
      <c r="R146" s="188"/>
      <c r="S146" s="184">
        <f t="shared" si="14"/>
        <v>0</v>
      </c>
      <c r="T146" s="184"/>
      <c r="U146" s="184"/>
      <c r="V146" s="204"/>
      <c r="W146" s="55"/>
      <c r="Z146">
        <v>0</v>
      </c>
    </row>
    <row r="147" spans="1:26" ht="24.95" customHeight="1" x14ac:dyDescent="0.25">
      <c r="A147" s="185"/>
      <c r="B147" s="217"/>
      <c r="C147" s="186" t="s">
        <v>188</v>
      </c>
      <c r="D147" s="337" t="s">
        <v>189</v>
      </c>
      <c r="E147" s="337"/>
      <c r="F147" s="179" t="s">
        <v>116</v>
      </c>
      <c r="G147" s="181">
        <v>3.5</v>
      </c>
      <c r="H147" s="187"/>
      <c r="I147" s="180">
        <f t="shared" si="10"/>
        <v>0</v>
      </c>
      <c r="J147" s="179">
        <f t="shared" si="11"/>
        <v>0</v>
      </c>
      <c r="K147" s="184">
        <f t="shared" si="12"/>
        <v>0</v>
      </c>
      <c r="L147" s="184">
        <f t="shared" si="13"/>
        <v>0</v>
      </c>
      <c r="M147" s="184"/>
      <c r="N147" s="184">
        <v>0</v>
      </c>
      <c r="O147" s="184"/>
      <c r="P147" s="188">
        <v>1.01688</v>
      </c>
      <c r="Q147" s="188"/>
      <c r="R147" s="188">
        <v>1.01688</v>
      </c>
      <c r="S147" s="184">
        <f t="shared" si="14"/>
        <v>3.5590000000000002</v>
      </c>
      <c r="T147" s="184"/>
      <c r="U147" s="184"/>
      <c r="V147" s="204"/>
      <c r="W147" s="55"/>
      <c r="Z147">
        <v>0</v>
      </c>
    </row>
    <row r="148" spans="1:26" x14ac:dyDescent="0.25">
      <c r="A148" s="10"/>
      <c r="B148" s="57"/>
      <c r="C148" s="178">
        <v>4</v>
      </c>
      <c r="D148" s="336" t="s">
        <v>164</v>
      </c>
      <c r="E148" s="336"/>
      <c r="F148" s="10"/>
      <c r="G148" s="177"/>
      <c r="H148" s="69"/>
      <c r="I148" s="146">
        <f>ROUND((SUM(I135:I147))/1,2)</f>
        <v>0</v>
      </c>
      <c r="J148" s="10"/>
      <c r="K148" s="10"/>
      <c r="L148" s="10">
        <f>ROUND((SUM(L135:L147))/1,2)</f>
        <v>0</v>
      </c>
      <c r="M148" s="10">
        <f>ROUND((SUM(M135:M147))/1,2)</f>
        <v>0</v>
      </c>
      <c r="N148" s="10"/>
      <c r="O148" s="10"/>
      <c r="P148" s="10"/>
      <c r="Q148" s="10"/>
      <c r="R148" s="10"/>
      <c r="S148" s="10">
        <f>ROUND((SUM(S135:S147))/1,2)</f>
        <v>54.37</v>
      </c>
      <c r="T148" s="10"/>
      <c r="U148" s="10"/>
      <c r="V148" s="206">
        <f>ROUND((SUM(V135:V147))/1,2)</f>
        <v>0</v>
      </c>
      <c r="W148" s="221"/>
      <c r="X148" s="144"/>
      <c r="Y148" s="144"/>
      <c r="Z148" s="144"/>
    </row>
    <row r="149" spans="1:26" x14ac:dyDescent="0.25">
      <c r="A149" s="1"/>
      <c r="B149" s="214"/>
      <c r="C149" s="1"/>
      <c r="D149" s="1"/>
      <c r="E149" s="1"/>
      <c r="F149" s="1"/>
      <c r="G149" s="171"/>
      <c r="H149" s="139"/>
      <c r="I149" s="13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07"/>
      <c r="W149" s="55"/>
    </row>
    <row r="150" spans="1:26" x14ac:dyDescent="0.25">
      <c r="A150" s="10"/>
      <c r="B150" s="57"/>
      <c r="C150" s="178">
        <v>5</v>
      </c>
      <c r="D150" s="336" t="s">
        <v>190</v>
      </c>
      <c r="E150" s="336"/>
      <c r="F150" s="10"/>
      <c r="G150" s="177"/>
      <c r="H150" s="69"/>
      <c r="I150" s="6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203"/>
      <c r="W150" s="221"/>
      <c r="X150" s="144"/>
      <c r="Y150" s="144"/>
      <c r="Z150" s="144"/>
    </row>
    <row r="151" spans="1:26" ht="24.95" customHeight="1" x14ac:dyDescent="0.25">
      <c r="A151" s="185"/>
      <c r="B151" s="217"/>
      <c r="C151" s="186" t="s">
        <v>191</v>
      </c>
      <c r="D151" s="337" t="s">
        <v>192</v>
      </c>
      <c r="E151" s="337"/>
      <c r="F151" s="179" t="s">
        <v>111</v>
      </c>
      <c r="G151" s="181">
        <v>168.2</v>
      </c>
      <c r="H151" s="187"/>
      <c r="I151" s="180">
        <f>ROUND(G151*(H151),2)</f>
        <v>0</v>
      </c>
      <c r="J151" s="179">
        <f>ROUND(G151*(N151),2)</f>
        <v>0</v>
      </c>
      <c r="K151" s="184">
        <f>ROUND(G151*(O151),2)</f>
        <v>0</v>
      </c>
      <c r="L151" s="184">
        <f>ROUND(G151*(H151),2)</f>
        <v>0</v>
      </c>
      <c r="M151" s="184"/>
      <c r="N151" s="184">
        <v>0</v>
      </c>
      <c r="O151" s="184"/>
      <c r="P151" s="188">
        <v>0.37080000000000002</v>
      </c>
      <c r="Q151" s="188"/>
      <c r="R151" s="188">
        <v>0.37080000000000002</v>
      </c>
      <c r="S151" s="184">
        <f>ROUND(G151*(P151),3)</f>
        <v>62.369</v>
      </c>
      <c r="T151" s="184"/>
      <c r="U151" s="184"/>
      <c r="V151" s="204"/>
      <c r="W151" s="55"/>
      <c r="Z151">
        <v>0</v>
      </c>
    </row>
    <row r="152" spans="1:26" ht="24.95" customHeight="1" x14ac:dyDescent="0.25">
      <c r="A152" s="185"/>
      <c r="B152" s="217"/>
      <c r="C152" s="186" t="s">
        <v>193</v>
      </c>
      <c r="D152" s="337" t="s">
        <v>194</v>
      </c>
      <c r="E152" s="337"/>
      <c r="F152" s="179" t="s">
        <v>111</v>
      </c>
      <c r="G152" s="181">
        <v>168.2</v>
      </c>
      <c r="H152" s="187"/>
      <c r="I152" s="180">
        <f>ROUND(G152*(H152),2)</f>
        <v>0</v>
      </c>
      <c r="J152" s="179">
        <f>ROUND(G152*(N152),2)</f>
        <v>0</v>
      </c>
      <c r="K152" s="184">
        <f>ROUND(G152*(O152),2)</f>
        <v>0</v>
      </c>
      <c r="L152" s="184">
        <f>ROUND(G152*(H152),2)</f>
        <v>0</v>
      </c>
      <c r="M152" s="184"/>
      <c r="N152" s="184">
        <v>0</v>
      </c>
      <c r="O152" s="184"/>
      <c r="P152" s="188">
        <v>0.37080000000000002</v>
      </c>
      <c r="Q152" s="188"/>
      <c r="R152" s="188">
        <v>0.37080000000000002</v>
      </c>
      <c r="S152" s="184">
        <f>ROUND(G152*(P152),3)</f>
        <v>62.369</v>
      </c>
      <c r="T152" s="184"/>
      <c r="U152" s="184"/>
      <c r="V152" s="204"/>
      <c r="W152" s="55"/>
      <c r="Z152">
        <v>0</v>
      </c>
    </row>
    <row r="153" spans="1:26" ht="24.95" customHeight="1" x14ac:dyDescent="0.25">
      <c r="A153" s="185"/>
      <c r="B153" s="217"/>
      <c r="C153" s="186" t="s">
        <v>195</v>
      </c>
      <c r="D153" s="337" t="s">
        <v>196</v>
      </c>
      <c r="E153" s="337"/>
      <c r="F153" s="179" t="s">
        <v>111</v>
      </c>
      <c r="G153" s="181">
        <v>168.2</v>
      </c>
      <c r="H153" s="187"/>
      <c r="I153" s="180">
        <f>ROUND(G153*(H153),2)</f>
        <v>0</v>
      </c>
      <c r="J153" s="179">
        <f>ROUND(G153*(N153),2)</f>
        <v>0</v>
      </c>
      <c r="K153" s="184">
        <f>ROUND(G153*(O153),2)</f>
        <v>0</v>
      </c>
      <c r="L153" s="184">
        <f>ROUND(G153*(H153),2)</f>
        <v>0</v>
      </c>
      <c r="M153" s="184"/>
      <c r="N153" s="184">
        <v>0</v>
      </c>
      <c r="O153" s="184"/>
      <c r="P153" s="188">
        <v>0.60104000000000002</v>
      </c>
      <c r="Q153" s="188"/>
      <c r="R153" s="188">
        <v>0.60104000000000002</v>
      </c>
      <c r="S153" s="184">
        <f>ROUND(G153*(P153),3)</f>
        <v>101.095</v>
      </c>
      <c r="T153" s="184"/>
      <c r="U153" s="184"/>
      <c r="V153" s="204"/>
      <c r="W153" s="55"/>
      <c r="Z153">
        <v>0</v>
      </c>
    </row>
    <row r="154" spans="1:26" x14ac:dyDescent="0.25">
      <c r="A154" s="10"/>
      <c r="B154" s="57"/>
      <c r="C154" s="178">
        <v>5</v>
      </c>
      <c r="D154" s="336" t="s">
        <v>190</v>
      </c>
      <c r="E154" s="336"/>
      <c r="F154" s="10"/>
      <c r="G154" s="177"/>
      <c r="H154" s="69"/>
      <c r="I154" s="146">
        <f>ROUND((SUM(I150:I153))/1,2)</f>
        <v>0</v>
      </c>
      <c r="J154" s="10"/>
      <c r="K154" s="10"/>
      <c r="L154" s="10">
        <f>ROUND((SUM(L150:L153))/1,2)</f>
        <v>0</v>
      </c>
      <c r="M154" s="10">
        <f>ROUND((SUM(M150:M153))/1,2)</f>
        <v>0</v>
      </c>
      <c r="N154" s="10"/>
      <c r="O154" s="10"/>
      <c r="P154" s="10"/>
      <c r="Q154" s="10"/>
      <c r="R154" s="10"/>
      <c r="S154" s="10">
        <f>ROUND((SUM(S150:S153))/1,2)</f>
        <v>225.83</v>
      </c>
      <c r="T154" s="10"/>
      <c r="U154" s="10"/>
      <c r="V154" s="206">
        <f>ROUND((SUM(V150:V153))/1,2)</f>
        <v>0</v>
      </c>
      <c r="W154" s="221"/>
      <c r="X154" s="144"/>
      <c r="Y154" s="144"/>
      <c r="Z154" s="144"/>
    </row>
    <row r="155" spans="1:26" x14ac:dyDescent="0.25">
      <c r="A155" s="1"/>
      <c r="B155" s="214"/>
      <c r="C155" s="1"/>
      <c r="D155" s="1"/>
      <c r="E155" s="1"/>
      <c r="F155" s="1"/>
      <c r="G155" s="171"/>
      <c r="H155" s="139"/>
      <c r="I155" s="13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07"/>
      <c r="W155" s="55"/>
    </row>
    <row r="156" spans="1:26" x14ac:dyDescent="0.25">
      <c r="A156" s="10"/>
      <c r="B156" s="57"/>
      <c r="C156" s="178">
        <v>6</v>
      </c>
      <c r="D156" s="336" t="s">
        <v>197</v>
      </c>
      <c r="E156" s="336"/>
      <c r="F156" s="10"/>
      <c r="G156" s="177"/>
      <c r="H156" s="69"/>
      <c r="I156" s="6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203"/>
      <c r="W156" s="221"/>
      <c r="X156" s="144"/>
      <c r="Y156" s="144"/>
      <c r="Z156" s="144"/>
    </row>
    <row r="157" spans="1:26" ht="24.95" customHeight="1" x14ac:dyDescent="0.25">
      <c r="A157" s="185"/>
      <c r="B157" s="217"/>
      <c r="C157" s="186" t="s">
        <v>198</v>
      </c>
      <c r="D157" s="337" t="s">
        <v>199</v>
      </c>
      <c r="E157" s="337"/>
      <c r="F157" s="179" t="s">
        <v>111</v>
      </c>
      <c r="G157" s="181">
        <v>247.8</v>
      </c>
      <c r="H157" s="187"/>
      <c r="I157" s="180">
        <f t="shared" ref="I157:I168" si="15">ROUND(G157*(H157),2)</f>
        <v>0</v>
      </c>
      <c r="J157" s="179">
        <f t="shared" ref="J157:J168" si="16">ROUND(G157*(N157),2)</f>
        <v>0</v>
      </c>
      <c r="K157" s="184">
        <f t="shared" ref="K157:K168" si="17">ROUND(G157*(O157),2)</f>
        <v>0</v>
      </c>
      <c r="L157" s="184">
        <f t="shared" ref="L157:L168" si="18">ROUND(G157*(H157),2)</f>
        <v>0</v>
      </c>
      <c r="M157" s="184"/>
      <c r="N157" s="184">
        <v>0</v>
      </c>
      <c r="O157" s="184"/>
      <c r="P157" s="188">
        <v>2.8800000000000002E-3</v>
      </c>
      <c r="Q157" s="188"/>
      <c r="R157" s="188">
        <v>2.8800000000000002E-3</v>
      </c>
      <c r="S157" s="184">
        <f t="shared" ref="S157:S168" si="19">ROUND(G157*(P157),3)</f>
        <v>0.71399999999999997</v>
      </c>
      <c r="T157" s="184"/>
      <c r="U157" s="184"/>
      <c r="V157" s="204"/>
      <c r="W157" s="55"/>
      <c r="Z157">
        <v>0</v>
      </c>
    </row>
    <row r="158" spans="1:26" ht="35.1" customHeight="1" x14ac:dyDescent="0.25">
      <c r="A158" s="185"/>
      <c r="B158" s="217"/>
      <c r="C158" s="186" t="s">
        <v>200</v>
      </c>
      <c r="D158" s="337" t="s">
        <v>201</v>
      </c>
      <c r="E158" s="337"/>
      <c r="F158" s="179" t="s">
        <v>179</v>
      </c>
      <c r="G158" s="181">
        <v>100.5</v>
      </c>
      <c r="H158" s="187"/>
      <c r="I158" s="180">
        <f t="shared" si="15"/>
        <v>0</v>
      </c>
      <c r="J158" s="179">
        <f t="shared" si="16"/>
        <v>0</v>
      </c>
      <c r="K158" s="184">
        <f t="shared" si="17"/>
        <v>0</v>
      </c>
      <c r="L158" s="184">
        <f t="shared" si="18"/>
        <v>0</v>
      </c>
      <c r="M158" s="184"/>
      <c r="N158" s="184">
        <v>0</v>
      </c>
      <c r="O158" s="184"/>
      <c r="P158" s="188">
        <v>4.4099999999999999E-3</v>
      </c>
      <c r="Q158" s="188"/>
      <c r="R158" s="188">
        <v>4.4099999999999999E-3</v>
      </c>
      <c r="S158" s="184">
        <f t="shared" si="19"/>
        <v>0.443</v>
      </c>
      <c r="T158" s="184"/>
      <c r="U158" s="184"/>
      <c r="V158" s="204"/>
      <c r="W158" s="55"/>
      <c r="Z158">
        <v>0</v>
      </c>
    </row>
    <row r="159" spans="1:26" ht="24.95" customHeight="1" x14ac:dyDescent="0.25">
      <c r="A159" s="185"/>
      <c r="B159" s="217"/>
      <c r="C159" s="186" t="s">
        <v>202</v>
      </c>
      <c r="D159" s="337" t="s">
        <v>203</v>
      </c>
      <c r="E159" s="337"/>
      <c r="F159" s="179" t="s">
        <v>111</v>
      </c>
      <c r="G159" s="181">
        <v>147.30000000000001</v>
      </c>
      <c r="H159" s="187"/>
      <c r="I159" s="180">
        <f t="shared" si="15"/>
        <v>0</v>
      </c>
      <c r="J159" s="179">
        <f t="shared" si="16"/>
        <v>0</v>
      </c>
      <c r="K159" s="184">
        <f t="shared" si="17"/>
        <v>0</v>
      </c>
      <c r="L159" s="184">
        <f t="shared" si="18"/>
        <v>0</v>
      </c>
      <c r="M159" s="184"/>
      <c r="N159" s="184">
        <v>0</v>
      </c>
      <c r="O159" s="184"/>
      <c r="P159" s="188">
        <v>2E-3</v>
      </c>
      <c r="Q159" s="188"/>
      <c r="R159" s="188">
        <v>2E-3</v>
      </c>
      <c r="S159" s="184">
        <f t="shared" si="19"/>
        <v>0.29499999999999998</v>
      </c>
      <c r="T159" s="184"/>
      <c r="U159" s="184"/>
      <c r="V159" s="204"/>
      <c r="W159" s="55"/>
      <c r="Z159">
        <v>0</v>
      </c>
    </row>
    <row r="160" spans="1:26" ht="24.95" customHeight="1" x14ac:dyDescent="0.25">
      <c r="A160" s="185"/>
      <c r="B160" s="217"/>
      <c r="C160" s="186" t="s">
        <v>204</v>
      </c>
      <c r="D160" s="337" t="s">
        <v>205</v>
      </c>
      <c r="E160" s="337"/>
      <c r="F160" s="179" t="s">
        <v>179</v>
      </c>
      <c r="G160" s="181">
        <v>100.5</v>
      </c>
      <c r="H160" s="187"/>
      <c r="I160" s="180">
        <f t="shared" si="15"/>
        <v>0</v>
      </c>
      <c r="J160" s="179">
        <f t="shared" si="16"/>
        <v>0</v>
      </c>
      <c r="K160" s="184">
        <f t="shared" si="17"/>
        <v>0</v>
      </c>
      <c r="L160" s="184">
        <f t="shared" si="18"/>
        <v>0</v>
      </c>
      <c r="M160" s="184"/>
      <c r="N160" s="184">
        <v>0</v>
      </c>
      <c r="O160" s="184"/>
      <c r="P160" s="188">
        <v>2.5000000000000001E-4</v>
      </c>
      <c r="Q160" s="188"/>
      <c r="R160" s="188">
        <v>2.5000000000000001E-4</v>
      </c>
      <c r="S160" s="184">
        <f t="shared" si="19"/>
        <v>2.5000000000000001E-2</v>
      </c>
      <c r="T160" s="184"/>
      <c r="U160" s="184"/>
      <c r="V160" s="204"/>
      <c r="W160" s="55"/>
      <c r="Z160">
        <v>0</v>
      </c>
    </row>
    <row r="161" spans="1:26" ht="24.95" customHeight="1" x14ac:dyDescent="0.25">
      <c r="A161" s="185"/>
      <c r="B161" s="217"/>
      <c r="C161" s="186" t="s">
        <v>206</v>
      </c>
      <c r="D161" s="337" t="s">
        <v>207</v>
      </c>
      <c r="E161" s="337"/>
      <c r="F161" s="179" t="s">
        <v>179</v>
      </c>
      <c r="G161" s="181">
        <v>45</v>
      </c>
      <c r="H161" s="187"/>
      <c r="I161" s="180">
        <f t="shared" si="15"/>
        <v>0</v>
      </c>
      <c r="J161" s="179">
        <f t="shared" si="16"/>
        <v>0</v>
      </c>
      <c r="K161" s="184">
        <f t="shared" si="17"/>
        <v>0</v>
      </c>
      <c r="L161" s="184">
        <f t="shared" si="18"/>
        <v>0</v>
      </c>
      <c r="M161" s="184"/>
      <c r="N161" s="184">
        <v>0</v>
      </c>
      <c r="O161" s="184"/>
      <c r="P161" s="188">
        <v>4.2000000000000002E-4</v>
      </c>
      <c r="Q161" s="188"/>
      <c r="R161" s="188">
        <v>4.2000000000000002E-4</v>
      </c>
      <c r="S161" s="184">
        <f t="shared" si="19"/>
        <v>1.9E-2</v>
      </c>
      <c r="T161" s="184"/>
      <c r="U161" s="184"/>
      <c r="V161" s="204"/>
      <c r="W161" s="55"/>
      <c r="Z161">
        <v>0</v>
      </c>
    </row>
    <row r="162" spans="1:26" ht="24.95" customHeight="1" x14ac:dyDescent="0.25">
      <c r="A162" s="185"/>
      <c r="B162" s="217"/>
      <c r="C162" s="186" t="s">
        <v>208</v>
      </c>
      <c r="D162" s="337" t="s">
        <v>209</v>
      </c>
      <c r="E162" s="337"/>
      <c r="F162" s="179" t="s">
        <v>179</v>
      </c>
      <c r="G162" s="181">
        <v>45</v>
      </c>
      <c r="H162" s="187"/>
      <c r="I162" s="180">
        <f t="shared" si="15"/>
        <v>0</v>
      </c>
      <c r="J162" s="179">
        <f t="shared" si="16"/>
        <v>0</v>
      </c>
      <c r="K162" s="184">
        <f t="shared" si="17"/>
        <v>0</v>
      </c>
      <c r="L162" s="184">
        <f t="shared" si="18"/>
        <v>0</v>
      </c>
      <c r="M162" s="184"/>
      <c r="N162" s="184">
        <v>0</v>
      </c>
      <c r="O162" s="184"/>
      <c r="P162" s="188">
        <v>2.1000000000000001E-4</v>
      </c>
      <c r="Q162" s="188"/>
      <c r="R162" s="188">
        <v>2.1000000000000001E-4</v>
      </c>
      <c r="S162" s="184">
        <f t="shared" si="19"/>
        <v>8.9999999999999993E-3</v>
      </c>
      <c r="T162" s="184"/>
      <c r="U162" s="184"/>
      <c r="V162" s="204"/>
      <c r="W162" s="55"/>
      <c r="Z162">
        <v>0</v>
      </c>
    </row>
    <row r="163" spans="1:26" ht="24.95" customHeight="1" x14ac:dyDescent="0.25">
      <c r="A163" s="185"/>
      <c r="B163" s="217"/>
      <c r="C163" s="186" t="s">
        <v>210</v>
      </c>
      <c r="D163" s="337" t="s">
        <v>211</v>
      </c>
      <c r="E163" s="337"/>
      <c r="F163" s="179" t="s">
        <v>179</v>
      </c>
      <c r="G163" s="181">
        <v>73</v>
      </c>
      <c r="H163" s="187"/>
      <c r="I163" s="180">
        <f t="shared" si="15"/>
        <v>0</v>
      </c>
      <c r="J163" s="179">
        <f t="shared" si="16"/>
        <v>0</v>
      </c>
      <c r="K163" s="184">
        <f t="shared" si="17"/>
        <v>0</v>
      </c>
      <c r="L163" s="184">
        <f t="shared" si="18"/>
        <v>0</v>
      </c>
      <c r="M163" s="184"/>
      <c r="N163" s="184">
        <v>0</v>
      </c>
      <c r="O163" s="184"/>
      <c r="P163" s="188">
        <v>0.12611</v>
      </c>
      <c r="Q163" s="188"/>
      <c r="R163" s="188">
        <v>0.12611</v>
      </c>
      <c r="S163" s="184">
        <f t="shared" si="19"/>
        <v>9.2059999999999995</v>
      </c>
      <c r="T163" s="184"/>
      <c r="U163" s="184"/>
      <c r="V163" s="204"/>
      <c r="W163" s="55"/>
      <c r="Z163">
        <v>0</v>
      </c>
    </row>
    <row r="164" spans="1:26" ht="24.95" customHeight="1" x14ac:dyDescent="0.25">
      <c r="A164" s="185"/>
      <c r="B164" s="218"/>
      <c r="C164" s="195" t="s">
        <v>212</v>
      </c>
      <c r="D164" s="349" t="s">
        <v>213</v>
      </c>
      <c r="E164" s="349"/>
      <c r="F164" s="189" t="s">
        <v>214</v>
      </c>
      <c r="G164" s="191">
        <v>4</v>
      </c>
      <c r="H164" s="196"/>
      <c r="I164" s="190">
        <f t="shared" si="15"/>
        <v>0</v>
      </c>
      <c r="J164" s="189">
        <f t="shared" si="16"/>
        <v>0</v>
      </c>
      <c r="K164" s="194">
        <f t="shared" si="17"/>
        <v>0</v>
      </c>
      <c r="L164" s="194">
        <f t="shared" si="18"/>
        <v>0</v>
      </c>
      <c r="M164" s="194">
        <f>ROUND(G164*(H164),2)</f>
        <v>0</v>
      </c>
      <c r="N164" s="194">
        <v>0</v>
      </c>
      <c r="O164" s="194"/>
      <c r="P164" s="197"/>
      <c r="Q164" s="197"/>
      <c r="R164" s="197"/>
      <c r="S164" s="194">
        <f t="shared" si="19"/>
        <v>0</v>
      </c>
      <c r="T164" s="194"/>
      <c r="U164" s="194"/>
      <c r="V164" s="205"/>
      <c r="W164" s="55"/>
      <c r="Z164">
        <v>0</v>
      </c>
    </row>
    <row r="165" spans="1:26" ht="24.95" customHeight="1" x14ac:dyDescent="0.25">
      <c r="A165" s="185"/>
      <c r="B165" s="217"/>
      <c r="C165" s="186" t="s">
        <v>215</v>
      </c>
      <c r="D165" s="337" t="s">
        <v>216</v>
      </c>
      <c r="E165" s="337"/>
      <c r="F165" s="179" t="s">
        <v>179</v>
      </c>
      <c r="G165" s="181">
        <v>30.22</v>
      </c>
      <c r="H165" s="187"/>
      <c r="I165" s="180">
        <f t="shared" si="15"/>
        <v>0</v>
      </c>
      <c r="J165" s="179">
        <f t="shared" si="16"/>
        <v>0</v>
      </c>
      <c r="K165" s="184">
        <f t="shared" si="17"/>
        <v>0</v>
      </c>
      <c r="L165" s="184">
        <f t="shared" si="18"/>
        <v>0</v>
      </c>
      <c r="M165" s="184"/>
      <c r="N165" s="184">
        <v>0</v>
      </c>
      <c r="O165" s="184"/>
      <c r="P165" s="188">
        <v>1.01E-2</v>
      </c>
      <c r="Q165" s="188"/>
      <c r="R165" s="188">
        <v>1.01E-2</v>
      </c>
      <c r="S165" s="184">
        <f t="shared" si="19"/>
        <v>0.30499999999999999</v>
      </c>
      <c r="T165" s="184"/>
      <c r="U165" s="184"/>
      <c r="V165" s="204"/>
      <c r="W165" s="55"/>
      <c r="Z165">
        <v>0</v>
      </c>
    </row>
    <row r="166" spans="1:26" ht="35.1" customHeight="1" x14ac:dyDescent="0.25">
      <c r="A166" s="185"/>
      <c r="B166" s="218"/>
      <c r="C166" s="195" t="s">
        <v>217</v>
      </c>
      <c r="D166" s="349" t="s">
        <v>218</v>
      </c>
      <c r="E166" s="349"/>
      <c r="F166" s="189" t="s">
        <v>179</v>
      </c>
      <c r="G166" s="191">
        <v>8.02</v>
      </c>
      <c r="H166" s="196"/>
      <c r="I166" s="190">
        <f t="shared" si="15"/>
        <v>0</v>
      </c>
      <c r="J166" s="189">
        <f t="shared" si="16"/>
        <v>0</v>
      </c>
      <c r="K166" s="194">
        <f t="shared" si="17"/>
        <v>0</v>
      </c>
      <c r="L166" s="194">
        <f t="shared" si="18"/>
        <v>0</v>
      </c>
      <c r="M166" s="194">
        <f>ROUND(G166*(H166),2)</f>
        <v>0</v>
      </c>
      <c r="N166" s="194">
        <v>0</v>
      </c>
      <c r="O166" s="194"/>
      <c r="P166" s="197">
        <v>1.8E-3</v>
      </c>
      <c r="Q166" s="197"/>
      <c r="R166" s="197">
        <v>1.8E-3</v>
      </c>
      <c r="S166" s="194">
        <f t="shared" si="19"/>
        <v>1.4E-2</v>
      </c>
      <c r="T166" s="194"/>
      <c r="U166" s="194"/>
      <c r="V166" s="205"/>
      <c r="W166" s="55"/>
      <c r="Z166">
        <v>0</v>
      </c>
    </row>
    <row r="167" spans="1:26" ht="35.1" customHeight="1" x14ac:dyDescent="0.25">
      <c r="A167" s="185"/>
      <c r="B167" s="218"/>
      <c r="C167" s="195" t="s">
        <v>219</v>
      </c>
      <c r="D167" s="349" t="s">
        <v>220</v>
      </c>
      <c r="E167" s="349"/>
      <c r="F167" s="189" t="s">
        <v>179</v>
      </c>
      <c r="G167" s="191">
        <v>22.2</v>
      </c>
      <c r="H167" s="196"/>
      <c r="I167" s="190">
        <f t="shared" si="15"/>
        <v>0</v>
      </c>
      <c r="J167" s="189">
        <f t="shared" si="16"/>
        <v>0</v>
      </c>
      <c r="K167" s="194">
        <f t="shared" si="17"/>
        <v>0</v>
      </c>
      <c r="L167" s="194">
        <f t="shared" si="18"/>
        <v>0</v>
      </c>
      <c r="M167" s="194">
        <f>ROUND(G167*(H167),2)</f>
        <v>0</v>
      </c>
      <c r="N167" s="194">
        <v>0</v>
      </c>
      <c r="O167" s="194"/>
      <c r="P167" s="197">
        <v>3.0000000000000001E-3</v>
      </c>
      <c r="Q167" s="197"/>
      <c r="R167" s="197">
        <v>3.0000000000000001E-3</v>
      </c>
      <c r="S167" s="194">
        <f t="shared" si="19"/>
        <v>6.7000000000000004E-2</v>
      </c>
      <c r="T167" s="194"/>
      <c r="U167" s="194"/>
      <c r="V167" s="205"/>
      <c r="W167" s="55"/>
      <c r="Z167">
        <v>0</v>
      </c>
    </row>
    <row r="168" spans="1:26" ht="35.1" customHeight="1" x14ac:dyDescent="0.25">
      <c r="A168" s="185"/>
      <c r="B168" s="217"/>
      <c r="C168" s="186" t="s">
        <v>221</v>
      </c>
      <c r="D168" s="337" t="s">
        <v>222</v>
      </c>
      <c r="E168" s="337"/>
      <c r="F168" s="179" t="s">
        <v>179</v>
      </c>
      <c r="G168" s="181">
        <v>30</v>
      </c>
      <c r="H168" s="187"/>
      <c r="I168" s="180">
        <f t="shared" si="15"/>
        <v>0</v>
      </c>
      <c r="J168" s="179">
        <f t="shared" si="16"/>
        <v>0</v>
      </c>
      <c r="K168" s="184">
        <f t="shared" si="17"/>
        <v>0</v>
      </c>
      <c r="L168" s="184">
        <f t="shared" si="18"/>
        <v>0</v>
      </c>
      <c r="M168" s="184"/>
      <c r="N168" s="184">
        <v>0</v>
      </c>
      <c r="O168" s="184"/>
      <c r="P168" s="188">
        <v>1.2309499999999999E-2</v>
      </c>
      <c r="Q168" s="188"/>
      <c r="R168" s="188">
        <v>1.2309499999999999E-2</v>
      </c>
      <c r="S168" s="184">
        <f t="shared" si="19"/>
        <v>0.36899999999999999</v>
      </c>
      <c r="T168" s="184"/>
      <c r="U168" s="184"/>
      <c r="V168" s="204"/>
      <c r="W168" s="55"/>
      <c r="Z168">
        <v>0</v>
      </c>
    </row>
    <row r="169" spans="1:26" x14ac:dyDescent="0.25">
      <c r="A169" s="10"/>
      <c r="B169" s="57"/>
      <c r="C169" s="178">
        <v>6</v>
      </c>
      <c r="D169" s="336" t="s">
        <v>197</v>
      </c>
      <c r="E169" s="336"/>
      <c r="F169" s="10"/>
      <c r="G169" s="177"/>
      <c r="H169" s="69"/>
      <c r="I169" s="146">
        <f>ROUND((SUM(I156:I168))/1,2)</f>
        <v>0</v>
      </c>
      <c r="J169" s="10"/>
      <c r="K169" s="10"/>
      <c r="L169" s="10">
        <f>ROUND((SUM(L156:L168))/1,2)</f>
        <v>0</v>
      </c>
      <c r="M169" s="10">
        <f>ROUND((SUM(M156:M168))/1,2)</f>
        <v>0</v>
      </c>
      <c r="N169" s="10"/>
      <c r="O169" s="10"/>
      <c r="P169" s="10"/>
      <c r="Q169" s="10"/>
      <c r="R169" s="10"/>
      <c r="S169" s="10">
        <f>ROUND((SUM(S156:S168))/1,2)</f>
        <v>11.47</v>
      </c>
      <c r="T169" s="10"/>
      <c r="U169" s="10"/>
      <c r="V169" s="206">
        <f>ROUND((SUM(V156:V168))/1,2)</f>
        <v>0</v>
      </c>
      <c r="W169" s="221"/>
      <c r="X169" s="144"/>
      <c r="Y169" s="144"/>
      <c r="Z169" s="144"/>
    </row>
    <row r="170" spans="1:26" x14ac:dyDescent="0.25">
      <c r="A170" s="1"/>
      <c r="B170" s="214"/>
      <c r="C170" s="1"/>
      <c r="D170" s="1"/>
      <c r="E170" s="1"/>
      <c r="F170" s="1"/>
      <c r="G170" s="171"/>
      <c r="H170" s="139"/>
      <c r="I170" s="13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07"/>
      <c r="W170" s="55"/>
    </row>
    <row r="171" spans="1:26" x14ac:dyDescent="0.25">
      <c r="A171" s="10"/>
      <c r="B171" s="57"/>
      <c r="C171" s="178">
        <v>8</v>
      </c>
      <c r="D171" s="336" t="s">
        <v>223</v>
      </c>
      <c r="E171" s="336"/>
      <c r="F171" s="10"/>
      <c r="G171" s="177"/>
      <c r="H171" s="69"/>
      <c r="I171" s="69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203"/>
      <c r="W171" s="221"/>
      <c r="X171" s="144"/>
      <c r="Y171" s="144"/>
      <c r="Z171" s="144"/>
    </row>
    <row r="172" spans="1:26" ht="24.95" customHeight="1" x14ac:dyDescent="0.25">
      <c r="A172" s="185"/>
      <c r="B172" s="217"/>
      <c r="C172" s="186" t="s">
        <v>224</v>
      </c>
      <c r="D172" s="337" t="s">
        <v>225</v>
      </c>
      <c r="E172" s="337"/>
      <c r="F172" s="179" t="s">
        <v>226</v>
      </c>
      <c r="G172" s="181">
        <v>1</v>
      </c>
      <c r="H172" s="187"/>
      <c r="I172" s="180">
        <f>ROUND(G172*(H172),2)</f>
        <v>0</v>
      </c>
      <c r="J172" s="179">
        <f>ROUND(G172*(N172),2)</f>
        <v>0</v>
      </c>
      <c r="K172" s="184">
        <f>ROUND(G172*(O172),2)</f>
        <v>0</v>
      </c>
      <c r="L172" s="184">
        <f>ROUND(G172*(H172),2)</f>
        <v>0</v>
      </c>
      <c r="M172" s="184"/>
      <c r="N172" s="184">
        <v>0</v>
      </c>
      <c r="O172" s="184"/>
      <c r="P172" s="188">
        <v>2.9618799999999998</v>
      </c>
      <c r="Q172" s="188"/>
      <c r="R172" s="188">
        <v>2.9618799999999998</v>
      </c>
      <c r="S172" s="184">
        <f>ROUND(G172*(P172),3)</f>
        <v>2.9620000000000002</v>
      </c>
      <c r="T172" s="184"/>
      <c r="U172" s="184"/>
      <c r="V172" s="204"/>
      <c r="W172" s="55"/>
      <c r="Z172">
        <v>0</v>
      </c>
    </row>
    <row r="173" spans="1:26" ht="24.95" customHeight="1" x14ac:dyDescent="0.25">
      <c r="A173" s="185"/>
      <c r="B173" s="217"/>
      <c r="C173" s="186" t="s">
        <v>227</v>
      </c>
      <c r="D173" s="337" t="s">
        <v>228</v>
      </c>
      <c r="E173" s="337"/>
      <c r="F173" s="179" t="s">
        <v>226</v>
      </c>
      <c r="G173" s="181">
        <v>2</v>
      </c>
      <c r="H173" s="187"/>
      <c r="I173" s="180">
        <f>ROUND(G173*(H173),2)</f>
        <v>0</v>
      </c>
      <c r="J173" s="179">
        <f>ROUND(G173*(N173),2)</f>
        <v>0</v>
      </c>
      <c r="K173" s="184">
        <f>ROUND(G173*(O173),2)</f>
        <v>0</v>
      </c>
      <c r="L173" s="184">
        <f>ROUND(G173*(H173),2)</f>
        <v>0</v>
      </c>
      <c r="M173" s="184"/>
      <c r="N173" s="184">
        <v>0</v>
      </c>
      <c r="O173" s="184"/>
      <c r="P173" s="188"/>
      <c r="Q173" s="188"/>
      <c r="R173" s="188"/>
      <c r="S173" s="184">
        <f>ROUND(G173*(P173),3)</f>
        <v>0</v>
      </c>
      <c r="T173" s="184"/>
      <c r="U173" s="184"/>
      <c r="V173" s="204"/>
      <c r="W173" s="55"/>
      <c r="Z173">
        <v>0</v>
      </c>
    </row>
    <row r="174" spans="1:26" ht="24.95" customHeight="1" x14ac:dyDescent="0.25">
      <c r="A174" s="185"/>
      <c r="B174" s="218"/>
      <c r="C174" s="195" t="s">
        <v>229</v>
      </c>
      <c r="D174" s="349" t="s">
        <v>230</v>
      </c>
      <c r="E174" s="349"/>
      <c r="F174" s="189" t="s">
        <v>231</v>
      </c>
      <c r="G174" s="191">
        <v>2</v>
      </c>
      <c r="H174" s="196"/>
      <c r="I174" s="190">
        <f>ROUND(G174*(H174),2)</f>
        <v>0</v>
      </c>
      <c r="J174" s="189">
        <f>ROUND(G174*(N174),2)</f>
        <v>0</v>
      </c>
      <c r="K174" s="194">
        <f>ROUND(G174*(O174),2)</f>
        <v>0</v>
      </c>
      <c r="L174" s="194">
        <f>ROUND(G174*(H174),2)</f>
        <v>0</v>
      </c>
      <c r="M174" s="194">
        <f>ROUND(G174*(H174),2)</f>
        <v>0</v>
      </c>
      <c r="N174" s="194">
        <v>0</v>
      </c>
      <c r="O174" s="194"/>
      <c r="P174" s="197"/>
      <c r="Q174" s="197"/>
      <c r="R174" s="197"/>
      <c r="S174" s="194">
        <f>ROUND(G174*(P174),3)</f>
        <v>0</v>
      </c>
      <c r="T174" s="194"/>
      <c r="U174" s="194"/>
      <c r="V174" s="205"/>
      <c r="W174" s="55"/>
      <c r="Z174">
        <v>0</v>
      </c>
    </row>
    <row r="175" spans="1:26" ht="24.95" customHeight="1" x14ac:dyDescent="0.25">
      <c r="A175" s="185"/>
      <c r="B175" s="218"/>
      <c r="C175" s="195" t="s">
        <v>232</v>
      </c>
      <c r="D175" s="349" t="s">
        <v>233</v>
      </c>
      <c r="E175" s="349"/>
      <c r="F175" s="189" t="s">
        <v>231</v>
      </c>
      <c r="G175" s="191">
        <v>2</v>
      </c>
      <c r="H175" s="196"/>
      <c r="I175" s="190">
        <f>ROUND(G175*(H175),2)</f>
        <v>0</v>
      </c>
      <c r="J175" s="189">
        <f>ROUND(G175*(N175),2)</f>
        <v>0</v>
      </c>
      <c r="K175" s="194">
        <f>ROUND(G175*(O175),2)</f>
        <v>0</v>
      </c>
      <c r="L175" s="194">
        <f>ROUND(G175*(H175),2)</f>
        <v>0</v>
      </c>
      <c r="M175" s="194">
        <f>ROUND(G175*(H175),2)</f>
        <v>0</v>
      </c>
      <c r="N175" s="194">
        <v>0</v>
      </c>
      <c r="O175" s="194"/>
      <c r="P175" s="197"/>
      <c r="Q175" s="197"/>
      <c r="R175" s="197"/>
      <c r="S175" s="194">
        <f>ROUND(G175*(P175),3)</f>
        <v>0</v>
      </c>
      <c r="T175" s="194"/>
      <c r="U175" s="194"/>
      <c r="V175" s="205"/>
      <c r="W175" s="55"/>
      <c r="Z175">
        <v>0</v>
      </c>
    </row>
    <row r="176" spans="1:26" ht="24.95" customHeight="1" x14ac:dyDescent="0.25">
      <c r="A176" s="185"/>
      <c r="B176" s="218"/>
      <c r="C176" s="195" t="s">
        <v>234</v>
      </c>
      <c r="D176" s="349" t="s">
        <v>235</v>
      </c>
      <c r="E176" s="349"/>
      <c r="F176" s="189" t="s">
        <v>231</v>
      </c>
      <c r="G176" s="191">
        <v>1</v>
      </c>
      <c r="H176" s="196"/>
      <c r="I176" s="190">
        <f>ROUND(G176*(H176),2)</f>
        <v>0</v>
      </c>
      <c r="J176" s="189">
        <f>ROUND(G176*(N176),2)</f>
        <v>0</v>
      </c>
      <c r="K176" s="194">
        <f>ROUND(G176*(O176),2)</f>
        <v>0</v>
      </c>
      <c r="L176" s="194">
        <f>ROUND(G176*(H176),2)</f>
        <v>0</v>
      </c>
      <c r="M176" s="194">
        <f>ROUND(G176*(H176),2)</f>
        <v>0</v>
      </c>
      <c r="N176" s="194">
        <v>0</v>
      </c>
      <c r="O176" s="194"/>
      <c r="P176" s="197"/>
      <c r="Q176" s="197"/>
      <c r="R176" s="197"/>
      <c r="S176" s="194">
        <f>ROUND(G176*(P176),3)</f>
        <v>0</v>
      </c>
      <c r="T176" s="194"/>
      <c r="U176" s="194"/>
      <c r="V176" s="205"/>
      <c r="W176" s="55"/>
      <c r="Z176">
        <v>0</v>
      </c>
    </row>
    <row r="177" spans="1:26" x14ac:dyDescent="0.25">
      <c r="A177" s="10"/>
      <c r="B177" s="57"/>
      <c r="C177" s="178">
        <v>8</v>
      </c>
      <c r="D177" s="336" t="s">
        <v>223</v>
      </c>
      <c r="E177" s="336"/>
      <c r="F177" s="10"/>
      <c r="G177" s="177"/>
      <c r="H177" s="69"/>
      <c r="I177" s="146">
        <f>ROUND((SUM(I171:I176))/1,2)</f>
        <v>0</v>
      </c>
      <c r="J177" s="10"/>
      <c r="K177" s="10"/>
      <c r="L177" s="10">
        <f>ROUND((SUM(L171:L176))/1,2)</f>
        <v>0</v>
      </c>
      <c r="M177" s="10">
        <f>ROUND((SUM(M171:M176))/1,2)</f>
        <v>0</v>
      </c>
      <c r="N177" s="10"/>
      <c r="O177" s="10"/>
      <c r="P177" s="10"/>
      <c r="Q177" s="10"/>
      <c r="R177" s="10"/>
      <c r="S177" s="10">
        <f>ROUND((SUM(S171:S176))/1,2)</f>
        <v>2.96</v>
      </c>
      <c r="T177" s="10"/>
      <c r="U177" s="10"/>
      <c r="V177" s="206">
        <f>ROUND((SUM(V171:V176))/1,2)</f>
        <v>0</v>
      </c>
      <c r="W177" s="221"/>
      <c r="X177" s="144"/>
      <c r="Y177" s="144"/>
      <c r="Z177" s="144"/>
    </row>
    <row r="178" spans="1:26" x14ac:dyDescent="0.25">
      <c r="A178" s="1"/>
      <c r="B178" s="214"/>
      <c r="C178" s="1"/>
      <c r="D178" s="1"/>
      <c r="E178" s="1"/>
      <c r="F178" s="1"/>
      <c r="G178" s="171"/>
      <c r="H178" s="139"/>
      <c r="I178" s="13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07"/>
      <c r="W178" s="55"/>
    </row>
    <row r="179" spans="1:26" x14ac:dyDescent="0.25">
      <c r="A179" s="10"/>
      <c r="B179" s="57"/>
      <c r="C179" s="178">
        <v>99</v>
      </c>
      <c r="D179" s="336" t="s">
        <v>236</v>
      </c>
      <c r="E179" s="336"/>
      <c r="F179" s="10"/>
      <c r="G179" s="177"/>
      <c r="H179" s="69"/>
      <c r="I179" s="6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203"/>
      <c r="W179" s="221"/>
      <c r="X179" s="144"/>
      <c r="Y179" s="144"/>
      <c r="Z179" s="144"/>
    </row>
    <row r="180" spans="1:26" ht="24.95" customHeight="1" x14ac:dyDescent="0.25">
      <c r="A180" s="185"/>
      <c r="B180" s="217"/>
      <c r="C180" s="186" t="s">
        <v>237</v>
      </c>
      <c r="D180" s="337" t="s">
        <v>238</v>
      </c>
      <c r="E180" s="337"/>
      <c r="F180" s="179" t="s">
        <v>116</v>
      </c>
      <c r="G180" s="181">
        <v>430.6892082</v>
      </c>
      <c r="H180" s="187"/>
      <c r="I180" s="180">
        <f>ROUND(G180*(H180),2)</f>
        <v>0</v>
      </c>
      <c r="J180" s="179">
        <f>ROUND(G180*(N180),2)</f>
        <v>0</v>
      </c>
      <c r="K180" s="184">
        <f>ROUND(G180*(O180),2)</f>
        <v>0</v>
      </c>
      <c r="L180" s="184">
        <f>ROUND(G180*(H180),2)</f>
        <v>0</v>
      </c>
      <c r="M180" s="184"/>
      <c r="N180" s="184">
        <v>0</v>
      </c>
      <c r="O180" s="184"/>
      <c r="P180" s="188"/>
      <c r="Q180" s="188"/>
      <c r="R180" s="188"/>
      <c r="S180" s="184">
        <f>ROUND(G180*(P180),3)</f>
        <v>0</v>
      </c>
      <c r="T180" s="184"/>
      <c r="U180" s="184"/>
      <c r="V180" s="204"/>
      <c r="W180" s="55"/>
      <c r="Z180">
        <v>0</v>
      </c>
    </row>
    <row r="181" spans="1:26" x14ac:dyDescent="0.25">
      <c r="A181" s="10"/>
      <c r="B181" s="57"/>
      <c r="C181" s="178">
        <v>99</v>
      </c>
      <c r="D181" s="336" t="s">
        <v>236</v>
      </c>
      <c r="E181" s="336"/>
      <c r="F181" s="10"/>
      <c r="G181" s="177"/>
      <c r="H181" s="69"/>
      <c r="I181" s="146">
        <f>ROUND((SUM(I179:I180))/1,2)</f>
        <v>0</v>
      </c>
      <c r="J181" s="10"/>
      <c r="K181" s="10"/>
      <c r="L181" s="10">
        <f>ROUND((SUM(L179:L180))/1,2)</f>
        <v>0</v>
      </c>
      <c r="M181" s="10">
        <f>ROUND((SUM(M179:M180))/1,2)</f>
        <v>0</v>
      </c>
      <c r="N181" s="10"/>
      <c r="O181" s="10"/>
      <c r="P181" s="10"/>
      <c r="Q181" s="10"/>
      <c r="R181" s="10"/>
      <c r="S181" s="10">
        <f>ROUND((SUM(S179:S180))/1,2)</f>
        <v>0</v>
      </c>
      <c r="T181" s="10"/>
      <c r="U181" s="10"/>
      <c r="V181" s="206">
        <f>ROUND((SUM(V179:V180))/1,2)</f>
        <v>0</v>
      </c>
      <c r="W181" s="221"/>
      <c r="X181" s="144"/>
      <c r="Y181" s="144"/>
      <c r="Z181" s="144"/>
    </row>
    <row r="182" spans="1:26" x14ac:dyDescent="0.25">
      <c r="A182" s="1"/>
      <c r="B182" s="214"/>
      <c r="C182" s="1"/>
      <c r="D182" s="1"/>
      <c r="E182" s="1"/>
      <c r="F182" s="1"/>
      <c r="G182" s="171"/>
      <c r="H182" s="139"/>
      <c r="I182" s="13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07"/>
      <c r="W182" s="55"/>
    </row>
    <row r="183" spans="1:26" x14ac:dyDescent="0.25">
      <c r="A183" s="10"/>
      <c r="B183" s="57"/>
      <c r="C183" s="10"/>
      <c r="D183" s="333" t="s">
        <v>64</v>
      </c>
      <c r="E183" s="333"/>
      <c r="F183" s="10"/>
      <c r="G183" s="177"/>
      <c r="H183" s="69"/>
      <c r="I183" s="146">
        <f>ROUND((SUM(I96:I182))/2,2)</f>
        <v>0</v>
      </c>
      <c r="J183" s="10"/>
      <c r="K183" s="10"/>
      <c r="L183" s="69">
        <f>ROUND((SUM(L96:L182))/2,2)</f>
        <v>0</v>
      </c>
      <c r="M183" s="69">
        <f>ROUND((SUM(M96:M182))/2,2)</f>
        <v>0</v>
      </c>
      <c r="N183" s="10"/>
      <c r="O183" s="10"/>
      <c r="P183" s="198"/>
      <c r="Q183" s="10"/>
      <c r="R183" s="10"/>
      <c r="S183" s="198">
        <f>ROUND((SUM(S96:S182))/2,2)</f>
        <v>582.14</v>
      </c>
      <c r="T183" s="10"/>
      <c r="U183" s="10"/>
      <c r="V183" s="206">
        <f>ROUND((SUM(V96:V182))/2,2)</f>
        <v>0</v>
      </c>
      <c r="W183" s="55"/>
    </row>
    <row r="184" spans="1:26" x14ac:dyDescent="0.25">
      <c r="A184" s="1"/>
      <c r="B184" s="214"/>
      <c r="C184" s="1"/>
      <c r="D184" s="1"/>
      <c r="E184" s="1"/>
      <c r="F184" s="1"/>
      <c r="G184" s="171"/>
      <c r="H184" s="139"/>
      <c r="I184" s="13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07"/>
      <c r="W184" s="55"/>
    </row>
    <row r="185" spans="1:26" x14ac:dyDescent="0.25">
      <c r="A185" s="10"/>
      <c r="B185" s="57"/>
      <c r="C185" s="10"/>
      <c r="D185" s="333" t="s">
        <v>73</v>
      </c>
      <c r="E185" s="333"/>
      <c r="F185" s="10"/>
      <c r="G185" s="177"/>
      <c r="H185" s="69"/>
      <c r="I185" s="6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203"/>
      <c r="W185" s="221"/>
      <c r="X185" s="144"/>
      <c r="Y185" s="144"/>
      <c r="Z185" s="144"/>
    </row>
    <row r="186" spans="1:26" x14ac:dyDescent="0.25">
      <c r="A186" s="10"/>
      <c r="B186" s="57"/>
      <c r="C186" s="178">
        <v>711</v>
      </c>
      <c r="D186" s="336" t="s">
        <v>239</v>
      </c>
      <c r="E186" s="336"/>
      <c r="F186" s="10"/>
      <c r="G186" s="177"/>
      <c r="H186" s="69"/>
      <c r="I186" s="6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203"/>
      <c r="W186" s="221"/>
      <c r="X186" s="144"/>
      <c r="Y186" s="144"/>
      <c r="Z186" s="144"/>
    </row>
    <row r="187" spans="1:26" ht="35.1" customHeight="1" x14ac:dyDescent="0.25">
      <c r="A187" s="185"/>
      <c r="B187" s="217"/>
      <c r="C187" s="186" t="s">
        <v>240</v>
      </c>
      <c r="D187" s="337" t="s">
        <v>241</v>
      </c>
      <c r="E187" s="337"/>
      <c r="F187" s="179" t="s">
        <v>111</v>
      </c>
      <c r="G187" s="181">
        <v>85.38</v>
      </c>
      <c r="H187" s="187"/>
      <c r="I187" s="180">
        <f t="shared" ref="I187:I199" si="20">ROUND(G187*(H187),2)</f>
        <v>0</v>
      </c>
      <c r="J187" s="179">
        <f t="shared" ref="J187:J199" si="21">ROUND(G187*(N187),2)</f>
        <v>0</v>
      </c>
      <c r="K187" s="184">
        <f t="shared" ref="K187:K199" si="22">ROUND(G187*(O187),2)</f>
        <v>0</v>
      </c>
      <c r="L187" s="184">
        <f t="shared" ref="L187:L199" si="23">ROUND(G187*(H187),2)</f>
        <v>0</v>
      </c>
      <c r="M187" s="184"/>
      <c r="N187" s="184">
        <v>0</v>
      </c>
      <c r="O187" s="184"/>
      <c r="P187" s="188"/>
      <c r="Q187" s="188"/>
      <c r="R187" s="188"/>
      <c r="S187" s="184">
        <f t="shared" ref="S187:S199" si="24">ROUND(G187*(P187),3)</f>
        <v>0</v>
      </c>
      <c r="T187" s="184"/>
      <c r="U187" s="184"/>
      <c r="V187" s="204"/>
      <c r="W187" s="55"/>
      <c r="Z187">
        <v>0</v>
      </c>
    </row>
    <row r="188" spans="1:26" ht="24.95" customHeight="1" x14ac:dyDescent="0.25">
      <c r="A188" s="185"/>
      <c r="B188" s="218"/>
      <c r="C188" s="195" t="s">
        <v>242</v>
      </c>
      <c r="D188" s="349" t="s">
        <v>243</v>
      </c>
      <c r="E188" s="349"/>
      <c r="F188" s="189" t="s">
        <v>214</v>
      </c>
      <c r="G188" s="191">
        <v>14</v>
      </c>
      <c r="H188" s="196"/>
      <c r="I188" s="190">
        <f t="shared" si="20"/>
        <v>0</v>
      </c>
      <c r="J188" s="189">
        <f t="shared" si="21"/>
        <v>0</v>
      </c>
      <c r="K188" s="194">
        <f t="shared" si="22"/>
        <v>0</v>
      </c>
      <c r="L188" s="194">
        <f t="shared" si="23"/>
        <v>0</v>
      </c>
      <c r="M188" s="194">
        <f>ROUND(G188*(H188),2)</f>
        <v>0</v>
      </c>
      <c r="N188" s="194">
        <v>0</v>
      </c>
      <c r="O188" s="194"/>
      <c r="P188" s="197">
        <v>0.03</v>
      </c>
      <c r="Q188" s="197"/>
      <c r="R188" s="197">
        <v>0.03</v>
      </c>
      <c r="S188" s="194">
        <f t="shared" si="24"/>
        <v>0.42</v>
      </c>
      <c r="T188" s="194"/>
      <c r="U188" s="194"/>
      <c r="V188" s="205"/>
      <c r="W188" s="55"/>
      <c r="Z188">
        <v>0</v>
      </c>
    </row>
    <row r="189" spans="1:26" ht="35.1" customHeight="1" x14ac:dyDescent="0.25">
      <c r="A189" s="185"/>
      <c r="B189" s="217"/>
      <c r="C189" s="186" t="s">
        <v>244</v>
      </c>
      <c r="D189" s="337" t="s">
        <v>245</v>
      </c>
      <c r="E189" s="337"/>
      <c r="F189" s="179" t="s">
        <v>111</v>
      </c>
      <c r="G189" s="181">
        <v>78.63</v>
      </c>
      <c r="H189" s="187"/>
      <c r="I189" s="180">
        <f t="shared" si="20"/>
        <v>0</v>
      </c>
      <c r="J189" s="179">
        <f t="shared" si="21"/>
        <v>0</v>
      </c>
      <c r="K189" s="184">
        <f t="shared" si="22"/>
        <v>0</v>
      </c>
      <c r="L189" s="184">
        <f t="shared" si="23"/>
        <v>0</v>
      </c>
      <c r="M189" s="184"/>
      <c r="N189" s="184">
        <v>0</v>
      </c>
      <c r="O189" s="184"/>
      <c r="P189" s="188">
        <v>1E-3</v>
      </c>
      <c r="Q189" s="188"/>
      <c r="R189" s="188">
        <v>1E-3</v>
      </c>
      <c r="S189" s="184">
        <f t="shared" si="24"/>
        <v>7.9000000000000001E-2</v>
      </c>
      <c r="T189" s="184"/>
      <c r="U189" s="184"/>
      <c r="V189" s="204"/>
      <c r="W189" s="55"/>
      <c r="Z189">
        <v>0</v>
      </c>
    </row>
    <row r="190" spans="1:26" ht="24.95" customHeight="1" x14ac:dyDescent="0.25">
      <c r="A190" s="185"/>
      <c r="B190" s="217"/>
      <c r="C190" s="186" t="s">
        <v>246</v>
      </c>
      <c r="D190" s="337" t="s">
        <v>247</v>
      </c>
      <c r="E190" s="337"/>
      <c r="F190" s="179" t="s">
        <v>179</v>
      </c>
      <c r="G190" s="181">
        <v>78.63</v>
      </c>
      <c r="H190" s="187"/>
      <c r="I190" s="180">
        <f t="shared" si="20"/>
        <v>0</v>
      </c>
      <c r="J190" s="179">
        <f t="shared" si="21"/>
        <v>0</v>
      </c>
      <c r="K190" s="184">
        <f t="shared" si="22"/>
        <v>0</v>
      </c>
      <c r="L190" s="184">
        <f t="shared" si="23"/>
        <v>0</v>
      </c>
      <c r="M190" s="184"/>
      <c r="N190" s="184">
        <v>0</v>
      </c>
      <c r="O190" s="184"/>
      <c r="P190" s="188"/>
      <c r="Q190" s="188"/>
      <c r="R190" s="188"/>
      <c r="S190" s="184">
        <f t="shared" si="24"/>
        <v>0</v>
      </c>
      <c r="T190" s="184"/>
      <c r="U190" s="184"/>
      <c r="V190" s="204"/>
      <c r="W190" s="55"/>
      <c r="Z190">
        <v>0</v>
      </c>
    </row>
    <row r="191" spans="1:26" ht="24.95" customHeight="1" x14ac:dyDescent="0.25">
      <c r="A191" s="185"/>
      <c r="B191" s="218"/>
      <c r="C191" s="195" t="s">
        <v>248</v>
      </c>
      <c r="D191" s="349" t="s">
        <v>249</v>
      </c>
      <c r="E191" s="349"/>
      <c r="F191" s="189" t="s">
        <v>250</v>
      </c>
      <c r="G191" s="191">
        <v>86.49</v>
      </c>
      <c r="H191" s="196"/>
      <c r="I191" s="190">
        <f t="shared" si="20"/>
        <v>0</v>
      </c>
      <c r="J191" s="189">
        <f t="shared" si="21"/>
        <v>0</v>
      </c>
      <c r="K191" s="194">
        <f t="shared" si="22"/>
        <v>0</v>
      </c>
      <c r="L191" s="194">
        <f t="shared" si="23"/>
        <v>0</v>
      </c>
      <c r="M191" s="194">
        <f>ROUND(G191*(H191),2)</f>
        <v>0</v>
      </c>
      <c r="N191" s="194">
        <v>0</v>
      </c>
      <c r="O191" s="194"/>
      <c r="P191" s="197">
        <v>1E-3</v>
      </c>
      <c r="Q191" s="197"/>
      <c r="R191" s="197">
        <v>1E-3</v>
      </c>
      <c r="S191" s="194">
        <f t="shared" si="24"/>
        <v>8.5999999999999993E-2</v>
      </c>
      <c r="T191" s="194"/>
      <c r="U191" s="194"/>
      <c r="V191" s="205"/>
      <c r="W191" s="55"/>
      <c r="Z191">
        <v>0</v>
      </c>
    </row>
    <row r="192" spans="1:26" ht="24.95" customHeight="1" x14ac:dyDescent="0.25">
      <c r="A192" s="185"/>
      <c r="B192" s="218"/>
      <c r="C192" s="195" t="s">
        <v>140</v>
      </c>
      <c r="D192" s="349" t="s">
        <v>141</v>
      </c>
      <c r="E192" s="349"/>
      <c r="F192" s="189" t="s">
        <v>111</v>
      </c>
      <c r="G192" s="191">
        <v>212.91</v>
      </c>
      <c r="H192" s="196"/>
      <c r="I192" s="190">
        <f t="shared" si="20"/>
        <v>0</v>
      </c>
      <c r="J192" s="189">
        <f t="shared" si="21"/>
        <v>0</v>
      </c>
      <c r="K192" s="194">
        <f t="shared" si="22"/>
        <v>0</v>
      </c>
      <c r="L192" s="194">
        <f t="shared" si="23"/>
        <v>0</v>
      </c>
      <c r="M192" s="194">
        <f>ROUND(G192*(H192),2)</f>
        <v>0</v>
      </c>
      <c r="N192" s="194">
        <v>0</v>
      </c>
      <c r="O192" s="194"/>
      <c r="P192" s="197">
        <v>5.0000000000000001E-4</v>
      </c>
      <c r="Q192" s="197"/>
      <c r="R192" s="197">
        <v>5.0000000000000001E-4</v>
      </c>
      <c r="S192" s="194">
        <f t="shared" si="24"/>
        <v>0.106</v>
      </c>
      <c r="T192" s="194"/>
      <c r="U192" s="194"/>
      <c r="V192" s="205"/>
      <c r="W192" s="55"/>
      <c r="Z192">
        <v>0</v>
      </c>
    </row>
    <row r="193" spans="1:26" ht="24.95" customHeight="1" x14ac:dyDescent="0.25">
      <c r="A193" s="185"/>
      <c r="B193" s="217"/>
      <c r="C193" s="186" t="s">
        <v>251</v>
      </c>
      <c r="D193" s="337" t="s">
        <v>252</v>
      </c>
      <c r="E193" s="337"/>
      <c r="F193" s="179" t="s">
        <v>116</v>
      </c>
      <c r="G193" s="181">
        <v>1.5816524999999999</v>
      </c>
      <c r="H193" s="187"/>
      <c r="I193" s="180">
        <f t="shared" si="20"/>
        <v>0</v>
      </c>
      <c r="J193" s="179">
        <f t="shared" si="21"/>
        <v>0</v>
      </c>
      <c r="K193" s="184">
        <f t="shared" si="22"/>
        <v>0</v>
      </c>
      <c r="L193" s="184">
        <f t="shared" si="23"/>
        <v>0</v>
      </c>
      <c r="M193" s="184"/>
      <c r="N193" s="184">
        <v>0</v>
      </c>
      <c r="O193" s="184"/>
      <c r="P193" s="188"/>
      <c r="Q193" s="188"/>
      <c r="R193" s="188"/>
      <c r="S193" s="184">
        <f t="shared" si="24"/>
        <v>0</v>
      </c>
      <c r="T193" s="184"/>
      <c r="U193" s="184"/>
      <c r="V193" s="204"/>
      <c r="W193" s="55"/>
      <c r="Z193">
        <v>0</v>
      </c>
    </row>
    <row r="194" spans="1:26" ht="35.1" customHeight="1" x14ac:dyDescent="0.25">
      <c r="A194" s="185"/>
      <c r="B194" s="217"/>
      <c r="C194" s="186" t="s">
        <v>253</v>
      </c>
      <c r="D194" s="337" t="s">
        <v>254</v>
      </c>
      <c r="E194" s="337"/>
      <c r="F194" s="179" t="s">
        <v>111</v>
      </c>
      <c r="G194" s="181">
        <v>108.17</v>
      </c>
      <c r="H194" s="187"/>
      <c r="I194" s="180">
        <f t="shared" si="20"/>
        <v>0</v>
      </c>
      <c r="J194" s="179">
        <f t="shared" si="21"/>
        <v>0</v>
      </c>
      <c r="K194" s="184">
        <f t="shared" si="22"/>
        <v>0</v>
      </c>
      <c r="L194" s="184">
        <f t="shared" si="23"/>
        <v>0</v>
      </c>
      <c r="M194" s="184"/>
      <c r="N194" s="184">
        <v>0</v>
      </c>
      <c r="O194" s="184"/>
      <c r="P194" s="188">
        <v>3.0000000000000001E-5</v>
      </c>
      <c r="Q194" s="188"/>
      <c r="R194" s="188">
        <v>3.0000000000000001E-5</v>
      </c>
      <c r="S194" s="184">
        <f t="shared" si="24"/>
        <v>3.0000000000000001E-3</v>
      </c>
      <c r="T194" s="184"/>
      <c r="U194" s="184"/>
      <c r="V194" s="204"/>
      <c r="W194" s="55"/>
      <c r="Z194">
        <v>0</v>
      </c>
    </row>
    <row r="195" spans="1:26" ht="35.1" customHeight="1" x14ac:dyDescent="0.25">
      <c r="A195" s="185"/>
      <c r="B195" s="217"/>
      <c r="C195" s="186" t="s">
        <v>255</v>
      </c>
      <c r="D195" s="337" t="s">
        <v>256</v>
      </c>
      <c r="E195" s="337"/>
      <c r="F195" s="179" t="s">
        <v>111</v>
      </c>
      <c r="G195" s="181">
        <v>85.38</v>
      </c>
      <c r="H195" s="187"/>
      <c r="I195" s="180">
        <f t="shared" si="20"/>
        <v>0</v>
      </c>
      <c r="J195" s="179">
        <f t="shared" si="21"/>
        <v>0</v>
      </c>
      <c r="K195" s="184">
        <f t="shared" si="22"/>
        <v>0</v>
      </c>
      <c r="L195" s="184">
        <f t="shared" si="23"/>
        <v>0</v>
      </c>
      <c r="M195" s="184"/>
      <c r="N195" s="184">
        <v>0</v>
      </c>
      <c r="O195" s="184"/>
      <c r="P195" s="188">
        <v>5.4000000000000001E-4</v>
      </c>
      <c r="Q195" s="188"/>
      <c r="R195" s="188">
        <v>5.4000000000000001E-4</v>
      </c>
      <c r="S195" s="184">
        <f t="shared" si="24"/>
        <v>4.5999999999999999E-2</v>
      </c>
      <c r="T195" s="184"/>
      <c r="U195" s="184"/>
      <c r="V195" s="204"/>
      <c r="W195" s="55"/>
      <c r="Z195">
        <v>0</v>
      </c>
    </row>
    <row r="196" spans="1:26" ht="24.95" customHeight="1" x14ac:dyDescent="0.25">
      <c r="A196" s="185"/>
      <c r="B196" s="218"/>
      <c r="C196" s="195" t="s">
        <v>257</v>
      </c>
      <c r="D196" s="349" t="s">
        <v>258</v>
      </c>
      <c r="E196" s="349"/>
      <c r="F196" s="189" t="s">
        <v>179</v>
      </c>
      <c r="G196" s="191">
        <v>93.92</v>
      </c>
      <c r="H196" s="196"/>
      <c r="I196" s="190">
        <f t="shared" si="20"/>
        <v>0</v>
      </c>
      <c r="J196" s="189">
        <f t="shared" si="21"/>
        <v>0</v>
      </c>
      <c r="K196" s="194">
        <f t="shared" si="22"/>
        <v>0</v>
      </c>
      <c r="L196" s="194">
        <f t="shared" si="23"/>
        <v>0</v>
      </c>
      <c r="M196" s="194">
        <f>ROUND(G196*(H196),2)</f>
        <v>0</v>
      </c>
      <c r="N196" s="194">
        <v>0</v>
      </c>
      <c r="O196" s="194"/>
      <c r="P196" s="197">
        <v>6.1599999999999997E-3</v>
      </c>
      <c r="Q196" s="197"/>
      <c r="R196" s="197">
        <v>6.1599999999999997E-3</v>
      </c>
      <c r="S196" s="194">
        <f t="shared" si="24"/>
        <v>0.57899999999999996</v>
      </c>
      <c r="T196" s="194"/>
      <c r="U196" s="194"/>
      <c r="V196" s="205"/>
      <c r="W196" s="55"/>
      <c r="Z196">
        <v>0</v>
      </c>
    </row>
    <row r="197" spans="1:26" ht="24.95" customHeight="1" x14ac:dyDescent="0.25">
      <c r="A197" s="185"/>
      <c r="B197" s="217"/>
      <c r="C197" s="186" t="s">
        <v>259</v>
      </c>
      <c r="D197" s="337" t="s">
        <v>260</v>
      </c>
      <c r="E197" s="337"/>
      <c r="F197" s="179" t="s">
        <v>111</v>
      </c>
      <c r="G197" s="181">
        <v>23.48</v>
      </c>
      <c r="H197" s="187"/>
      <c r="I197" s="180">
        <f t="shared" si="20"/>
        <v>0</v>
      </c>
      <c r="J197" s="179">
        <f t="shared" si="21"/>
        <v>0</v>
      </c>
      <c r="K197" s="184">
        <f t="shared" si="22"/>
        <v>0</v>
      </c>
      <c r="L197" s="184">
        <f t="shared" si="23"/>
        <v>0</v>
      </c>
      <c r="M197" s="184"/>
      <c r="N197" s="184">
        <v>0</v>
      </c>
      <c r="O197" s="184"/>
      <c r="P197" s="188">
        <v>3.5000000000000001E-3</v>
      </c>
      <c r="Q197" s="188"/>
      <c r="R197" s="188">
        <v>3.5000000000000001E-3</v>
      </c>
      <c r="S197" s="184">
        <f t="shared" si="24"/>
        <v>8.2000000000000003E-2</v>
      </c>
      <c r="T197" s="184"/>
      <c r="U197" s="184"/>
      <c r="V197" s="204"/>
      <c r="W197" s="55"/>
      <c r="Z197">
        <v>0</v>
      </c>
    </row>
    <row r="198" spans="1:26" ht="35.1" customHeight="1" x14ac:dyDescent="0.25">
      <c r="A198" s="185"/>
      <c r="B198" s="217"/>
      <c r="C198" s="186" t="s">
        <v>261</v>
      </c>
      <c r="D198" s="337" t="s">
        <v>262</v>
      </c>
      <c r="E198" s="337"/>
      <c r="F198" s="179" t="s">
        <v>111</v>
      </c>
      <c r="G198" s="181">
        <v>85.38</v>
      </c>
      <c r="H198" s="187"/>
      <c r="I198" s="180">
        <f t="shared" si="20"/>
        <v>0</v>
      </c>
      <c r="J198" s="179">
        <f t="shared" si="21"/>
        <v>0</v>
      </c>
      <c r="K198" s="184">
        <f t="shared" si="22"/>
        <v>0</v>
      </c>
      <c r="L198" s="184">
        <f t="shared" si="23"/>
        <v>0</v>
      </c>
      <c r="M198" s="184"/>
      <c r="N198" s="184">
        <v>0</v>
      </c>
      <c r="O198" s="184"/>
      <c r="P198" s="188"/>
      <c r="Q198" s="188"/>
      <c r="R198" s="188"/>
      <c r="S198" s="184">
        <f t="shared" si="24"/>
        <v>0</v>
      </c>
      <c r="T198" s="184"/>
      <c r="U198" s="184"/>
      <c r="V198" s="204"/>
      <c r="W198" s="55"/>
      <c r="Z198">
        <v>0</v>
      </c>
    </row>
    <row r="199" spans="1:26" ht="24.95" customHeight="1" x14ac:dyDescent="0.25">
      <c r="A199" s="185"/>
      <c r="B199" s="218"/>
      <c r="C199" s="195" t="s">
        <v>263</v>
      </c>
      <c r="D199" s="349" t="s">
        <v>264</v>
      </c>
      <c r="E199" s="349"/>
      <c r="F199" s="189" t="s">
        <v>265</v>
      </c>
      <c r="G199" s="191">
        <v>18</v>
      </c>
      <c r="H199" s="196"/>
      <c r="I199" s="190">
        <f t="shared" si="20"/>
        <v>0</v>
      </c>
      <c r="J199" s="189">
        <f t="shared" si="21"/>
        <v>0</v>
      </c>
      <c r="K199" s="194">
        <f t="shared" si="22"/>
        <v>0</v>
      </c>
      <c r="L199" s="194">
        <f t="shared" si="23"/>
        <v>0</v>
      </c>
      <c r="M199" s="194">
        <f>ROUND(G199*(H199),2)</f>
        <v>0</v>
      </c>
      <c r="N199" s="194">
        <v>0</v>
      </c>
      <c r="O199" s="194"/>
      <c r="P199" s="197">
        <v>0.01</v>
      </c>
      <c r="Q199" s="197"/>
      <c r="R199" s="197">
        <v>0.01</v>
      </c>
      <c r="S199" s="194">
        <f t="shared" si="24"/>
        <v>0.18</v>
      </c>
      <c r="T199" s="194"/>
      <c r="U199" s="194"/>
      <c r="V199" s="205">
        <f>ROUND(G199*(X199),3)</f>
        <v>782.46</v>
      </c>
      <c r="W199" s="55"/>
      <c r="X199">
        <v>43.47</v>
      </c>
      <c r="Z199">
        <v>0</v>
      </c>
    </row>
    <row r="200" spans="1:26" x14ac:dyDescent="0.25">
      <c r="A200" s="10"/>
      <c r="B200" s="57"/>
      <c r="C200" s="178">
        <v>711</v>
      </c>
      <c r="D200" s="336" t="s">
        <v>239</v>
      </c>
      <c r="E200" s="336"/>
      <c r="F200" s="10"/>
      <c r="G200" s="177"/>
      <c r="H200" s="69"/>
      <c r="I200" s="146">
        <f>ROUND((SUM(I186:I199))/1,2)</f>
        <v>0</v>
      </c>
      <c r="J200" s="10"/>
      <c r="K200" s="10"/>
      <c r="L200" s="10">
        <f>ROUND((SUM(L186:L199))/1,2)</f>
        <v>0</v>
      </c>
      <c r="M200" s="10">
        <f>ROUND((SUM(M186:M199))/1,2)</f>
        <v>0</v>
      </c>
      <c r="N200" s="10"/>
      <c r="O200" s="10"/>
      <c r="P200" s="10"/>
      <c r="Q200" s="10"/>
      <c r="R200" s="10"/>
      <c r="S200" s="10">
        <f>ROUND((SUM(S186:S199))/1,2)</f>
        <v>1.58</v>
      </c>
      <c r="T200" s="10"/>
      <c r="U200" s="10"/>
      <c r="V200" s="206">
        <f>ROUND((SUM(V186:V199))/1,2)</f>
        <v>782.46</v>
      </c>
      <c r="W200" s="221"/>
      <c r="X200" s="144"/>
      <c r="Y200" s="144"/>
      <c r="Z200" s="144"/>
    </row>
    <row r="201" spans="1:26" x14ac:dyDescent="0.25">
      <c r="A201" s="1"/>
      <c r="B201" s="214"/>
      <c r="C201" s="1"/>
      <c r="D201" s="1"/>
      <c r="E201" s="1"/>
      <c r="F201" s="1"/>
      <c r="G201" s="171"/>
      <c r="H201" s="139"/>
      <c r="I201" s="13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07"/>
      <c r="W201" s="55"/>
    </row>
    <row r="202" spans="1:26" x14ac:dyDescent="0.25">
      <c r="A202" s="10"/>
      <c r="B202" s="57"/>
      <c r="C202" s="178">
        <v>712</v>
      </c>
      <c r="D202" s="336" t="s">
        <v>266</v>
      </c>
      <c r="E202" s="336"/>
      <c r="F202" s="10"/>
      <c r="G202" s="177"/>
      <c r="H202" s="69"/>
      <c r="I202" s="6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203"/>
      <c r="W202" s="221"/>
      <c r="X202" s="144"/>
      <c r="Y202" s="144"/>
      <c r="Z202" s="144"/>
    </row>
    <row r="203" spans="1:26" ht="24.95" customHeight="1" x14ac:dyDescent="0.25">
      <c r="A203" s="185"/>
      <c r="B203" s="217"/>
      <c r="C203" s="186" t="s">
        <v>267</v>
      </c>
      <c r="D203" s="337" t="s">
        <v>268</v>
      </c>
      <c r="E203" s="337"/>
      <c r="F203" s="179" t="s">
        <v>111</v>
      </c>
      <c r="G203" s="181">
        <v>102</v>
      </c>
      <c r="H203" s="187"/>
      <c r="I203" s="180">
        <f t="shared" ref="I203:I218" si="25">ROUND(G203*(H203),2)</f>
        <v>0</v>
      </c>
      <c r="J203" s="179">
        <f t="shared" ref="J203:J218" si="26">ROUND(G203*(N203),2)</f>
        <v>0</v>
      </c>
      <c r="K203" s="184">
        <f t="shared" ref="K203:K218" si="27">ROUND(G203*(O203),2)</f>
        <v>0</v>
      </c>
      <c r="L203" s="184">
        <f t="shared" ref="L203:L218" si="28">ROUND(G203*(H203),2)</f>
        <v>0</v>
      </c>
      <c r="M203" s="184"/>
      <c r="N203" s="184">
        <v>0</v>
      </c>
      <c r="O203" s="184"/>
      <c r="P203" s="188"/>
      <c r="Q203" s="188"/>
      <c r="R203" s="188"/>
      <c r="S203" s="184">
        <f t="shared" ref="S203:S218" si="29">ROUND(G203*(P203),3)</f>
        <v>0</v>
      </c>
      <c r="T203" s="184"/>
      <c r="U203" s="184"/>
      <c r="V203" s="204"/>
      <c r="W203" s="55"/>
      <c r="Z203">
        <v>0</v>
      </c>
    </row>
    <row r="204" spans="1:26" ht="35.1" customHeight="1" x14ac:dyDescent="0.25">
      <c r="A204" s="185"/>
      <c r="B204" s="217"/>
      <c r="C204" s="186" t="s">
        <v>269</v>
      </c>
      <c r="D204" s="337" t="s">
        <v>270</v>
      </c>
      <c r="E204" s="337"/>
      <c r="F204" s="179" t="s">
        <v>111</v>
      </c>
      <c r="G204" s="181">
        <v>102</v>
      </c>
      <c r="H204" s="187"/>
      <c r="I204" s="180">
        <f t="shared" si="25"/>
        <v>0</v>
      </c>
      <c r="J204" s="179">
        <f t="shared" si="26"/>
        <v>0</v>
      </c>
      <c r="K204" s="184">
        <f t="shared" si="27"/>
        <v>0</v>
      </c>
      <c r="L204" s="184">
        <f t="shared" si="28"/>
        <v>0</v>
      </c>
      <c r="M204" s="184"/>
      <c r="N204" s="184">
        <v>0</v>
      </c>
      <c r="O204" s="184"/>
      <c r="P204" s="188">
        <v>4.2500000000000003E-3</v>
      </c>
      <c r="Q204" s="188"/>
      <c r="R204" s="188">
        <v>4.2500000000000003E-3</v>
      </c>
      <c r="S204" s="184">
        <f t="shared" si="29"/>
        <v>0.434</v>
      </c>
      <c r="T204" s="184"/>
      <c r="U204" s="184"/>
      <c r="V204" s="204"/>
      <c r="W204" s="55"/>
      <c r="Z204">
        <v>0</v>
      </c>
    </row>
    <row r="205" spans="1:26" ht="24.95" customHeight="1" x14ac:dyDescent="0.25">
      <c r="A205" s="185"/>
      <c r="B205" s="218"/>
      <c r="C205" s="195" t="s">
        <v>271</v>
      </c>
      <c r="D205" s="349" t="s">
        <v>272</v>
      </c>
      <c r="E205" s="349"/>
      <c r="F205" s="189" t="s">
        <v>179</v>
      </c>
      <c r="G205" s="191">
        <v>112.2</v>
      </c>
      <c r="H205" s="196"/>
      <c r="I205" s="190">
        <f t="shared" si="25"/>
        <v>0</v>
      </c>
      <c r="J205" s="189">
        <f t="shared" si="26"/>
        <v>0</v>
      </c>
      <c r="K205" s="194">
        <f t="shared" si="27"/>
        <v>0</v>
      </c>
      <c r="L205" s="194">
        <f t="shared" si="28"/>
        <v>0</v>
      </c>
      <c r="M205" s="194">
        <f>ROUND(G205*(H205),2)</f>
        <v>0</v>
      </c>
      <c r="N205" s="194">
        <v>0</v>
      </c>
      <c r="O205" s="194"/>
      <c r="P205" s="197"/>
      <c r="Q205" s="197"/>
      <c r="R205" s="197"/>
      <c r="S205" s="194">
        <f t="shared" si="29"/>
        <v>0</v>
      </c>
      <c r="T205" s="194"/>
      <c r="U205" s="194"/>
      <c r="V205" s="205"/>
      <c r="W205" s="55"/>
      <c r="Z205">
        <v>0</v>
      </c>
    </row>
    <row r="206" spans="1:26" ht="24.95" customHeight="1" x14ac:dyDescent="0.25">
      <c r="A206" s="185"/>
      <c r="B206" s="218"/>
      <c r="C206" s="195" t="s">
        <v>273</v>
      </c>
      <c r="D206" s="349" t="s">
        <v>274</v>
      </c>
      <c r="E206" s="349"/>
      <c r="F206" s="189" t="s">
        <v>111</v>
      </c>
      <c r="G206" s="191">
        <v>190.95</v>
      </c>
      <c r="H206" s="196"/>
      <c r="I206" s="190">
        <f t="shared" si="25"/>
        <v>0</v>
      </c>
      <c r="J206" s="189">
        <f t="shared" si="26"/>
        <v>0</v>
      </c>
      <c r="K206" s="194">
        <f t="shared" si="27"/>
        <v>0</v>
      </c>
      <c r="L206" s="194">
        <f t="shared" si="28"/>
        <v>0</v>
      </c>
      <c r="M206" s="194">
        <f>ROUND(G206*(H206),2)</f>
        <v>0</v>
      </c>
      <c r="N206" s="194">
        <v>0</v>
      </c>
      <c r="O206" s="194"/>
      <c r="P206" s="197">
        <v>4.0000000000000002E-4</v>
      </c>
      <c r="Q206" s="197"/>
      <c r="R206" s="197">
        <v>4.0000000000000002E-4</v>
      </c>
      <c r="S206" s="194">
        <f t="shared" si="29"/>
        <v>7.5999999999999998E-2</v>
      </c>
      <c r="T206" s="194"/>
      <c r="U206" s="194"/>
      <c r="V206" s="205"/>
      <c r="W206" s="55"/>
      <c r="Z206">
        <v>0</v>
      </c>
    </row>
    <row r="207" spans="1:26" ht="24.95" customHeight="1" x14ac:dyDescent="0.25">
      <c r="A207" s="185"/>
      <c r="B207" s="217"/>
      <c r="C207" s="186" t="s">
        <v>275</v>
      </c>
      <c r="D207" s="337" t="s">
        <v>276</v>
      </c>
      <c r="E207" s="337"/>
      <c r="F207" s="179" t="s">
        <v>111</v>
      </c>
      <c r="G207" s="181">
        <v>273.26</v>
      </c>
      <c r="H207" s="187"/>
      <c r="I207" s="180">
        <f t="shared" si="25"/>
        <v>0</v>
      </c>
      <c r="J207" s="179">
        <f t="shared" si="26"/>
        <v>0</v>
      </c>
      <c r="K207" s="184">
        <f t="shared" si="27"/>
        <v>0</v>
      </c>
      <c r="L207" s="184">
        <f t="shared" si="28"/>
        <v>0</v>
      </c>
      <c r="M207" s="184"/>
      <c r="N207" s="184">
        <v>0</v>
      </c>
      <c r="O207" s="184"/>
      <c r="P207" s="188"/>
      <c r="Q207" s="188"/>
      <c r="R207" s="188"/>
      <c r="S207" s="184">
        <f t="shared" si="29"/>
        <v>0</v>
      </c>
      <c r="T207" s="184"/>
      <c r="U207" s="184"/>
      <c r="V207" s="204"/>
      <c r="W207" s="55"/>
      <c r="Z207">
        <v>0</v>
      </c>
    </row>
    <row r="208" spans="1:26" ht="24.95" customHeight="1" x14ac:dyDescent="0.25">
      <c r="A208" s="185"/>
      <c r="B208" s="217"/>
      <c r="C208" s="186" t="s">
        <v>277</v>
      </c>
      <c r="D208" s="337" t="s">
        <v>278</v>
      </c>
      <c r="E208" s="337"/>
      <c r="F208" s="179" t="s">
        <v>111</v>
      </c>
      <c r="G208" s="181">
        <v>73.92</v>
      </c>
      <c r="H208" s="187"/>
      <c r="I208" s="180">
        <f t="shared" si="25"/>
        <v>0</v>
      </c>
      <c r="J208" s="179">
        <f t="shared" si="26"/>
        <v>0</v>
      </c>
      <c r="K208" s="184">
        <f t="shared" si="27"/>
        <v>0</v>
      </c>
      <c r="L208" s="184">
        <f t="shared" si="28"/>
        <v>0</v>
      </c>
      <c r="M208" s="184"/>
      <c r="N208" s="184">
        <v>0</v>
      </c>
      <c r="O208" s="184"/>
      <c r="P208" s="188">
        <v>2.2000000000000001E-4</v>
      </c>
      <c r="Q208" s="188"/>
      <c r="R208" s="188">
        <v>2.2000000000000001E-4</v>
      </c>
      <c r="S208" s="184">
        <f t="shared" si="29"/>
        <v>1.6E-2</v>
      </c>
      <c r="T208" s="184"/>
      <c r="U208" s="184"/>
      <c r="V208" s="204"/>
      <c r="W208" s="55"/>
      <c r="Z208">
        <v>0</v>
      </c>
    </row>
    <row r="209" spans="1:26" ht="24.95" customHeight="1" x14ac:dyDescent="0.25">
      <c r="A209" s="185"/>
      <c r="B209" s="218"/>
      <c r="C209" s="195" t="s">
        <v>279</v>
      </c>
      <c r="D209" s="349" t="s">
        <v>280</v>
      </c>
      <c r="E209" s="349"/>
      <c r="F209" s="189" t="s">
        <v>281</v>
      </c>
      <c r="G209" s="191">
        <v>73.92</v>
      </c>
      <c r="H209" s="196"/>
      <c r="I209" s="190">
        <f t="shared" si="25"/>
        <v>0</v>
      </c>
      <c r="J209" s="189">
        <f t="shared" si="26"/>
        <v>0</v>
      </c>
      <c r="K209" s="194">
        <f t="shared" si="27"/>
        <v>0</v>
      </c>
      <c r="L209" s="194">
        <f t="shared" si="28"/>
        <v>0</v>
      </c>
      <c r="M209" s="194">
        <f>ROUND(G209*(H209),2)</f>
        <v>0</v>
      </c>
      <c r="N209" s="194">
        <v>0</v>
      </c>
      <c r="O209" s="194"/>
      <c r="P209" s="197"/>
      <c r="Q209" s="197"/>
      <c r="R209" s="197"/>
      <c r="S209" s="194">
        <f t="shared" si="29"/>
        <v>0</v>
      </c>
      <c r="T209" s="194"/>
      <c r="U209" s="194"/>
      <c r="V209" s="205"/>
      <c r="W209" s="55"/>
      <c r="Z209">
        <v>0</v>
      </c>
    </row>
    <row r="210" spans="1:26" ht="24.95" customHeight="1" x14ac:dyDescent="0.25">
      <c r="A210" s="185"/>
      <c r="B210" s="218"/>
      <c r="C210" s="195" t="s">
        <v>140</v>
      </c>
      <c r="D210" s="349" t="s">
        <v>141</v>
      </c>
      <c r="E210" s="349"/>
      <c r="F210" s="189" t="s">
        <v>111</v>
      </c>
      <c r="G210" s="191">
        <v>109.64</v>
      </c>
      <c r="H210" s="196"/>
      <c r="I210" s="190">
        <f t="shared" si="25"/>
        <v>0</v>
      </c>
      <c r="J210" s="189">
        <f t="shared" si="26"/>
        <v>0</v>
      </c>
      <c r="K210" s="194">
        <f t="shared" si="27"/>
        <v>0</v>
      </c>
      <c r="L210" s="194">
        <f t="shared" si="28"/>
        <v>0</v>
      </c>
      <c r="M210" s="194">
        <f>ROUND(G210*(H210),2)</f>
        <v>0</v>
      </c>
      <c r="N210" s="194">
        <v>0</v>
      </c>
      <c r="O210" s="194"/>
      <c r="P210" s="197">
        <v>5.0000000000000001E-4</v>
      </c>
      <c r="Q210" s="197"/>
      <c r="R210" s="197">
        <v>5.0000000000000001E-4</v>
      </c>
      <c r="S210" s="194">
        <f t="shared" si="29"/>
        <v>5.5E-2</v>
      </c>
      <c r="T210" s="194"/>
      <c r="U210" s="194"/>
      <c r="V210" s="205"/>
      <c r="W210" s="55"/>
      <c r="Z210">
        <v>0</v>
      </c>
    </row>
    <row r="211" spans="1:26" ht="24.95" customHeight="1" x14ac:dyDescent="0.25">
      <c r="A211" s="185"/>
      <c r="B211" s="217"/>
      <c r="C211" s="186" t="s">
        <v>282</v>
      </c>
      <c r="D211" s="337" t="s">
        <v>283</v>
      </c>
      <c r="E211" s="337"/>
      <c r="F211" s="179" t="s">
        <v>116</v>
      </c>
      <c r="G211" s="181">
        <v>25.806798700000002</v>
      </c>
      <c r="H211" s="187"/>
      <c r="I211" s="180">
        <f t="shared" si="25"/>
        <v>0</v>
      </c>
      <c r="J211" s="179">
        <f t="shared" si="26"/>
        <v>0</v>
      </c>
      <c r="K211" s="184">
        <f t="shared" si="27"/>
        <v>0</v>
      </c>
      <c r="L211" s="184">
        <f t="shared" si="28"/>
        <v>0</v>
      </c>
      <c r="M211" s="184"/>
      <c r="N211" s="184">
        <v>0</v>
      </c>
      <c r="O211" s="184"/>
      <c r="P211" s="188"/>
      <c r="Q211" s="188"/>
      <c r="R211" s="188"/>
      <c r="S211" s="184">
        <f t="shared" si="29"/>
        <v>0</v>
      </c>
      <c r="T211" s="184"/>
      <c r="U211" s="184"/>
      <c r="V211" s="204"/>
      <c r="W211" s="55"/>
      <c r="Z211">
        <v>0</v>
      </c>
    </row>
    <row r="212" spans="1:26" ht="24.95" customHeight="1" x14ac:dyDescent="0.25">
      <c r="A212" s="185"/>
      <c r="B212" s="217"/>
      <c r="C212" s="186" t="s">
        <v>284</v>
      </c>
      <c r="D212" s="337" t="s">
        <v>285</v>
      </c>
      <c r="E212" s="337"/>
      <c r="F212" s="179" t="s">
        <v>111</v>
      </c>
      <c r="G212" s="181">
        <v>99.67</v>
      </c>
      <c r="H212" s="187"/>
      <c r="I212" s="180">
        <f t="shared" si="25"/>
        <v>0</v>
      </c>
      <c r="J212" s="179">
        <f t="shared" si="26"/>
        <v>0</v>
      </c>
      <c r="K212" s="184">
        <f t="shared" si="27"/>
        <v>0</v>
      </c>
      <c r="L212" s="184">
        <f t="shared" si="28"/>
        <v>0</v>
      </c>
      <c r="M212" s="184"/>
      <c r="N212" s="184">
        <v>0</v>
      </c>
      <c r="O212" s="184"/>
      <c r="P212" s="188">
        <v>9.0000000000000006E-5</v>
      </c>
      <c r="Q212" s="188"/>
      <c r="R212" s="188">
        <v>9.0000000000000006E-5</v>
      </c>
      <c r="S212" s="184">
        <f t="shared" si="29"/>
        <v>8.9999999999999993E-3</v>
      </c>
      <c r="T212" s="184"/>
      <c r="U212" s="184"/>
      <c r="V212" s="204"/>
      <c r="W212" s="55"/>
      <c r="Z212">
        <v>0</v>
      </c>
    </row>
    <row r="213" spans="1:26" ht="24.95" customHeight="1" x14ac:dyDescent="0.25">
      <c r="A213" s="185"/>
      <c r="B213" s="218"/>
      <c r="C213" s="195" t="s">
        <v>286</v>
      </c>
      <c r="D213" s="349" t="s">
        <v>287</v>
      </c>
      <c r="E213" s="349"/>
      <c r="F213" s="189" t="s">
        <v>179</v>
      </c>
      <c r="G213" s="191">
        <v>109.64</v>
      </c>
      <c r="H213" s="196"/>
      <c r="I213" s="190">
        <f t="shared" si="25"/>
        <v>0</v>
      </c>
      <c r="J213" s="189">
        <f t="shared" si="26"/>
        <v>0</v>
      </c>
      <c r="K213" s="194">
        <f t="shared" si="27"/>
        <v>0</v>
      </c>
      <c r="L213" s="194">
        <f t="shared" si="28"/>
        <v>0</v>
      </c>
      <c r="M213" s="194">
        <f>ROUND(G213*(H213),2)</f>
        <v>0</v>
      </c>
      <c r="N213" s="194">
        <v>0</v>
      </c>
      <c r="O213" s="194"/>
      <c r="P213" s="197">
        <v>1.9E-3</v>
      </c>
      <c r="Q213" s="197"/>
      <c r="R213" s="197">
        <v>1.9E-3</v>
      </c>
      <c r="S213" s="194">
        <f t="shared" si="29"/>
        <v>0.20799999999999999</v>
      </c>
      <c r="T213" s="194"/>
      <c r="U213" s="194"/>
      <c r="V213" s="205"/>
      <c r="W213" s="55"/>
      <c r="Z213">
        <v>0</v>
      </c>
    </row>
    <row r="214" spans="1:26" ht="35.1" customHeight="1" x14ac:dyDescent="0.25">
      <c r="A214" s="185"/>
      <c r="B214" s="217"/>
      <c r="C214" s="186" t="s">
        <v>288</v>
      </c>
      <c r="D214" s="337" t="s">
        <v>289</v>
      </c>
      <c r="E214" s="337"/>
      <c r="F214" s="179" t="s">
        <v>111</v>
      </c>
      <c r="G214" s="181">
        <v>147.84</v>
      </c>
      <c r="H214" s="187"/>
      <c r="I214" s="180">
        <f t="shared" si="25"/>
        <v>0</v>
      </c>
      <c r="J214" s="179">
        <f t="shared" si="26"/>
        <v>0</v>
      </c>
      <c r="K214" s="184">
        <f t="shared" si="27"/>
        <v>0</v>
      </c>
      <c r="L214" s="184">
        <f t="shared" si="28"/>
        <v>0</v>
      </c>
      <c r="M214" s="184"/>
      <c r="N214" s="184">
        <v>0</v>
      </c>
      <c r="O214" s="184"/>
      <c r="P214" s="188"/>
      <c r="Q214" s="188"/>
      <c r="R214" s="188"/>
      <c r="S214" s="184">
        <f t="shared" si="29"/>
        <v>0</v>
      </c>
      <c r="T214" s="184"/>
      <c r="U214" s="184"/>
      <c r="V214" s="204"/>
      <c r="W214" s="55"/>
      <c r="Z214">
        <v>0</v>
      </c>
    </row>
    <row r="215" spans="1:26" ht="35.1" customHeight="1" x14ac:dyDescent="0.25">
      <c r="A215" s="185"/>
      <c r="B215" s="218"/>
      <c r="C215" s="195" t="s">
        <v>290</v>
      </c>
      <c r="D215" s="349" t="s">
        <v>291</v>
      </c>
      <c r="E215" s="349"/>
      <c r="F215" s="189" t="s">
        <v>101</v>
      </c>
      <c r="G215" s="191">
        <v>7.39</v>
      </c>
      <c r="H215" s="196"/>
      <c r="I215" s="190">
        <f t="shared" si="25"/>
        <v>0</v>
      </c>
      <c r="J215" s="189">
        <f t="shared" si="26"/>
        <v>0</v>
      </c>
      <c r="K215" s="194">
        <f t="shared" si="27"/>
        <v>0</v>
      </c>
      <c r="L215" s="194">
        <f t="shared" si="28"/>
        <v>0</v>
      </c>
      <c r="M215" s="194">
        <f>ROUND(G215*(H215),2)</f>
        <v>0</v>
      </c>
      <c r="N215" s="194">
        <v>0</v>
      </c>
      <c r="O215" s="194"/>
      <c r="P215" s="197">
        <v>0.9</v>
      </c>
      <c r="Q215" s="197"/>
      <c r="R215" s="197">
        <v>0.9</v>
      </c>
      <c r="S215" s="194">
        <f t="shared" si="29"/>
        <v>6.6509999999999998</v>
      </c>
      <c r="T215" s="194"/>
      <c r="U215" s="194"/>
      <c r="V215" s="205"/>
      <c r="W215" s="55"/>
      <c r="Z215">
        <v>0</v>
      </c>
    </row>
    <row r="216" spans="1:26" ht="24.95" customHeight="1" x14ac:dyDescent="0.25">
      <c r="A216" s="185"/>
      <c r="B216" s="218"/>
      <c r="C216" s="195" t="s">
        <v>114</v>
      </c>
      <c r="D216" s="349" t="s">
        <v>115</v>
      </c>
      <c r="E216" s="349"/>
      <c r="F216" s="189" t="s">
        <v>116</v>
      </c>
      <c r="G216" s="191">
        <v>11.09</v>
      </c>
      <c r="H216" s="196"/>
      <c r="I216" s="190">
        <f t="shared" si="25"/>
        <v>0</v>
      </c>
      <c r="J216" s="189">
        <f t="shared" si="26"/>
        <v>0</v>
      </c>
      <c r="K216" s="194">
        <f t="shared" si="27"/>
        <v>0</v>
      </c>
      <c r="L216" s="194">
        <f t="shared" si="28"/>
        <v>0</v>
      </c>
      <c r="M216" s="194">
        <f>ROUND(G216*(H216),2)</f>
        <v>0</v>
      </c>
      <c r="N216" s="194">
        <v>0</v>
      </c>
      <c r="O216" s="194"/>
      <c r="P216" s="197">
        <v>1</v>
      </c>
      <c r="Q216" s="197"/>
      <c r="R216" s="197">
        <v>1</v>
      </c>
      <c r="S216" s="194">
        <f t="shared" si="29"/>
        <v>11.09</v>
      </c>
      <c r="T216" s="194"/>
      <c r="U216" s="194"/>
      <c r="V216" s="205"/>
      <c r="W216" s="55"/>
      <c r="Z216">
        <v>0</v>
      </c>
    </row>
    <row r="217" spans="1:26" ht="24.95" customHeight="1" x14ac:dyDescent="0.25">
      <c r="A217" s="185"/>
      <c r="B217" s="218"/>
      <c r="C217" s="195" t="s">
        <v>292</v>
      </c>
      <c r="D217" s="349" t="s">
        <v>293</v>
      </c>
      <c r="E217" s="349"/>
      <c r="F217" s="189" t="s">
        <v>111</v>
      </c>
      <c r="G217" s="191">
        <v>28.5</v>
      </c>
      <c r="H217" s="196"/>
      <c r="I217" s="190">
        <f t="shared" si="25"/>
        <v>0</v>
      </c>
      <c r="J217" s="189">
        <f t="shared" si="26"/>
        <v>0</v>
      </c>
      <c r="K217" s="194">
        <f t="shared" si="27"/>
        <v>0</v>
      </c>
      <c r="L217" s="194">
        <f t="shared" si="28"/>
        <v>0</v>
      </c>
      <c r="M217" s="194">
        <f>ROUND(G217*(H217),2)</f>
        <v>0</v>
      </c>
      <c r="N217" s="194">
        <v>0</v>
      </c>
      <c r="O217" s="194"/>
      <c r="P217" s="197">
        <v>0.25430000000000003</v>
      </c>
      <c r="Q217" s="197"/>
      <c r="R217" s="197">
        <v>0.25430000000000003</v>
      </c>
      <c r="S217" s="194">
        <f t="shared" si="29"/>
        <v>7.2480000000000002</v>
      </c>
      <c r="T217" s="194"/>
      <c r="U217" s="194"/>
      <c r="V217" s="205"/>
      <c r="W217" s="55"/>
      <c r="Z217">
        <v>0</v>
      </c>
    </row>
    <row r="218" spans="1:26" ht="24.95" customHeight="1" x14ac:dyDescent="0.25">
      <c r="A218" s="185"/>
      <c r="B218" s="218"/>
      <c r="C218" s="195" t="s">
        <v>263</v>
      </c>
      <c r="D218" s="349" t="s">
        <v>294</v>
      </c>
      <c r="E218" s="349"/>
      <c r="F218" s="189" t="s">
        <v>231</v>
      </c>
      <c r="G218" s="191">
        <v>2</v>
      </c>
      <c r="H218" s="196"/>
      <c r="I218" s="190">
        <f t="shared" si="25"/>
        <v>0</v>
      </c>
      <c r="J218" s="189">
        <f t="shared" si="26"/>
        <v>0</v>
      </c>
      <c r="K218" s="194">
        <f t="shared" si="27"/>
        <v>0</v>
      </c>
      <c r="L218" s="194">
        <f t="shared" si="28"/>
        <v>0</v>
      </c>
      <c r="M218" s="194">
        <f>ROUND(G218*(H218),2)</f>
        <v>0</v>
      </c>
      <c r="N218" s="194">
        <v>0</v>
      </c>
      <c r="O218" s="194"/>
      <c r="P218" s="197">
        <v>0.01</v>
      </c>
      <c r="Q218" s="197"/>
      <c r="R218" s="197">
        <v>0.01</v>
      </c>
      <c r="S218" s="194">
        <f t="shared" si="29"/>
        <v>0.02</v>
      </c>
      <c r="T218" s="194"/>
      <c r="U218" s="194"/>
      <c r="V218" s="205"/>
      <c r="W218" s="55"/>
      <c r="Z218">
        <v>0</v>
      </c>
    </row>
    <row r="219" spans="1:26" x14ac:dyDescent="0.25">
      <c r="A219" s="10"/>
      <c r="B219" s="57"/>
      <c r="C219" s="178">
        <v>712</v>
      </c>
      <c r="D219" s="336" t="s">
        <v>266</v>
      </c>
      <c r="E219" s="336"/>
      <c r="F219" s="10"/>
      <c r="G219" s="177"/>
      <c r="H219" s="69"/>
      <c r="I219" s="146">
        <f>ROUND((SUM(I202:I218))/1,2)</f>
        <v>0</v>
      </c>
      <c r="J219" s="10"/>
      <c r="K219" s="10"/>
      <c r="L219" s="10">
        <f>ROUND((SUM(L202:L218))/1,2)</f>
        <v>0</v>
      </c>
      <c r="M219" s="10">
        <f>ROUND((SUM(M202:M218))/1,2)</f>
        <v>0</v>
      </c>
      <c r="N219" s="10"/>
      <c r="O219" s="10"/>
      <c r="P219" s="10"/>
      <c r="Q219" s="10"/>
      <c r="R219" s="10"/>
      <c r="S219" s="10">
        <f>ROUND((SUM(S202:S218))/1,2)</f>
        <v>25.81</v>
      </c>
      <c r="T219" s="10"/>
      <c r="U219" s="10"/>
      <c r="V219" s="206">
        <f>ROUND((SUM(V202:V218))/1,2)</f>
        <v>0</v>
      </c>
      <c r="W219" s="221"/>
      <c r="X219" s="144"/>
      <c r="Y219" s="144"/>
      <c r="Z219" s="144"/>
    </row>
    <row r="220" spans="1:26" x14ac:dyDescent="0.25">
      <c r="A220" s="1"/>
      <c r="B220" s="214"/>
      <c r="C220" s="1"/>
      <c r="D220" s="1"/>
      <c r="E220" s="1"/>
      <c r="F220" s="1"/>
      <c r="G220" s="171"/>
      <c r="H220" s="139"/>
      <c r="I220" s="13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07"/>
      <c r="W220" s="55"/>
    </row>
    <row r="221" spans="1:26" x14ac:dyDescent="0.25">
      <c r="A221" s="10"/>
      <c r="B221" s="57"/>
      <c r="C221" s="178">
        <v>713</v>
      </c>
      <c r="D221" s="336" t="s">
        <v>295</v>
      </c>
      <c r="E221" s="336"/>
      <c r="F221" s="10"/>
      <c r="G221" s="177"/>
      <c r="H221" s="69"/>
      <c r="I221" s="6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203"/>
      <c r="W221" s="221"/>
      <c r="X221" s="144"/>
      <c r="Y221" s="144"/>
      <c r="Z221" s="144"/>
    </row>
    <row r="222" spans="1:26" ht="24.95" customHeight="1" x14ac:dyDescent="0.25">
      <c r="A222" s="185"/>
      <c r="B222" s="217"/>
      <c r="C222" s="186" t="s">
        <v>296</v>
      </c>
      <c r="D222" s="337" t="s">
        <v>297</v>
      </c>
      <c r="E222" s="337"/>
      <c r="F222" s="179" t="s">
        <v>111</v>
      </c>
      <c r="G222" s="181">
        <v>73</v>
      </c>
      <c r="H222" s="187"/>
      <c r="I222" s="180">
        <f t="shared" ref="I222:I230" si="30">ROUND(G222*(H222),2)</f>
        <v>0</v>
      </c>
      <c r="J222" s="179">
        <f t="shared" ref="J222:J230" si="31">ROUND(G222*(N222),2)</f>
        <v>0</v>
      </c>
      <c r="K222" s="184">
        <f t="shared" ref="K222:K230" si="32">ROUND(G222*(O222),2)</f>
        <v>0</v>
      </c>
      <c r="L222" s="184">
        <f t="shared" ref="L222:L230" si="33">ROUND(G222*(H222),2)</f>
        <v>0</v>
      </c>
      <c r="M222" s="184"/>
      <c r="N222" s="184">
        <v>0</v>
      </c>
      <c r="O222" s="184"/>
      <c r="P222" s="188"/>
      <c r="Q222" s="188"/>
      <c r="R222" s="188"/>
      <c r="S222" s="184">
        <f t="shared" ref="S222:S230" si="34">ROUND(G222*(P222),3)</f>
        <v>0</v>
      </c>
      <c r="T222" s="184"/>
      <c r="U222" s="184"/>
      <c r="V222" s="204"/>
      <c r="W222" s="55"/>
      <c r="Z222">
        <v>0</v>
      </c>
    </row>
    <row r="223" spans="1:26" ht="24.95" customHeight="1" x14ac:dyDescent="0.25">
      <c r="A223" s="185"/>
      <c r="B223" s="218"/>
      <c r="C223" s="195" t="s">
        <v>298</v>
      </c>
      <c r="D223" s="349" t="s">
        <v>299</v>
      </c>
      <c r="E223" s="349"/>
      <c r="F223" s="189" t="s">
        <v>179</v>
      </c>
      <c r="G223" s="191">
        <v>146</v>
      </c>
      <c r="H223" s="196"/>
      <c r="I223" s="190">
        <f t="shared" si="30"/>
        <v>0</v>
      </c>
      <c r="J223" s="189">
        <f t="shared" si="31"/>
        <v>0</v>
      </c>
      <c r="K223" s="194">
        <f t="shared" si="32"/>
        <v>0</v>
      </c>
      <c r="L223" s="194">
        <f t="shared" si="33"/>
        <v>0</v>
      </c>
      <c r="M223" s="194">
        <f>ROUND(G223*(H223),2)</f>
        <v>0</v>
      </c>
      <c r="N223" s="194">
        <v>0</v>
      </c>
      <c r="O223" s="194"/>
      <c r="P223" s="197">
        <v>1.98E-3</v>
      </c>
      <c r="Q223" s="197"/>
      <c r="R223" s="197">
        <v>1.98E-3</v>
      </c>
      <c r="S223" s="194">
        <f t="shared" si="34"/>
        <v>0.28899999999999998</v>
      </c>
      <c r="T223" s="194"/>
      <c r="U223" s="194"/>
      <c r="V223" s="205"/>
      <c r="W223" s="55"/>
      <c r="Z223">
        <v>0</v>
      </c>
    </row>
    <row r="224" spans="1:26" ht="24.95" customHeight="1" x14ac:dyDescent="0.25">
      <c r="A224" s="185"/>
      <c r="B224" s="217"/>
      <c r="C224" s="186" t="s">
        <v>300</v>
      </c>
      <c r="D224" s="337" t="s">
        <v>301</v>
      </c>
      <c r="E224" s="337"/>
      <c r="F224" s="179" t="s">
        <v>111</v>
      </c>
      <c r="G224" s="181">
        <v>222.48</v>
      </c>
      <c r="H224" s="187"/>
      <c r="I224" s="180">
        <f t="shared" si="30"/>
        <v>0</v>
      </c>
      <c r="J224" s="179">
        <f t="shared" si="31"/>
        <v>0</v>
      </c>
      <c r="K224" s="184">
        <f t="shared" si="32"/>
        <v>0</v>
      </c>
      <c r="L224" s="184">
        <f t="shared" si="33"/>
        <v>0</v>
      </c>
      <c r="M224" s="184"/>
      <c r="N224" s="184">
        <v>0</v>
      </c>
      <c r="O224" s="184"/>
      <c r="P224" s="188"/>
      <c r="Q224" s="188"/>
      <c r="R224" s="188"/>
      <c r="S224" s="184">
        <f t="shared" si="34"/>
        <v>0</v>
      </c>
      <c r="T224" s="184"/>
      <c r="U224" s="184"/>
      <c r="V224" s="204"/>
      <c r="W224" s="55"/>
      <c r="Z224">
        <v>0</v>
      </c>
    </row>
    <row r="225" spans="1:26" ht="24.95" customHeight="1" x14ac:dyDescent="0.25">
      <c r="A225" s="185"/>
      <c r="B225" s="218"/>
      <c r="C225" s="195" t="s">
        <v>302</v>
      </c>
      <c r="D225" s="349" t="s">
        <v>303</v>
      </c>
      <c r="E225" s="349"/>
      <c r="F225" s="189" t="s">
        <v>179</v>
      </c>
      <c r="G225" s="191">
        <v>147.84</v>
      </c>
      <c r="H225" s="196"/>
      <c r="I225" s="190">
        <f t="shared" si="30"/>
        <v>0</v>
      </c>
      <c r="J225" s="189">
        <f t="shared" si="31"/>
        <v>0</v>
      </c>
      <c r="K225" s="194">
        <f t="shared" si="32"/>
        <v>0</v>
      </c>
      <c r="L225" s="194">
        <f t="shared" si="33"/>
        <v>0</v>
      </c>
      <c r="M225" s="194">
        <f>ROUND(G225*(H225),2)</f>
        <v>0</v>
      </c>
      <c r="N225" s="194">
        <v>0</v>
      </c>
      <c r="O225" s="194"/>
      <c r="P225" s="197">
        <v>4.9500000000000004E-3</v>
      </c>
      <c r="Q225" s="197"/>
      <c r="R225" s="197">
        <v>4.9500000000000004E-3</v>
      </c>
      <c r="S225" s="194">
        <f t="shared" si="34"/>
        <v>0.73199999999999998</v>
      </c>
      <c r="T225" s="194"/>
      <c r="U225" s="194"/>
      <c r="V225" s="205"/>
      <c r="W225" s="55"/>
      <c r="Z225">
        <v>0</v>
      </c>
    </row>
    <row r="226" spans="1:26" ht="24.95" customHeight="1" x14ac:dyDescent="0.25">
      <c r="A226" s="185"/>
      <c r="B226" s="217"/>
      <c r="C226" s="186" t="s">
        <v>304</v>
      </c>
      <c r="D226" s="337" t="s">
        <v>305</v>
      </c>
      <c r="E226" s="337"/>
      <c r="F226" s="179" t="s">
        <v>111</v>
      </c>
      <c r="G226" s="181">
        <v>73.92</v>
      </c>
      <c r="H226" s="187"/>
      <c r="I226" s="180">
        <f t="shared" si="30"/>
        <v>0</v>
      </c>
      <c r="J226" s="179">
        <f t="shared" si="31"/>
        <v>0</v>
      </c>
      <c r="K226" s="184">
        <f t="shared" si="32"/>
        <v>0</v>
      </c>
      <c r="L226" s="184">
        <f t="shared" si="33"/>
        <v>0</v>
      </c>
      <c r="M226" s="184"/>
      <c r="N226" s="184">
        <v>0</v>
      </c>
      <c r="O226" s="184"/>
      <c r="P226" s="188"/>
      <c r="Q226" s="188"/>
      <c r="R226" s="188"/>
      <c r="S226" s="184">
        <f t="shared" si="34"/>
        <v>0</v>
      </c>
      <c r="T226" s="184"/>
      <c r="U226" s="184"/>
      <c r="V226" s="204"/>
      <c r="W226" s="55"/>
      <c r="Z226">
        <v>0</v>
      </c>
    </row>
    <row r="227" spans="1:26" ht="24.95" customHeight="1" x14ac:dyDescent="0.25">
      <c r="A227" s="185"/>
      <c r="B227" s="218"/>
      <c r="C227" s="195" t="s">
        <v>306</v>
      </c>
      <c r="D227" s="349" t="s">
        <v>307</v>
      </c>
      <c r="E227" s="349"/>
      <c r="F227" s="189" t="s">
        <v>108</v>
      </c>
      <c r="G227" s="191">
        <v>5.17</v>
      </c>
      <c r="H227" s="196"/>
      <c r="I227" s="190">
        <f t="shared" si="30"/>
        <v>0</v>
      </c>
      <c r="J227" s="189">
        <f t="shared" si="31"/>
        <v>0</v>
      </c>
      <c r="K227" s="194">
        <f t="shared" si="32"/>
        <v>0</v>
      </c>
      <c r="L227" s="194">
        <f t="shared" si="33"/>
        <v>0</v>
      </c>
      <c r="M227" s="194">
        <f>ROUND(G227*(H227),2)</f>
        <v>0</v>
      </c>
      <c r="N227" s="194">
        <v>0</v>
      </c>
      <c r="O227" s="194"/>
      <c r="P227" s="197">
        <v>3.3000000000000002E-2</v>
      </c>
      <c r="Q227" s="197"/>
      <c r="R227" s="197">
        <v>3.3000000000000002E-2</v>
      </c>
      <c r="S227" s="194">
        <f t="shared" si="34"/>
        <v>0.17100000000000001</v>
      </c>
      <c r="T227" s="194"/>
      <c r="U227" s="194"/>
      <c r="V227" s="205"/>
      <c r="W227" s="55"/>
      <c r="Z227">
        <v>0</v>
      </c>
    </row>
    <row r="228" spans="1:26" ht="24.95" customHeight="1" x14ac:dyDescent="0.25">
      <c r="A228" s="185"/>
      <c r="B228" s="218"/>
      <c r="C228" s="195" t="s">
        <v>308</v>
      </c>
      <c r="D228" s="349" t="s">
        <v>309</v>
      </c>
      <c r="E228" s="349"/>
      <c r="F228" s="189" t="s">
        <v>179</v>
      </c>
      <c r="G228" s="191">
        <v>73.92</v>
      </c>
      <c r="H228" s="196"/>
      <c r="I228" s="190">
        <f t="shared" si="30"/>
        <v>0</v>
      </c>
      <c r="J228" s="189">
        <f t="shared" si="31"/>
        <v>0</v>
      </c>
      <c r="K228" s="194">
        <f t="shared" si="32"/>
        <v>0</v>
      </c>
      <c r="L228" s="194">
        <f t="shared" si="33"/>
        <v>0</v>
      </c>
      <c r="M228" s="194">
        <f>ROUND(G228*(H228),2)</f>
        <v>0</v>
      </c>
      <c r="N228" s="194">
        <v>0</v>
      </c>
      <c r="O228" s="194"/>
      <c r="P228" s="197">
        <v>4.0000000000000001E-3</v>
      </c>
      <c r="Q228" s="197"/>
      <c r="R228" s="197">
        <v>4.0000000000000001E-3</v>
      </c>
      <c r="S228" s="194">
        <f t="shared" si="34"/>
        <v>0.29599999999999999</v>
      </c>
      <c r="T228" s="194"/>
      <c r="U228" s="194"/>
      <c r="V228" s="205"/>
      <c r="W228" s="55"/>
      <c r="Z228">
        <v>0</v>
      </c>
    </row>
    <row r="229" spans="1:26" ht="24.95" customHeight="1" x14ac:dyDescent="0.25">
      <c r="A229" s="185"/>
      <c r="B229" s="217"/>
      <c r="C229" s="186" t="s">
        <v>310</v>
      </c>
      <c r="D229" s="337" t="s">
        <v>311</v>
      </c>
      <c r="E229" s="337"/>
      <c r="F229" s="179" t="s">
        <v>116</v>
      </c>
      <c r="G229" s="181">
        <v>1.489554</v>
      </c>
      <c r="H229" s="187"/>
      <c r="I229" s="180">
        <f t="shared" si="30"/>
        <v>0</v>
      </c>
      <c r="J229" s="179">
        <f t="shared" si="31"/>
        <v>0</v>
      </c>
      <c r="K229" s="184">
        <f t="shared" si="32"/>
        <v>0</v>
      </c>
      <c r="L229" s="184">
        <f t="shared" si="33"/>
        <v>0</v>
      </c>
      <c r="M229" s="184"/>
      <c r="N229" s="184">
        <v>0</v>
      </c>
      <c r="O229" s="184"/>
      <c r="P229" s="188"/>
      <c r="Q229" s="188"/>
      <c r="R229" s="188"/>
      <c r="S229" s="184">
        <f t="shared" si="34"/>
        <v>0</v>
      </c>
      <c r="T229" s="184"/>
      <c r="U229" s="184"/>
      <c r="V229" s="204"/>
      <c r="W229" s="55"/>
      <c r="Z229">
        <v>0</v>
      </c>
    </row>
    <row r="230" spans="1:26" ht="24.95" customHeight="1" x14ac:dyDescent="0.25">
      <c r="A230" s="185"/>
      <c r="B230" s="218"/>
      <c r="C230" s="195" t="s">
        <v>312</v>
      </c>
      <c r="D230" s="349" t="s">
        <v>313</v>
      </c>
      <c r="E230" s="349"/>
      <c r="F230" s="189" t="s">
        <v>179</v>
      </c>
      <c r="G230" s="191">
        <v>0.72</v>
      </c>
      <c r="H230" s="196"/>
      <c r="I230" s="190">
        <f t="shared" si="30"/>
        <v>0</v>
      </c>
      <c r="J230" s="189">
        <f t="shared" si="31"/>
        <v>0</v>
      </c>
      <c r="K230" s="194">
        <f t="shared" si="32"/>
        <v>0</v>
      </c>
      <c r="L230" s="194">
        <f t="shared" si="33"/>
        <v>0</v>
      </c>
      <c r="M230" s="194">
        <f>ROUND(G230*(H230),2)</f>
        <v>0</v>
      </c>
      <c r="N230" s="194">
        <v>0</v>
      </c>
      <c r="O230" s="194"/>
      <c r="P230" s="197">
        <v>3.3E-3</v>
      </c>
      <c r="Q230" s="197"/>
      <c r="R230" s="197">
        <v>3.3E-3</v>
      </c>
      <c r="S230" s="194">
        <f t="shared" si="34"/>
        <v>2E-3</v>
      </c>
      <c r="T230" s="194"/>
      <c r="U230" s="194"/>
      <c r="V230" s="205"/>
      <c r="W230" s="55"/>
      <c r="Z230">
        <v>0</v>
      </c>
    </row>
    <row r="231" spans="1:26" x14ac:dyDescent="0.25">
      <c r="A231" s="10"/>
      <c r="B231" s="57"/>
      <c r="C231" s="178">
        <v>713</v>
      </c>
      <c r="D231" s="336" t="s">
        <v>295</v>
      </c>
      <c r="E231" s="336"/>
      <c r="F231" s="10"/>
      <c r="G231" s="177"/>
      <c r="H231" s="69"/>
      <c r="I231" s="146">
        <f>ROUND((SUM(I221:I230))/1,2)</f>
        <v>0</v>
      </c>
      <c r="J231" s="10"/>
      <c r="K231" s="10"/>
      <c r="L231" s="10">
        <f>ROUND((SUM(L221:L230))/1,2)</f>
        <v>0</v>
      </c>
      <c r="M231" s="10">
        <f>ROUND((SUM(M221:M230))/1,2)</f>
        <v>0</v>
      </c>
      <c r="N231" s="10"/>
      <c r="O231" s="10"/>
      <c r="P231" s="10"/>
      <c r="Q231" s="10"/>
      <c r="R231" s="10"/>
      <c r="S231" s="10">
        <f>ROUND((SUM(S221:S230))/1,2)</f>
        <v>1.49</v>
      </c>
      <c r="T231" s="10"/>
      <c r="U231" s="10"/>
      <c r="V231" s="206">
        <f>ROUND((SUM(V221:V230))/1,2)</f>
        <v>0</v>
      </c>
      <c r="W231" s="221"/>
      <c r="X231" s="144"/>
      <c r="Y231" s="144"/>
      <c r="Z231" s="144"/>
    </row>
    <row r="232" spans="1:26" x14ac:dyDescent="0.25">
      <c r="A232" s="1"/>
      <c r="B232" s="214"/>
      <c r="C232" s="1"/>
      <c r="D232" s="1"/>
      <c r="E232" s="1"/>
      <c r="F232" s="1"/>
      <c r="G232" s="171"/>
      <c r="H232" s="139"/>
      <c r="I232" s="13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07"/>
      <c r="W232" s="55"/>
    </row>
    <row r="233" spans="1:26" x14ac:dyDescent="0.25">
      <c r="A233" s="10"/>
      <c r="B233" s="57"/>
      <c r="C233" s="178">
        <v>762</v>
      </c>
      <c r="D233" s="336" t="s">
        <v>314</v>
      </c>
      <c r="E233" s="336"/>
      <c r="F233" s="10"/>
      <c r="G233" s="177"/>
      <c r="H233" s="69"/>
      <c r="I233" s="6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203"/>
      <c r="W233" s="221"/>
      <c r="X233" s="144"/>
      <c r="Y233" s="144"/>
      <c r="Z233" s="144"/>
    </row>
    <row r="234" spans="1:26" ht="24.95" customHeight="1" x14ac:dyDescent="0.25">
      <c r="A234" s="185"/>
      <c r="B234" s="217"/>
      <c r="C234" s="186" t="s">
        <v>315</v>
      </c>
      <c r="D234" s="337" t="s">
        <v>316</v>
      </c>
      <c r="E234" s="337"/>
      <c r="F234" s="179" t="s">
        <v>111</v>
      </c>
      <c r="G234" s="181">
        <v>142.24</v>
      </c>
      <c r="H234" s="187"/>
      <c r="I234" s="180">
        <f>ROUND(G234*(H234),2)</f>
        <v>0</v>
      </c>
      <c r="J234" s="179">
        <f>ROUND(G234*(N234),2)</f>
        <v>0</v>
      </c>
      <c r="K234" s="184">
        <f>ROUND(G234*(O234),2)</f>
        <v>0</v>
      </c>
      <c r="L234" s="184">
        <f>ROUND(G234*(H234),2)</f>
        <v>0</v>
      </c>
      <c r="M234" s="184"/>
      <c r="N234" s="184">
        <v>0</v>
      </c>
      <c r="O234" s="184"/>
      <c r="P234" s="188">
        <v>4.0000000000000003E-5</v>
      </c>
      <c r="Q234" s="188"/>
      <c r="R234" s="188">
        <v>4.0000000000000003E-5</v>
      </c>
      <c r="S234" s="184">
        <f>ROUND(G234*(P234),3)</f>
        <v>6.0000000000000001E-3</v>
      </c>
      <c r="T234" s="184"/>
      <c r="U234" s="184"/>
      <c r="V234" s="204"/>
      <c r="W234" s="55"/>
      <c r="Z234">
        <v>0</v>
      </c>
    </row>
    <row r="235" spans="1:26" ht="24.95" customHeight="1" x14ac:dyDescent="0.25">
      <c r="A235" s="185"/>
      <c r="B235" s="217"/>
      <c r="C235" s="186" t="s">
        <v>317</v>
      </c>
      <c r="D235" s="337" t="s">
        <v>318</v>
      </c>
      <c r="E235" s="337"/>
      <c r="F235" s="179" t="s">
        <v>152</v>
      </c>
      <c r="G235" s="181">
        <v>237.9</v>
      </c>
      <c r="H235" s="187"/>
      <c r="I235" s="180">
        <f>ROUND(G235*(H235),2)</f>
        <v>0</v>
      </c>
      <c r="J235" s="179">
        <f>ROUND(G235*(N235),2)</f>
        <v>0</v>
      </c>
      <c r="K235" s="184">
        <f>ROUND(G235*(O235),2)</f>
        <v>0</v>
      </c>
      <c r="L235" s="184">
        <f>ROUND(G235*(H235),2)</f>
        <v>0</v>
      </c>
      <c r="M235" s="184"/>
      <c r="N235" s="184">
        <v>0</v>
      </c>
      <c r="O235" s="184"/>
      <c r="P235" s="188">
        <v>3.0000000000000001E-5</v>
      </c>
      <c r="Q235" s="188"/>
      <c r="R235" s="188">
        <v>3.0000000000000001E-5</v>
      </c>
      <c r="S235" s="184">
        <f>ROUND(G235*(P235),3)</f>
        <v>7.0000000000000001E-3</v>
      </c>
      <c r="T235" s="184"/>
      <c r="U235" s="184"/>
      <c r="V235" s="204"/>
      <c r="W235" s="55"/>
      <c r="Z235">
        <v>0</v>
      </c>
    </row>
    <row r="236" spans="1:26" ht="24.95" customHeight="1" x14ac:dyDescent="0.25">
      <c r="A236" s="185"/>
      <c r="B236" s="218"/>
      <c r="C236" s="195" t="s">
        <v>319</v>
      </c>
      <c r="D236" s="349" t="s">
        <v>320</v>
      </c>
      <c r="E236" s="349"/>
      <c r="F236" s="189" t="s">
        <v>101</v>
      </c>
      <c r="G236" s="191">
        <v>8.24</v>
      </c>
      <c r="H236" s="196"/>
      <c r="I236" s="190">
        <f>ROUND(G236*(H236),2)</f>
        <v>0</v>
      </c>
      <c r="J236" s="189">
        <f>ROUND(G236*(N236),2)</f>
        <v>0</v>
      </c>
      <c r="K236" s="194">
        <f>ROUND(G236*(O236),2)</f>
        <v>0</v>
      </c>
      <c r="L236" s="194">
        <f>ROUND(G236*(H236),2)</f>
        <v>0</v>
      </c>
      <c r="M236" s="194">
        <f>ROUND(G236*(H236),2)</f>
        <v>0</v>
      </c>
      <c r="N236" s="194">
        <v>0</v>
      </c>
      <c r="O236" s="194"/>
      <c r="P236" s="197">
        <v>0.55000000000000004</v>
      </c>
      <c r="Q236" s="197"/>
      <c r="R236" s="197">
        <v>0.55000000000000004</v>
      </c>
      <c r="S236" s="194">
        <f>ROUND(G236*(P236),3)</f>
        <v>4.532</v>
      </c>
      <c r="T236" s="194"/>
      <c r="U236" s="194"/>
      <c r="V236" s="205"/>
      <c r="W236" s="55"/>
      <c r="Z236">
        <v>0</v>
      </c>
    </row>
    <row r="237" spans="1:26" ht="24.95" customHeight="1" x14ac:dyDescent="0.25">
      <c r="A237" s="185"/>
      <c r="B237" s="217"/>
      <c r="C237" s="186" t="s">
        <v>321</v>
      </c>
      <c r="D237" s="337" t="s">
        <v>322</v>
      </c>
      <c r="E237" s="337"/>
      <c r="F237" s="179" t="s">
        <v>116</v>
      </c>
      <c r="G237" s="181">
        <v>6.1180009999999996</v>
      </c>
      <c r="H237" s="187"/>
      <c r="I237" s="180">
        <f>ROUND(G237*(H237),2)</f>
        <v>0</v>
      </c>
      <c r="J237" s="179">
        <f>ROUND(G237*(N237),2)</f>
        <v>0</v>
      </c>
      <c r="K237" s="184">
        <f>ROUND(G237*(O237),2)</f>
        <v>0</v>
      </c>
      <c r="L237" s="184">
        <f>ROUND(G237*(H237),2)</f>
        <v>0</v>
      </c>
      <c r="M237" s="184"/>
      <c r="N237" s="184">
        <v>0</v>
      </c>
      <c r="O237" s="184"/>
      <c r="P237" s="188"/>
      <c r="Q237" s="188"/>
      <c r="R237" s="188"/>
      <c r="S237" s="184">
        <f>ROUND(G237*(P237),3)</f>
        <v>0</v>
      </c>
      <c r="T237" s="184"/>
      <c r="U237" s="184"/>
      <c r="V237" s="204"/>
      <c r="W237" s="55"/>
      <c r="Z237">
        <v>0</v>
      </c>
    </row>
    <row r="238" spans="1:26" ht="24.95" customHeight="1" x14ac:dyDescent="0.25">
      <c r="A238" s="185"/>
      <c r="B238" s="217"/>
      <c r="C238" s="186" t="s">
        <v>323</v>
      </c>
      <c r="D238" s="337" t="s">
        <v>324</v>
      </c>
      <c r="E238" s="337"/>
      <c r="F238" s="179" t="s">
        <v>111</v>
      </c>
      <c r="G238" s="181">
        <v>142.24</v>
      </c>
      <c r="H238" s="187"/>
      <c r="I238" s="180">
        <f>ROUND(G238*(H238),2)</f>
        <v>0</v>
      </c>
      <c r="J238" s="179">
        <f>ROUND(G238*(N238),2)</f>
        <v>0</v>
      </c>
      <c r="K238" s="184">
        <f>ROUND(G238*(O238),2)</f>
        <v>0</v>
      </c>
      <c r="L238" s="184">
        <f>ROUND(G238*(H238),2)</f>
        <v>0</v>
      </c>
      <c r="M238" s="184"/>
      <c r="N238" s="184">
        <v>0</v>
      </c>
      <c r="O238" s="184"/>
      <c r="P238" s="188">
        <v>1.106E-2</v>
      </c>
      <c r="Q238" s="188"/>
      <c r="R238" s="188">
        <v>1.106E-2</v>
      </c>
      <c r="S238" s="184">
        <f>ROUND(G238*(P238),3)</f>
        <v>1.573</v>
      </c>
      <c r="T238" s="184"/>
      <c r="U238" s="184"/>
      <c r="V238" s="204"/>
      <c r="W238" s="55"/>
      <c r="Z238">
        <v>0</v>
      </c>
    </row>
    <row r="239" spans="1:26" x14ac:dyDescent="0.25">
      <c r="A239" s="10"/>
      <c r="B239" s="57"/>
      <c r="C239" s="178">
        <v>762</v>
      </c>
      <c r="D239" s="336" t="s">
        <v>314</v>
      </c>
      <c r="E239" s="336"/>
      <c r="F239" s="10"/>
      <c r="G239" s="177"/>
      <c r="H239" s="69"/>
      <c r="I239" s="146">
        <f>ROUND((SUM(I233:I238))/1,2)</f>
        <v>0</v>
      </c>
      <c r="J239" s="10"/>
      <c r="K239" s="10"/>
      <c r="L239" s="10">
        <f>ROUND((SUM(L233:L238))/1,2)</f>
        <v>0</v>
      </c>
      <c r="M239" s="10">
        <f>ROUND((SUM(M233:M238))/1,2)</f>
        <v>0</v>
      </c>
      <c r="N239" s="10"/>
      <c r="O239" s="10"/>
      <c r="P239" s="10"/>
      <c r="Q239" s="10"/>
      <c r="R239" s="10"/>
      <c r="S239" s="10">
        <f>ROUND((SUM(S233:S238))/1,2)</f>
        <v>6.12</v>
      </c>
      <c r="T239" s="10"/>
      <c r="U239" s="10"/>
      <c r="V239" s="206">
        <f>ROUND((SUM(V233:V238))/1,2)</f>
        <v>0</v>
      </c>
      <c r="W239" s="221"/>
      <c r="X239" s="144"/>
      <c r="Y239" s="144"/>
      <c r="Z239" s="144"/>
    </row>
    <row r="240" spans="1:26" x14ac:dyDescent="0.25">
      <c r="A240" s="1"/>
      <c r="B240" s="214"/>
      <c r="C240" s="1"/>
      <c r="D240" s="1"/>
      <c r="E240" s="1"/>
      <c r="F240" s="1"/>
      <c r="G240" s="171"/>
      <c r="H240" s="139"/>
      <c r="I240" s="13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07"/>
      <c r="W240" s="55"/>
    </row>
    <row r="241" spans="1:26" x14ac:dyDescent="0.25">
      <c r="A241" s="10"/>
      <c r="B241" s="57"/>
      <c r="C241" s="178">
        <v>763</v>
      </c>
      <c r="D241" s="336" t="s">
        <v>325</v>
      </c>
      <c r="E241" s="336"/>
      <c r="F241" s="10"/>
      <c r="G241" s="177"/>
      <c r="H241" s="69"/>
      <c r="I241" s="6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203"/>
      <c r="W241" s="221"/>
      <c r="X241" s="144"/>
      <c r="Y241" s="144"/>
      <c r="Z241" s="144"/>
    </row>
    <row r="242" spans="1:26" ht="35.1" customHeight="1" x14ac:dyDescent="0.25">
      <c r="A242" s="185"/>
      <c r="B242" s="217"/>
      <c r="C242" s="186" t="s">
        <v>326</v>
      </c>
      <c r="D242" s="337" t="s">
        <v>327</v>
      </c>
      <c r="E242" s="337"/>
      <c r="F242" s="179" t="s">
        <v>111</v>
      </c>
      <c r="G242" s="181">
        <v>87</v>
      </c>
      <c r="H242" s="187"/>
      <c r="I242" s="180">
        <f>ROUND(G242*(H242),2)</f>
        <v>0</v>
      </c>
      <c r="J242" s="179">
        <f>ROUND(G242*(N242),2)</f>
        <v>0</v>
      </c>
      <c r="K242" s="184">
        <f>ROUND(G242*(O242),2)</f>
        <v>0</v>
      </c>
      <c r="L242" s="184">
        <f>ROUND(G242*(H242),2)</f>
        <v>0</v>
      </c>
      <c r="M242" s="184"/>
      <c r="N242" s="184">
        <v>0</v>
      </c>
      <c r="O242" s="184"/>
      <c r="P242" s="188">
        <v>6.2990000000000004E-2</v>
      </c>
      <c r="Q242" s="188"/>
      <c r="R242" s="188">
        <v>6.2990000000000004E-2</v>
      </c>
      <c r="S242" s="184">
        <f>ROUND(G242*(P242),3)</f>
        <v>5.48</v>
      </c>
      <c r="T242" s="184"/>
      <c r="U242" s="184"/>
      <c r="V242" s="204"/>
      <c r="W242" s="55"/>
      <c r="Z242">
        <v>0</v>
      </c>
    </row>
    <row r="243" spans="1:26" ht="24.95" customHeight="1" x14ac:dyDescent="0.25">
      <c r="A243" s="185"/>
      <c r="B243" s="217"/>
      <c r="C243" s="186" t="s">
        <v>328</v>
      </c>
      <c r="D243" s="337" t="s">
        <v>329</v>
      </c>
      <c r="E243" s="337"/>
      <c r="F243" s="179" t="s">
        <v>116</v>
      </c>
      <c r="G243" s="181">
        <v>5.4801299999999999</v>
      </c>
      <c r="H243" s="187"/>
      <c r="I243" s="180">
        <f>ROUND(G243*(H243),2)</f>
        <v>0</v>
      </c>
      <c r="J243" s="179">
        <f>ROUND(G243*(N243),2)</f>
        <v>0</v>
      </c>
      <c r="K243" s="184">
        <f>ROUND(G243*(O243),2)</f>
        <v>0</v>
      </c>
      <c r="L243" s="184">
        <f>ROUND(G243*(H243),2)</f>
        <v>0</v>
      </c>
      <c r="M243" s="184"/>
      <c r="N243" s="184">
        <v>0</v>
      </c>
      <c r="O243" s="184"/>
      <c r="P243" s="188"/>
      <c r="Q243" s="188"/>
      <c r="R243" s="188"/>
      <c r="S243" s="184">
        <f>ROUND(G243*(P243),3)</f>
        <v>0</v>
      </c>
      <c r="T243" s="184"/>
      <c r="U243" s="184"/>
      <c r="V243" s="204"/>
      <c r="W243" s="55"/>
      <c r="Z243">
        <v>0</v>
      </c>
    </row>
    <row r="244" spans="1:26" x14ac:dyDescent="0.25">
      <c r="A244" s="10"/>
      <c r="B244" s="57"/>
      <c r="C244" s="178">
        <v>763</v>
      </c>
      <c r="D244" s="336" t="s">
        <v>325</v>
      </c>
      <c r="E244" s="336"/>
      <c r="F244" s="10"/>
      <c r="G244" s="177"/>
      <c r="H244" s="69"/>
      <c r="I244" s="146">
        <f>ROUND((SUM(I241:I243))/1,2)</f>
        <v>0</v>
      </c>
      <c r="J244" s="10"/>
      <c r="K244" s="10"/>
      <c r="L244" s="10">
        <f>ROUND((SUM(L241:L243))/1,2)</f>
        <v>0</v>
      </c>
      <c r="M244" s="10">
        <f>ROUND((SUM(M241:M243))/1,2)</f>
        <v>0</v>
      </c>
      <c r="N244" s="10"/>
      <c r="O244" s="10"/>
      <c r="P244" s="10"/>
      <c r="Q244" s="10"/>
      <c r="R244" s="10"/>
      <c r="S244" s="10">
        <f>ROUND((SUM(S241:S243))/1,2)</f>
        <v>5.48</v>
      </c>
      <c r="T244" s="10"/>
      <c r="U244" s="10"/>
      <c r="V244" s="206">
        <f>ROUND((SUM(V241:V243))/1,2)</f>
        <v>0</v>
      </c>
      <c r="W244" s="221"/>
      <c r="X244" s="144"/>
      <c r="Y244" s="144"/>
      <c r="Z244" s="144"/>
    </row>
    <row r="245" spans="1:26" x14ac:dyDescent="0.25">
      <c r="A245" s="1"/>
      <c r="B245" s="214"/>
      <c r="C245" s="1"/>
      <c r="D245" s="1"/>
      <c r="E245" s="1"/>
      <c r="F245" s="1"/>
      <c r="G245" s="171"/>
      <c r="H245" s="139"/>
      <c r="I245" s="13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07"/>
      <c r="W245" s="55"/>
    </row>
    <row r="246" spans="1:26" x14ac:dyDescent="0.25">
      <c r="A246" s="10"/>
      <c r="B246" s="57"/>
      <c r="C246" s="178">
        <v>766</v>
      </c>
      <c r="D246" s="336" t="s">
        <v>330</v>
      </c>
      <c r="E246" s="336"/>
      <c r="F246" s="10"/>
      <c r="G246" s="177"/>
      <c r="H246" s="69"/>
      <c r="I246" s="6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203"/>
      <c r="W246" s="221"/>
      <c r="X246" s="144"/>
      <c r="Y246" s="144"/>
      <c r="Z246" s="144"/>
    </row>
    <row r="247" spans="1:26" ht="24.95" customHeight="1" x14ac:dyDescent="0.25">
      <c r="A247" s="185"/>
      <c r="B247" s="217"/>
      <c r="C247" s="186" t="s">
        <v>331</v>
      </c>
      <c r="D247" s="337" t="s">
        <v>332</v>
      </c>
      <c r="E247" s="337"/>
      <c r="F247" s="179" t="s">
        <v>111</v>
      </c>
      <c r="G247" s="181">
        <v>55.5</v>
      </c>
      <c r="H247" s="187"/>
      <c r="I247" s="180">
        <f t="shared" ref="I247:I252" si="35">ROUND(G247*(H247),2)</f>
        <v>0</v>
      </c>
      <c r="J247" s="179">
        <f t="shared" ref="J247:J252" si="36">ROUND(G247*(N247),2)</f>
        <v>0</v>
      </c>
      <c r="K247" s="184">
        <f t="shared" ref="K247:K252" si="37">ROUND(G247*(O247),2)</f>
        <v>0</v>
      </c>
      <c r="L247" s="184">
        <f t="shared" ref="L247:L252" si="38">ROUND(G247*(H247),2)</f>
        <v>0</v>
      </c>
      <c r="M247" s="184"/>
      <c r="N247" s="184">
        <v>0</v>
      </c>
      <c r="O247" s="184"/>
      <c r="P247" s="188">
        <v>1.4999999999999999E-2</v>
      </c>
      <c r="Q247" s="188"/>
      <c r="R247" s="188">
        <v>1.4999999999999999E-2</v>
      </c>
      <c r="S247" s="184">
        <f t="shared" ref="S247:S252" si="39">ROUND(G247*(P247),3)</f>
        <v>0.83299999999999996</v>
      </c>
      <c r="T247" s="184"/>
      <c r="U247" s="184"/>
      <c r="V247" s="204"/>
      <c r="W247" s="55"/>
      <c r="Z247">
        <v>0</v>
      </c>
    </row>
    <row r="248" spans="1:26" ht="35.1" customHeight="1" x14ac:dyDescent="0.25">
      <c r="A248" s="185"/>
      <c r="B248" s="218"/>
      <c r="C248" s="195" t="s">
        <v>333</v>
      </c>
      <c r="D248" s="349" t="s">
        <v>334</v>
      </c>
      <c r="E248" s="349"/>
      <c r="F248" s="189" t="s">
        <v>226</v>
      </c>
      <c r="G248" s="191">
        <v>6</v>
      </c>
      <c r="H248" s="196"/>
      <c r="I248" s="190">
        <f t="shared" si="35"/>
        <v>0</v>
      </c>
      <c r="J248" s="189">
        <f t="shared" si="36"/>
        <v>0</v>
      </c>
      <c r="K248" s="194">
        <f t="shared" si="37"/>
        <v>0</v>
      </c>
      <c r="L248" s="194">
        <f t="shared" si="38"/>
        <v>0</v>
      </c>
      <c r="M248" s="194">
        <f>ROUND(G248*(H248),2)</f>
        <v>0</v>
      </c>
      <c r="N248" s="194">
        <v>0</v>
      </c>
      <c r="O248" s="194"/>
      <c r="P248" s="197"/>
      <c r="Q248" s="197"/>
      <c r="R248" s="197"/>
      <c r="S248" s="194">
        <f t="shared" si="39"/>
        <v>0</v>
      </c>
      <c r="T248" s="194"/>
      <c r="U248" s="194"/>
      <c r="V248" s="205"/>
      <c r="W248" s="55"/>
      <c r="Z248">
        <v>0</v>
      </c>
    </row>
    <row r="249" spans="1:26" ht="24.95" customHeight="1" x14ac:dyDescent="0.25">
      <c r="A249" s="185"/>
      <c r="B249" s="217"/>
      <c r="C249" s="186" t="s">
        <v>335</v>
      </c>
      <c r="D249" s="337" t="s">
        <v>336</v>
      </c>
      <c r="E249" s="337"/>
      <c r="F249" s="179" t="s">
        <v>226</v>
      </c>
      <c r="G249" s="181">
        <v>8</v>
      </c>
      <c r="H249" s="187"/>
      <c r="I249" s="180">
        <f t="shared" si="35"/>
        <v>0</v>
      </c>
      <c r="J249" s="179">
        <f t="shared" si="36"/>
        <v>0</v>
      </c>
      <c r="K249" s="184">
        <f t="shared" si="37"/>
        <v>0</v>
      </c>
      <c r="L249" s="184">
        <f t="shared" si="38"/>
        <v>0</v>
      </c>
      <c r="M249" s="184"/>
      <c r="N249" s="184">
        <v>0</v>
      </c>
      <c r="O249" s="184"/>
      <c r="P249" s="188"/>
      <c r="Q249" s="188"/>
      <c r="R249" s="188"/>
      <c r="S249" s="184">
        <f t="shared" si="39"/>
        <v>0</v>
      </c>
      <c r="T249" s="184"/>
      <c r="U249" s="184"/>
      <c r="V249" s="204"/>
      <c r="W249" s="55"/>
      <c r="Z249">
        <v>0</v>
      </c>
    </row>
    <row r="250" spans="1:26" ht="24.95" customHeight="1" x14ac:dyDescent="0.25">
      <c r="A250" s="185"/>
      <c r="B250" s="218"/>
      <c r="C250" s="195" t="s">
        <v>337</v>
      </c>
      <c r="D250" s="349" t="s">
        <v>338</v>
      </c>
      <c r="E250" s="349"/>
      <c r="F250" s="189" t="s">
        <v>111</v>
      </c>
      <c r="G250" s="191">
        <v>32.01</v>
      </c>
      <c r="H250" s="196"/>
      <c r="I250" s="190">
        <f t="shared" si="35"/>
        <v>0</v>
      </c>
      <c r="J250" s="189">
        <f t="shared" si="36"/>
        <v>0</v>
      </c>
      <c r="K250" s="194">
        <f t="shared" si="37"/>
        <v>0</v>
      </c>
      <c r="L250" s="194">
        <f t="shared" si="38"/>
        <v>0</v>
      </c>
      <c r="M250" s="194">
        <f>ROUND(G250*(H250),2)</f>
        <v>0</v>
      </c>
      <c r="N250" s="194">
        <v>0</v>
      </c>
      <c r="O250" s="194"/>
      <c r="P250" s="197">
        <v>3.2499999999999999E-3</v>
      </c>
      <c r="Q250" s="197"/>
      <c r="R250" s="197">
        <v>3.2499999999999999E-3</v>
      </c>
      <c r="S250" s="194">
        <f t="shared" si="39"/>
        <v>0.104</v>
      </c>
      <c r="T250" s="194"/>
      <c r="U250" s="194"/>
      <c r="V250" s="205"/>
      <c r="W250" s="55"/>
      <c r="Z250">
        <v>0</v>
      </c>
    </row>
    <row r="251" spans="1:26" ht="24.95" customHeight="1" x14ac:dyDescent="0.25">
      <c r="A251" s="185"/>
      <c r="B251" s="218"/>
      <c r="C251" s="195" t="s">
        <v>339</v>
      </c>
      <c r="D251" s="349" t="s">
        <v>340</v>
      </c>
      <c r="E251" s="349"/>
      <c r="F251" s="189" t="s">
        <v>111</v>
      </c>
      <c r="G251" s="191">
        <v>32.01</v>
      </c>
      <c r="H251" s="196"/>
      <c r="I251" s="190">
        <f t="shared" si="35"/>
        <v>0</v>
      </c>
      <c r="J251" s="189">
        <f t="shared" si="36"/>
        <v>0</v>
      </c>
      <c r="K251" s="194">
        <f t="shared" si="37"/>
        <v>0</v>
      </c>
      <c r="L251" s="194">
        <f t="shared" si="38"/>
        <v>0</v>
      </c>
      <c r="M251" s="194">
        <f>ROUND(G251*(H251),2)</f>
        <v>0</v>
      </c>
      <c r="N251" s="194">
        <v>0</v>
      </c>
      <c r="O251" s="194"/>
      <c r="P251" s="197"/>
      <c r="Q251" s="197"/>
      <c r="R251" s="197"/>
      <c r="S251" s="194">
        <f t="shared" si="39"/>
        <v>0</v>
      </c>
      <c r="T251" s="194"/>
      <c r="U251" s="194"/>
      <c r="V251" s="205"/>
      <c r="W251" s="55"/>
      <c r="Z251">
        <v>0</v>
      </c>
    </row>
    <row r="252" spans="1:26" ht="24.95" customHeight="1" x14ac:dyDescent="0.25">
      <c r="A252" s="185"/>
      <c r="B252" s="218"/>
      <c r="C252" s="195" t="s">
        <v>341</v>
      </c>
      <c r="D252" s="349" t="s">
        <v>342</v>
      </c>
      <c r="E252" s="349"/>
      <c r="F252" s="189" t="s">
        <v>343</v>
      </c>
      <c r="G252" s="191">
        <v>1</v>
      </c>
      <c r="H252" s="196"/>
      <c r="I252" s="190">
        <f t="shared" si="35"/>
        <v>0</v>
      </c>
      <c r="J252" s="189">
        <f t="shared" si="36"/>
        <v>0</v>
      </c>
      <c r="K252" s="194">
        <f t="shared" si="37"/>
        <v>0</v>
      </c>
      <c r="L252" s="194">
        <f t="shared" si="38"/>
        <v>0</v>
      </c>
      <c r="M252" s="194">
        <f>ROUND(G252*(H252),2)</f>
        <v>0</v>
      </c>
      <c r="N252" s="194">
        <v>0</v>
      </c>
      <c r="O252" s="194"/>
      <c r="P252" s="197"/>
      <c r="Q252" s="197"/>
      <c r="R252" s="197"/>
      <c r="S252" s="194">
        <f t="shared" si="39"/>
        <v>0</v>
      </c>
      <c r="T252" s="194"/>
      <c r="U252" s="194"/>
      <c r="V252" s="205"/>
      <c r="W252" s="55"/>
      <c r="Z252">
        <v>0</v>
      </c>
    </row>
    <row r="253" spans="1:26" x14ac:dyDescent="0.25">
      <c r="A253" s="10"/>
      <c r="B253" s="57"/>
      <c r="C253" s="178">
        <v>766</v>
      </c>
      <c r="D253" s="336" t="s">
        <v>330</v>
      </c>
      <c r="E253" s="336"/>
      <c r="F253" s="10"/>
      <c r="G253" s="177"/>
      <c r="H253" s="69"/>
      <c r="I253" s="146">
        <f>ROUND((SUM(I246:I252))/1,2)</f>
        <v>0</v>
      </c>
      <c r="J253" s="10"/>
      <c r="K253" s="10"/>
      <c r="L253" s="10">
        <f>ROUND((SUM(L246:L252))/1,2)</f>
        <v>0</v>
      </c>
      <c r="M253" s="10">
        <f>ROUND((SUM(M246:M252))/1,2)</f>
        <v>0</v>
      </c>
      <c r="N253" s="10"/>
      <c r="O253" s="10"/>
      <c r="P253" s="10"/>
      <c r="Q253" s="10"/>
      <c r="R253" s="10"/>
      <c r="S253" s="10">
        <f>ROUND((SUM(S246:S252))/1,2)</f>
        <v>0.94</v>
      </c>
      <c r="T253" s="10"/>
      <c r="U253" s="10"/>
      <c r="V253" s="206">
        <f>ROUND((SUM(V246:V252))/1,2)</f>
        <v>0</v>
      </c>
      <c r="W253" s="221"/>
      <c r="X253" s="144"/>
      <c r="Y253" s="144"/>
      <c r="Z253" s="144"/>
    </row>
    <row r="254" spans="1:26" x14ac:dyDescent="0.25">
      <c r="A254" s="1"/>
      <c r="B254" s="214"/>
      <c r="C254" s="1"/>
      <c r="D254" s="1"/>
      <c r="E254" s="1"/>
      <c r="F254" s="1"/>
      <c r="G254" s="171"/>
      <c r="H254" s="139"/>
      <c r="I254" s="13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07"/>
      <c r="W254" s="55"/>
    </row>
    <row r="255" spans="1:26" x14ac:dyDescent="0.25">
      <c r="A255" s="10"/>
      <c r="B255" s="57"/>
      <c r="C255" s="178">
        <v>777</v>
      </c>
      <c r="D255" s="336" t="s">
        <v>344</v>
      </c>
      <c r="E255" s="336"/>
      <c r="F255" s="10"/>
      <c r="G255" s="177"/>
      <c r="H255" s="69"/>
      <c r="I255" s="6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203"/>
      <c r="W255" s="221"/>
      <c r="X255" s="144"/>
      <c r="Y255" s="144"/>
      <c r="Z255" s="144"/>
    </row>
    <row r="256" spans="1:26" ht="24.95" customHeight="1" x14ac:dyDescent="0.25">
      <c r="A256" s="185"/>
      <c r="B256" s="217"/>
      <c r="C256" s="186" t="s">
        <v>345</v>
      </c>
      <c r="D256" s="337" t="s">
        <v>346</v>
      </c>
      <c r="E256" s="337"/>
      <c r="F256" s="179" t="s">
        <v>111</v>
      </c>
      <c r="G256" s="181">
        <v>73</v>
      </c>
      <c r="H256" s="187"/>
      <c r="I256" s="180">
        <f>ROUND(G256*(H256),2)</f>
        <v>0</v>
      </c>
      <c r="J256" s="179">
        <f>ROUND(G256*(N256),2)</f>
        <v>0</v>
      </c>
      <c r="K256" s="184">
        <f>ROUND(G256*(O256),2)</f>
        <v>0</v>
      </c>
      <c r="L256" s="184">
        <f>ROUND(G256*(H256),2)</f>
        <v>0</v>
      </c>
      <c r="M256" s="184"/>
      <c r="N256" s="184">
        <v>0</v>
      </c>
      <c r="O256" s="184"/>
      <c r="P256" s="188">
        <v>4.13E-3</v>
      </c>
      <c r="Q256" s="188"/>
      <c r="R256" s="188">
        <v>4.13E-3</v>
      </c>
      <c r="S256" s="184">
        <f>ROUND(G256*(P256),3)</f>
        <v>0.30099999999999999</v>
      </c>
      <c r="T256" s="184"/>
      <c r="U256" s="184"/>
      <c r="V256" s="204"/>
      <c r="W256" s="55"/>
      <c r="Z256">
        <v>0</v>
      </c>
    </row>
    <row r="257" spans="1:26" ht="24.95" customHeight="1" x14ac:dyDescent="0.25">
      <c r="A257" s="185"/>
      <c r="B257" s="217"/>
      <c r="C257" s="186" t="s">
        <v>347</v>
      </c>
      <c r="D257" s="337" t="s">
        <v>348</v>
      </c>
      <c r="E257" s="337"/>
      <c r="F257" s="179" t="s">
        <v>116</v>
      </c>
      <c r="G257" s="181">
        <v>0.28414400000000001</v>
      </c>
      <c r="H257" s="187"/>
      <c r="I257" s="180">
        <f>ROUND(G257*(H257),2)</f>
        <v>0</v>
      </c>
      <c r="J257" s="179">
        <f>ROUND(G257*(N257),2)</f>
        <v>0</v>
      </c>
      <c r="K257" s="184">
        <f>ROUND(G257*(O257),2)</f>
        <v>0</v>
      </c>
      <c r="L257" s="184">
        <f>ROUND(G257*(H257),2)</f>
        <v>0</v>
      </c>
      <c r="M257" s="184"/>
      <c r="N257" s="184">
        <v>0</v>
      </c>
      <c r="O257" s="184"/>
      <c r="P257" s="188"/>
      <c r="Q257" s="188"/>
      <c r="R257" s="188"/>
      <c r="S257" s="184">
        <f>ROUND(G257*(P257),3)</f>
        <v>0</v>
      </c>
      <c r="T257" s="184"/>
      <c r="U257" s="184"/>
      <c r="V257" s="204"/>
      <c r="W257" s="55"/>
      <c r="Z257">
        <v>0</v>
      </c>
    </row>
    <row r="258" spans="1:26" x14ac:dyDescent="0.25">
      <c r="A258" s="10"/>
      <c r="B258" s="57"/>
      <c r="C258" s="178">
        <v>777</v>
      </c>
      <c r="D258" s="336" t="s">
        <v>344</v>
      </c>
      <c r="E258" s="336"/>
      <c r="F258" s="10"/>
      <c r="G258" s="177"/>
      <c r="H258" s="69"/>
      <c r="I258" s="146">
        <f>ROUND((SUM(I255:I257))/1,2)</f>
        <v>0</v>
      </c>
      <c r="J258" s="10"/>
      <c r="K258" s="10"/>
      <c r="L258" s="10">
        <f>ROUND((SUM(L255:L257))/1,2)</f>
        <v>0</v>
      </c>
      <c r="M258" s="10">
        <f>ROUND((SUM(M255:M257))/1,2)</f>
        <v>0</v>
      </c>
      <c r="N258" s="10"/>
      <c r="O258" s="10"/>
      <c r="P258" s="10"/>
      <c r="Q258" s="10"/>
      <c r="R258" s="10"/>
      <c r="S258" s="10">
        <f>ROUND((SUM(S255:S257))/1,2)</f>
        <v>0.3</v>
      </c>
      <c r="T258" s="10"/>
      <c r="U258" s="10"/>
      <c r="V258" s="206">
        <f>ROUND((SUM(V255:V257))/1,2)</f>
        <v>0</v>
      </c>
      <c r="W258" s="221"/>
      <c r="X258" s="144"/>
      <c r="Y258" s="144"/>
      <c r="Z258" s="144"/>
    </row>
    <row r="259" spans="1:26" x14ac:dyDescent="0.25">
      <c r="A259" s="1"/>
      <c r="B259" s="214"/>
      <c r="C259" s="1"/>
      <c r="D259" s="1"/>
      <c r="E259" s="1"/>
      <c r="F259" s="1"/>
      <c r="G259" s="171"/>
      <c r="H259" s="139"/>
      <c r="I259" s="13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07"/>
      <c r="W259" s="55"/>
    </row>
    <row r="260" spans="1:26" x14ac:dyDescent="0.25">
      <c r="A260" s="10"/>
      <c r="B260" s="57"/>
      <c r="C260" s="178">
        <v>784</v>
      </c>
      <c r="D260" s="336" t="s">
        <v>349</v>
      </c>
      <c r="E260" s="336"/>
      <c r="F260" s="10"/>
      <c r="G260" s="177"/>
      <c r="H260" s="69"/>
      <c r="I260" s="6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203"/>
      <c r="W260" s="221"/>
      <c r="X260" s="144"/>
      <c r="Y260" s="144"/>
      <c r="Z260" s="144"/>
    </row>
    <row r="261" spans="1:26" ht="35.1" customHeight="1" x14ac:dyDescent="0.25">
      <c r="A261" s="185"/>
      <c r="B261" s="217"/>
      <c r="C261" s="186" t="s">
        <v>350</v>
      </c>
      <c r="D261" s="337" t="s">
        <v>351</v>
      </c>
      <c r="E261" s="337"/>
      <c r="F261" s="179" t="s">
        <v>111</v>
      </c>
      <c r="G261" s="181">
        <v>69</v>
      </c>
      <c r="H261" s="187"/>
      <c r="I261" s="180">
        <f>ROUND(G261*(H261),2)</f>
        <v>0</v>
      </c>
      <c r="J261" s="179">
        <f>ROUND(G261*(N261),2)</f>
        <v>0</v>
      </c>
      <c r="K261" s="184">
        <f>ROUND(G261*(O261),2)</f>
        <v>0</v>
      </c>
      <c r="L261" s="184">
        <f>ROUND(G261*(H261),2)</f>
        <v>0</v>
      </c>
      <c r="M261" s="184"/>
      <c r="N261" s="184">
        <v>0</v>
      </c>
      <c r="O261" s="184"/>
      <c r="P261" s="188">
        <v>1.8000000000000001E-4</v>
      </c>
      <c r="Q261" s="188"/>
      <c r="R261" s="188">
        <v>1.8000000000000001E-4</v>
      </c>
      <c r="S261" s="184">
        <f>ROUND(G261*(P261),3)</f>
        <v>1.2E-2</v>
      </c>
      <c r="T261" s="184"/>
      <c r="U261" s="184"/>
      <c r="V261" s="204"/>
      <c r="W261" s="55"/>
      <c r="Z261">
        <v>0</v>
      </c>
    </row>
    <row r="262" spans="1:26" ht="24.95" customHeight="1" x14ac:dyDescent="0.25">
      <c r="A262" s="185"/>
      <c r="B262" s="217"/>
      <c r="C262" s="186" t="s">
        <v>352</v>
      </c>
      <c r="D262" s="337" t="s">
        <v>353</v>
      </c>
      <c r="E262" s="337"/>
      <c r="F262" s="179" t="s">
        <v>111</v>
      </c>
      <c r="G262" s="181">
        <v>69</v>
      </c>
      <c r="H262" s="187"/>
      <c r="I262" s="180">
        <f>ROUND(G262*(H262),2)</f>
        <v>0</v>
      </c>
      <c r="J262" s="179">
        <f>ROUND(G262*(N262),2)</f>
        <v>0</v>
      </c>
      <c r="K262" s="184">
        <f>ROUND(G262*(O262),2)</f>
        <v>0</v>
      </c>
      <c r="L262" s="184">
        <f>ROUND(G262*(H262),2)</f>
        <v>0</v>
      </c>
      <c r="M262" s="184"/>
      <c r="N262" s="184">
        <v>0</v>
      </c>
      <c r="O262" s="184"/>
      <c r="P262" s="188">
        <v>1E-4</v>
      </c>
      <c r="Q262" s="188"/>
      <c r="R262" s="188">
        <v>1E-4</v>
      </c>
      <c r="S262" s="184">
        <f>ROUND(G262*(P262),3)</f>
        <v>7.0000000000000001E-3</v>
      </c>
      <c r="T262" s="184"/>
      <c r="U262" s="184"/>
      <c r="V262" s="204"/>
      <c r="W262" s="55"/>
      <c r="Z262">
        <v>0</v>
      </c>
    </row>
    <row r="263" spans="1:26" x14ac:dyDescent="0.25">
      <c r="A263" s="10"/>
      <c r="B263" s="57"/>
      <c r="C263" s="178">
        <v>784</v>
      </c>
      <c r="D263" s="336" t="s">
        <v>349</v>
      </c>
      <c r="E263" s="336"/>
      <c r="F263" s="10"/>
      <c r="G263" s="177"/>
      <c r="H263" s="69"/>
      <c r="I263" s="146">
        <f>ROUND((SUM(I260:I262))/1,2)</f>
        <v>0</v>
      </c>
      <c r="J263" s="10"/>
      <c r="K263" s="10"/>
      <c r="L263" s="10">
        <f>ROUND((SUM(L260:L262))/1,2)</f>
        <v>0</v>
      </c>
      <c r="M263" s="10">
        <f>ROUND((SUM(M260:M262))/1,2)</f>
        <v>0</v>
      </c>
      <c r="N263" s="10"/>
      <c r="O263" s="10"/>
      <c r="P263" s="10"/>
      <c r="Q263" s="10"/>
      <c r="R263" s="10"/>
      <c r="S263" s="10">
        <f>ROUND((SUM(S260:S262))/1,2)</f>
        <v>0.02</v>
      </c>
      <c r="T263" s="10"/>
      <c r="U263" s="10"/>
      <c r="V263" s="206">
        <f>ROUND((SUM(V260:V262))/1,2)</f>
        <v>0</v>
      </c>
      <c r="W263" s="221"/>
      <c r="X263" s="144"/>
      <c r="Y263" s="144"/>
      <c r="Z263" s="144"/>
    </row>
    <row r="264" spans="1:26" x14ac:dyDescent="0.25">
      <c r="A264" s="1"/>
      <c r="B264" s="214"/>
      <c r="C264" s="1"/>
      <c r="D264" s="1"/>
      <c r="E264" s="1"/>
      <c r="F264" s="1"/>
      <c r="G264" s="171"/>
      <c r="H264" s="139"/>
      <c r="I264" s="13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07"/>
      <c r="W264" s="55"/>
    </row>
    <row r="265" spans="1:26" x14ac:dyDescent="0.25">
      <c r="A265" s="10"/>
      <c r="B265" s="57"/>
      <c r="C265" s="10"/>
      <c r="D265" s="333" t="s">
        <v>73</v>
      </c>
      <c r="E265" s="333"/>
      <c r="F265" s="10"/>
      <c r="G265" s="177"/>
      <c r="H265" s="69"/>
      <c r="I265" s="146">
        <f>ROUND((SUM(I185:I264))/2,2)</f>
        <v>0</v>
      </c>
      <c r="J265" s="10"/>
      <c r="K265" s="10"/>
      <c r="L265" s="69">
        <f>ROUND((SUM(L185:L264))/2,2)</f>
        <v>0</v>
      </c>
      <c r="M265" s="69">
        <f>ROUND((SUM(M185:M264))/2,2)</f>
        <v>0</v>
      </c>
      <c r="N265" s="10"/>
      <c r="O265" s="10"/>
      <c r="P265" s="198"/>
      <c r="Q265" s="10"/>
      <c r="R265" s="10"/>
      <c r="S265" s="198">
        <f>ROUND((SUM(S185:S264))/2,2)</f>
        <v>41.74</v>
      </c>
      <c r="T265" s="10"/>
      <c r="U265" s="10"/>
      <c r="V265" s="206">
        <f>ROUND((SUM(V185:V264))/2,2)</f>
        <v>782.46</v>
      </c>
      <c r="W265" s="55"/>
    </row>
    <row r="266" spans="1:26" x14ac:dyDescent="0.25">
      <c r="A266" s="1"/>
      <c r="B266" s="214"/>
      <c r="C266" s="1"/>
      <c r="D266" s="1"/>
      <c r="E266" s="1"/>
      <c r="F266" s="1"/>
      <c r="G266" s="171"/>
      <c r="H266" s="139"/>
      <c r="I266" s="13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07"/>
      <c r="W266" s="55"/>
    </row>
    <row r="267" spans="1:26" x14ac:dyDescent="0.25">
      <c r="A267" s="10"/>
      <c r="B267" s="57"/>
      <c r="C267" s="10"/>
      <c r="D267" s="333" t="s">
        <v>82</v>
      </c>
      <c r="E267" s="333"/>
      <c r="F267" s="10"/>
      <c r="G267" s="177"/>
      <c r="H267" s="69"/>
      <c r="I267" s="6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203"/>
      <c r="W267" s="221"/>
      <c r="X267" s="144"/>
      <c r="Y267" s="144"/>
      <c r="Z267" s="144"/>
    </row>
    <row r="268" spans="1:26" x14ac:dyDescent="0.25">
      <c r="A268" s="10"/>
      <c r="B268" s="57"/>
      <c r="C268" s="178" t="s">
        <v>354</v>
      </c>
      <c r="D268" s="336" t="s">
        <v>355</v>
      </c>
      <c r="E268" s="336"/>
      <c r="F268" s="10"/>
      <c r="G268" s="177"/>
      <c r="H268" s="69"/>
      <c r="I268" s="6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203"/>
      <c r="W268" s="221"/>
      <c r="X268" s="144"/>
      <c r="Y268" s="144"/>
      <c r="Z268" s="144"/>
    </row>
    <row r="269" spans="1:26" ht="24.95" customHeight="1" x14ac:dyDescent="0.25">
      <c r="A269" s="185"/>
      <c r="B269" s="217"/>
      <c r="C269" s="186" t="s">
        <v>356</v>
      </c>
      <c r="D269" s="337" t="s">
        <v>357</v>
      </c>
      <c r="E269" s="337"/>
      <c r="F269" s="179" t="s">
        <v>358</v>
      </c>
      <c r="G269" s="181">
        <v>1</v>
      </c>
      <c r="H269" s="187"/>
      <c r="I269" s="180">
        <f>ROUND(G269*(H269),2)</f>
        <v>0</v>
      </c>
      <c r="J269" s="179">
        <f>ROUND(G269*(N269),2)</f>
        <v>0</v>
      </c>
      <c r="K269" s="184">
        <f>ROUND(G269*(O269),2)</f>
        <v>0</v>
      </c>
      <c r="L269" s="184">
        <f>ROUND(G269*(H269),2)</f>
        <v>0</v>
      </c>
      <c r="M269" s="184"/>
      <c r="N269" s="184">
        <v>0</v>
      </c>
      <c r="O269" s="184"/>
      <c r="P269" s="188"/>
      <c r="Q269" s="188"/>
      <c r="R269" s="188"/>
      <c r="S269" s="184">
        <f>ROUND(G269*(P269),3)</f>
        <v>0</v>
      </c>
      <c r="T269" s="184"/>
      <c r="U269" s="184"/>
      <c r="V269" s="204"/>
      <c r="W269" s="55"/>
      <c r="Z269">
        <v>0</v>
      </c>
    </row>
    <row r="270" spans="1:26" x14ac:dyDescent="0.25">
      <c r="A270" s="10"/>
      <c r="B270" s="57"/>
      <c r="C270" s="178" t="s">
        <v>354</v>
      </c>
      <c r="D270" s="336" t="s">
        <v>355</v>
      </c>
      <c r="E270" s="336"/>
      <c r="F270" s="10"/>
      <c r="G270" s="177"/>
      <c r="H270" s="69"/>
      <c r="I270" s="146">
        <f>ROUND((SUM(I268:I269))/1,2)</f>
        <v>0</v>
      </c>
      <c r="J270" s="10"/>
      <c r="K270" s="10"/>
      <c r="L270" s="10">
        <f>ROUND((SUM(L268:L269))/1,2)</f>
        <v>0</v>
      </c>
      <c r="M270" s="10">
        <f>ROUND((SUM(M268:M269))/1,2)</f>
        <v>0</v>
      </c>
      <c r="N270" s="10"/>
      <c r="O270" s="10"/>
      <c r="P270" s="198"/>
      <c r="Q270" s="1"/>
      <c r="R270" s="1"/>
      <c r="S270" s="198">
        <f>ROUND((SUM(S268:S269))/1,2)</f>
        <v>0</v>
      </c>
      <c r="T270" s="2"/>
      <c r="U270" s="2"/>
      <c r="V270" s="206">
        <f>ROUND((SUM(V268:V269))/1,2)</f>
        <v>0</v>
      </c>
      <c r="W270" s="55"/>
    </row>
    <row r="271" spans="1:26" x14ac:dyDescent="0.25">
      <c r="A271" s="1"/>
      <c r="B271" s="214"/>
      <c r="C271" s="1"/>
      <c r="D271" s="1"/>
      <c r="E271" s="1"/>
      <c r="F271" s="1"/>
      <c r="G271" s="171"/>
      <c r="H271" s="139"/>
      <c r="I271" s="13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07"/>
      <c r="W271" s="55"/>
    </row>
    <row r="272" spans="1:26" x14ac:dyDescent="0.25">
      <c r="A272" s="10"/>
      <c r="B272" s="57"/>
      <c r="C272" s="10"/>
      <c r="D272" s="333" t="s">
        <v>82</v>
      </c>
      <c r="E272" s="333"/>
      <c r="F272" s="10"/>
      <c r="G272" s="177"/>
      <c r="H272" s="69"/>
      <c r="I272" s="146">
        <f>ROUND((SUM(I267:I271))/2,2)</f>
        <v>0</v>
      </c>
      <c r="J272" s="10"/>
      <c r="K272" s="10"/>
      <c r="L272" s="10">
        <f>ROUND((SUM(L267:L271))/2,2)</f>
        <v>0</v>
      </c>
      <c r="M272" s="10">
        <f>ROUND((SUM(M267:M271))/2,2)</f>
        <v>0</v>
      </c>
      <c r="N272" s="10"/>
      <c r="O272" s="10"/>
      <c r="P272" s="198"/>
      <c r="Q272" s="1"/>
      <c r="R272" s="1"/>
      <c r="S272" s="198">
        <f>ROUND((SUM(S267:S271))/2,2)</f>
        <v>0</v>
      </c>
      <c r="T272" s="1"/>
      <c r="U272" s="1"/>
      <c r="V272" s="206">
        <f>ROUND((SUM(V267:V271))/2,2)</f>
        <v>0</v>
      </c>
      <c r="W272" s="55"/>
    </row>
    <row r="273" spans="1:26" x14ac:dyDescent="0.25">
      <c r="A273" s="1"/>
      <c r="B273" s="219"/>
      <c r="C273" s="199"/>
      <c r="D273" s="350" t="s">
        <v>84</v>
      </c>
      <c r="E273" s="350"/>
      <c r="F273" s="199"/>
      <c r="G273" s="200"/>
      <c r="H273" s="201"/>
      <c r="I273" s="201">
        <f>ROUND((SUM(I96:I272))/3,2)</f>
        <v>0</v>
      </c>
      <c r="J273" s="199"/>
      <c r="K273" s="199">
        <f>ROUND((SUM(K96:K272))/3,2)</f>
        <v>0</v>
      </c>
      <c r="L273" s="199">
        <f>ROUND((SUM(L96:L272))/3,2)</f>
        <v>0</v>
      </c>
      <c r="M273" s="199">
        <f>ROUND((SUM(M96:M272))/3,2)</f>
        <v>0</v>
      </c>
      <c r="N273" s="199"/>
      <c r="O273" s="199"/>
      <c r="P273" s="200"/>
      <c r="Q273" s="199"/>
      <c r="R273" s="199"/>
      <c r="S273" s="200">
        <f>ROUND((SUM(S96:S272))/3,2)</f>
        <v>623.88</v>
      </c>
      <c r="T273" s="199"/>
      <c r="U273" s="199"/>
      <c r="V273" s="208">
        <f>ROUND((SUM(V96:V272))/3,2)</f>
        <v>782.46</v>
      </c>
      <c r="W273" s="55"/>
      <c r="Y273">
        <f>(SUM(Y96:Y272))</f>
        <v>0</v>
      </c>
      <c r="Z273">
        <f>(SUM(Z96:Z272))</f>
        <v>0</v>
      </c>
    </row>
  </sheetData>
  <mergeCells count="223">
    <mergeCell ref="D270:E270"/>
    <mergeCell ref="D272:E272"/>
    <mergeCell ref="D273:E273"/>
    <mergeCell ref="D262:E262"/>
    <mergeCell ref="D263:E263"/>
    <mergeCell ref="D265:E265"/>
    <mergeCell ref="D267:E267"/>
    <mergeCell ref="D268:E268"/>
    <mergeCell ref="D269:E269"/>
    <mergeCell ref="D255:E255"/>
    <mergeCell ref="D256:E256"/>
    <mergeCell ref="D257:E257"/>
    <mergeCell ref="D258:E258"/>
    <mergeCell ref="D260:E260"/>
    <mergeCell ref="D261:E261"/>
    <mergeCell ref="D248:E248"/>
    <mergeCell ref="D249:E249"/>
    <mergeCell ref="D250:E250"/>
    <mergeCell ref="D251:E251"/>
    <mergeCell ref="D252:E252"/>
    <mergeCell ref="D253:E253"/>
    <mergeCell ref="D241:E241"/>
    <mergeCell ref="D242:E242"/>
    <mergeCell ref="D243:E243"/>
    <mergeCell ref="D244:E244"/>
    <mergeCell ref="D246:E246"/>
    <mergeCell ref="D247:E247"/>
    <mergeCell ref="D234:E234"/>
    <mergeCell ref="D235:E235"/>
    <mergeCell ref="D236:E236"/>
    <mergeCell ref="D237:E237"/>
    <mergeCell ref="D238:E238"/>
    <mergeCell ref="D239:E239"/>
    <mergeCell ref="D227:E227"/>
    <mergeCell ref="D228:E228"/>
    <mergeCell ref="D229:E229"/>
    <mergeCell ref="D230:E230"/>
    <mergeCell ref="D231:E231"/>
    <mergeCell ref="D233:E233"/>
    <mergeCell ref="D221:E221"/>
    <mergeCell ref="D222:E222"/>
    <mergeCell ref="D223:E223"/>
    <mergeCell ref="D224:E224"/>
    <mergeCell ref="D225:E225"/>
    <mergeCell ref="D226:E226"/>
    <mergeCell ref="D214:E214"/>
    <mergeCell ref="D215:E215"/>
    <mergeCell ref="D216:E216"/>
    <mergeCell ref="D217:E217"/>
    <mergeCell ref="D218:E218"/>
    <mergeCell ref="D219:E219"/>
    <mergeCell ref="D208:E208"/>
    <mergeCell ref="D209:E209"/>
    <mergeCell ref="D210:E210"/>
    <mergeCell ref="D211:E211"/>
    <mergeCell ref="D212:E212"/>
    <mergeCell ref="D213:E213"/>
    <mergeCell ref="D202:E202"/>
    <mergeCell ref="D203:E203"/>
    <mergeCell ref="D204:E204"/>
    <mergeCell ref="D205:E205"/>
    <mergeCell ref="D206:E206"/>
    <mergeCell ref="D207:E207"/>
    <mergeCell ref="D195:E195"/>
    <mergeCell ref="D196:E196"/>
    <mergeCell ref="D197:E197"/>
    <mergeCell ref="D198:E198"/>
    <mergeCell ref="D199:E199"/>
    <mergeCell ref="D200:E200"/>
    <mergeCell ref="D189:E189"/>
    <mergeCell ref="D190:E190"/>
    <mergeCell ref="D191:E191"/>
    <mergeCell ref="D192:E192"/>
    <mergeCell ref="D193:E193"/>
    <mergeCell ref="D194:E194"/>
    <mergeCell ref="D181:E181"/>
    <mergeCell ref="D183:E183"/>
    <mergeCell ref="D185:E185"/>
    <mergeCell ref="D186:E186"/>
    <mergeCell ref="D187:E187"/>
    <mergeCell ref="D188:E188"/>
    <mergeCell ref="D174:E174"/>
    <mergeCell ref="D175:E175"/>
    <mergeCell ref="D176:E176"/>
    <mergeCell ref="D177:E177"/>
    <mergeCell ref="D179:E179"/>
    <mergeCell ref="D180:E180"/>
    <mergeCell ref="D167:E167"/>
    <mergeCell ref="D168:E168"/>
    <mergeCell ref="D169:E169"/>
    <mergeCell ref="D171:E171"/>
    <mergeCell ref="D172:E172"/>
    <mergeCell ref="D173:E173"/>
    <mergeCell ref="D161:E161"/>
    <mergeCell ref="D162:E162"/>
    <mergeCell ref="D163:E163"/>
    <mergeCell ref="D164:E164"/>
    <mergeCell ref="D165:E165"/>
    <mergeCell ref="D166:E166"/>
    <mergeCell ref="D154:E154"/>
    <mergeCell ref="D156:E156"/>
    <mergeCell ref="D157:E157"/>
    <mergeCell ref="D158:E158"/>
    <mergeCell ref="D159:E159"/>
    <mergeCell ref="D160:E160"/>
    <mergeCell ref="D147:E147"/>
    <mergeCell ref="D148:E148"/>
    <mergeCell ref="D150:E150"/>
    <mergeCell ref="D151:E151"/>
    <mergeCell ref="D152:E152"/>
    <mergeCell ref="D153:E153"/>
    <mergeCell ref="D141:E141"/>
    <mergeCell ref="D142:E142"/>
    <mergeCell ref="D143:E143"/>
    <mergeCell ref="D144:E144"/>
    <mergeCell ref="D145:E145"/>
    <mergeCell ref="D146:E146"/>
    <mergeCell ref="D135:E135"/>
    <mergeCell ref="D136:E136"/>
    <mergeCell ref="D137:E137"/>
    <mergeCell ref="D138:E138"/>
    <mergeCell ref="D139:E139"/>
    <mergeCell ref="D140:E140"/>
    <mergeCell ref="D128:E128"/>
    <mergeCell ref="D129:E129"/>
    <mergeCell ref="D130:E130"/>
    <mergeCell ref="D131:E131"/>
    <mergeCell ref="D132:E132"/>
    <mergeCell ref="D133:E133"/>
    <mergeCell ref="D121:E121"/>
    <mergeCell ref="D122:E122"/>
    <mergeCell ref="D123:E123"/>
    <mergeCell ref="D124:E124"/>
    <mergeCell ref="D125:E125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10:E110"/>
    <mergeCell ref="D111:E111"/>
    <mergeCell ref="D112:E112"/>
    <mergeCell ref="D113:E113"/>
    <mergeCell ref="D114:E114"/>
    <mergeCell ref="D102:E102"/>
    <mergeCell ref="D103:E103"/>
    <mergeCell ref="D104:E104"/>
    <mergeCell ref="D105:E105"/>
    <mergeCell ref="D106:E106"/>
    <mergeCell ref="D107:E107"/>
    <mergeCell ref="D96:E96"/>
    <mergeCell ref="D97:E97"/>
    <mergeCell ref="D98:E98"/>
    <mergeCell ref="D99:E99"/>
    <mergeCell ref="D100:E100"/>
    <mergeCell ref="D101:E101"/>
    <mergeCell ref="B85:V85"/>
    <mergeCell ref="H1:I1"/>
    <mergeCell ref="B87:E87"/>
    <mergeCell ref="B88:E88"/>
    <mergeCell ref="B89:E89"/>
    <mergeCell ref="I87:P87"/>
    <mergeCell ref="B74:D74"/>
    <mergeCell ref="B75:D75"/>
    <mergeCell ref="B77:D77"/>
    <mergeCell ref="B78:D78"/>
    <mergeCell ref="B79:D79"/>
    <mergeCell ref="B81:D81"/>
    <mergeCell ref="B68:D68"/>
    <mergeCell ref="B69:D69"/>
    <mergeCell ref="B70:D70"/>
    <mergeCell ref="B71:D71"/>
    <mergeCell ref="B72:D72"/>
    <mergeCell ref="B73:D73"/>
    <mergeCell ref="B61:D61"/>
    <mergeCell ref="B62:D62"/>
    <mergeCell ref="B63:D63"/>
    <mergeCell ref="B64:D64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95:B95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01 Hlavný objekt</oddHeader>
    <oddFooter>&amp;RStrana &amp;P z &amp;N    &amp;L&amp;7Spracované systémom Systematic® Kalkulus, tel.: 051 77 10 585</oddFooter>
  </headerFooter>
  <rowBreaks count="2" manualBreakCount="2">
    <brk id="40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5"/>
  <sheetViews>
    <sheetView workbookViewId="0">
      <pane ySplit="1" topLeftCell="A54" activePane="bottomLeft" state="frozen"/>
      <selection pane="bottomLeft" activeCell="I76" sqref="I76:P76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359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6211'!E61</f>
        <v>0</v>
      </c>
      <c r="D15" s="60">
        <f>'SO 6211'!F61</f>
        <v>0</v>
      </c>
      <c r="E15" s="69">
        <f>'SO 6211'!G61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>
        <f>'SO 6211'!E68</f>
        <v>0</v>
      </c>
      <c r="D16" s="95">
        <f>'SO 6211'!F68</f>
        <v>0</v>
      </c>
      <c r="E16" s="96">
        <f>'SO 6211'!G68</f>
        <v>0</v>
      </c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(SUM(Z85:Z214))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6211'!K85:'SO 6211'!K214)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6211'!K85:'SO 6211'!K214)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62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359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6211'!L96</f>
        <v>0</v>
      </c>
      <c r="F56" s="69">
        <f>'SO 6211'!M96</f>
        <v>0</v>
      </c>
      <c r="G56" s="69">
        <f>'SO 6211'!I96</f>
        <v>0</v>
      </c>
      <c r="H56" s="145">
        <f>'SO 6211'!S96</f>
        <v>40.08</v>
      </c>
      <c r="I56" s="145">
        <f>'SO 6211'!V96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68</v>
      </c>
      <c r="C57" s="269"/>
      <c r="D57" s="269"/>
      <c r="E57" s="69">
        <f>'SO 6211'!L100</f>
        <v>0</v>
      </c>
      <c r="F57" s="69">
        <f>'SO 6211'!M100</f>
        <v>0</v>
      </c>
      <c r="G57" s="69">
        <f>'SO 6211'!I100</f>
        <v>0</v>
      </c>
      <c r="H57" s="145">
        <f>'SO 6211'!S100</f>
        <v>9.4499999999999993</v>
      </c>
      <c r="I57" s="145">
        <f>'SO 6211'!V100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1" t="s">
        <v>71</v>
      </c>
      <c r="C58" s="269"/>
      <c r="D58" s="269"/>
      <c r="E58" s="69">
        <f>'SO 6211'!L107</f>
        <v>0</v>
      </c>
      <c r="F58" s="69">
        <f>'SO 6211'!M107</f>
        <v>0</v>
      </c>
      <c r="G58" s="69">
        <f>'SO 6211'!I107</f>
        <v>0</v>
      </c>
      <c r="H58" s="145">
        <f>'SO 6211'!S107</f>
        <v>0</v>
      </c>
      <c r="I58" s="145">
        <f>'SO 6211'!V107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0"/>
      <c r="B59" s="331" t="s">
        <v>360</v>
      </c>
      <c r="C59" s="269"/>
      <c r="D59" s="269"/>
      <c r="E59" s="69">
        <f>'SO 6211'!L113</f>
        <v>0</v>
      </c>
      <c r="F59" s="69">
        <f>'SO 6211'!M113</f>
        <v>0</v>
      </c>
      <c r="G59" s="69">
        <f>'SO 6211'!I113</f>
        <v>0</v>
      </c>
      <c r="H59" s="145">
        <f>'SO 6211'!S113</f>
        <v>0</v>
      </c>
      <c r="I59" s="145">
        <f>'SO 6211'!V113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21"/>
      <c r="X59" s="144"/>
      <c r="Y59" s="144"/>
      <c r="Z59" s="144"/>
    </row>
    <row r="60" spans="1:26" x14ac:dyDescent="0.25">
      <c r="A60" s="10"/>
      <c r="B60" s="331" t="s">
        <v>72</v>
      </c>
      <c r="C60" s="269"/>
      <c r="D60" s="269"/>
      <c r="E60" s="69">
        <f>'SO 6211'!L117</f>
        <v>0</v>
      </c>
      <c r="F60" s="69">
        <f>'SO 6211'!M117</f>
        <v>0</v>
      </c>
      <c r="G60" s="69">
        <f>'SO 6211'!I117</f>
        <v>0</v>
      </c>
      <c r="H60" s="145">
        <f>'SO 6211'!S117</f>
        <v>0</v>
      </c>
      <c r="I60" s="145">
        <f>'SO 6211'!V117</f>
        <v>0</v>
      </c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0"/>
      <c r="B61" s="332" t="s">
        <v>64</v>
      </c>
      <c r="C61" s="333"/>
      <c r="D61" s="333"/>
      <c r="E61" s="146">
        <f>'SO 6211'!L119</f>
        <v>0</v>
      </c>
      <c r="F61" s="146">
        <f>'SO 6211'!M119</f>
        <v>0</v>
      </c>
      <c r="G61" s="146">
        <f>'SO 6211'!I119</f>
        <v>0</v>
      </c>
      <c r="H61" s="147">
        <f>'SO 6211'!S119</f>
        <v>49.53</v>
      </c>
      <c r="I61" s="147">
        <f>'SO 6211'!V119</f>
        <v>0</v>
      </c>
      <c r="J61" s="147"/>
      <c r="K61" s="147"/>
      <c r="L61" s="147"/>
      <c r="M61" s="147"/>
      <c r="N61" s="147"/>
      <c r="O61" s="147"/>
      <c r="P61" s="147"/>
      <c r="Q61" s="144"/>
      <c r="R61" s="144"/>
      <c r="S61" s="144"/>
      <c r="T61" s="144"/>
      <c r="U61" s="144"/>
      <c r="V61" s="156"/>
      <c r="W61" s="221"/>
      <c r="X61" s="144"/>
      <c r="Y61" s="144"/>
      <c r="Z61" s="144"/>
    </row>
    <row r="62" spans="1:26" x14ac:dyDescent="0.25">
      <c r="A62" s="1"/>
      <c r="B62" s="214"/>
      <c r="C62" s="1"/>
      <c r="D62" s="1"/>
      <c r="E62" s="139"/>
      <c r="F62" s="139"/>
      <c r="G62" s="139"/>
      <c r="H62" s="140"/>
      <c r="I62" s="140"/>
      <c r="J62" s="140"/>
      <c r="K62" s="140"/>
      <c r="L62" s="140"/>
      <c r="M62" s="140"/>
      <c r="N62" s="140"/>
      <c r="O62" s="140"/>
      <c r="P62" s="140"/>
      <c r="V62" s="157"/>
      <c r="W62" s="55"/>
    </row>
    <row r="63" spans="1:26" x14ac:dyDescent="0.25">
      <c r="A63" s="10"/>
      <c r="B63" s="332" t="s">
        <v>73</v>
      </c>
      <c r="C63" s="333"/>
      <c r="D63" s="333"/>
      <c r="E63" s="69"/>
      <c r="F63" s="69"/>
      <c r="G63" s="69"/>
      <c r="H63" s="145"/>
      <c r="I63" s="145"/>
      <c r="J63" s="145"/>
      <c r="K63" s="145"/>
      <c r="L63" s="145"/>
      <c r="M63" s="145"/>
      <c r="N63" s="145"/>
      <c r="O63" s="145"/>
      <c r="P63" s="145"/>
      <c r="Q63" s="144"/>
      <c r="R63" s="144"/>
      <c r="S63" s="144"/>
      <c r="T63" s="144"/>
      <c r="U63" s="144"/>
      <c r="V63" s="156"/>
      <c r="W63" s="221"/>
      <c r="X63" s="144"/>
      <c r="Y63" s="144"/>
      <c r="Z63" s="144"/>
    </row>
    <row r="64" spans="1:26" x14ac:dyDescent="0.25">
      <c r="A64" s="10"/>
      <c r="B64" s="331" t="s">
        <v>76</v>
      </c>
      <c r="C64" s="269"/>
      <c r="D64" s="269"/>
      <c r="E64" s="69">
        <f>'SO 6211'!L128</f>
        <v>0</v>
      </c>
      <c r="F64" s="69">
        <f>'SO 6211'!M128</f>
        <v>0</v>
      </c>
      <c r="G64" s="69">
        <f>'SO 6211'!I128</f>
        <v>0</v>
      </c>
      <c r="H64" s="145">
        <f>'SO 6211'!S128</f>
        <v>0</v>
      </c>
      <c r="I64" s="145">
        <f>'SO 6211'!V128</f>
        <v>0</v>
      </c>
      <c r="J64" s="145"/>
      <c r="K64" s="145"/>
      <c r="L64" s="145"/>
      <c r="M64" s="145"/>
      <c r="N64" s="145"/>
      <c r="O64" s="145"/>
      <c r="P64" s="145"/>
      <c r="Q64" s="144"/>
      <c r="R64" s="144"/>
      <c r="S64" s="144"/>
      <c r="T64" s="144"/>
      <c r="U64" s="144"/>
      <c r="V64" s="156"/>
      <c r="W64" s="221"/>
      <c r="X64" s="144"/>
      <c r="Y64" s="144"/>
      <c r="Z64" s="144"/>
    </row>
    <row r="65" spans="1:26" x14ac:dyDescent="0.25">
      <c r="A65" s="10"/>
      <c r="B65" s="331" t="s">
        <v>361</v>
      </c>
      <c r="C65" s="269"/>
      <c r="D65" s="269"/>
      <c r="E65" s="69">
        <f>'SO 6211'!L151</f>
        <v>0</v>
      </c>
      <c r="F65" s="69">
        <f>'SO 6211'!M151</f>
        <v>0</v>
      </c>
      <c r="G65" s="69">
        <f>'SO 6211'!I151</f>
        <v>0</v>
      </c>
      <c r="H65" s="145">
        <f>'SO 6211'!S151</f>
        <v>0.13</v>
      </c>
      <c r="I65" s="145">
        <f>'SO 6211'!V151</f>
        <v>0</v>
      </c>
      <c r="J65" s="145"/>
      <c r="K65" s="145"/>
      <c r="L65" s="145"/>
      <c r="M65" s="145"/>
      <c r="N65" s="145"/>
      <c r="O65" s="145"/>
      <c r="P65" s="145"/>
      <c r="Q65" s="144"/>
      <c r="R65" s="144"/>
      <c r="S65" s="144"/>
      <c r="T65" s="144"/>
      <c r="U65" s="144"/>
      <c r="V65" s="156"/>
      <c r="W65" s="221"/>
      <c r="X65" s="144"/>
      <c r="Y65" s="144"/>
      <c r="Z65" s="144"/>
    </row>
    <row r="66" spans="1:26" x14ac:dyDescent="0.25">
      <c r="A66" s="10"/>
      <c r="B66" s="331" t="s">
        <v>362</v>
      </c>
      <c r="C66" s="269"/>
      <c r="D66" s="269"/>
      <c r="E66" s="69">
        <f>'SO 6211'!L172</f>
        <v>0</v>
      </c>
      <c r="F66" s="69">
        <f>'SO 6211'!M172</f>
        <v>0</v>
      </c>
      <c r="G66" s="69">
        <f>'SO 6211'!I172</f>
        <v>0</v>
      </c>
      <c r="H66" s="145">
        <f>'SO 6211'!S172</f>
        <v>0.42</v>
      </c>
      <c r="I66" s="145">
        <f>'SO 6211'!V172</f>
        <v>0</v>
      </c>
      <c r="J66" s="145"/>
      <c r="K66" s="145"/>
      <c r="L66" s="145"/>
      <c r="M66" s="145"/>
      <c r="N66" s="145"/>
      <c r="O66" s="145"/>
      <c r="P66" s="145"/>
      <c r="Q66" s="144"/>
      <c r="R66" s="144"/>
      <c r="S66" s="144"/>
      <c r="T66" s="144"/>
      <c r="U66" s="144"/>
      <c r="V66" s="156"/>
      <c r="W66" s="221"/>
      <c r="X66" s="144"/>
      <c r="Y66" s="144"/>
      <c r="Z66" s="144"/>
    </row>
    <row r="67" spans="1:26" x14ac:dyDescent="0.25">
      <c r="A67" s="10"/>
      <c r="B67" s="331" t="s">
        <v>363</v>
      </c>
      <c r="C67" s="269"/>
      <c r="D67" s="269"/>
      <c r="E67" s="69">
        <f>'SO 6211'!L212</f>
        <v>0</v>
      </c>
      <c r="F67" s="69">
        <f>'SO 6211'!M212</f>
        <v>0</v>
      </c>
      <c r="G67" s="69">
        <f>'SO 6211'!I212</f>
        <v>0</v>
      </c>
      <c r="H67" s="145">
        <f>'SO 6211'!S212</f>
        <v>0.01</v>
      </c>
      <c r="I67" s="145">
        <f>'SO 6211'!V212</f>
        <v>0</v>
      </c>
      <c r="J67" s="145"/>
      <c r="K67" s="145"/>
      <c r="L67" s="145"/>
      <c r="M67" s="145"/>
      <c r="N67" s="145"/>
      <c r="O67" s="145"/>
      <c r="P67" s="145"/>
      <c r="Q67" s="144"/>
      <c r="R67" s="144"/>
      <c r="S67" s="144"/>
      <c r="T67" s="144"/>
      <c r="U67" s="144"/>
      <c r="V67" s="156"/>
      <c r="W67" s="221"/>
      <c r="X67" s="144"/>
      <c r="Y67" s="144"/>
      <c r="Z67" s="144"/>
    </row>
    <row r="68" spans="1:26" x14ac:dyDescent="0.25">
      <c r="A68" s="10"/>
      <c r="B68" s="332" t="s">
        <v>73</v>
      </c>
      <c r="C68" s="333"/>
      <c r="D68" s="333"/>
      <c r="E68" s="146">
        <f>'SO 6211'!L214</f>
        <v>0</v>
      </c>
      <c r="F68" s="146">
        <f>'SO 6211'!M214</f>
        <v>0</v>
      </c>
      <c r="G68" s="146">
        <f>'SO 6211'!I214</f>
        <v>0</v>
      </c>
      <c r="H68" s="147">
        <f>'SO 6211'!S214</f>
        <v>0.56000000000000005</v>
      </c>
      <c r="I68" s="147">
        <f>'SO 6211'!V214</f>
        <v>0</v>
      </c>
      <c r="J68" s="147"/>
      <c r="K68" s="147"/>
      <c r="L68" s="147"/>
      <c r="M68" s="147"/>
      <c r="N68" s="147"/>
      <c r="O68" s="147"/>
      <c r="P68" s="147"/>
      <c r="Q68" s="144"/>
      <c r="R68" s="144"/>
      <c r="S68" s="144"/>
      <c r="T68" s="144"/>
      <c r="U68" s="144"/>
      <c r="V68" s="156"/>
      <c r="W68" s="221"/>
      <c r="X68" s="144"/>
      <c r="Y68" s="144"/>
      <c r="Z68" s="144"/>
    </row>
    <row r="69" spans="1:26" x14ac:dyDescent="0.25">
      <c r="A69" s="1"/>
      <c r="B69" s="214"/>
      <c r="C69" s="1"/>
      <c r="D69" s="1"/>
      <c r="E69" s="139"/>
      <c r="F69" s="139"/>
      <c r="G69" s="139"/>
      <c r="H69" s="140"/>
      <c r="I69" s="140"/>
      <c r="J69" s="140"/>
      <c r="K69" s="140"/>
      <c r="L69" s="140"/>
      <c r="M69" s="140"/>
      <c r="N69" s="140"/>
      <c r="O69" s="140"/>
      <c r="P69" s="140"/>
      <c r="V69" s="157"/>
      <c r="W69" s="55"/>
    </row>
    <row r="70" spans="1:26" x14ac:dyDescent="0.25">
      <c r="A70" s="148"/>
      <c r="B70" s="347" t="s">
        <v>84</v>
      </c>
      <c r="C70" s="348"/>
      <c r="D70" s="348"/>
      <c r="E70" s="150">
        <f>'SO 6211'!L215</f>
        <v>0</v>
      </c>
      <c r="F70" s="150">
        <f>'SO 6211'!M215</f>
        <v>0</v>
      </c>
      <c r="G70" s="150">
        <f>'SO 6211'!I215</f>
        <v>0</v>
      </c>
      <c r="H70" s="151">
        <f>'SO 6211'!S215</f>
        <v>50.09</v>
      </c>
      <c r="I70" s="151">
        <f>'SO 6211'!V215</f>
        <v>0</v>
      </c>
      <c r="J70" s="152"/>
      <c r="K70" s="152"/>
      <c r="L70" s="152"/>
      <c r="M70" s="152"/>
      <c r="N70" s="152"/>
      <c r="O70" s="152"/>
      <c r="P70" s="152"/>
      <c r="Q70" s="153"/>
      <c r="R70" s="153"/>
      <c r="S70" s="153"/>
      <c r="T70" s="153"/>
      <c r="U70" s="153"/>
      <c r="V70" s="158"/>
      <c r="W70" s="221"/>
      <c r="X70" s="149"/>
      <c r="Y70" s="149"/>
      <c r="Z70" s="149"/>
    </row>
    <row r="71" spans="1:26" x14ac:dyDescent="0.25">
      <c r="A71" s="15"/>
      <c r="B71" s="42"/>
      <c r="C71" s="3"/>
      <c r="D71" s="3"/>
      <c r="E71" s="14"/>
      <c r="F71" s="14"/>
      <c r="G71" s="14"/>
      <c r="H71" s="159"/>
      <c r="I71" s="15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x14ac:dyDescent="0.25">
      <c r="A72" s="15"/>
      <c r="B72" s="42"/>
      <c r="C72" s="3"/>
      <c r="D72" s="3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x14ac:dyDescent="0.25">
      <c r="A73" s="15"/>
      <c r="B73" s="38"/>
      <c r="C73" s="8"/>
      <c r="D73" s="8"/>
      <c r="E73" s="27"/>
      <c r="F73" s="27"/>
      <c r="G73" s="27"/>
      <c r="H73" s="160"/>
      <c r="I73" s="160"/>
      <c r="J73" s="160"/>
      <c r="K73" s="160"/>
      <c r="L73" s="160"/>
      <c r="M73" s="160"/>
      <c r="N73" s="160"/>
      <c r="O73" s="160"/>
      <c r="P73" s="160"/>
      <c r="Q73" s="16"/>
      <c r="R73" s="16"/>
      <c r="S73" s="16"/>
      <c r="T73" s="16"/>
      <c r="U73" s="16"/>
      <c r="V73" s="16"/>
      <c r="W73" s="55"/>
    </row>
    <row r="74" spans="1:26" ht="35.1" customHeight="1" x14ac:dyDescent="0.25">
      <c r="A74" s="1"/>
      <c r="B74" s="338" t="s">
        <v>85</v>
      </c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55"/>
    </row>
    <row r="75" spans="1:26" x14ac:dyDescent="0.25">
      <c r="A75" s="15"/>
      <c r="B75" s="99"/>
      <c r="C75" s="19"/>
      <c r="D75" s="19"/>
      <c r="E75" s="101"/>
      <c r="F75" s="101"/>
      <c r="G75" s="101"/>
      <c r="H75" s="174"/>
      <c r="I75" s="174"/>
      <c r="J75" s="174"/>
      <c r="K75" s="174"/>
      <c r="L75" s="174"/>
      <c r="M75" s="174"/>
      <c r="N75" s="174"/>
      <c r="O75" s="174"/>
      <c r="P75" s="174"/>
      <c r="Q75" s="20"/>
      <c r="R75" s="20"/>
      <c r="S75" s="20"/>
      <c r="T75" s="20"/>
      <c r="U75" s="20"/>
      <c r="V75" s="20"/>
      <c r="W75" s="55"/>
    </row>
    <row r="76" spans="1:26" ht="20.100000000000001" customHeight="1" x14ac:dyDescent="0.25">
      <c r="A76" s="209"/>
      <c r="B76" s="341" t="s">
        <v>28</v>
      </c>
      <c r="C76" s="342"/>
      <c r="D76" s="342"/>
      <c r="E76" s="343"/>
      <c r="F76" s="172"/>
      <c r="G76" s="172"/>
      <c r="H76" s="173" t="s">
        <v>25</v>
      </c>
      <c r="I76" s="344"/>
      <c r="J76" s="345"/>
      <c r="K76" s="345"/>
      <c r="L76" s="345"/>
      <c r="M76" s="345"/>
      <c r="N76" s="345"/>
      <c r="O76" s="345"/>
      <c r="P76" s="346"/>
      <c r="Q76" s="18"/>
      <c r="R76" s="18"/>
      <c r="S76" s="18"/>
      <c r="T76" s="18"/>
      <c r="U76" s="18"/>
      <c r="V76" s="18"/>
      <c r="W76" s="55"/>
    </row>
    <row r="77" spans="1:26" ht="20.100000000000001" customHeight="1" x14ac:dyDescent="0.25">
      <c r="A77" s="209"/>
      <c r="B77" s="324" t="s">
        <v>29</v>
      </c>
      <c r="C77" s="325"/>
      <c r="D77" s="325"/>
      <c r="E77" s="326"/>
      <c r="F77" s="168"/>
      <c r="G77" s="168"/>
      <c r="H77" s="169" t="s">
        <v>23</v>
      </c>
      <c r="I77" s="16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ht="20.100000000000001" customHeight="1" x14ac:dyDescent="0.25">
      <c r="A78" s="209"/>
      <c r="B78" s="324" t="s">
        <v>30</v>
      </c>
      <c r="C78" s="325"/>
      <c r="D78" s="325"/>
      <c r="E78" s="326"/>
      <c r="F78" s="168"/>
      <c r="G78" s="168"/>
      <c r="H78" s="169" t="s">
        <v>96</v>
      </c>
      <c r="I78" s="169"/>
      <c r="J78" s="159"/>
      <c r="K78" s="159"/>
      <c r="L78" s="159"/>
      <c r="M78" s="159"/>
      <c r="N78" s="159"/>
      <c r="O78" s="159"/>
      <c r="P78" s="159"/>
      <c r="Q78" s="11"/>
      <c r="R78" s="11"/>
      <c r="S78" s="11"/>
      <c r="T78" s="11"/>
      <c r="U78" s="11"/>
      <c r="V78" s="11"/>
      <c r="W78" s="55"/>
    </row>
    <row r="79" spans="1:26" ht="20.100000000000001" customHeight="1" x14ac:dyDescent="0.25">
      <c r="A79" s="15"/>
      <c r="B79" s="213" t="s">
        <v>97</v>
      </c>
      <c r="C79" s="3"/>
      <c r="D79" s="3"/>
      <c r="E79" s="14"/>
      <c r="F79" s="14"/>
      <c r="G79" s="14"/>
      <c r="H79" s="159"/>
      <c r="I79" s="159"/>
      <c r="J79" s="159"/>
      <c r="K79" s="159"/>
      <c r="L79" s="159"/>
      <c r="M79" s="159"/>
      <c r="N79" s="159"/>
      <c r="O79" s="159"/>
      <c r="P79" s="159"/>
      <c r="Q79" s="11"/>
      <c r="R79" s="11"/>
      <c r="S79" s="11"/>
      <c r="T79" s="11"/>
      <c r="U79" s="11"/>
      <c r="V79" s="11"/>
      <c r="W79" s="55"/>
    </row>
    <row r="80" spans="1:26" ht="20.100000000000001" customHeight="1" x14ac:dyDescent="0.25">
      <c r="A80" s="15"/>
      <c r="B80" s="213" t="s">
        <v>359</v>
      </c>
      <c r="C80" s="3"/>
      <c r="D80" s="3"/>
      <c r="E80" s="14"/>
      <c r="F80" s="14"/>
      <c r="G80" s="14"/>
      <c r="H80" s="159"/>
      <c r="I80" s="159"/>
      <c r="J80" s="159"/>
      <c r="K80" s="159"/>
      <c r="L80" s="159"/>
      <c r="M80" s="159"/>
      <c r="N80" s="159"/>
      <c r="O80" s="159"/>
      <c r="P80" s="159"/>
      <c r="Q80" s="11"/>
      <c r="R80" s="11"/>
      <c r="S80" s="11"/>
      <c r="T80" s="11"/>
      <c r="U80" s="11"/>
      <c r="V80" s="11"/>
      <c r="W80" s="55"/>
    </row>
    <row r="81" spans="1:26" ht="20.100000000000001" customHeight="1" x14ac:dyDescent="0.25">
      <c r="A81" s="15"/>
      <c r="B81" s="42"/>
      <c r="C81" s="3"/>
      <c r="D81" s="3"/>
      <c r="E81" s="14"/>
      <c r="F81" s="14"/>
      <c r="G81" s="14"/>
      <c r="H81" s="159"/>
      <c r="I81" s="159"/>
      <c r="J81" s="159"/>
      <c r="K81" s="159"/>
      <c r="L81" s="159"/>
      <c r="M81" s="159"/>
      <c r="N81" s="159"/>
      <c r="O81" s="159"/>
      <c r="P81" s="159"/>
      <c r="Q81" s="11"/>
      <c r="R81" s="11"/>
      <c r="S81" s="11"/>
      <c r="T81" s="11"/>
      <c r="U81" s="11"/>
      <c r="V81" s="11"/>
      <c r="W81" s="55"/>
    </row>
    <row r="82" spans="1:26" ht="20.100000000000001" customHeight="1" x14ac:dyDescent="0.25">
      <c r="A82" s="15"/>
      <c r="B82" s="42"/>
      <c r="C82" s="3"/>
      <c r="D82" s="3"/>
      <c r="E82" s="14"/>
      <c r="F82" s="14"/>
      <c r="G82" s="14"/>
      <c r="H82" s="159"/>
      <c r="I82" s="159"/>
      <c r="J82" s="159"/>
      <c r="K82" s="159"/>
      <c r="L82" s="159"/>
      <c r="M82" s="159"/>
      <c r="N82" s="159"/>
      <c r="O82" s="159"/>
      <c r="P82" s="159"/>
      <c r="Q82" s="11"/>
      <c r="R82" s="11"/>
      <c r="S82" s="11"/>
      <c r="T82" s="11"/>
      <c r="U82" s="11"/>
      <c r="V82" s="11"/>
      <c r="W82" s="55"/>
    </row>
    <row r="83" spans="1:26" ht="20.100000000000001" customHeight="1" x14ac:dyDescent="0.25">
      <c r="A83" s="15"/>
      <c r="B83" s="215" t="s">
        <v>63</v>
      </c>
      <c r="C83" s="170"/>
      <c r="D83" s="170"/>
      <c r="E83" s="14"/>
      <c r="F83" s="14"/>
      <c r="G83" s="14"/>
      <c r="H83" s="159"/>
      <c r="I83" s="159"/>
      <c r="J83" s="159"/>
      <c r="K83" s="159"/>
      <c r="L83" s="159"/>
      <c r="M83" s="159"/>
      <c r="N83" s="159"/>
      <c r="O83" s="159"/>
      <c r="P83" s="159"/>
      <c r="Q83" s="11"/>
      <c r="R83" s="11"/>
      <c r="S83" s="11"/>
      <c r="T83" s="11"/>
      <c r="U83" s="11"/>
      <c r="V83" s="11"/>
      <c r="W83" s="55"/>
    </row>
    <row r="84" spans="1:26" x14ac:dyDescent="0.25">
      <c r="A84" s="2"/>
      <c r="B84" s="216" t="s">
        <v>86</v>
      </c>
      <c r="C84" s="135" t="s">
        <v>87</v>
      </c>
      <c r="D84" s="135" t="s">
        <v>88</v>
      </c>
      <c r="E84" s="161"/>
      <c r="F84" s="161" t="s">
        <v>89</v>
      </c>
      <c r="G84" s="161" t="s">
        <v>90</v>
      </c>
      <c r="H84" s="162" t="s">
        <v>91</v>
      </c>
      <c r="I84" s="162" t="s">
        <v>92</v>
      </c>
      <c r="J84" s="162"/>
      <c r="K84" s="162"/>
      <c r="L84" s="162"/>
      <c r="M84" s="162"/>
      <c r="N84" s="162"/>
      <c r="O84" s="162"/>
      <c r="P84" s="162" t="s">
        <v>93</v>
      </c>
      <c r="Q84" s="163"/>
      <c r="R84" s="163"/>
      <c r="S84" s="135" t="s">
        <v>94</v>
      </c>
      <c r="T84" s="164"/>
      <c r="U84" s="164"/>
      <c r="V84" s="135" t="s">
        <v>95</v>
      </c>
      <c r="W84" s="55"/>
    </row>
    <row r="85" spans="1:26" x14ac:dyDescent="0.25">
      <c r="A85" s="10"/>
      <c r="B85" s="75"/>
      <c r="C85" s="175"/>
      <c r="D85" s="335" t="s">
        <v>64</v>
      </c>
      <c r="E85" s="335"/>
      <c r="F85" s="141"/>
      <c r="G85" s="176"/>
      <c r="H85" s="141"/>
      <c r="I85" s="141"/>
      <c r="J85" s="142"/>
      <c r="K85" s="142"/>
      <c r="L85" s="142"/>
      <c r="M85" s="142"/>
      <c r="N85" s="142"/>
      <c r="O85" s="142"/>
      <c r="P85" s="142"/>
      <c r="Q85" s="111"/>
      <c r="R85" s="111"/>
      <c r="S85" s="111"/>
      <c r="T85" s="111"/>
      <c r="U85" s="111"/>
      <c r="V85" s="202"/>
      <c r="W85" s="221"/>
      <c r="X85" s="144"/>
      <c r="Y85" s="144"/>
      <c r="Z85" s="144"/>
    </row>
    <row r="86" spans="1:26" x14ac:dyDescent="0.25">
      <c r="A86" s="10"/>
      <c r="B86" s="57"/>
      <c r="C86" s="178">
        <v>1</v>
      </c>
      <c r="D86" s="336" t="s">
        <v>98</v>
      </c>
      <c r="E86" s="336"/>
      <c r="F86" s="69"/>
      <c r="G86" s="177"/>
      <c r="H86" s="69"/>
      <c r="I86" s="69"/>
      <c r="J86" s="145"/>
      <c r="K86" s="145"/>
      <c r="L86" s="145"/>
      <c r="M86" s="145"/>
      <c r="N86" s="145"/>
      <c r="O86" s="145"/>
      <c r="P86" s="145"/>
      <c r="Q86" s="10"/>
      <c r="R86" s="10"/>
      <c r="S86" s="10"/>
      <c r="T86" s="10"/>
      <c r="U86" s="10"/>
      <c r="V86" s="203"/>
      <c r="W86" s="221"/>
      <c r="X86" s="144"/>
      <c r="Y86" s="144"/>
      <c r="Z86" s="144"/>
    </row>
    <row r="87" spans="1:26" ht="24.95" customHeight="1" x14ac:dyDescent="0.25">
      <c r="A87" s="185"/>
      <c r="B87" s="217"/>
      <c r="C87" s="186" t="s">
        <v>364</v>
      </c>
      <c r="D87" s="337" t="s">
        <v>365</v>
      </c>
      <c r="E87" s="337"/>
      <c r="F87" s="180" t="s">
        <v>101</v>
      </c>
      <c r="G87" s="181">
        <v>17</v>
      </c>
      <c r="H87" s="187"/>
      <c r="I87" s="180">
        <f t="shared" ref="I87:I95" si="0">ROUND(G87*(H87),2)</f>
        <v>0</v>
      </c>
      <c r="J87" s="182">
        <f t="shared" ref="J87:J95" si="1">ROUND(G87*(N87),2)</f>
        <v>0</v>
      </c>
      <c r="K87" s="183">
        <f t="shared" ref="K87:K95" si="2">ROUND(G87*(O87),2)</f>
        <v>0</v>
      </c>
      <c r="L87" s="183">
        <f t="shared" ref="L87:L95" si="3">ROUND(G87*(H87),2)</f>
        <v>0</v>
      </c>
      <c r="M87" s="183"/>
      <c r="N87" s="183">
        <v>0</v>
      </c>
      <c r="O87" s="183"/>
      <c r="P87" s="188"/>
      <c r="Q87" s="188"/>
      <c r="R87" s="188"/>
      <c r="S87" s="184">
        <f t="shared" ref="S87:S95" si="4">ROUND(G87*(P87),3)</f>
        <v>0</v>
      </c>
      <c r="T87" s="184"/>
      <c r="U87" s="184"/>
      <c r="V87" s="204"/>
      <c r="W87" s="55"/>
      <c r="Z87">
        <v>0</v>
      </c>
    </row>
    <row r="88" spans="1:26" ht="35.1" customHeight="1" x14ac:dyDescent="0.25">
      <c r="A88" s="185"/>
      <c r="B88" s="217"/>
      <c r="C88" s="186" t="s">
        <v>366</v>
      </c>
      <c r="D88" s="337" t="s">
        <v>367</v>
      </c>
      <c r="E88" s="337"/>
      <c r="F88" s="180" t="s">
        <v>101</v>
      </c>
      <c r="G88" s="181">
        <v>8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24.95" customHeight="1" x14ac:dyDescent="0.25">
      <c r="A89" s="185"/>
      <c r="B89" s="217"/>
      <c r="C89" s="186" t="s">
        <v>368</v>
      </c>
      <c r="D89" s="337" t="s">
        <v>369</v>
      </c>
      <c r="E89" s="337"/>
      <c r="F89" s="180" t="s">
        <v>101</v>
      </c>
      <c r="G89" s="181">
        <v>17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24.95" customHeight="1" x14ac:dyDescent="0.25">
      <c r="A90" s="185"/>
      <c r="B90" s="217"/>
      <c r="C90" s="186" t="s">
        <v>370</v>
      </c>
      <c r="D90" s="337" t="s">
        <v>371</v>
      </c>
      <c r="E90" s="337"/>
      <c r="F90" s="180" t="s">
        <v>101</v>
      </c>
      <c r="G90" s="181">
        <v>7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24.95" customHeight="1" x14ac:dyDescent="0.25">
      <c r="A91" s="185"/>
      <c r="B91" s="217"/>
      <c r="C91" s="186" t="s">
        <v>372</v>
      </c>
      <c r="D91" s="337" t="s">
        <v>373</v>
      </c>
      <c r="E91" s="337"/>
      <c r="F91" s="180" t="s">
        <v>101</v>
      </c>
      <c r="G91" s="181">
        <v>7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24.95" customHeight="1" x14ac:dyDescent="0.25">
      <c r="A92" s="185"/>
      <c r="B92" s="217"/>
      <c r="C92" s="186" t="s">
        <v>374</v>
      </c>
      <c r="D92" s="337" t="s">
        <v>375</v>
      </c>
      <c r="E92" s="337"/>
      <c r="F92" s="180" t="s">
        <v>116</v>
      </c>
      <c r="G92" s="181">
        <v>15</v>
      </c>
      <c r="H92" s="187"/>
      <c r="I92" s="180">
        <f t="shared" si="0"/>
        <v>0</v>
      </c>
      <c r="J92" s="182">
        <f t="shared" si="1"/>
        <v>0</v>
      </c>
      <c r="K92" s="183">
        <f t="shared" si="2"/>
        <v>0</v>
      </c>
      <c r="L92" s="183">
        <f t="shared" si="3"/>
        <v>0</v>
      </c>
      <c r="M92" s="183"/>
      <c r="N92" s="183">
        <v>0</v>
      </c>
      <c r="O92" s="183"/>
      <c r="P92" s="188"/>
      <c r="Q92" s="188"/>
      <c r="R92" s="188"/>
      <c r="S92" s="184">
        <f t="shared" si="4"/>
        <v>0</v>
      </c>
      <c r="T92" s="184"/>
      <c r="U92" s="184"/>
      <c r="V92" s="204"/>
      <c r="W92" s="55"/>
      <c r="Z92">
        <v>0</v>
      </c>
    </row>
    <row r="93" spans="1:26" ht="24.95" customHeight="1" x14ac:dyDescent="0.25">
      <c r="A93" s="185"/>
      <c r="B93" s="217"/>
      <c r="C93" s="186" t="s">
        <v>376</v>
      </c>
      <c r="D93" s="337" t="s">
        <v>377</v>
      </c>
      <c r="E93" s="337"/>
      <c r="F93" s="180" t="s">
        <v>101</v>
      </c>
      <c r="G93" s="181">
        <v>10</v>
      </c>
      <c r="H93" s="187"/>
      <c r="I93" s="180">
        <f t="shared" si="0"/>
        <v>0</v>
      </c>
      <c r="J93" s="182">
        <f t="shared" si="1"/>
        <v>0</v>
      </c>
      <c r="K93" s="183">
        <f t="shared" si="2"/>
        <v>0</v>
      </c>
      <c r="L93" s="183">
        <f t="shared" si="3"/>
        <v>0</v>
      </c>
      <c r="M93" s="183"/>
      <c r="N93" s="183">
        <v>0</v>
      </c>
      <c r="O93" s="183"/>
      <c r="P93" s="188"/>
      <c r="Q93" s="188"/>
      <c r="R93" s="188"/>
      <c r="S93" s="184">
        <f t="shared" si="4"/>
        <v>0</v>
      </c>
      <c r="T93" s="184"/>
      <c r="U93" s="184"/>
      <c r="V93" s="204"/>
      <c r="W93" s="55"/>
      <c r="Z93">
        <v>0</v>
      </c>
    </row>
    <row r="94" spans="1:26" ht="24.95" customHeight="1" x14ac:dyDescent="0.25">
      <c r="A94" s="185"/>
      <c r="B94" s="217"/>
      <c r="C94" s="186" t="s">
        <v>378</v>
      </c>
      <c r="D94" s="337" t="s">
        <v>379</v>
      </c>
      <c r="E94" s="337"/>
      <c r="F94" s="180" t="s">
        <v>101</v>
      </c>
      <c r="G94" s="181">
        <v>14</v>
      </c>
      <c r="H94" s="187"/>
      <c r="I94" s="180">
        <f t="shared" si="0"/>
        <v>0</v>
      </c>
      <c r="J94" s="182">
        <f t="shared" si="1"/>
        <v>0</v>
      </c>
      <c r="K94" s="183">
        <f t="shared" si="2"/>
        <v>0</v>
      </c>
      <c r="L94" s="183">
        <f t="shared" si="3"/>
        <v>0</v>
      </c>
      <c r="M94" s="183"/>
      <c r="N94" s="183">
        <v>0</v>
      </c>
      <c r="O94" s="183"/>
      <c r="P94" s="188"/>
      <c r="Q94" s="188"/>
      <c r="R94" s="188"/>
      <c r="S94" s="184">
        <f t="shared" si="4"/>
        <v>0</v>
      </c>
      <c r="T94" s="184"/>
      <c r="U94" s="184"/>
      <c r="V94" s="204"/>
      <c r="W94" s="55"/>
      <c r="Z94">
        <v>0</v>
      </c>
    </row>
    <row r="95" spans="1:26" ht="24.95" customHeight="1" x14ac:dyDescent="0.25">
      <c r="A95" s="185"/>
      <c r="B95" s="218"/>
      <c r="C95" s="195" t="s">
        <v>380</v>
      </c>
      <c r="D95" s="349" t="s">
        <v>381</v>
      </c>
      <c r="E95" s="349"/>
      <c r="F95" s="190" t="s">
        <v>101</v>
      </c>
      <c r="G95" s="191">
        <v>24</v>
      </c>
      <c r="H95" s="196"/>
      <c r="I95" s="190">
        <f t="shared" si="0"/>
        <v>0</v>
      </c>
      <c r="J95" s="192">
        <f t="shared" si="1"/>
        <v>0</v>
      </c>
      <c r="K95" s="193">
        <f t="shared" si="2"/>
        <v>0</v>
      </c>
      <c r="L95" s="193">
        <f t="shared" si="3"/>
        <v>0</v>
      </c>
      <c r="M95" s="193">
        <f>ROUND(G95*(H95),2)</f>
        <v>0</v>
      </c>
      <c r="N95" s="193">
        <v>0</v>
      </c>
      <c r="O95" s="193"/>
      <c r="P95" s="197">
        <v>1.67</v>
      </c>
      <c r="Q95" s="197"/>
      <c r="R95" s="197">
        <v>1.67</v>
      </c>
      <c r="S95" s="194">
        <f t="shared" si="4"/>
        <v>40.08</v>
      </c>
      <c r="T95" s="194"/>
      <c r="U95" s="194"/>
      <c r="V95" s="205"/>
      <c r="W95" s="55"/>
      <c r="Z95">
        <v>0</v>
      </c>
    </row>
    <row r="96" spans="1:26" x14ac:dyDescent="0.25">
      <c r="A96" s="10"/>
      <c r="B96" s="57"/>
      <c r="C96" s="178">
        <v>1</v>
      </c>
      <c r="D96" s="336" t="s">
        <v>98</v>
      </c>
      <c r="E96" s="336"/>
      <c r="F96" s="69"/>
      <c r="G96" s="177"/>
      <c r="H96" s="69"/>
      <c r="I96" s="146">
        <f>ROUND((SUM(I86:I95))/1,2)</f>
        <v>0</v>
      </c>
      <c r="J96" s="145"/>
      <c r="K96" s="145"/>
      <c r="L96" s="145">
        <f>ROUND((SUM(L86:L95))/1,2)</f>
        <v>0</v>
      </c>
      <c r="M96" s="145">
        <f>ROUND((SUM(M86:M95))/1,2)</f>
        <v>0</v>
      </c>
      <c r="N96" s="145"/>
      <c r="O96" s="145"/>
      <c r="P96" s="145"/>
      <c r="Q96" s="10"/>
      <c r="R96" s="10"/>
      <c r="S96" s="10">
        <f>ROUND((SUM(S86:S95))/1,2)</f>
        <v>40.08</v>
      </c>
      <c r="T96" s="10"/>
      <c r="U96" s="10"/>
      <c r="V96" s="206">
        <f>ROUND((SUM(V86:V95))/1,2)</f>
        <v>0</v>
      </c>
      <c r="W96" s="221"/>
      <c r="X96" s="144"/>
      <c r="Y96" s="144"/>
      <c r="Z96" s="144"/>
    </row>
    <row r="97" spans="1:26" x14ac:dyDescent="0.25">
      <c r="A97" s="1"/>
      <c r="B97" s="214"/>
      <c r="C97" s="1"/>
      <c r="D97" s="1"/>
      <c r="E97" s="139"/>
      <c r="F97" s="139"/>
      <c r="G97" s="171"/>
      <c r="H97" s="139"/>
      <c r="I97" s="139"/>
      <c r="J97" s="140"/>
      <c r="K97" s="140"/>
      <c r="L97" s="140"/>
      <c r="M97" s="140"/>
      <c r="N97" s="140"/>
      <c r="O97" s="140"/>
      <c r="P97" s="140"/>
      <c r="Q97" s="1"/>
      <c r="R97" s="1"/>
      <c r="S97" s="1"/>
      <c r="T97" s="1"/>
      <c r="U97" s="1"/>
      <c r="V97" s="207"/>
      <c r="W97" s="55"/>
    </row>
    <row r="98" spans="1:26" x14ac:dyDescent="0.25">
      <c r="A98" s="10"/>
      <c r="B98" s="57"/>
      <c r="C98" s="178">
        <v>4</v>
      </c>
      <c r="D98" s="336" t="s">
        <v>164</v>
      </c>
      <c r="E98" s="336"/>
      <c r="F98" s="69"/>
      <c r="G98" s="177"/>
      <c r="H98" s="69"/>
      <c r="I98" s="69"/>
      <c r="J98" s="145"/>
      <c r="K98" s="145"/>
      <c r="L98" s="145"/>
      <c r="M98" s="145"/>
      <c r="N98" s="145"/>
      <c r="O98" s="145"/>
      <c r="P98" s="145"/>
      <c r="Q98" s="10"/>
      <c r="R98" s="10"/>
      <c r="S98" s="10"/>
      <c r="T98" s="10"/>
      <c r="U98" s="10"/>
      <c r="V98" s="203"/>
      <c r="W98" s="221"/>
      <c r="X98" s="144"/>
      <c r="Y98" s="144"/>
      <c r="Z98" s="144"/>
    </row>
    <row r="99" spans="1:26" ht="24.95" customHeight="1" x14ac:dyDescent="0.25">
      <c r="A99" s="185"/>
      <c r="B99" s="217"/>
      <c r="C99" s="186" t="s">
        <v>382</v>
      </c>
      <c r="D99" s="337" t="s">
        <v>383</v>
      </c>
      <c r="E99" s="337"/>
      <c r="F99" s="180" t="s">
        <v>101</v>
      </c>
      <c r="G99" s="181">
        <v>5</v>
      </c>
      <c r="H99" s="187"/>
      <c r="I99" s="180">
        <f>ROUND(G99*(H99),2)</f>
        <v>0</v>
      </c>
      <c r="J99" s="182">
        <f>ROUND(G99*(N99),2)</f>
        <v>0</v>
      </c>
      <c r="K99" s="183">
        <f>ROUND(G99*(O99),2)</f>
        <v>0</v>
      </c>
      <c r="L99" s="183">
        <f>ROUND(G99*(H99),2)</f>
        <v>0</v>
      </c>
      <c r="M99" s="183"/>
      <c r="N99" s="183">
        <v>0</v>
      </c>
      <c r="O99" s="183"/>
      <c r="P99" s="188">
        <v>1.8907700000000001</v>
      </c>
      <c r="Q99" s="188"/>
      <c r="R99" s="188">
        <v>1.8907700000000001</v>
      </c>
      <c r="S99" s="184">
        <f>ROUND(G99*(P99),3)</f>
        <v>9.4540000000000006</v>
      </c>
      <c r="T99" s="184"/>
      <c r="U99" s="184"/>
      <c r="V99" s="204"/>
      <c r="W99" s="55"/>
      <c r="Z99">
        <v>0</v>
      </c>
    </row>
    <row r="100" spans="1:26" x14ac:dyDescent="0.25">
      <c r="A100" s="10"/>
      <c r="B100" s="57"/>
      <c r="C100" s="178">
        <v>4</v>
      </c>
      <c r="D100" s="336" t="s">
        <v>164</v>
      </c>
      <c r="E100" s="336"/>
      <c r="F100" s="69"/>
      <c r="G100" s="177"/>
      <c r="H100" s="69"/>
      <c r="I100" s="146">
        <f>ROUND((SUM(I98:I99))/1,2)</f>
        <v>0</v>
      </c>
      <c r="J100" s="145"/>
      <c r="K100" s="145"/>
      <c r="L100" s="145">
        <f>ROUND((SUM(L98:L99))/1,2)</f>
        <v>0</v>
      </c>
      <c r="M100" s="145">
        <f>ROUND((SUM(M98:M99))/1,2)</f>
        <v>0</v>
      </c>
      <c r="N100" s="145"/>
      <c r="O100" s="145"/>
      <c r="P100" s="145"/>
      <c r="Q100" s="10"/>
      <c r="R100" s="10"/>
      <c r="S100" s="10">
        <f>ROUND((SUM(S98:S99))/1,2)</f>
        <v>9.4499999999999993</v>
      </c>
      <c r="T100" s="10"/>
      <c r="U100" s="10"/>
      <c r="V100" s="206">
        <f>ROUND((SUM(V98:V99))/1,2)</f>
        <v>0</v>
      </c>
      <c r="W100" s="221"/>
      <c r="X100" s="144"/>
      <c r="Y100" s="144"/>
      <c r="Z100" s="144"/>
    </row>
    <row r="101" spans="1:26" x14ac:dyDescent="0.25">
      <c r="A101" s="1"/>
      <c r="B101" s="214"/>
      <c r="C101" s="1"/>
      <c r="D101" s="1"/>
      <c r="E101" s="139"/>
      <c r="F101" s="139"/>
      <c r="G101" s="171"/>
      <c r="H101" s="139"/>
      <c r="I101" s="139"/>
      <c r="J101" s="140"/>
      <c r="K101" s="140"/>
      <c r="L101" s="140"/>
      <c r="M101" s="140"/>
      <c r="N101" s="140"/>
      <c r="O101" s="140"/>
      <c r="P101" s="140"/>
      <c r="Q101" s="1"/>
      <c r="R101" s="1"/>
      <c r="S101" s="1"/>
      <c r="T101" s="1"/>
      <c r="U101" s="1"/>
      <c r="V101" s="207"/>
      <c r="W101" s="55"/>
    </row>
    <row r="102" spans="1:26" x14ac:dyDescent="0.25">
      <c r="A102" s="10"/>
      <c r="B102" s="57"/>
      <c r="C102" s="178">
        <v>8</v>
      </c>
      <c r="D102" s="336" t="s">
        <v>223</v>
      </c>
      <c r="E102" s="336"/>
      <c r="F102" s="69"/>
      <c r="G102" s="177"/>
      <c r="H102" s="69"/>
      <c r="I102" s="69"/>
      <c r="J102" s="145"/>
      <c r="K102" s="145"/>
      <c r="L102" s="145"/>
      <c r="M102" s="145"/>
      <c r="N102" s="145"/>
      <c r="O102" s="145"/>
      <c r="P102" s="145"/>
      <c r="Q102" s="10"/>
      <c r="R102" s="10"/>
      <c r="S102" s="10"/>
      <c r="T102" s="10"/>
      <c r="U102" s="10"/>
      <c r="V102" s="203"/>
      <c r="W102" s="221"/>
      <c r="X102" s="144"/>
      <c r="Y102" s="144"/>
      <c r="Z102" s="144"/>
    </row>
    <row r="103" spans="1:26" ht="24.95" customHeight="1" x14ac:dyDescent="0.25">
      <c r="A103" s="185"/>
      <c r="B103" s="217"/>
      <c r="C103" s="186" t="s">
        <v>384</v>
      </c>
      <c r="D103" s="337" t="s">
        <v>385</v>
      </c>
      <c r="E103" s="337"/>
      <c r="F103" s="180" t="s">
        <v>386</v>
      </c>
      <c r="G103" s="181">
        <v>2</v>
      </c>
      <c r="H103" s="187"/>
      <c r="I103" s="180">
        <f>ROUND(G103*(H103),2)</f>
        <v>0</v>
      </c>
      <c r="J103" s="182">
        <f>ROUND(G103*(N103),2)</f>
        <v>0</v>
      </c>
      <c r="K103" s="183">
        <f>ROUND(G103*(O103),2)</f>
        <v>0</v>
      </c>
      <c r="L103" s="183">
        <f>ROUND(G103*(H103),2)</f>
        <v>0</v>
      </c>
      <c r="M103" s="183"/>
      <c r="N103" s="183">
        <v>0</v>
      </c>
      <c r="O103" s="183"/>
      <c r="P103" s="188"/>
      <c r="Q103" s="188"/>
      <c r="R103" s="188"/>
      <c r="S103" s="184">
        <f>ROUND(G103*(P103),3)</f>
        <v>0</v>
      </c>
      <c r="T103" s="184"/>
      <c r="U103" s="184"/>
      <c r="V103" s="204"/>
      <c r="W103" s="55"/>
      <c r="Z103">
        <v>0</v>
      </c>
    </row>
    <row r="104" spans="1:26" ht="24.95" customHeight="1" x14ac:dyDescent="0.25">
      <c r="A104" s="185"/>
      <c r="B104" s="218"/>
      <c r="C104" s="195" t="s">
        <v>387</v>
      </c>
      <c r="D104" s="349" t="s">
        <v>388</v>
      </c>
      <c r="E104" s="349"/>
      <c r="F104" s="190" t="s">
        <v>386</v>
      </c>
      <c r="G104" s="191">
        <v>2</v>
      </c>
      <c r="H104" s="196"/>
      <c r="I104" s="190">
        <f>ROUND(G104*(H104),2)</f>
        <v>0</v>
      </c>
      <c r="J104" s="192">
        <f>ROUND(G104*(N104),2)</f>
        <v>0</v>
      </c>
      <c r="K104" s="193">
        <f>ROUND(G104*(O104),2)</f>
        <v>0</v>
      </c>
      <c r="L104" s="193">
        <f>ROUND(G104*(H104),2)</f>
        <v>0</v>
      </c>
      <c r="M104" s="193">
        <f>ROUND(G104*(H104),2)</f>
        <v>0</v>
      </c>
      <c r="N104" s="193">
        <v>0</v>
      </c>
      <c r="O104" s="193"/>
      <c r="P104" s="197"/>
      <c r="Q104" s="197"/>
      <c r="R104" s="197"/>
      <c r="S104" s="194">
        <f>ROUND(G104*(P104),3)</f>
        <v>0</v>
      </c>
      <c r="T104" s="194"/>
      <c r="U104" s="194"/>
      <c r="V104" s="205"/>
      <c r="W104" s="55"/>
      <c r="Z104">
        <v>0</v>
      </c>
    </row>
    <row r="105" spans="1:26" ht="24.95" customHeight="1" x14ac:dyDescent="0.25">
      <c r="A105" s="185"/>
      <c r="B105" s="217"/>
      <c r="C105" s="186" t="s">
        <v>389</v>
      </c>
      <c r="D105" s="337" t="s">
        <v>390</v>
      </c>
      <c r="E105" s="337"/>
      <c r="F105" s="180" t="s">
        <v>386</v>
      </c>
      <c r="G105" s="181">
        <v>15</v>
      </c>
      <c r="H105" s="187"/>
      <c r="I105" s="180">
        <f>ROUND(G105*(H105),2)</f>
        <v>0</v>
      </c>
      <c r="J105" s="182">
        <f>ROUND(G105*(N105),2)</f>
        <v>0</v>
      </c>
      <c r="K105" s="183">
        <f>ROUND(G105*(O105),2)</f>
        <v>0</v>
      </c>
      <c r="L105" s="183">
        <f>ROUND(G105*(H105),2)</f>
        <v>0</v>
      </c>
      <c r="M105" s="183"/>
      <c r="N105" s="183">
        <v>0</v>
      </c>
      <c r="O105" s="183"/>
      <c r="P105" s="188"/>
      <c r="Q105" s="188"/>
      <c r="R105" s="188"/>
      <c r="S105" s="184">
        <f>ROUND(G105*(P105),3)</f>
        <v>0</v>
      </c>
      <c r="T105" s="184"/>
      <c r="U105" s="184"/>
      <c r="V105" s="204"/>
      <c r="W105" s="55"/>
      <c r="Z105">
        <v>0</v>
      </c>
    </row>
    <row r="106" spans="1:26" ht="24.95" customHeight="1" x14ac:dyDescent="0.25">
      <c r="A106" s="185"/>
      <c r="B106" s="218"/>
      <c r="C106" s="195" t="s">
        <v>391</v>
      </c>
      <c r="D106" s="349" t="s">
        <v>392</v>
      </c>
      <c r="E106" s="349"/>
      <c r="F106" s="190" t="s">
        <v>386</v>
      </c>
      <c r="G106" s="191">
        <v>15</v>
      </c>
      <c r="H106" s="196"/>
      <c r="I106" s="190">
        <f>ROUND(G106*(H106),2)</f>
        <v>0</v>
      </c>
      <c r="J106" s="192">
        <f>ROUND(G106*(N106),2)</f>
        <v>0</v>
      </c>
      <c r="K106" s="193">
        <f>ROUND(G106*(O106),2)</f>
        <v>0</v>
      </c>
      <c r="L106" s="193">
        <f>ROUND(G106*(H106),2)</f>
        <v>0</v>
      </c>
      <c r="M106" s="193">
        <f>ROUND(G106*(H106),2)</f>
        <v>0</v>
      </c>
      <c r="N106" s="193">
        <v>0</v>
      </c>
      <c r="O106" s="193"/>
      <c r="P106" s="197"/>
      <c r="Q106" s="197"/>
      <c r="R106" s="197"/>
      <c r="S106" s="194">
        <f>ROUND(G106*(P106),3)</f>
        <v>0</v>
      </c>
      <c r="T106" s="194"/>
      <c r="U106" s="194"/>
      <c r="V106" s="205"/>
      <c r="W106" s="55"/>
      <c r="Z106">
        <v>0</v>
      </c>
    </row>
    <row r="107" spans="1:26" x14ac:dyDescent="0.25">
      <c r="A107" s="10"/>
      <c r="B107" s="57"/>
      <c r="C107" s="178">
        <v>8</v>
      </c>
      <c r="D107" s="336" t="s">
        <v>223</v>
      </c>
      <c r="E107" s="336"/>
      <c r="F107" s="69"/>
      <c r="G107" s="177"/>
      <c r="H107" s="69"/>
      <c r="I107" s="146">
        <f>ROUND((SUM(I102:I106))/1,2)</f>
        <v>0</v>
      </c>
      <c r="J107" s="145"/>
      <c r="K107" s="145"/>
      <c r="L107" s="145">
        <f>ROUND((SUM(L102:L106))/1,2)</f>
        <v>0</v>
      </c>
      <c r="M107" s="145">
        <f>ROUND((SUM(M102:M106))/1,2)</f>
        <v>0</v>
      </c>
      <c r="N107" s="145"/>
      <c r="O107" s="145"/>
      <c r="P107" s="145"/>
      <c r="Q107" s="10"/>
      <c r="R107" s="10"/>
      <c r="S107" s="10">
        <f>ROUND((SUM(S102:S106))/1,2)</f>
        <v>0</v>
      </c>
      <c r="T107" s="10"/>
      <c r="U107" s="10"/>
      <c r="V107" s="206">
        <f>ROUND((SUM(V102:V106))/1,2)</f>
        <v>0</v>
      </c>
      <c r="W107" s="221"/>
      <c r="X107" s="144"/>
      <c r="Y107" s="144"/>
      <c r="Z107" s="144"/>
    </row>
    <row r="108" spans="1:26" x14ac:dyDescent="0.25">
      <c r="A108" s="1"/>
      <c r="B108" s="214"/>
      <c r="C108" s="1"/>
      <c r="D108" s="1"/>
      <c r="E108" s="139"/>
      <c r="F108" s="139"/>
      <c r="G108" s="171"/>
      <c r="H108" s="139"/>
      <c r="I108" s="139"/>
      <c r="J108" s="140"/>
      <c r="K108" s="140"/>
      <c r="L108" s="140"/>
      <c r="M108" s="140"/>
      <c r="N108" s="140"/>
      <c r="O108" s="140"/>
      <c r="P108" s="140"/>
      <c r="Q108" s="1"/>
      <c r="R108" s="1"/>
      <c r="S108" s="1"/>
      <c r="T108" s="1"/>
      <c r="U108" s="1"/>
      <c r="V108" s="207"/>
      <c r="W108" s="55"/>
    </row>
    <row r="109" spans="1:26" x14ac:dyDescent="0.25">
      <c r="A109" s="10"/>
      <c r="B109" s="57"/>
      <c r="C109" s="178">
        <v>9</v>
      </c>
      <c r="D109" s="336" t="s">
        <v>393</v>
      </c>
      <c r="E109" s="336"/>
      <c r="F109" s="69"/>
      <c r="G109" s="177"/>
      <c r="H109" s="69"/>
      <c r="I109" s="69"/>
      <c r="J109" s="145"/>
      <c r="K109" s="145"/>
      <c r="L109" s="145"/>
      <c r="M109" s="145"/>
      <c r="N109" s="145"/>
      <c r="O109" s="145"/>
      <c r="P109" s="145"/>
      <c r="Q109" s="10"/>
      <c r="R109" s="10"/>
      <c r="S109" s="10"/>
      <c r="T109" s="10"/>
      <c r="U109" s="10"/>
      <c r="V109" s="203"/>
      <c r="W109" s="221"/>
      <c r="X109" s="144"/>
      <c r="Y109" s="144"/>
      <c r="Z109" s="144"/>
    </row>
    <row r="110" spans="1:26" ht="35.1" customHeight="1" x14ac:dyDescent="0.25">
      <c r="A110" s="185"/>
      <c r="B110" s="217"/>
      <c r="C110" s="186" t="s">
        <v>394</v>
      </c>
      <c r="D110" s="337" t="s">
        <v>395</v>
      </c>
      <c r="E110" s="337"/>
      <c r="F110" s="180" t="s">
        <v>152</v>
      </c>
      <c r="G110" s="181">
        <v>5</v>
      </c>
      <c r="H110" s="187"/>
      <c r="I110" s="180">
        <f>ROUND(G110*(H110),2)</f>
        <v>0</v>
      </c>
      <c r="J110" s="182">
        <f>ROUND(G110*(N110),2)</f>
        <v>0</v>
      </c>
      <c r="K110" s="183">
        <f>ROUND(G110*(O110),2)</f>
        <v>0</v>
      </c>
      <c r="L110" s="183">
        <f>ROUND(G110*(H110),2)</f>
        <v>0</v>
      </c>
      <c r="M110" s="183"/>
      <c r="N110" s="183">
        <v>0</v>
      </c>
      <c r="O110" s="183"/>
      <c r="P110" s="188"/>
      <c r="Q110" s="188"/>
      <c r="R110" s="188"/>
      <c r="S110" s="184">
        <f>ROUND(G110*(P110),3)</f>
        <v>0</v>
      </c>
      <c r="T110" s="184"/>
      <c r="U110" s="184"/>
      <c r="V110" s="204"/>
      <c r="W110" s="55"/>
      <c r="Z110">
        <v>0</v>
      </c>
    </row>
    <row r="111" spans="1:26" ht="35.1" customHeight="1" x14ac:dyDescent="0.25">
      <c r="A111" s="185"/>
      <c r="B111" s="218"/>
      <c r="C111" s="195" t="s">
        <v>396</v>
      </c>
      <c r="D111" s="349" t="s">
        <v>397</v>
      </c>
      <c r="E111" s="349"/>
      <c r="F111" s="190" t="s">
        <v>386</v>
      </c>
      <c r="G111" s="191">
        <v>4</v>
      </c>
      <c r="H111" s="196"/>
      <c r="I111" s="190">
        <f>ROUND(G111*(H111),2)</f>
        <v>0</v>
      </c>
      <c r="J111" s="192">
        <f>ROUND(G111*(N111),2)</f>
        <v>0</v>
      </c>
      <c r="K111" s="193">
        <f>ROUND(G111*(O111),2)</f>
        <v>0</v>
      </c>
      <c r="L111" s="193">
        <f>ROUND(G111*(H111),2)</f>
        <v>0</v>
      </c>
      <c r="M111" s="193">
        <f>ROUND(G111*(H111),2)</f>
        <v>0</v>
      </c>
      <c r="N111" s="193">
        <v>0</v>
      </c>
      <c r="O111" s="193"/>
      <c r="P111" s="197"/>
      <c r="Q111" s="197"/>
      <c r="R111" s="197"/>
      <c r="S111" s="194">
        <f>ROUND(G111*(P111),3)</f>
        <v>0</v>
      </c>
      <c r="T111" s="194"/>
      <c r="U111" s="194"/>
      <c r="V111" s="205"/>
      <c r="W111" s="55"/>
      <c r="Z111">
        <v>0</v>
      </c>
    </row>
    <row r="112" spans="1:26" ht="24.95" customHeight="1" x14ac:dyDescent="0.25">
      <c r="A112" s="185"/>
      <c r="B112" s="218"/>
      <c r="C112" s="195" t="s">
        <v>398</v>
      </c>
      <c r="D112" s="349" t="s">
        <v>399</v>
      </c>
      <c r="E112" s="349"/>
      <c r="F112" s="190" t="s">
        <v>386</v>
      </c>
      <c r="G112" s="191">
        <v>2</v>
      </c>
      <c r="H112" s="196"/>
      <c r="I112" s="190">
        <f>ROUND(G112*(H112),2)</f>
        <v>0</v>
      </c>
      <c r="J112" s="192">
        <f>ROUND(G112*(N112),2)</f>
        <v>0</v>
      </c>
      <c r="K112" s="193">
        <f>ROUND(G112*(O112),2)</f>
        <v>0</v>
      </c>
      <c r="L112" s="193">
        <f>ROUND(G112*(H112),2)</f>
        <v>0</v>
      </c>
      <c r="M112" s="193">
        <f>ROUND(G112*(H112),2)</f>
        <v>0</v>
      </c>
      <c r="N112" s="193">
        <v>0</v>
      </c>
      <c r="O112" s="193"/>
      <c r="P112" s="197"/>
      <c r="Q112" s="197"/>
      <c r="R112" s="197"/>
      <c r="S112" s="194">
        <f>ROUND(G112*(P112),3)</f>
        <v>0</v>
      </c>
      <c r="T112" s="194"/>
      <c r="U112" s="194"/>
      <c r="V112" s="205"/>
      <c r="W112" s="55"/>
      <c r="Z112">
        <v>0</v>
      </c>
    </row>
    <row r="113" spans="1:26" x14ac:dyDescent="0.25">
      <c r="A113" s="10"/>
      <c r="B113" s="57"/>
      <c r="C113" s="178">
        <v>9</v>
      </c>
      <c r="D113" s="336" t="s">
        <v>393</v>
      </c>
      <c r="E113" s="336"/>
      <c r="F113" s="69"/>
      <c r="G113" s="177"/>
      <c r="H113" s="69"/>
      <c r="I113" s="146">
        <f>ROUND((SUM(I109:I112))/1,2)</f>
        <v>0</v>
      </c>
      <c r="J113" s="145"/>
      <c r="K113" s="145"/>
      <c r="L113" s="145">
        <f>ROUND((SUM(L109:L112))/1,2)</f>
        <v>0</v>
      </c>
      <c r="M113" s="145">
        <f>ROUND((SUM(M109:M112))/1,2)</f>
        <v>0</v>
      </c>
      <c r="N113" s="145"/>
      <c r="O113" s="145"/>
      <c r="P113" s="145"/>
      <c r="Q113" s="10"/>
      <c r="R113" s="10"/>
      <c r="S113" s="10">
        <f>ROUND((SUM(S109:S112))/1,2)</f>
        <v>0</v>
      </c>
      <c r="T113" s="10"/>
      <c r="U113" s="10"/>
      <c r="V113" s="206">
        <f>ROUND((SUM(V109:V112))/1,2)</f>
        <v>0</v>
      </c>
      <c r="W113" s="221"/>
      <c r="X113" s="144"/>
      <c r="Y113" s="144"/>
      <c r="Z113" s="144"/>
    </row>
    <row r="114" spans="1:26" x14ac:dyDescent="0.25">
      <c r="A114" s="1"/>
      <c r="B114" s="214"/>
      <c r="C114" s="1"/>
      <c r="D114" s="1"/>
      <c r="E114" s="139"/>
      <c r="F114" s="139"/>
      <c r="G114" s="171"/>
      <c r="H114" s="139"/>
      <c r="I114" s="139"/>
      <c r="J114" s="140"/>
      <c r="K114" s="140"/>
      <c r="L114" s="140"/>
      <c r="M114" s="140"/>
      <c r="N114" s="140"/>
      <c r="O114" s="140"/>
      <c r="P114" s="140"/>
      <c r="Q114" s="1"/>
      <c r="R114" s="1"/>
      <c r="S114" s="1"/>
      <c r="T114" s="1"/>
      <c r="U114" s="1"/>
      <c r="V114" s="207"/>
      <c r="W114" s="55"/>
    </row>
    <row r="115" spans="1:26" x14ac:dyDescent="0.25">
      <c r="A115" s="10"/>
      <c r="B115" s="57"/>
      <c r="C115" s="178">
        <v>99</v>
      </c>
      <c r="D115" s="336" t="s">
        <v>236</v>
      </c>
      <c r="E115" s="336"/>
      <c r="F115" s="69"/>
      <c r="G115" s="177"/>
      <c r="H115" s="69"/>
      <c r="I115" s="69"/>
      <c r="J115" s="145"/>
      <c r="K115" s="145"/>
      <c r="L115" s="145"/>
      <c r="M115" s="145"/>
      <c r="N115" s="145"/>
      <c r="O115" s="145"/>
      <c r="P115" s="145"/>
      <c r="Q115" s="10"/>
      <c r="R115" s="10"/>
      <c r="S115" s="10"/>
      <c r="T115" s="10"/>
      <c r="U115" s="10"/>
      <c r="V115" s="203"/>
      <c r="W115" s="221"/>
      <c r="X115" s="144"/>
      <c r="Y115" s="144"/>
      <c r="Z115" s="144"/>
    </row>
    <row r="116" spans="1:26" ht="24.95" customHeight="1" x14ac:dyDescent="0.25">
      <c r="A116" s="185"/>
      <c r="B116" s="217"/>
      <c r="C116" s="186" t="s">
        <v>400</v>
      </c>
      <c r="D116" s="337" t="s">
        <v>401</v>
      </c>
      <c r="E116" s="337"/>
      <c r="F116" s="180" t="s">
        <v>116</v>
      </c>
      <c r="G116" s="181">
        <v>10.231999999999999</v>
      </c>
      <c r="H116" s="187"/>
      <c r="I116" s="180">
        <f>ROUND(G116*(H116),2)</f>
        <v>0</v>
      </c>
      <c r="J116" s="182">
        <f>ROUND(G116*(N116),2)</f>
        <v>0</v>
      </c>
      <c r="K116" s="183">
        <f>ROUND(G116*(O116),2)</f>
        <v>0</v>
      </c>
      <c r="L116" s="183">
        <f>ROUND(G116*(H116),2)</f>
        <v>0</v>
      </c>
      <c r="M116" s="183"/>
      <c r="N116" s="183">
        <v>0</v>
      </c>
      <c r="O116" s="183"/>
      <c r="P116" s="188"/>
      <c r="Q116" s="188"/>
      <c r="R116" s="188"/>
      <c r="S116" s="184">
        <f>ROUND(G116*(P116),3)</f>
        <v>0</v>
      </c>
      <c r="T116" s="184"/>
      <c r="U116" s="184"/>
      <c r="V116" s="204"/>
      <c r="W116" s="55"/>
      <c r="Z116">
        <v>0</v>
      </c>
    </row>
    <row r="117" spans="1:26" x14ac:dyDescent="0.25">
      <c r="A117" s="10"/>
      <c r="B117" s="57"/>
      <c r="C117" s="178">
        <v>99</v>
      </c>
      <c r="D117" s="336" t="s">
        <v>236</v>
      </c>
      <c r="E117" s="336"/>
      <c r="F117" s="69"/>
      <c r="G117" s="177"/>
      <c r="H117" s="69"/>
      <c r="I117" s="146">
        <f>ROUND((SUM(I115:I116))/1,2)</f>
        <v>0</v>
      </c>
      <c r="J117" s="145"/>
      <c r="K117" s="145"/>
      <c r="L117" s="145">
        <f>ROUND((SUM(L115:L116))/1,2)</f>
        <v>0</v>
      </c>
      <c r="M117" s="145">
        <f>ROUND((SUM(M115:M116))/1,2)</f>
        <v>0</v>
      </c>
      <c r="N117" s="145"/>
      <c r="O117" s="145"/>
      <c r="P117" s="145"/>
      <c r="Q117" s="10"/>
      <c r="R117" s="10"/>
      <c r="S117" s="10">
        <f>ROUND((SUM(S115:S116))/1,2)</f>
        <v>0</v>
      </c>
      <c r="T117" s="10"/>
      <c r="U117" s="10"/>
      <c r="V117" s="206">
        <f>ROUND((SUM(V115:V116))/1,2)</f>
        <v>0</v>
      </c>
      <c r="W117" s="221"/>
      <c r="X117" s="144"/>
      <c r="Y117" s="144"/>
      <c r="Z117" s="144"/>
    </row>
    <row r="118" spans="1:26" x14ac:dyDescent="0.25">
      <c r="A118" s="1"/>
      <c r="B118" s="214"/>
      <c r="C118" s="1"/>
      <c r="D118" s="1"/>
      <c r="E118" s="139"/>
      <c r="F118" s="139"/>
      <c r="G118" s="171"/>
      <c r="H118" s="139"/>
      <c r="I118" s="139"/>
      <c r="J118" s="140"/>
      <c r="K118" s="140"/>
      <c r="L118" s="140"/>
      <c r="M118" s="140"/>
      <c r="N118" s="140"/>
      <c r="O118" s="140"/>
      <c r="P118" s="140"/>
      <c r="Q118" s="1"/>
      <c r="R118" s="1"/>
      <c r="S118" s="1"/>
      <c r="T118" s="1"/>
      <c r="U118" s="1"/>
      <c r="V118" s="207"/>
      <c r="W118" s="55"/>
    </row>
    <row r="119" spans="1:26" x14ac:dyDescent="0.25">
      <c r="A119" s="10"/>
      <c r="B119" s="57"/>
      <c r="C119" s="10"/>
      <c r="D119" s="333" t="s">
        <v>64</v>
      </c>
      <c r="E119" s="333"/>
      <c r="F119" s="69"/>
      <c r="G119" s="177"/>
      <c r="H119" s="69"/>
      <c r="I119" s="146">
        <f>ROUND((SUM(I85:I118))/2,2)</f>
        <v>0</v>
      </c>
      <c r="J119" s="145"/>
      <c r="K119" s="145"/>
      <c r="L119" s="69">
        <f>ROUND((SUM(L85:L118))/2,2)</f>
        <v>0</v>
      </c>
      <c r="M119" s="69">
        <f>ROUND((SUM(M85:M118))/2,2)</f>
        <v>0</v>
      </c>
      <c r="N119" s="145"/>
      <c r="O119" s="145"/>
      <c r="P119" s="198"/>
      <c r="Q119" s="10"/>
      <c r="R119" s="10"/>
      <c r="S119" s="198">
        <f>ROUND((SUM(S85:S118))/2,2)</f>
        <v>49.53</v>
      </c>
      <c r="T119" s="10"/>
      <c r="U119" s="10"/>
      <c r="V119" s="206">
        <f>ROUND((SUM(V85:V118))/2,2)</f>
        <v>0</v>
      </c>
      <c r="W119" s="55"/>
    </row>
    <row r="120" spans="1:26" x14ac:dyDescent="0.25">
      <c r="A120" s="1"/>
      <c r="B120" s="214"/>
      <c r="C120" s="1"/>
      <c r="D120" s="1"/>
      <c r="E120" s="139"/>
      <c r="F120" s="139"/>
      <c r="G120" s="171"/>
      <c r="H120" s="139"/>
      <c r="I120" s="139"/>
      <c r="J120" s="140"/>
      <c r="K120" s="140"/>
      <c r="L120" s="140"/>
      <c r="M120" s="140"/>
      <c r="N120" s="140"/>
      <c r="O120" s="140"/>
      <c r="P120" s="140"/>
      <c r="Q120" s="1"/>
      <c r="R120" s="1"/>
      <c r="S120" s="1"/>
      <c r="T120" s="1"/>
      <c r="U120" s="1"/>
      <c r="V120" s="207"/>
      <c r="W120" s="55"/>
    </row>
    <row r="121" spans="1:26" x14ac:dyDescent="0.25">
      <c r="A121" s="10"/>
      <c r="B121" s="57"/>
      <c r="C121" s="10"/>
      <c r="D121" s="333" t="s">
        <v>73</v>
      </c>
      <c r="E121" s="333"/>
      <c r="F121" s="69"/>
      <c r="G121" s="177"/>
      <c r="H121" s="69"/>
      <c r="I121" s="69"/>
      <c r="J121" s="145"/>
      <c r="K121" s="145"/>
      <c r="L121" s="145"/>
      <c r="M121" s="145"/>
      <c r="N121" s="145"/>
      <c r="O121" s="145"/>
      <c r="P121" s="145"/>
      <c r="Q121" s="10"/>
      <c r="R121" s="10"/>
      <c r="S121" s="10"/>
      <c r="T121" s="10"/>
      <c r="U121" s="10"/>
      <c r="V121" s="203"/>
      <c r="W121" s="221"/>
      <c r="X121" s="144"/>
      <c r="Y121" s="144"/>
      <c r="Z121" s="144"/>
    </row>
    <row r="122" spans="1:26" x14ac:dyDescent="0.25">
      <c r="A122" s="10"/>
      <c r="B122" s="57"/>
      <c r="C122" s="178">
        <v>713</v>
      </c>
      <c r="D122" s="336" t="s">
        <v>295</v>
      </c>
      <c r="E122" s="336"/>
      <c r="F122" s="69"/>
      <c r="G122" s="177"/>
      <c r="H122" s="69"/>
      <c r="I122" s="69"/>
      <c r="J122" s="145"/>
      <c r="K122" s="145"/>
      <c r="L122" s="145"/>
      <c r="M122" s="145"/>
      <c r="N122" s="145"/>
      <c r="O122" s="145"/>
      <c r="P122" s="145"/>
      <c r="Q122" s="10"/>
      <c r="R122" s="10"/>
      <c r="S122" s="10"/>
      <c r="T122" s="10"/>
      <c r="U122" s="10"/>
      <c r="V122" s="203"/>
      <c r="W122" s="221"/>
      <c r="X122" s="144"/>
      <c r="Y122" s="144"/>
      <c r="Z122" s="144"/>
    </row>
    <row r="123" spans="1:26" ht="24.95" customHeight="1" x14ac:dyDescent="0.25">
      <c r="A123" s="185"/>
      <c r="B123" s="217"/>
      <c r="C123" s="186" t="s">
        <v>402</v>
      </c>
      <c r="D123" s="337" t="s">
        <v>403</v>
      </c>
      <c r="E123" s="337"/>
      <c r="F123" s="180" t="s">
        <v>152</v>
      </c>
      <c r="G123" s="181">
        <v>73</v>
      </c>
      <c r="H123" s="187"/>
      <c r="I123" s="180">
        <f>ROUND(G123*(H123),2)</f>
        <v>0</v>
      </c>
      <c r="J123" s="182">
        <f>ROUND(G123*(N123),2)</f>
        <v>0</v>
      </c>
      <c r="K123" s="183">
        <f>ROUND(G123*(O123),2)</f>
        <v>0</v>
      </c>
      <c r="L123" s="183">
        <f>ROUND(G123*(H123),2)</f>
        <v>0</v>
      </c>
      <c r="M123" s="183"/>
      <c r="N123" s="183">
        <v>0</v>
      </c>
      <c r="O123" s="183"/>
      <c r="P123" s="188">
        <v>2.0000000000000002E-5</v>
      </c>
      <c r="Q123" s="188"/>
      <c r="R123" s="188">
        <v>2.0000000000000002E-5</v>
      </c>
      <c r="S123" s="184">
        <f>ROUND(G123*(P123),3)</f>
        <v>1E-3</v>
      </c>
      <c r="T123" s="184"/>
      <c r="U123" s="184"/>
      <c r="V123" s="204"/>
      <c r="W123" s="55"/>
      <c r="Z123">
        <v>0</v>
      </c>
    </row>
    <row r="124" spans="1:26" ht="24.95" customHeight="1" x14ac:dyDescent="0.25">
      <c r="A124" s="185"/>
      <c r="B124" s="218"/>
      <c r="C124" s="195" t="s">
        <v>404</v>
      </c>
      <c r="D124" s="349" t="s">
        <v>405</v>
      </c>
      <c r="E124" s="349"/>
      <c r="F124" s="190" t="s">
        <v>152</v>
      </c>
      <c r="G124" s="191">
        <v>50</v>
      </c>
      <c r="H124" s="196"/>
      <c r="I124" s="190">
        <f>ROUND(G124*(H124),2)</f>
        <v>0</v>
      </c>
      <c r="J124" s="192">
        <f>ROUND(G124*(N124),2)</f>
        <v>0</v>
      </c>
      <c r="K124" s="193">
        <f>ROUND(G124*(O124),2)</f>
        <v>0</v>
      </c>
      <c r="L124" s="193">
        <f>ROUND(G124*(H124),2)</f>
        <v>0</v>
      </c>
      <c r="M124" s="193">
        <f>ROUND(G124*(H124),2)</f>
        <v>0</v>
      </c>
      <c r="N124" s="193">
        <v>0</v>
      </c>
      <c r="O124" s="193"/>
      <c r="P124" s="197"/>
      <c r="Q124" s="197"/>
      <c r="R124" s="197"/>
      <c r="S124" s="194">
        <f>ROUND(G124*(P124),3)</f>
        <v>0</v>
      </c>
      <c r="T124" s="194"/>
      <c r="U124" s="194"/>
      <c r="V124" s="205"/>
      <c r="W124" s="55"/>
      <c r="Z124">
        <v>0</v>
      </c>
    </row>
    <row r="125" spans="1:26" ht="24.95" customHeight="1" x14ac:dyDescent="0.25">
      <c r="A125" s="185"/>
      <c r="B125" s="218"/>
      <c r="C125" s="195" t="s">
        <v>406</v>
      </c>
      <c r="D125" s="349" t="s">
        <v>407</v>
      </c>
      <c r="E125" s="349"/>
      <c r="F125" s="190" t="s">
        <v>152</v>
      </c>
      <c r="G125" s="191">
        <v>10</v>
      </c>
      <c r="H125" s="196"/>
      <c r="I125" s="190">
        <f>ROUND(G125*(H125),2)</f>
        <v>0</v>
      </c>
      <c r="J125" s="192">
        <f>ROUND(G125*(N125),2)</f>
        <v>0</v>
      </c>
      <c r="K125" s="193">
        <f>ROUND(G125*(O125),2)</f>
        <v>0</v>
      </c>
      <c r="L125" s="193">
        <f>ROUND(G125*(H125),2)</f>
        <v>0</v>
      </c>
      <c r="M125" s="193">
        <f>ROUND(G125*(H125),2)</f>
        <v>0</v>
      </c>
      <c r="N125" s="193">
        <v>0</v>
      </c>
      <c r="O125" s="193"/>
      <c r="P125" s="197"/>
      <c r="Q125" s="197"/>
      <c r="R125" s="197"/>
      <c r="S125" s="194">
        <f>ROUND(G125*(P125),3)</f>
        <v>0</v>
      </c>
      <c r="T125" s="194"/>
      <c r="U125" s="194"/>
      <c r="V125" s="205"/>
      <c r="W125" s="55"/>
      <c r="Z125">
        <v>0</v>
      </c>
    </row>
    <row r="126" spans="1:26" ht="24.95" customHeight="1" x14ac:dyDescent="0.25">
      <c r="A126" s="185"/>
      <c r="B126" s="218"/>
      <c r="C126" s="195" t="s">
        <v>408</v>
      </c>
      <c r="D126" s="349" t="s">
        <v>409</v>
      </c>
      <c r="E126" s="349"/>
      <c r="F126" s="190" t="s">
        <v>152</v>
      </c>
      <c r="G126" s="191">
        <v>13</v>
      </c>
      <c r="H126" s="196"/>
      <c r="I126" s="190">
        <f>ROUND(G126*(H126),2)</f>
        <v>0</v>
      </c>
      <c r="J126" s="192">
        <f>ROUND(G126*(N126),2)</f>
        <v>0</v>
      </c>
      <c r="K126" s="193">
        <f>ROUND(G126*(O126),2)</f>
        <v>0</v>
      </c>
      <c r="L126" s="193">
        <f>ROUND(G126*(H126),2)</f>
        <v>0</v>
      </c>
      <c r="M126" s="193">
        <f>ROUND(G126*(H126),2)</f>
        <v>0</v>
      </c>
      <c r="N126" s="193">
        <v>0</v>
      </c>
      <c r="O126" s="193"/>
      <c r="P126" s="197"/>
      <c r="Q126" s="197"/>
      <c r="R126" s="197"/>
      <c r="S126" s="194">
        <f>ROUND(G126*(P126),3)</f>
        <v>0</v>
      </c>
      <c r="T126" s="194"/>
      <c r="U126" s="194"/>
      <c r="V126" s="205"/>
      <c r="W126" s="55"/>
      <c r="Z126">
        <v>0</v>
      </c>
    </row>
    <row r="127" spans="1:26" ht="24.95" customHeight="1" x14ac:dyDescent="0.25">
      <c r="A127" s="185"/>
      <c r="B127" s="217"/>
      <c r="C127" s="186" t="s">
        <v>410</v>
      </c>
      <c r="D127" s="337" t="s">
        <v>411</v>
      </c>
      <c r="E127" s="337"/>
      <c r="F127" s="180" t="s">
        <v>116</v>
      </c>
      <c r="G127" s="181">
        <v>6.0000000000000001E-3</v>
      </c>
      <c r="H127" s="187"/>
      <c r="I127" s="180">
        <f>ROUND(G127*(H127),2)</f>
        <v>0</v>
      </c>
      <c r="J127" s="182">
        <f>ROUND(G127*(N127),2)</f>
        <v>0</v>
      </c>
      <c r="K127" s="183">
        <f>ROUND(G127*(O127),2)</f>
        <v>0</v>
      </c>
      <c r="L127" s="183">
        <f>ROUND(G127*(H127),2)</f>
        <v>0</v>
      </c>
      <c r="M127" s="183"/>
      <c r="N127" s="183">
        <v>0</v>
      </c>
      <c r="O127" s="183"/>
      <c r="P127" s="188"/>
      <c r="Q127" s="188"/>
      <c r="R127" s="188"/>
      <c r="S127" s="184">
        <f>ROUND(G127*(P127),3)</f>
        <v>0</v>
      </c>
      <c r="T127" s="184"/>
      <c r="U127" s="184"/>
      <c r="V127" s="204"/>
      <c r="W127" s="55"/>
      <c r="Z127">
        <v>0</v>
      </c>
    </row>
    <row r="128" spans="1:26" x14ac:dyDescent="0.25">
      <c r="A128" s="10"/>
      <c r="B128" s="57"/>
      <c r="C128" s="178">
        <v>713</v>
      </c>
      <c r="D128" s="336" t="s">
        <v>295</v>
      </c>
      <c r="E128" s="336"/>
      <c r="F128" s="69"/>
      <c r="G128" s="177"/>
      <c r="H128" s="69"/>
      <c r="I128" s="146">
        <f>ROUND((SUM(I122:I127))/1,2)</f>
        <v>0</v>
      </c>
      <c r="J128" s="145"/>
      <c r="K128" s="145"/>
      <c r="L128" s="145">
        <f>ROUND((SUM(L122:L127))/1,2)</f>
        <v>0</v>
      </c>
      <c r="M128" s="145">
        <f>ROUND((SUM(M122:M127))/1,2)</f>
        <v>0</v>
      </c>
      <c r="N128" s="145"/>
      <c r="O128" s="145"/>
      <c r="P128" s="145"/>
      <c r="Q128" s="10"/>
      <c r="R128" s="10"/>
      <c r="S128" s="10">
        <f>ROUND((SUM(S122:S127))/1,2)</f>
        <v>0</v>
      </c>
      <c r="T128" s="10"/>
      <c r="U128" s="10"/>
      <c r="V128" s="206">
        <f>ROUND((SUM(V122:V127))/1,2)</f>
        <v>0</v>
      </c>
      <c r="W128" s="221"/>
      <c r="X128" s="144"/>
      <c r="Y128" s="144"/>
      <c r="Z128" s="144"/>
    </row>
    <row r="129" spans="1:26" x14ac:dyDescent="0.25">
      <c r="A129" s="1"/>
      <c r="B129" s="214"/>
      <c r="C129" s="1"/>
      <c r="D129" s="1"/>
      <c r="E129" s="139"/>
      <c r="F129" s="139"/>
      <c r="G129" s="171"/>
      <c r="H129" s="139"/>
      <c r="I129" s="139"/>
      <c r="J129" s="140"/>
      <c r="K129" s="140"/>
      <c r="L129" s="140"/>
      <c r="M129" s="140"/>
      <c r="N129" s="140"/>
      <c r="O129" s="140"/>
      <c r="P129" s="140"/>
      <c r="Q129" s="1"/>
      <c r="R129" s="1"/>
      <c r="S129" s="1"/>
      <c r="T129" s="1"/>
      <c r="U129" s="1"/>
      <c r="V129" s="207"/>
      <c r="W129" s="55"/>
    </row>
    <row r="130" spans="1:26" x14ac:dyDescent="0.25">
      <c r="A130" s="10"/>
      <c r="B130" s="57"/>
      <c r="C130" s="178">
        <v>721</v>
      </c>
      <c r="D130" s="336" t="s">
        <v>412</v>
      </c>
      <c r="E130" s="336"/>
      <c r="F130" s="69"/>
      <c r="G130" s="177"/>
      <c r="H130" s="69"/>
      <c r="I130" s="69"/>
      <c r="J130" s="145"/>
      <c r="K130" s="145"/>
      <c r="L130" s="145"/>
      <c r="M130" s="145"/>
      <c r="N130" s="145"/>
      <c r="O130" s="145"/>
      <c r="P130" s="145"/>
      <c r="Q130" s="10"/>
      <c r="R130" s="10"/>
      <c r="S130" s="10"/>
      <c r="T130" s="10"/>
      <c r="U130" s="10"/>
      <c r="V130" s="203"/>
      <c r="W130" s="221"/>
      <c r="X130" s="144"/>
      <c r="Y130" s="144"/>
      <c r="Z130" s="144"/>
    </row>
    <row r="131" spans="1:26" ht="24.95" customHeight="1" x14ac:dyDescent="0.25">
      <c r="A131" s="185"/>
      <c r="B131" s="217"/>
      <c r="C131" s="186" t="s">
        <v>413</v>
      </c>
      <c r="D131" s="337" t="s">
        <v>414</v>
      </c>
      <c r="E131" s="337"/>
      <c r="F131" s="180" t="s">
        <v>152</v>
      </c>
      <c r="G131" s="181">
        <v>19</v>
      </c>
      <c r="H131" s="187"/>
      <c r="I131" s="180">
        <f t="shared" ref="I131:I150" si="5">ROUND(G131*(H131),2)</f>
        <v>0</v>
      </c>
      <c r="J131" s="182">
        <f t="shared" ref="J131:J150" si="6">ROUND(G131*(N131),2)</f>
        <v>0</v>
      </c>
      <c r="K131" s="183">
        <f t="shared" ref="K131:K150" si="7">ROUND(G131*(O131),2)</f>
        <v>0</v>
      </c>
      <c r="L131" s="183">
        <f t="shared" ref="L131:L150" si="8">ROUND(G131*(H131),2)</f>
        <v>0</v>
      </c>
      <c r="M131" s="183"/>
      <c r="N131" s="183">
        <v>0</v>
      </c>
      <c r="O131" s="183"/>
      <c r="P131" s="188">
        <v>1.5100000000000001E-3</v>
      </c>
      <c r="Q131" s="188"/>
      <c r="R131" s="188">
        <v>1.5100000000000001E-3</v>
      </c>
      <c r="S131" s="184">
        <f t="shared" ref="S131:S150" si="9">ROUND(G131*(P131),3)</f>
        <v>2.9000000000000001E-2</v>
      </c>
      <c r="T131" s="184"/>
      <c r="U131" s="184"/>
      <c r="V131" s="204"/>
      <c r="W131" s="55"/>
      <c r="Z131">
        <v>0</v>
      </c>
    </row>
    <row r="132" spans="1:26" ht="24.95" customHeight="1" x14ac:dyDescent="0.25">
      <c r="A132" s="185"/>
      <c r="B132" s="217"/>
      <c r="C132" s="186" t="s">
        <v>415</v>
      </c>
      <c r="D132" s="337" t="s">
        <v>416</v>
      </c>
      <c r="E132" s="337"/>
      <c r="F132" s="180" t="s">
        <v>152</v>
      </c>
      <c r="G132" s="181">
        <v>10</v>
      </c>
      <c r="H132" s="187"/>
      <c r="I132" s="180">
        <f t="shared" si="5"/>
        <v>0</v>
      </c>
      <c r="J132" s="182">
        <f t="shared" si="6"/>
        <v>0</v>
      </c>
      <c r="K132" s="183">
        <f t="shared" si="7"/>
        <v>0</v>
      </c>
      <c r="L132" s="183">
        <f t="shared" si="8"/>
        <v>0</v>
      </c>
      <c r="M132" s="183"/>
      <c r="N132" s="183">
        <v>0</v>
      </c>
      <c r="O132" s="183"/>
      <c r="P132" s="188">
        <v>1.9599999999999999E-3</v>
      </c>
      <c r="Q132" s="188"/>
      <c r="R132" s="188">
        <v>1.9599999999999999E-3</v>
      </c>
      <c r="S132" s="184">
        <f t="shared" si="9"/>
        <v>0.02</v>
      </c>
      <c r="T132" s="184"/>
      <c r="U132" s="184"/>
      <c r="V132" s="204"/>
      <c r="W132" s="55"/>
      <c r="Z132">
        <v>0</v>
      </c>
    </row>
    <row r="133" spans="1:26" ht="24.95" customHeight="1" x14ac:dyDescent="0.25">
      <c r="A133" s="185"/>
      <c r="B133" s="217"/>
      <c r="C133" s="186" t="s">
        <v>417</v>
      </c>
      <c r="D133" s="337" t="s">
        <v>418</v>
      </c>
      <c r="E133" s="337"/>
      <c r="F133" s="180" t="s">
        <v>152</v>
      </c>
      <c r="G133" s="181">
        <v>2</v>
      </c>
      <c r="H133" s="187"/>
      <c r="I133" s="180">
        <f t="shared" si="5"/>
        <v>0</v>
      </c>
      <c r="J133" s="182">
        <f t="shared" si="6"/>
        <v>0</v>
      </c>
      <c r="K133" s="183">
        <f t="shared" si="7"/>
        <v>0</v>
      </c>
      <c r="L133" s="183">
        <f t="shared" si="8"/>
        <v>0</v>
      </c>
      <c r="M133" s="183"/>
      <c r="N133" s="183">
        <v>0</v>
      </c>
      <c r="O133" s="183"/>
      <c r="P133" s="188">
        <v>3.2299999999999998E-3</v>
      </c>
      <c r="Q133" s="188"/>
      <c r="R133" s="188">
        <v>3.2299999999999998E-3</v>
      </c>
      <c r="S133" s="184">
        <f t="shared" si="9"/>
        <v>6.0000000000000001E-3</v>
      </c>
      <c r="T133" s="184"/>
      <c r="U133" s="184"/>
      <c r="V133" s="204"/>
      <c r="W133" s="55"/>
      <c r="Z133">
        <v>0</v>
      </c>
    </row>
    <row r="134" spans="1:26" ht="24.95" customHeight="1" x14ac:dyDescent="0.25">
      <c r="A134" s="185"/>
      <c r="B134" s="217"/>
      <c r="C134" s="186" t="s">
        <v>419</v>
      </c>
      <c r="D134" s="337" t="s">
        <v>420</v>
      </c>
      <c r="E134" s="337"/>
      <c r="F134" s="180" t="s">
        <v>152</v>
      </c>
      <c r="G134" s="181">
        <v>9</v>
      </c>
      <c r="H134" s="187"/>
      <c r="I134" s="180">
        <f t="shared" si="5"/>
        <v>0</v>
      </c>
      <c r="J134" s="182">
        <f t="shared" si="6"/>
        <v>0</v>
      </c>
      <c r="K134" s="183">
        <f t="shared" si="7"/>
        <v>0</v>
      </c>
      <c r="L134" s="183">
        <f t="shared" si="8"/>
        <v>0</v>
      </c>
      <c r="M134" s="183"/>
      <c r="N134" s="183">
        <v>0</v>
      </c>
      <c r="O134" s="183"/>
      <c r="P134" s="188">
        <v>2.9999999999999997E-4</v>
      </c>
      <c r="Q134" s="188"/>
      <c r="R134" s="188">
        <v>2.9999999999999997E-4</v>
      </c>
      <c r="S134" s="184">
        <f t="shared" si="9"/>
        <v>3.0000000000000001E-3</v>
      </c>
      <c r="T134" s="184"/>
      <c r="U134" s="184"/>
      <c r="V134" s="204"/>
      <c r="W134" s="55"/>
      <c r="Z134">
        <v>0</v>
      </c>
    </row>
    <row r="135" spans="1:26" ht="24.95" customHeight="1" x14ac:dyDescent="0.25">
      <c r="A135" s="185"/>
      <c r="B135" s="217"/>
      <c r="C135" s="186" t="s">
        <v>421</v>
      </c>
      <c r="D135" s="337" t="s">
        <v>422</v>
      </c>
      <c r="E135" s="337"/>
      <c r="F135" s="180" t="s">
        <v>152</v>
      </c>
      <c r="G135" s="181">
        <v>5</v>
      </c>
      <c r="H135" s="187"/>
      <c r="I135" s="180">
        <f t="shared" si="5"/>
        <v>0</v>
      </c>
      <c r="J135" s="182">
        <f t="shared" si="6"/>
        <v>0</v>
      </c>
      <c r="K135" s="183">
        <f t="shared" si="7"/>
        <v>0</v>
      </c>
      <c r="L135" s="183">
        <f t="shared" si="8"/>
        <v>0</v>
      </c>
      <c r="M135" s="183"/>
      <c r="N135" s="183">
        <v>0</v>
      </c>
      <c r="O135" s="183"/>
      <c r="P135" s="188">
        <v>4.2999999999999999E-4</v>
      </c>
      <c r="Q135" s="188"/>
      <c r="R135" s="188">
        <v>4.2999999999999999E-4</v>
      </c>
      <c r="S135" s="184">
        <f t="shared" si="9"/>
        <v>2E-3</v>
      </c>
      <c r="T135" s="184"/>
      <c r="U135" s="184"/>
      <c r="V135" s="204"/>
      <c r="W135" s="55"/>
      <c r="Z135">
        <v>0</v>
      </c>
    </row>
    <row r="136" spans="1:26" ht="24.95" customHeight="1" x14ac:dyDescent="0.25">
      <c r="A136" s="185"/>
      <c r="B136" s="217"/>
      <c r="C136" s="186" t="s">
        <v>423</v>
      </c>
      <c r="D136" s="337" t="s">
        <v>424</v>
      </c>
      <c r="E136" s="337"/>
      <c r="F136" s="180" t="s">
        <v>152</v>
      </c>
      <c r="G136" s="181">
        <v>16</v>
      </c>
      <c r="H136" s="187"/>
      <c r="I136" s="180">
        <f t="shared" si="5"/>
        <v>0</v>
      </c>
      <c r="J136" s="182">
        <f t="shared" si="6"/>
        <v>0</v>
      </c>
      <c r="K136" s="183">
        <f t="shared" si="7"/>
        <v>0</v>
      </c>
      <c r="L136" s="183">
        <f t="shared" si="8"/>
        <v>0</v>
      </c>
      <c r="M136" s="183"/>
      <c r="N136" s="183">
        <v>0</v>
      </c>
      <c r="O136" s="183"/>
      <c r="P136" s="188">
        <v>3.9699999999999996E-3</v>
      </c>
      <c r="Q136" s="188"/>
      <c r="R136" s="188">
        <v>3.9699999999999996E-3</v>
      </c>
      <c r="S136" s="184">
        <f t="shared" si="9"/>
        <v>6.4000000000000001E-2</v>
      </c>
      <c r="T136" s="184"/>
      <c r="U136" s="184"/>
      <c r="V136" s="204"/>
      <c r="W136" s="55"/>
      <c r="Z136">
        <v>0</v>
      </c>
    </row>
    <row r="137" spans="1:26" ht="24.95" customHeight="1" x14ac:dyDescent="0.25">
      <c r="A137" s="185"/>
      <c r="B137" s="217"/>
      <c r="C137" s="186" t="s">
        <v>425</v>
      </c>
      <c r="D137" s="337" t="s">
        <v>426</v>
      </c>
      <c r="E137" s="337"/>
      <c r="F137" s="180" t="s">
        <v>386</v>
      </c>
      <c r="G137" s="181">
        <v>3</v>
      </c>
      <c r="H137" s="187"/>
      <c r="I137" s="180">
        <f t="shared" si="5"/>
        <v>0</v>
      </c>
      <c r="J137" s="182">
        <f t="shared" si="6"/>
        <v>0</v>
      </c>
      <c r="K137" s="183">
        <f t="shared" si="7"/>
        <v>0</v>
      </c>
      <c r="L137" s="183">
        <f t="shared" si="8"/>
        <v>0</v>
      </c>
      <c r="M137" s="183"/>
      <c r="N137" s="183">
        <v>0</v>
      </c>
      <c r="O137" s="183"/>
      <c r="P137" s="188"/>
      <c r="Q137" s="188"/>
      <c r="R137" s="188"/>
      <c r="S137" s="184">
        <f t="shared" si="9"/>
        <v>0</v>
      </c>
      <c r="T137" s="184"/>
      <c r="U137" s="184"/>
      <c r="V137" s="204"/>
      <c r="W137" s="55"/>
      <c r="Z137">
        <v>0</v>
      </c>
    </row>
    <row r="138" spans="1:26" ht="24.95" customHeight="1" x14ac:dyDescent="0.25">
      <c r="A138" s="185"/>
      <c r="B138" s="218"/>
      <c r="C138" s="195" t="s">
        <v>427</v>
      </c>
      <c r="D138" s="349" t="s">
        <v>428</v>
      </c>
      <c r="E138" s="349"/>
      <c r="F138" s="190" t="s">
        <v>386</v>
      </c>
      <c r="G138" s="191">
        <v>3</v>
      </c>
      <c r="H138" s="196"/>
      <c r="I138" s="190">
        <f t="shared" si="5"/>
        <v>0</v>
      </c>
      <c r="J138" s="192">
        <f t="shared" si="6"/>
        <v>0</v>
      </c>
      <c r="K138" s="193">
        <f t="shared" si="7"/>
        <v>0</v>
      </c>
      <c r="L138" s="193">
        <f t="shared" si="8"/>
        <v>0</v>
      </c>
      <c r="M138" s="193">
        <f>ROUND(G138*(H138),2)</f>
        <v>0</v>
      </c>
      <c r="N138" s="193">
        <v>0</v>
      </c>
      <c r="O138" s="193"/>
      <c r="P138" s="197"/>
      <c r="Q138" s="197"/>
      <c r="R138" s="197"/>
      <c r="S138" s="194">
        <f t="shared" si="9"/>
        <v>0</v>
      </c>
      <c r="T138" s="194"/>
      <c r="U138" s="194"/>
      <c r="V138" s="205"/>
      <c r="W138" s="55"/>
      <c r="Z138">
        <v>0</v>
      </c>
    </row>
    <row r="139" spans="1:26" ht="24.95" customHeight="1" x14ac:dyDescent="0.25">
      <c r="A139" s="185"/>
      <c r="B139" s="217"/>
      <c r="C139" s="186" t="s">
        <v>429</v>
      </c>
      <c r="D139" s="337" t="s">
        <v>430</v>
      </c>
      <c r="E139" s="337"/>
      <c r="F139" s="180" t="s">
        <v>386</v>
      </c>
      <c r="G139" s="181">
        <v>3</v>
      </c>
      <c r="H139" s="187"/>
      <c r="I139" s="180">
        <f t="shared" si="5"/>
        <v>0</v>
      </c>
      <c r="J139" s="182">
        <f t="shared" si="6"/>
        <v>0</v>
      </c>
      <c r="K139" s="183">
        <f t="shared" si="7"/>
        <v>0</v>
      </c>
      <c r="L139" s="183">
        <f t="shared" si="8"/>
        <v>0</v>
      </c>
      <c r="M139" s="183"/>
      <c r="N139" s="183">
        <v>0</v>
      </c>
      <c r="O139" s="183"/>
      <c r="P139" s="188"/>
      <c r="Q139" s="188"/>
      <c r="R139" s="188"/>
      <c r="S139" s="184">
        <f t="shared" si="9"/>
        <v>0</v>
      </c>
      <c r="T139" s="184"/>
      <c r="U139" s="184"/>
      <c r="V139" s="204"/>
      <c r="W139" s="55"/>
      <c r="Z139">
        <v>0</v>
      </c>
    </row>
    <row r="140" spans="1:26" ht="24.95" customHeight="1" x14ac:dyDescent="0.25">
      <c r="A140" s="185"/>
      <c r="B140" s="218"/>
      <c r="C140" s="195" t="s">
        <v>431</v>
      </c>
      <c r="D140" s="349" t="s">
        <v>432</v>
      </c>
      <c r="E140" s="349"/>
      <c r="F140" s="190" t="s">
        <v>386</v>
      </c>
      <c r="G140" s="191">
        <v>3</v>
      </c>
      <c r="H140" s="196"/>
      <c r="I140" s="190">
        <f t="shared" si="5"/>
        <v>0</v>
      </c>
      <c r="J140" s="192">
        <f t="shared" si="6"/>
        <v>0</v>
      </c>
      <c r="K140" s="193">
        <f t="shared" si="7"/>
        <v>0</v>
      </c>
      <c r="L140" s="193">
        <f t="shared" si="8"/>
        <v>0</v>
      </c>
      <c r="M140" s="193">
        <f>ROUND(G140*(H140),2)</f>
        <v>0</v>
      </c>
      <c r="N140" s="193">
        <v>0</v>
      </c>
      <c r="O140" s="193"/>
      <c r="P140" s="197"/>
      <c r="Q140" s="197"/>
      <c r="R140" s="197"/>
      <c r="S140" s="194">
        <f t="shared" si="9"/>
        <v>0</v>
      </c>
      <c r="T140" s="194"/>
      <c r="U140" s="194"/>
      <c r="V140" s="205"/>
      <c r="W140" s="55"/>
      <c r="Z140">
        <v>0</v>
      </c>
    </row>
    <row r="141" spans="1:26" ht="24.95" customHeight="1" x14ac:dyDescent="0.25">
      <c r="A141" s="185"/>
      <c r="B141" s="217"/>
      <c r="C141" s="186" t="s">
        <v>433</v>
      </c>
      <c r="D141" s="337" t="s">
        <v>434</v>
      </c>
      <c r="E141" s="337"/>
      <c r="F141" s="179" t="s">
        <v>386</v>
      </c>
      <c r="G141" s="181">
        <v>4</v>
      </c>
      <c r="H141" s="187"/>
      <c r="I141" s="180">
        <f t="shared" si="5"/>
        <v>0</v>
      </c>
      <c r="J141" s="179">
        <f t="shared" si="6"/>
        <v>0</v>
      </c>
      <c r="K141" s="184">
        <f t="shared" si="7"/>
        <v>0</v>
      </c>
      <c r="L141" s="184">
        <f t="shared" si="8"/>
        <v>0</v>
      </c>
      <c r="M141" s="184"/>
      <c r="N141" s="184">
        <v>0</v>
      </c>
      <c r="O141" s="184"/>
      <c r="P141" s="188"/>
      <c r="Q141" s="188"/>
      <c r="R141" s="188"/>
      <c r="S141" s="184">
        <f t="shared" si="9"/>
        <v>0</v>
      </c>
      <c r="T141" s="184"/>
      <c r="U141" s="184"/>
      <c r="V141" s="204"/>
      <c r="W141" s="55"/>
      <c r="Z141">
        <v>0</v>
      </c>
    </row>
    <row r="142" spans="1:26" ht="24.95" customHeight="1" x14ac:dyDescent="0.25">
      <c r="A142" s="185"/>
      <c r="B142" s="217"/>
      <c r="C142" s="186" t="s">
        <v>435</v>
      </c>
      <c r="D142" s="337" t="s">
        <v>436</v>
      </c>
      <c r="E142" s="337"/>
      <c r="F142" s="179" t="s">
        <v>386</v>
      </c>
      <c r="G142" s="181">
        <v>3</v>
      </c>
      <c r="H142" s="187"/>
      <c r="I142" s="180">
        <f t="shared" si="5"/>
        <v>0</v>
      </c>
      <c r="J142" s="179">
        <f t="shared" si="6"/>
        <v>0</v>
      </c>
      <c r="K142" s="184">
        <f t="shared" si="7"/>
        <v>0</v>
      </c>
      <c r="L142" s="184">
        <f t="shared" si="8"/>
        <v>0</v>
      </c>
      <c r="M142" s="184"/>
      <c r="N142" s="184">
        <v>0</v>
      </c>
      <c r="O142" s="184"/>
      <c r="P142" s="188"/>
      <c r="Q142" s="188"/>
      <c r="R142" s="188"/>
      <c r="S142" s="184">
        <f t="shared" si="9"/>
        <v>0</v>
      </c>
      <c r="T142" s="184"/>
      <c r="U142" s="184"/>
      <c r="V142" s="204"/>
      <c r="W142" s="55"/>
      <c r="Z142">
        <v>0</v>
      </c>
    </row>
    <row r="143" spans="1:26" ht="24.95" customHeight="1" x14ac:dyDescent="0.25">
      <c r="A143" s="185"/>
      <c r="B143" s="217"/>
      <c r="C143" s="186" t="s">
        <v>437</v>
      </c>
      <c r="D143" s="337" t="s">
        <v>438</v>
      </c>
      <c r="E143" s="337"/>
      <c r="F143" s="179" t="s">
        <v>386</v>
      </c>
      <c r="G143" s="181">
        <v>2</v>
      </c>
      <c r="H143" s="187"/>
      <c r="I143" s="180">
        <f t="shared" si="5"/>
        <v>0</v>
      </c>
      <c r="J143" s="179">
        <f t="shared" si="6"/>
        <v>0</v>
      </c>
      <c r="K143" s="184">
        <f t="shared" si="7"/>
        <v>0</v>
      </c>
      <c r="L143" s="184">
        <f t="shared" si="8"/>
        <v>0</v>
      </c>
      <c r="M143" s="184"/>
      <c r="N143" s="184">
        <v>0</v>
      </c>
      <c r="O143" s="184"/>
      <c r="P143" s="188"/>
      <c r="Q143" s="188"/>
      <c r="R143" s="188"/>
      <c r="S143" s="184">
        <f t="shared" si="9"/>
        <v>0</v>
      </c>
      <c r="T143" s="184"/>
      <c r="U143" s="184"/>
      <c r="V143" s="204"/>
      <c r="W143" s="55"/>
      <c r="Z143">
        <v>0</v>
      </c>
    </row>
    <row r="144" spans="1:26" ht="24.95" customHeight="1" x14ac:dyDescent="0.25">
      <c r="A144" s="185"/>
      <c r="B144" s="217"/>
      <c r="C144" s="186" t="s">
        <v>439</v>
      </c>
      <c r="D144" s="337" t="s">
        <v>440</v>
      </c>
      <c r="E144" s="337"/>
      <c r="F144" s="179" t="s">
        <v>386</v>
      </c>
      <c r="G144" s="181">
        <v>2</v>
      </c>
      <c r="H144" s="187"/>
      <c r="I144" s="180">
        <f t="shared" si="5"/>
        <v>0</v>
      </c>
      <c r="J144" s="179">
        <f t="shared" si="6"/>
        <v>0</v>
      </c>
      <c r="K144" s="184">
        <f t="shared" si="7"/>
        <v>0</v>
      </c>
      <c r="L144" s="184">
        <f t="shared" si="8"/>
        <v>0</v>
      </c>
      <c r="M144" s="184"/>
      <c r="N144" s="184">
        <v>0</v>
      </c>
      <c r="O144" s="184"/>
      <c r="P144" s="188"/>
      <c r="Q144" s="188"/>
      <c r="R144" s="188"/>
      <c r="S144" s="184">
        <f t="shared" si="9"/>
        <v>0</v>
      </c>
      <c r="T144" s="184"/>
      <c r="U144" s="184"/>
      <c r="V144" s="204"/>
      <c r="W144" s="55"/>
      <c r="Z144">
        <v>0</v>
      </c>
    </row>
    <row r="145" spans="1:26" ht="35.1" customHeight="1" x14ac:dyDescent="0.25">
      <c r="A145" s="185"/>
      <c r="B145" s="218"/>
      <c r="C145" s="195" t="s">
        <v>441</v>
      </c>
      <c r="D145" s="349" t="s">
        <v>442</v>
      </c>
      <c r="E145" s="349"/>
      <c r="F145" s="189" t="s">
        <v>386</v>
      </c>
      <c r="G145" s="191">
        <v>2</v>
      </c>
      <c r="H145" s="196"/>
      <c r="I145" s="190">
        <f t="shared" si="5"/>
        <v>0</v>
      </c>
      <c r="J145" s="189">
        <f t="shared" si="6"/>
        <v>0</v>
      </c>
      <c r="K145" s="194">
        <f t="shared" si="7"/>
        <v>0</v>
      </c>
      <c r="L145" s="194">
        <f t="shared" si="8"/>
        <v>0</v>
      </c>
      <c r="M145" s="194">
        <f>ROUND(G145*(H145),2)</f>
        <v>0</v>
      </c>
      <c r="N145" s="194">
        <v>0</v>
      </c>
      <c r="O145" s="194"/>
      <c r="P145" s="197"/>
      <c r="Q145" s="197"/>
      <c r="R145" s="197"/>
      <c r="S145" s="194">
        <f t="shared" si="9"/>
        <v>0</v>
      </c>
      <c r="T145" s="194"/>
      <c r="U145" s="194"/>
      <c r="V145" s="205"/>
      <c r="W145" s="55"/>
      <c r="Z145">
        <v>0</v>
      </c>
    </row>
    <row r="146" spans="1:26" ht="24.95" customHeight="1" x14ac:dyDescent="0.25">
      <c r="A146" s="185"/>
      <c r="B146" s="217"/>
      <c r="C146" s="186" t="s">
        <v>443</v>
      </c>
      <c r="D146" s="337" t="s">
        <v>444</v>
      </c>
      <c r="E146" s="337"/>
      <c r="F146" s="179" t="s">
        <v>386</v>
      </c>
      <c r="G146" s="181">
        <v>1</v>
      </c>
      <c r="H146" s="187"/>
      <c r="I146" s="180">
        <f t="shared" si="5"/>
        <v>0</v>
      </c>
      <c r="J146" s="179">
        <f t="shared" si="6"/>
        <v>0</v>
      </c>
      <c r="K146" s="184">
        <f t="shared" si="7"/>
        <v>0</v>
      </c>
      <c r="L146" s="184">
        <f t="shared" si="8"/>
        <v>0</v>
      </c>
      <c r="M146" s="184"/>
      <c r="N146" s="184">
        <v>0</v>
      </c>
      <c r="O146" s="184"/>
      <c r="P146" s="188">
        <v>4.15E-3</v>
      </c>
      <c r="Q146" s="188"/>
      <c r="R146" s="188">
        <v>4.15E-3</v>
      </c>
      <c r="S146" s="184">
        <f t="shared" si="9"/>
        <v>4.0000000000000001E-3</v>
      </c>
      <c r="T146" s="184"/>
      <c r="U146" s="184"/>
      <c r="V146" s="204"/>
      <c r="W146" s="55"/>
      <c r="Z146">
        <v>0</v>
      </c>
    </row>
    <row r="147" spans="1:26" ht="24.95" customHeight="1" x14ac:dyDescent="0.25">
      <c r="A147" s="185"/>
      <c r="B147" s="217"/>
      <c r="C147" s="186" t="s">
        <v>445</v>
      </c>
      <c r="D147" s="337" t="s">
        <v>446</v>
      </c>
      <c r="E147" s="337"/>
      <c r="F147" s="179" t="s">
        <v>152</v>
      </c>
      <c r="G147" s="181">
        <v>59</v>
      </c>
      <c r="H147" s="187"/>
      <c r="I147" s="180">
        <f t="shared" si="5"/>
        <v>0</v>
      </c>
      <c r="J147" s="179">
        <f t="shared" si="6"/>
        <v>0</v>
      </c>
      <c r="K147" s="184">
        <f t="shared" si="7"/>
        <v>0</v>
      </c>
      <c r="L147" s="184">
        <f t="shared" si="8"/>
        <v>0</v>
      </c>
      <c r="M147" s="184"/>
      <c r="N147" s="184">
        <v>0</v>
      </c>
      <c r="O147" s="184"/>
      <c r="P147" s="188"/>
      <c r="Q147" s="188"/>
      <c r="R147" s="188"/>
      <c r="S147" s="184">
        <f t="shared" si="9"/>
        <v>0</v>
      </c>
      <c r="T147" s="184"/>
      <c r="U147" s="184"/>
      <c r="V147" s="204"/>
      <c r="W147" s="55"/>
      <c r="Z147">
        <v>0</v>
      </c>
    </row>
    <row r="148" spans="1:26" ht="24.95" customHeight="1" x14ac:dyDescent="0.25">
      <c r="A148" s="185"/>
      <c r="B148" s="217"/>
      <c r="C148" s="186" t="s">
        <v>447</v>
      </c>
      <c r="D148" s="337" t="s">
        <v>448</v>
      </c>
      <c r="E148" s="337"/>
      <c r="F148" s="179" t="s">
        <v>152</v>
      </c>
      <c r="G148" s="181">
        <v>2</v>
      </c>
      <c r="H148" s="187"/>
      <c r="I148" s="180">
        <f t="shared" si="5"/>
        <v>0</v>
      </c>
      <c r="J148" s="179">
        <f t="shared" si="6"/>
        <v>0</v>
      </c>
      <c r="K148" s="184">
        <f t="shared" si="7"/>
        <v>0</v>
      </c>
      <c r="L148" s="184">
        <f t="shared" si="8"/>
        <v>0</v>
      </c>
      <c r="M148" s="184"/>
      <c r="N148" s="184">
        <v>0</v>
      </c>
      <c r="O148" s="184"/>
      <c r="P148" s="188"/>
      <c r="Q148" s="188"/>
      <c r="R148" s="188"/>
      <c r="S148" s="184">
        <f t="shared" si="9"/>
        <v>0</v>
      </c>
      <c r="T148" s="184"/>
      <c r="U148" s="184"/>
      <c r="V148" s="204"/>
      <c r="W148" s="55"/>
      <c r="Z148">
        <v>0</v>
      </c>
    </row>
    <row r="149" spans="1:26" ht="24.95" customHeight="1" x14ac:dyDescent="0.25">
      <c r="A149" s="185"/>
      <c r="B149" s="217"/>
      <c r="C149" s="186" t="s">
        <v>449</v>
      </c>
      <c r="D149" s="337" t="s">
        <v>450</v>
      </c>
      <c r="E149" s="337"/>
      <c r="F149" s="179" t="s">
        <v>152</v>
      </c>
      <c r="G149" s="181">
        <v>30</v>
      </c>
      <c r="H149" s="187"/>
      <c r="I149" s="180">
        <f t="shared" si="5"/>
        <v>0</v>
      </c>
      <c r="J149" s="179">
        <f t="shared" si="6"/>
        <v>0</v>
      </c>
      <c r="K149" s="184">
        <f t="shared" si="7"/>
        <v>0</v>
      </c>
      <c r="L149" s="184">
        <f t="shared" si="8"/>
        <v>0</v>
      </c>
      <c r="M149" s="184"/>
      <c r="N149" s="184">
        <v>0</v>
      </c>
      <c r="O149" s="184"/>
      <c r="P149" s="188"/>
      <c r="Q149" s="188"/>
      <c r="R149" s="188"/>
      <c r="S149" s="184">
        <f t="shared" si="9"/>
        <v>0</v>
      </c>
      <c r="T149" s="184"/>
      <c r="U149" s="184"/>
      <c r="V149" s="204"/>
      <c r="W149" s="55"/>
      <c r="Z149">
        <v>0</v>
      </c>
    </row>
    <row r="150" spans="1:26" ht="24.95" customHeight="1" x14ac:dyDescent="0.25">
      <c r="A150" s="185"/>
      <c r="B150" s="217"/>
      <c r="C150" s="186" t="s">
        <v>451</v>
      </c>
      <c r="D150" s="337" t="s">
        <v>452</v>
      </c>
      <c r="E150" s="337"/>
      <c r="F150" s="179" t="s">
        <v>116</v>
      </c>
      <c r="G150" s="181">
        <v>0.129</v>
      </c>
      <c r="H150" s="187"/>
      <c r="I150" s="180">
        <f t="shared" si="5"/>
        <v>0</v>
      </c>
      <c r="J150" s="179">
        <f t="shared" si="6"/>
        <v>0</v>
      </c>
      <c r="K150" s="184">
        <f t="shared" si="7"/>
        <v>0</v>
      </c>
      <c r="L150" s="184">
        <f t="shared" si="8"/>
        <v>0</v>
      </c>
      <c r="M150" s="184"/>
      <c r="N150" s="184">
        <v>0</v>
      </c>
      <c r="O150" s="184"/>
      <c r="P150" s="188"/>
      <c r="Q150" s="188"/>
      <c r="R150" s="188"/>
      <c r="S150" s="184">
        <f t="shared" si="9"/>
        <v>0</v>
      </c>
      <c r="T150" s="184"/>
      <c r="U150" s="184"/>
      <c r="V150" s="204"/>
      <c r="W150" s="55"/>
      <c r="Z150">
        <v>0</v>
      </c>
    </row>
    <row r="151" spans="1:26" x14ac:dyDescent="0.25">
      <c r="A151" s="10"/>
      <c r="B151" s="57"/>
      <c r="C151" s="178">
        <v>721</v>
      </c>
      <c r="D151" s="336" t="s">
        <v>412</v>
      </c>
      <c r="E151" s="336"/>
      <c r="F151" s="10"/>
      <c r="G151" s="177"/>
      <c r="H151" s="69"/>
      <c r="I151" s="146">
        <f>ROUND((SUM(I130:I150))/1,2)</f>
        <v>0</v>
      </c>
      <c r="J151" s="10"/>
      <c r="K151" s="10"/>
      <c r="L151" s="10">
        <f>ROUND((SUM(L130:L150))/1,2)</f>
        <v>0</v>
      </c>
      <c r="M151" s="10">
        <f>ROUND((SUM(M130:M150))/1,2)</f>
        <v>0</v>
      </c>
      <c r="N151" s="10"/>
      <c r="O151" s="10"/>
      <c r="P151" s="10"/>
      <c r="Q151" s="10"/>
      <c r="R151" s="10"/>
      <c r="S151" s="10">
        <f>ROUND((SUM(S130:S150))/1,2)</f>
        <v>0.13</v>
      </c>
      <c r="T151" s="10"/>
      <c r="U151" s="10"/>
      <c r="V151" s="206">
        <f>ROUND((SUM(V130:V150))/1,2)</f>
        <v>0</v>
      </c>
      <c r="W151" s="221"/>
      <c r="X151" s="144"/>
      <c r="Y151" s="144"/>
      <c r="Z151" s="144"/>
    </row>
    <row r="152" spans="1:26" x14ac:dyDescent="0.25">
      <c r="A152" s="1"/>
      <c r="B152" s="214"/>
      <c r="C152" s="1"/>
      <c r="D152" s="1"/>
      <c r="E152" s="1"/>
      <c r="F152" s="1"/>
      <c r="G152" s="171"/>
      <c r="H152" s="139"/>
      <c r="I152" s="13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07"/>
      <c r="W152" s="55"/>
    </row>
    <row r="153" spans="1:26" x14ac:dyDescent="0.25">
      <c r="A153" s="10"/>
      <c r="B153" s="57"/>
      <c r="C153" s="178">
        <v>722</v>
      </c>
      <c r="D153" s="336" t="s">
        <v>453</v>
      </c>
      <c r="E153" s="336"/>
      <c r="F153" s="10"/>
      <c r="G153" s="177"/>
      <c r="H153" s="69"/>
      <c r="I153" s="6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203"/>
      <c r="W153" s="221"/>
      <c r="X153" s="144"/>
      <c r="Y153" s="144"/>
      <c r="Z153" s="144"/>
    </row>
    <row r="154" spans="1:26" ht="24.95" customHeight="1" x14ac:dyDescent="0.25">
      <c r="A154" s="185"/>
      <c r="B154" s="217"/>
      <c r="C154" s="186" t="s">
        <v>454</v>
      </c>
      <c r="D154" s="337" t="s">
        <v>455</v>
      </c>
      <c r="E154" s="337"/>
      <c r="F154" s="179" t="s">
        <v>152</v>
      </c>
      <c r="G154" s="181">
        <v>50</v>
      </c>
      <c r="H154" s="187"/>
      <c r="I154" s="180">
        <f t="shared" ref="I154:I171" si="10">ROUND(G154*(H154),2)</f>
        <v>0</v>
      </c>
      <c r="J154" s="179">
        <f t="shared" ref="J154:J171" si="11">ROUND(G154*(N154),2)</f>
        <v>0</v>
      </c>
      <c r="K154" s="184">
        <f t="shared" ref="K154:K171" si="12">ROUND(G154*(O154),2)</f>
        <v>0</v>
      </c>
      <c r="L154" s="184">
        <f t="shared" ref="L154:L171" si="13">ROUND(G154*(H154),2)</f>
        <v>0</v>
      </c>
      <c r="M154" s="184"/>
      <c r="N154" s="184">
        <v>0</v>
      </c>
      <c r="O154" s="184"/>
      <c r="P154" s="188">
        <v>3.98E-3</v>
      </c>
      <c r="Q154" s="188"/>
      <c r="R154" s="188">
        <v>3.98E-3</v>
      </c>
      <c r="S154" s="184">
        <f t="shared" ref="S154:S171" si="14">ROUND(G154*(P154),3)</f>
        <v>0.19900000000000001</v>
      </c>
      <c r="T154" s="184"/>
      <c r="U154" s="184"/>
      <c r="V154" s="204"/>
      <c r="W154" s="55"/>
      <c r="Z154">
        <v>0</v>
      </c>
    </row>
    <row r="155" spans="1:26" ht="24.95" customHeight="1" x14ac:dyDescent="0.25">
      <c r="A155" s="185"/>
      <c r="B155" s="217"/>
      <c r="C155" s="186" t="s">
        <v>456</v>
      </c>
      <c r="D155" s="337" t="s">
        <v>457</v>
      </c>
      <c r="E155" s="337"/>
      <c r="F155" s="179" t="s">
        <v>152</v>
      </c>
      <c r="G155" s="181">
        <v>10</v>
      </c>
      <c r="H155" s="187"/>
      <c r="I155" s="180">
        <f t="shared" si="10"/>
        <v>0</v>
      </c>
      <c r="J155" s="179">
        <f t="shared" si="11"/>
        <v>0</v>
      </c>
      <c r="K155" s="184">
        <f t="shared" si="12"/>
        <v>0</v>
      </c>
      <c r="L155" s="184">
        <f t="shared" si="13"/>
        <v>0</v>
      </c>
      <c r="M155" s="184"/>
      <c r="N155" s="184">
        <v>0</v>
      </c>
      <c r="O155" s="184"/>
      <c r="P155" s="188">
        <v>5.8500000000000002E-3</v>
      </c>
      <c r="Q155" s="188"/>
      <c r="R155" s="188">
        <v>5.8500000000000002E-3</v>
      </c>
      <c r="S155" s="184">
        <f t="shared" si="14"/>
        <v>5.8999999999999997E-2</v>
      </c>
      <c r="T155" s="184"/>
      <c r="U155" s="184"/>
      <c r="V155" s="204"/>
      <c r="W155" s="55"/>
      <c r="Z155">
        <v>0</v>
      </c>
    </row>
    <row r="156" spans="1:26" ht="24.95" customHeight="1" x14ac:dyDescent="0.25">
      <c r="A156" s="185"/>
      <c r="B156" s="217"/>
      <c r="C156" s="186" t="s">
        <v>458</v>
      </c>
      <c r="D156" s="337" t="s">
        <v>459</v>
      </c>
      <c r="E156" s="337"/>
      <c r="F156" s="179" t="s">
        <v>152</v>
      </c>
      <c r="G156" s="181">
        <v>13</v>
      </c>
      <c r="H156" s="187"/>
      <c r="I156" s="180">
        <f t="shared" si="10"/>
        <v>0</v>
      </c>
      <c r="J156" s="179">
        <f t="shared" si="11"/>
        <v>0</v>
      </c>
      <c r="K156" s="184">
        <f t="shared" si="12"/>
        <v>0</v>
      </c>
      <c r="L156" s="184">
        <f t="shared" si="13"/>
        <v>0</v>
      </c>
      <c r="M156" s="184"/>
      <c r="N156" s="184">
        <v>0</v>
      </c>
      <c r="O156" s="184"/>
      <c r="P156" s="188">
        <v>1.116E-2</v>
      </c>
      <c r="Q156" s="188"/>
      <c r="R156" s="188">
        <v>1.116E-2</v>
      </c>
      <c r="S156" s="184">
        <f t="shared" si="14"/>
        <v>0.14499999999999999</v>
      </c>
      <c r="T156" s="184"/>
      <c r="U156" s="184"/>
      <c r="V156" s="204"/>
      <c r="W156" s="55"/>
      <c r="Z156">
        <v>0</v>
      </c>
    </row>
    <row r="157" spans="1:26" ht="24.95" customHeight="1" x14ac:dyDescent="0.25">
      <c r="A157" s="185"/>
      <c r="B157" s="217"/>
      <c r="C157" s="186" t="s">
        <v>460</v>
      </c>
      <c r="D157" s="337" t="s">
        <v>461</v>
      </c>
      <c r="E157" s="337"/>
      <c r="F157" s="179" t="s">
        <v>386</v>
      </c>
      <c r="G157" s="181">
        <v>6</v>
      </c>
      <c r="H157" s="187"/>
      <c r="I157" s="180">
        <f t="shared" si="10"/>
        <v>0</v>
      </c>
      <c r="J157" s="179">
        <f t="shared" si="11"/>
        <v>0</v>
      </c>
      <c r="K157" s="184">
        <f t="shared" si="12"/>
        <v>0</v>
      </c>
      <c r="L157" s="184">
        <f t="shared" si="13"/>
        <v>0</v>
      </c>
      <c r="M157" s="184"/>
      <c r="N157" s="184">
        <v>0</v>
      </c>
      <c r="O157" s="184"/>
      <c r="P157" s="188"/>
      <c r="Q157" s="188"/>
      <c r="R157" s="188"/>
      <c r="S157" s="184">
        <f t="shared" si="14"/>
        <v>0</v>
      </c>
      <c r="T157" s="184"/>
      <c r="U157" s="184"/>
      <c r="V157" s="204"/>
      <c r="W157" s="55"/>
      <c r="Z157">
        <v>0</v>
      </c>
    </row>
    <row r="158" spans="1:26" ht="24.95" customHeight="1" x14ac:dyDescent="0.25">
      <c r="A158" s="185"/>
      <c r="B158" s="218"/>
      <c r="C158" s="195" t="s">
        <v>462</v>
      </c>
      <c r="D158" s="349" t="s">
        <v>463</v>
      </c>
      <c r="E158" s="349"/>
      <c r="F158" s="189" t="s">
        <v>386</v>
      </c>
      <c r="G158" s="191">
        <v>6</v>
      </c>
      <c r="H158" s="196"/>
      <c r="I158" s="190">
        <f t="shared" si="10"/>
        <v>0</v>
      </c>
      <c r="J158" s="189">
        <f t="shared" si="11"/>
        <v>0</v>
      </c>
      <c r="K158" s="194">
        <f t="shared" si="12"/>
        <v>0</v>
      </c>
      <c r="L158" s="194">
        <f t="shared" si="13"/>
        <v>0</v>
      </c>
      <c r="M158" s="194">
        <f>ROUND(G158*(H158),2)</f>
        <v>0</v>
      </c>
      <c r="N158" s="194">
        <v>0</v>
      </c>
      <c r="O158" s="194"/>
      <c r="P158" s="197"/>
      <c r="Q158" s="197"/>
      <c r="R158" s="197"/>
      <c r="S158" s="194">
        <f t="shared" si="14"/>
        <v>0</v>
      </c>
      <c r="T158" s="194"/>
      <c r="U158" s="194"/>
      <c r="V158" s="205"/>
      <c r="W158" s="55"/>
      <c r="Z158">
        <v>0</v>
      </c>
    </row>
    <row r="159" spans="1:26" ht="24.95" customHeight="1" x14ac:dyDescent="0.25">
      <c r="A159" s="185"/>
      <c r="B159" s="217"/>
      <c r="C159" s="186" t="s">
        <v>464</v>
      </c>
      <c r="D159" s="337" t="s">
        <v>465</v>
      </c>
      <c r="E159" s="337"/>
      <c r="F159" s="179" t="s">
        <v>386</v>
      </c>
      <c r="G159" s="181">
        <v>4</v>
      </c>
      <c r="H159" s="187"/>
      <c r="I159" s="180">
        <f t="shared" si="10"/>
        <v>0</v>
      </c>
      <c r="J159" s="179">
        <f t="shared" si="11"/>
        <v>0</v>
      </c>
      <c r="K159" s="184">
        <f t="shared" si="12"/>
        <v>0</v>
      </c>
      <c r="L159" s="184">
        <f t="shared" si="13"/>
        <v>0</v>
      </c>
      <c r="M159" s="184"/>
      <c r="N159" s="184">
        <v>0</v>
      </c>
      <c r="O159" s="184"/>
      <c r="P159" s="188"/>
      <c r="Q159" s="188"/>
      <c r="R159" s="188"/>
      <c r="S159" s="184">
        <f t="shared" si="14"/>
        <v>0</v>
      </c>
      <c r="T159" s="184"/>
      <c r="U159" s="184"/>
      <c r="V159" s="204"/>
      <c r="W159" s="55"/>
      <c r="Z159">
        <v>0</v>
      </c>
    </row>
    <row r="160" spans="1:26" ht="24.95" customHeight="1" x14ac:dyDescent="0.25">
      <c r="A160" s="185"/>
      <c r="B160" s="218"/>
      <c r="C160" s="195" t="s">
        <v>466</v>
      </c>
      <c r="D160" s="349" t="s">
        <v>467</v>
      </c>
      <c r="E160" s="349"/>
      <c r="F160" s="189" t="s">
        <v>386</v>
      </c>
      <c r="G160" s="191">
        <v>4</v>
      </c>
      <c r="H160" s="196"/>
      <c r="I160" s="190">
        <f t="shared" si="10"/>
        <v>0</v>
      </c>
      <c r="J160" s="189">
        <f t="shared" si="11"/>
        <v>0</v>
      </c>
      <c r="K160" s="194">
        <f t="shared" si="12"/>
        <v>0</v>
      </c>
      <c r="L160" s="194">
        <f t="shared" si="13"/>
        <v>0</v>
      </c>
      <c r="M160" s="194">
        <f>ROUND(G160*(H160),2)</f>
        <v>0</v>
      </c>
      <c r="N160" s="194">
        <v>0</v>
      </c>
      <c r="O160" s="194"/>
      <c r="P160" s="197"/>
      <c r="Q160" s="197"/>
      <c r="R160" s="197"/>
      <c r="S160" s="194">
        <f t="shared" si="14"/>
        <v>0</v>
      </c>
      <c r="T160" s="194"/>
      <c r="U160" s="194"/>
      <c r="V160" s="205"/>
      <c r="W160" s="55"/>
      <c r="Z160">
        <v>0</v>
      </c>
    </row>
    <row r="161" spans="1:26" ht="24.95" customHeight="1" x14ac:dyDescent="0.25">
      <c r="A161" s="185"/>
      <c r="B161" s="217"/>
      <c r="C161" s="186" t="s">
        <v>468</v>
      </c>
      <c r="D161" s="337" t="s">
        <v>469</v>
      </c>
      <c r="E161" s="337"/>
      <c r="F161" s="179" t="s">
        <v>386</v>
      </c>
      <c r="G161" s="181">
        <v>4</v>
      </c>
      <c r="H161" s="187"/>
      <c r="I161" s="180">
        <f t="shared" si="10"/>
        <v>0</v>
      </c>
      <c r="J161" s="179">
        <f t="shared" si="11"/>
        <v>0</v>
      </c>
      <c r="K161" s="184">
        <f t="shared" si="12"/>
        <v>0</v>
      </c>
      <c r="L161" s="184">
        <f t="shared" si="13"/>
        <v>0</v>
      </c>
      <c r="M161" s="184"/>
      <c r="N161" s="184">
        <v>0</v>
      </c>
      <c r="O161" s="184"/>
      <c r="P161" s="188"/>
      <c r="Q161" s="188"/>
      <c r="R161" s="188"/>
      <c r="S161" s="184">
        <f t="shared" si="14"/>
        <v>0</v>
      </c>
      <c r="T161" s="184"/>
      <c r="U161" s="184"/>
      <c r="V161" s="204"/>
      <c r="W161" s="55"/>
      <c r="Z161">
        <v>0</v>
      </c>
    </row>
    <row r="162" spans="1:26" ht="24.95" customHeight="1" x14ac:dyDescent="0.25">
      <c r="A162" s="185"/>
      <c r="B162" s="218"/>
      <c r="C162" s="195" t="s">
        <v>470</v>
      </c>
      <c r="D162" s="349" t="s">
        <v>471</v>
      </c>
      <c r="E162" s="349"/>
      <c r="F162" s="189" t="s">
        <v>386</v>
      </c>
      <c r="G162" s="191">
        <v>4</v>
      </c>
      <c r="H162" s="196"/>
      <c r="I162" s="190">
        <f t="shared" si="10"/>
        <v>0</v>
      </c>
      <c r="J162" s="189">
        <f t="shared" si="11"/>
        <v>0</v>
      </c>
      <c r="K162" s="194">
        <f t="shared" si="12"/>
        <v>0</v>
      </c>
      <c r="L162" s="194">
        <f t="shared" si="13"/>
        <v>0</v>
      </c>
      <c r="M162" s="194">
        <f>ROUND(G162*(H162),2)</f>
        <v>0</v>
      </c>
      <c r="N162" s="194">
        <v>0</v>
      </c>
      <c r="O162" s="194"/>
      <c r="P162" s="197"/>
      <c r="Q162" s="197"/>
      <c r="R162" s="197"/>
      <c r="S162" s="194">
        <f t="shared" si="14"/>
        <v>0</v>
      </c>
      <c r="T162" s="194"/>
      <c r="U162" s="194"/>
      <c r="V162" s="205"/>
      <c r="W162" s="55"/>
      <c r="Z162">
        <v>0</v>
      </c>
    </row>
    <row r="163" spans="1:26" ht="24.95" customHeight="1" x14ac:dyDescent="0.25">
      <c r="A163" s="185"/>
      <c r="B163" s="217"/>
      <c r="C163" s="186" t="s">
        <v>472</v>
      </c>
      <c r="D163" s="337" t="s">
        <v>473</v>
      </c>
      <c r="E163" s="337"/>
      <c r="F163" s="179" t="s">
        <v>386</v>
      </c>
      <c r="G163" s="181">
        <v>4</v>
      </c>
      <c r="H163" s="187"/>
      <c r="I163" s="180">
        <f t="shared" si="10"/>
        <v>0</v>
      </c>
      <c r="J163" s="179">
        <f t="shared" si="11"/>
        <v>0</v>
      </c>
      <c r="K163" s="184">
        <f t="shared" si="12"/>
        <v>0</v>
      </c>
      <c r="L163" s="184">
        <f t="shared" si="13"/>
        <v>0</v>
      </c>
      <c r="M163" s="184"/>
      <c r="N163" s="184">
        <v>0</v>
      </c>
      <c r="O163" s="184"/>
      <c r="P163" s="188"/>
      <c r="Q163" s="188"/>
      <c r="R163" s="188"/>
      <c r="S163" s="184">
        <f t="shared" si="14"/>
        <v>0</v>
      </c>
      <c r="T163" s="184"/>
      <c r="U163" s="184"/>
      <c r="V163" s="204"/>
      <c r="W163" s="55"/>
      <c r="Z163">
        <v>0</v>
      </c>
    </row>
    <row r="164" spans="1:26" ht="24.95" customHeight="1" x14ac:dyDescent="0.25">
      <c r="A164" s="185"/>
      <c r="B164" s="218"/>
      <c r="C164" s="195" t="s">
        <v>474</v>
      </c>
      <c r="D164" s="349" t="s">
        <v>475</v>
      </c>
      <c r="E164" s="349"/>
      <c r="F164" s="189" t="s">
        <v>386</v>
      </c>
      <c r="G164" s="191">
        <v>4</v>
      </c>
      <c r="H164" s="196"/>
      <c r="I164" s="190">
        <f t="shared" si="10"/>
        <v>0</v>
      </c>
      <c r="J164" s="189">
        <f t="shared" si="11"/>
        <v>0</v>
      </c>
      <c r="K164" s="194">
        <f t="shared" si="12"/>
        <v>0</v>
      </c>
      <c r="L164" s="194">
        <f t="shared" si="13"/>
        <v>0</v>
      </c>
      <c r="M164" s="194">
        <f>ROUND(G164*(H164),2)</f>
        <v>0</v>
      </c>
      <c r="N164" s="194">
        <v>0</v>
      </c>
      <c r="O164" s="194"/>
      <c r="P164" s="197"/>
      <c r="Q164" s="197"/>
      <c r="R164" s="197"/>
      <c r="S164" s="194">
        <f t="shared" si="14"/>
        <v>0</v>
      </c>
      <c r="T164" s="194"/>
      <c r="U164" s="194"/>
      <c r="V164" s="205"/>
      <c r="W164" s="55"/>
      <c r="Z164">
        <v>0</v>
      </c>
    </row>
    <row r="165" spans="1:26" ht="24.95" customHeight="1" x14ac:dyDescent="0.25">
      <c r="A165" s="185"/>
      <c r="B165" s="217"/>
      <c r="C165" s="186" t="s">
        <v>476</v>
      </c>
      <c r="D165" s="337" t="s">
        <v>477</v>
      </c>
      <c r="E165" s="337"/>
      <c r="F165" s="179" t="s">
        <v>386</v>
      </c>
      <c r="G165" s="181">
        <v>3</v>
      </c>
      <c r="H165" s="187"/>
      <c r="I165" s="180">
        <f t="shared" si="10"/>
        <v>0</v>
      </c>
      <c r="J165" s="179">
        <f t="shared" si="11"/>
        <v>0</v>
      </c>
      <c r="K165" s="184">
        <f t="shared" si="12"/>
        <v>0</v>
      </c>
      <c r="L165" s="184">
        <f t="shared" si="13"/>
        <v>0</v>
      </c>
      <c r="M165" s="184"/>
      <c r="N165" s="184">
        <v>0</v>
      </c>
      <c r="O165" s="184"/>
      <c r="P165" s="188"/>
      <c r="Q165" s="188"/>
      <c r="R165" s="188"/>
      <c r="S165" s="184">
        <f t="shared" si="14"/>
        <v>0</v>
      </c>
      <c r="T165" s="184"/>
      <c r="U165" s="184"/>
      <c r="V165" s="204"/>
      <c r="W165" s="55"/>
      <c r="Z165">
        <v>0</v>
      </c>
    </row>
    <row r="166" spans="1:26" ht="24.95" customHeight="1" x14ac:dyDescent="0.25">
      <c r="A166" s="185"/>
      <c r="B166" s="218"/>
      <c r="C166" s="195" t="s">
        <v>478</v>
      </c>
      <c r="D166" s="349" t="s">
        <v>479</v>
      </c>
      <c r="E166" s="349"/>
      <c r="F166" s="189" t="s">
        <v>386</v>
      </c>
      <c r="G166" s="191">
        <v>3</v>
      </c>
      <c r="H166" s="196"/>
      <c r="I166" s="190">
        <f t="shared" si="10"/>
        <v>0</v>
      </c>
      <c r="J166" s="189">
        <f t="shared" si="11"/>
        <v>0</v>
      </c>
      <c r="K166" s="194">
        <f t="shared" si="12"/>
        <v>0</v>
      </c>
      <c r="L166" s="194">
        <f t="shared" si="13"/>
        <v>0</v>
      </c>
      <c r="M166" s="194">
        <f>ROUND(G166*(H166),2)</f>
        <v>0</v>
      </c>
      <c r="N166" s="194">
        <v>0</v>
      </c>
      <c r="O166" s="194"/>
      <c r="P166" s="197"/>
      <c r="Q166" s="197"/>
      <c r="R166" s="197"/>
      <c r="S166" s="194">
        <f t="shared" si="14"/>
        <v>0</v>
      </c>
      <c r="T166" s="194"/>
      <c r="U166" s="194"/>
      <c r="V166" s="205"/>
      <c r="W166" s="55"/>
      <c r="Z166">
        <v>0</v>
      </c>
    </row>
    <row r="167" spans="1:26" ht="24.95" customHeight="1" x14ac:dyDescent="0.25">
      <c r="A167" s="185"/>
      <c r="B167" s="217"/>
      <c r="C167" s="186" t="s">
        <v>480</v>
      </c>
      <c r="D167" s="337" t="s">
        <v>481</v>
      </c>
      <c r="E167" s="337"/>
      <c r="F167" s="179" t="s">
        <v>386</v>
      </c>
      <c r="G167" s="181">
        <v>2</v>
      </c>
      <c r="H167" s="187"/>
      <c r="I167" s="180">
        <f t="shared" si="10"/>
        <v>0</v>
      </c>
      <c r="J167" s="179">
        <f t="shared" si="11"/>
        <v>0</v>
      </c>
      <c r="K167" s="184">
        <f t="shared" si="12"/>
        <v>0</v>
      </c>
      <c r="L167" s="184">
        <f t="shared" si="13"/>
        <v>0</v>
      </c>
      <c r="M167" s="184"/>
      <c r="N167" s="184">
        <v>0</v>
      </c>
      <c r="O167" s="184"/>
      <c r="P167" s="188"/>
      <c r="Q167" s="188"/>
      <c r="R167" s="188"/>
      <c r="S167" s="184">
        <f t="shared" si="14"/>
        <v>0</v>
      </c>
      <c r="T167" s="184"/>
      <c r="U167" s="184"/>
      <c r="V167" s="204"/>
      <c r="W167" s="55"/>
      <c r="Z167">
        <v>0</v>
      </c>
    </row>
    <row r="168" spans="1:26" ht="24.95" customHeight="1" x14ac:dyDescent="0.25">
      <c r="A168" s="185"/>
      <c r="B168" s="218"/>
      <c r="C168" s="195" t="s">
        <v>482</v>
      </c>
      <c r="D168" s="349" t="s">
        <v>483</v>
      </c>
      <c r="E168" s="349"/>
      <c r="F168" s="189" t="s">
        <v>386</v>
      </c>
      <c r="G168" s="191">
        <v>2</v>
      </c>
      <c r="H168" s="196"/>
      <c r="I168" s="190">
        <f t="shared" si="10"/>
        <v>0</v>
      </c>
      <c r="J168" s="189">
        <f t="shared" si="11"/>
        <v>0</v>
      </c>
      <c r="K168" s="194">
        <f t="shared" si="12"/>
        <v>0</v>
      </c>
      <c r="L168" s="194">
        <f t="shared" si="13"/>
        <v>0</v>
      </c>
      <c r="M168" s="194">
        <f>ROUND(G168*(H168),2)</f>
        <v>0</v>
      </c>
      <c r="N168" s="194">
        <v>0</v>
      </c>
      <c r="O168" s="194"/>
      <c r="P168" s="197"/>
      <c r="Q168" s="197"/>
      <c r="R168" s="197"/>
      <c r="S168" s="194">
        <f t="shared" si="14"/>
        <v>0</v>
      </c>
      <c r="T168" s="194"/>
      <c r="U168" s="194"/>
      <c r="V168" s="205"/>
      <c r="W168" s="55"/>
      <c r="Z168">
        <v>0</v>
      </c>
    </row>
    <row r="169" spans="1:26" ht="24.95" customHeight="1" x14ac:dyDescent="0.25">
      <c r="A169" s="185"/>
      <c r="B169" s="217"/>
      <c r="C169" s="186" t="s">
        <v>484</v>
      </c>
      <c r="D169" s="337" t="s">
        <v>485</v>
      </c>
      <c r="E169" s="337"/>
      <c r="F169" s="179" t="s">
        <v>152</v>
      </c>
      <c r="G169" s="181">
        <v>73</v>
      </c>
      <c r="H169" s="187"/>
      <c r="I169" s="180">
        <f t="shared" si="10"/>
        <v>0</v>
      </c>
      <c r="J169" s="179">
        <f t="shared" si="11"/>
        <v>0</v>
      </c>
      <c r="K169" s="184">
        <f t="shared" si="12"/>
        <v>0</v>
      </c>
      <c r="L169" s="184">
        <f t="shared" si="13"/>
        <v>0</v>
      </c>
      <c r="M169" s="184"/>
      <c r="N169" s="184">
        <v>0</v>
      </c>
      <c r="O169" s="184"/>
      <c r="P169" s="188">
        <v>1.8000000000000001E-4</v>
      </c>
      <c r="Q169" s="188"/>
      <c r="R169" s="188">
        <v>1.8000000000000001E-4</v>
      </c>
      <c r="S169" s="184">
        <f t="shared" si="14"/>
        <v>1.2999999999999999E-2</v>
      </c>
      <c r="T169" s="184"/>
      <c r="U169" s="184"/>
      <c r="V169" s="204"/>
      <c r="W169" s="55"/>
      <c r="Z169">
        <v>0</v>
      </c>
    </row>
    <row r="170" spans="1:26" ht="24.95" customHeight="1" x14ac:dyDescent="0.25">
      <c r="A170" s="185"/>
      <c r="B170" s="217"/>
      <c r="C170" s="186" t="s">
        <v>486</v>
      </c>
      <c r="D170" s="337" t="s">
        <v>487</v>
      </c>
      <c r="E170" s="337"/>
      <c r="F170" s="179" t="s">
        <v>152</v>
      </c>
      <c r="G170" s="181">
        <v>73</v>
      </c>
      <c r="H170" s="187"/>
      <c r="I170" s="180">
        <f t="shared" si="10"/>
        <v>0</v>
      </c>
      <c r="J170" s="179">
        <f t="shared" si="11"/>
        <v>0</v>
      </c>
      <c r="K170" s="184">
        <f t="shared" si="12"/>
        <v>0</v>
      </c>
      <c r="L170" s="184">
        <f t="shared" si="13"/>
        <v>0</v>
      </c>
      <c r="M170" s="184"/>
      <c r="N170" s="184">
        <v>0</v>
      </c>
      <c r="O170" s="184"/>
      <c r="P170" s="188">
        <v>1.0000000000000001E-5</v>
      </c>
      <c r="Q170" s="188"/>
      <c r="R170" s="188">
        <v>1.0000000000000001E-5</v>
      </c>
      <c r="S170" s="184">
        <f t="shared" si="14"/>
        <v>1E-3</v>
      </c>
      <c r="T170" s="184"/>
      <c r="U170" s="184"/>
      <c r="V170" s="204"/>
      <c r="W170" s="55"/>
      <c r="Z170">
        <v>0</v>
      </c>
    </row>
    <row r="171" spans="1:26" ht="24.95" customHeight="1" x14ac:dyDescent="0.25">
      <c r="A171" s="185"/>
      <c r="B171" s="217"/>
      <c r="C171" s="186" t="s">
        <v>488</v>
      </c>
      <c r="D171" s="337" t="s">
        <v>489</v>
      </c>
      <c r="E171" s="337"/>
      <c r="F171" s="179" t="s">
        <v>116</v>
      </c>
      <c r="G171" s="181">
        <v>6.0999999999999999E-2</v>
      </c>
      <c r="H171" s="187"/>
      <c r="I171" s="180">
        <f t="shared" si="10"/>
        <v>0</v>
      </c>
      <c r="J171" s="179">
        <f t="shared" si="11"/>
        <v>0</v>
      </c>
      <c r="K171" s="184">
        <f t="shared" si="12"/>
        <v>0</v>
      </c>
      <c r="L171" s="184">
        <f t="shared" si="13"/>
        <v>0</v>
      </c>
      <c r="M171" s="184"/>
      <c r="N171" s="184">
        <v>0</v>
      </c>
      <c r="O171" s="184"/>
      <c r="P171" s="188"/>
      <c r="Q171" s="188"/>
      <c r="R171" s="188"/>
      <c r="S171" s="184">
        <f t="shared" si="14"/>
        <v>0</v>
      </c>
      <c r="T171" s="184"/>
      <c r="U171" s="184"/>
      <c r="V171" s="204"/>
      <c r="W171" s="55"/>
      <c r="Z171">
        <v>0</v>
      </c>
    </row>
    <row r="172" spans="1:26" x14ac:dyDescent="0.25">
      <c r="A172" s="10"/>
      <c r="B172" s="57"/>
      <c r="C172" s="178">
        <v>722</v>
      </c>
      <c r="D172" s="336" t="s">
        <v>453</v>
      </c>
      <c r="E172" s="336"/>
      <c r="F172" s="10"/>
      <c r="G172" s="177"/>
      <c r="H172" s="69"/>
      <c r="I172" s="146">
        <f>ROUND((SUM(I153:I171))/1,2)</f>
        <v>0</v>
      </c>
      <c r="J172" s="10"/>
      <c r="K172" s="10"/>
      <c r="L172" s="10">
        <f>ROUND((SUM(L153:L171))/1,2)</f>
        <v>0</v>
      </c>
      <c r="M172" s="10">
        <f>ROUND((SUM(M153:M171))/1,2)</f>
        <v>0</v>
      </c>
      <c r="N172" s="10"/>
      <c r="O172" s="10"/>
      <c r="P172" s="10"/>
      <c r="Q172" s="10"/>
      <c r="R172" s="10"/>
      <c r="S172" s="10">
        <f>ROUND((SUM(S153:S171))/1,2)</f>
        <v>0.42</v>
      </c>
      <c r="T172" s="10"/>
      <c r="U172" s="10"/>
      <c r="V172" s="206">
        <f>ROUND((SUM(V153:V171))/1,2)</f>
        <v>0</v>
      </c>
      <c r="W172" s="221"/>
      <c r="X172" s="144"/>
      <c r="Y172" s="144"/>
      <c r="Z172" s="144"/>
    </row>
    <row r="173" spans="1:26" x14ac:dyDescent="0.25">
      <c r="A173" s="1"/>
      <c r="B173" s="214"/>
      <c r="C173" s="1"/>
      <c r="D173" s="1"/>
      <c r="E173" s="1"/>
      <c r="F173" s="1"/>
      <c r="G173" s="171"/>
      <c r="H173" s="139"/>
      <c r="I173" s="13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07"/>
      <c r="W173" s="55"/>
    </row>
    <row r="174" spans="1:26" x14ac:dyDescent="0.25">
      <c r="A174" s="10"/>
      <c r="B174" s="57"/>
      <c r="C174" s="178">
        <v>725</v>
      </c>
      <c r="D174" s="336" t="s">
        <v>490</v>
      </c>
      <c r="E174" s="336"/>
      <c r="F174" s="10"/>
      <c r="G174" s="177"/>
      <c r="H174" s="69"/>
      <c r="I174" s="69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203"/>
      <c r="W174" s="221"/>
      <c r="X174" s="144"/>
      <c r="Y174" s="144"/>
      <c r="Z174" s="144"/>
    </row>
    <row r="175" spans="1:26" ht="24.95" customHeight="1" x14ac:dyDescent="0.25">
      <c r="A175" s="185"/>
      <c r="B175" s="217"/>
      <c r="C175" s="186" t="s">
        <v>491</v>
      </c>
      <c r="D175" s="337" t="s">
        <v>492</v>
      </c>
      <c r="E175" s="337"/>
      <c r="F175" s="179" t="s">
        <v>386</v>
      </c>
      <c r="G175" s="181">
        <v>2</v>
      </c>
      <c r="H175" s="187"/>
      <c r="I175" s="180">
        <f t="shared" ref="I175:I211" si="15">ROUND(G175*(H175),2)</f>
        <v>0</v>
      </c>
      <c r="J175" s="179">
        <f t="shared" ref="J175:J211" si="16">ROUND(G175*(N175),2)</f>
        <v>0</v>
      </c>
      <c r="K175" s="184">
        <f t="shared" ref="K175:K211" si="17">ROUND(G175*(O175),2)</f>
        <v>0</v>
      </c>
      <c r="L175" s="184">
        <f t="shared" ref="L175:L211" si="18">ROUND(G175*(H175),2)</f>
        <v>0</v>
      </c>
      <c r="M175" s="184"/>
      <c r="N175" s="184">
        <v>0</v>
      </c>
      <c r="O175" s="184"/>
      <c r="P175" s="188"/>
      <c r="Q175" s="188"/>
      <c r="R175" s="188"/>
      <c r="S175" s="184">
        <f t="shared" ref="S175:S211" si="19">ROUND(G175*(P175),3)</f>
        <v>0</v>
      </c>
      <c r="T175" s="184"/>
      <c r="U175" s="184"/>
      <c r="V175" s="204"/>
      <c r="W175" s="55"/>
      <c r="Z175">
        <v>0</v>
      </c>
    </row>
    <row r="176" spans="1:26" ht="24.95" customHeight="1" x14ac:dyDescent="0.25">
      <c r="A176" s="185"/>
      <c r="B176" s="218"/>
      <c r="C176" s="195" t="s">
        <v>493</v>
      </c>
      <c r="D176" s="349" t="s">
        <v>494</v>
      </c>
      <c r="E176" s="349"/>
      <c r="F176" s="189" t="s">
        <v>386</v>
      </c>
      <c r="G176" s="191">
        <v>2</v>
      </c>
      <c r="H176" s="196"/>
      <c r="I176" s="190">
        <f t="shared" si="15"/>
        <v>0</v>
      </c>
      <c r="J176" s="189">
        <f t="shared" si="16"/>
        <v>0</v>
      </c>
      <c r="K176" s="194">
        <f t="shared" si="17"/>
        <v>0</v>
      </c>
      <c r="L176" s="194">
        <f t="shared" si="18"/>
        <v>0</v>
      </c>
      <c r="M176" s="194">
        <f>ROUND(G176*(H176),2)</f>
        <v>0</v>
      </c>
      <c r="N176" s="194">
        <v>0</v>
      </c>
      <c r="O176" s="194"/>
      <c r="P176" s="197"/>
      <c r="Q176" s="197"/>
      <c r="R176" s="197"/>
      <c r="S176" s="194">
        <f t="shared" si="19"/>
        <v>0</v>
      </c>
      <c r="T176" s="194"/>
      <c r="U176" s="194"/>
      <c r="V176" s="205"/>
      <c r="W176" s="55"/>
      <c r="Z176">
        <v>0</v>
      </c>
    </row>
    <row r="177" spans="1:26" ht="24.95" customHeight="1" x14ac:dyDescent="0.25">
      <c r="A177" s="185"/>
      <c r="B177" s="217"/>
      <c r="C177" s="186" t="s">
        <v>495</v>
      </c>
      <c r="D177" s="337" t="s">
        <v>496</v>
      </c>
      <c r="E177" s="337"/>
      <c r="F177" s="179" t="s">
        <v>386</v>
      </c>
      <c r="G177" s="181">
        <v>2</v>
      </c>
      <c r="H177" s="187"/>
      <c r="I177" s="180">
        <f t="shared" si="15"/>
        <v>0</v>
      </c>
      <c r="J177" s="179">
        <f t="shared" si="16"/>
        <v>0</v>
      </c>
      <c r="K177" s="184">
        <f t="shared" si="17"/>
        <v>0</v>
      </c>
      <c r="L177" s="184">
        <f t="shared" si="18"/>
        <v>0</v>
      </c>
      <c r="M177" s="184"/>
      <c r="N177" s="184">
        <v>0</v>
      </c>
      <c r="O177" s="184"/>
      <c r="P177" s="188"/>
      <c r="Q177" s="188"/>
      <c r="R177" s="188"/>
      <c r="S177" s="184">
        <f t="shared" si="19"/>
        <v>0</v>
      </c>
      <c r="T177" s="184"/>
      <c r="U177" s="184"/>
      <c r="V177" s="204"/>
      <c r="W177" s="55"/>
      <c r="Z177">
        <v>0</v>
      </c>
    </row>
    <row r="178" spans="1:26" ht="24.95" customHeight="1" x14ac:dyDescent="0.25">
      <c r="A178" s="185"/>
      <c r="B178" s="217"/>
      <c r="C178" s="186" t="s">
        <v>497</v>
      </c>
      <c r="D178" s="337" t="s">
        <v>498</v>
      </c>
      <c r="E178" s="337"/>
      <c r="F178" s="179" t="s">
        <v>386</v>
      </c>
      <c r="G178" s="181">
        <v>2</v>
      </c>
      <c r="H178" s="187"/>
      <c r="I178" s="180">
        <f t="shared" si="15"/>
        <v>0</v>
      </c>
      <c r="J178" s="179">
        <f t="shared" si="16"/>
        <v>0</v>
      </c>
      <c r="K178" s="184">
        <f t="shared" si="17"/>
        <v>0</v>
      </c>
      <c r="L178" s="184">
        <f t="shared" si="18"/>
        <v>0</v>
      </c>
      <c r="M178" s="184"/>
      <c r="N178" s="184">
        <v>0</v>
      </c>
      <c r="O178" s="184"/>
      <c r="P178" s="188"/>
      <c r="Q178" s="188"/>
      <c r="R178" s="188"/>
      <c r="S178" s="184">
        <f t="shared" si="19"/>
        <v>0</v>
      </c>
      <c r="T178" s="184"/>
      <c r="U178" s="184"/>
      <c r="V178" s="204"/>
      <c r="W178" s="55"/>
      <c r="Z178">
        <v>0</v>
      </c>
    </row>
    <row r="179" spans="1:26" ht="24.95" customHeight="1" x14ac:dyDescent="0.25">
      <c r="A179" s="185"/>
      <c r="B179" s="217"/>
      <c r="C179" s="186" t="s">
        <v>499</v>
      </c>
      <c r="D179" s="337" t="s">
        <v>500</v>
      </c>
      <c r="E179" s="337"/>
      <c r="F179" s="179" t="s">
        <v>386</v>
      </c>
      <c r="G179" s="181">
        <v>4</v>
      </c>
      <c r="H179" s="187"/>
      <c r="I179" s="180">
        <f t="shared" si="15"/>
        <v>0</v>
      </c>
      <c r="J179" s="179">
        <f t="shared" si="16"/>
        <v>0</v>
      </c>
      <c r="K179" s="184">
        <f t="shared" si="17"/>
        <v>0</v>
      </c>
      <c r="L179" s="184">
        <f t="shared" si="18"/>
        <v>0</v>
      </c>
      <c r="M179" s="184"/>
      <c r="N179" s="184">
        <v>0</v>
      </c>
      <c r="O179" s="184"/>
      <c r="P179" s="188">
        <v>5.6999999999999998E-4</v>
      </c>
      <c r="Q179" s="188"/>
      <c r="R179" s="188">
        <v>5.6999999999999998E-4</v>
      </c>
      <c r="S179" s="184">
        <f t="shared" si="19"/>
        <v>2E-3</v>
      </c>
      <c r="T179" s="184"/>
      <c r="U179" s="184"/>
      <c r="V179" s="204"/>
      <c r="W179" s="55"/>
      <c r="Z179">
        <v>0</v>
      </c>
    </row>
    <row r="180" spans="1:26" ht="24.95" customHeight="1" x14ac:dyDescent="0.25">
      <c r="A180" s="185"/>
      <c r="B180" s="217"/>
      <c r="C180" s="186" t="s">
        <v>501</v>
      </c>
      <c r="D180" s="337" t="s">
        <v>502</v>
      </c>
      <c r="E180" s="337"/>
      <c r="F180" s="179" t="s">
        <v>386</v>
      </c>
      <c r="G180" s="181">
        <v>2</v>
      </c>
      <c r="H180" s="187"/>
      <c r="I180" s="180">
        <f t="shared" si="15"/>
        <v>0</v>
      </c>
      <c r="J180" s="179">
        <f t="shared" si="16"/>
        <v>0</v>
      </c>
      <c r="K180" s="184">
        <f t="shared" si="17"/>
        <v>0</v>
      </c>
      <c r="L180" s="184">
        <f t="shared" si="18"/>
        <v>0</v>
      </c>
      <c r="M180" s="184"/>
      <c r="N180" s="184">
        <v>0</v>
      </c>
      <c r="O180" s="184"/>
      <c r="P180" s="188"/>
      <c r="Q180" s="188"/>
      <c r="R180" s="188"/>
      <c r="S180" s="184">
        <f t="shared" si="19"/>
        <v>0</v>
      </c>
      <c r="T180" s="184"/>
      <c r="U180" s="184"/>
      <c r="V180" s="204"/>
      <c r="W180" s="55"/>
      <c r="Z180">
        <v>0</v>
      </c>
    </row>
    <row r="181" spans="1:26" ht="24.95" customHeight="1" x14ac:dyDescent="0.25">
      <c r="A181" s="185"/>
      <c r="B181" s="217"/>
      <c r="C181" s="186" t="s">
        <v>503</v>
      </c>
      <c r="D181" s="337" t="s">
        <v>504</v>
      </c>
      <c r="E181" s="337"/>
      <c r="F181" s="179" t="s">
        <v>386</v>
      </c>
      <c r="G181" s="181">
        <v>2</v>
      </c>
      <c r="H181" s="187"/>
      <c r="I181" s="180">
        <f t="shared" si="15"/>
        <v>0</v>
      </c>
      <c r="J181" s="179">
        <f t="shared" si="16"/>
        <v>0</v>
      </c>
      <c r="K181" s="184">
        <f t="shared" si="17"/>
        <v>0</v>
      </c>
      <c r="L181" s="184">
        <f t="shared" si="18"/>
        <v>0</v>
      </c>
      <c r="M181" s="184"/>
      <c r="N181" s="184">
        <v>0</v>
      </c>
      <c r="O181" s="184"/>
      <c r="P181" s="188"/>
      <c r="Q181" s="188"/>
      <c r="R181" s="188"/>
      <c r="S181" s="184">
        <f t="shared" si="19"/>
        <v>0</v>
      </c>
      <c r="T181" s="184"/>
      <c r="U181" s="184"/>
      <c r="V181" s="204"/>
      <c r="W181" s="55"/>
      <c r="Z181">
        <v>0</v>
      </c>
    </row>
    <row r="182" spans="1:26" ht="24.95" customHeight="1" x14ac:dyDescent="0.25">
      <c r="A182" s="185"/>
      <c r="B182" s="217"/>
      <c r="C182" s="186" t="s">
        <v>505</v>
      </c>
      <c r="D182" s="337" t="s">
        <v>506</v>
      </c>
      <c r="E182" s="337"/>
      <c r="F182" s="179" t="s">
        <v>386</v>
      </c>
      <c r="G182" s="181">
        <v>2</v>
      </c>
      <c r="H182" s="187"/>
      <c r="I182" s="180">
        <f t="shared" si="15"/>
        <v>0</v>
      </c>
      <c r="J182" s="179">
        <f t="shared" si="16"/>
        <v>0</v>
      </c>
      <c r="K182" s="184">
        <f t="shared" si="17"/>
        <v>0</v>
      </c>
      <c r="L182" s="184">
        <f t="shared" si="18"/>
        <v>0</v>
      </c>
      <c r="M182" s="184"/>
      <c r="N182" s="184">
        <v>0</v>
      </c>
      <c r="O182" s="184"/>
      <c r="P182" s="188">
        <v>3.4000000000000002E-4</v>
      </c>
      <c r="Q182" s="188"/>
      <c r="R182" s="188">
        <v>3.4000000000000002E-4</v>
      </c>
      <c r="S182" s="184">
        <f t="shared" si="19"/>
        <v>1E-3</v>
      </c>
      <c r="T182" s="184"/>
      <c r="U182" s="184"/>
      <c r="V182" s="204"/>
      <c r="W182" s="55"/>
      <c r="Z182">
        <v>0</v>
      </c>
    </row>
    <row r="183" spans="1:26" ht="24.95" customHeight="1" x14ac:dyDescent="0.25">
      <c r="A183" s="185"/>
      <c r="B183" s="217"/>
      <c r="C183" s="186" t="s">
        <v>507</v>
      </c>
      <c r="D183" s="337" t="s">
        <v>508</v>
      </c>
      <c r="E183" s="337"/>
      <c r="F183" s="179" t="s">
        <v>386</v>
      </c>
      <c r="G183" s="181">
        <v>2</v>
      </c>
      <c r="H183" s="187"/>
      <c r="I183" s="180">
        <f t="shared" si="15"/>
        <v>0</v>
      </c>
      <c r="J183" s="179">
        <f t="shared" si="16"/>
        <v>0</v>
      </c>
      <c r="K183" s="184">
        <f t="shared" si="17"/>
        <v>0</v>
      </c>
      <c r="L183" s="184">
        <f t="shared" si="18"/>
        <v>0</v>
      </c>
      <c r="M183" s="184"/>
      <c r="N183" s="184">
        <v>0</v>
      </c>
      <c r="O183" s="184"/>
      <c r="P183" s="188"/>
      <c r="Q183" s="188"/>
      <c r="R183" s="188"/>
      <c r="S183" s="184">
        <f t="shared" si="19"/>
        <v>0</v>
      </c>
      <c r="T183" s="184"/>
      <c r="U183" s="184"/>
      <c r="V183" s="204"/>
      <c r="W183" s="55"/>
      <c r="Z183">
        <v>0</v>
      </c>
    </row>
    <row r="184" spans="1:26" ht="24.95" customHeight="1" x14ac:dyDescent="0.25">
      <c r="A184" s="185"/>
      <c r="B184" s="217"/>
      <c r="C184" s="186" t="s">
        <v>509</v>
      </c>
      <c r="D184" s="337" t="s">
        <v>510</v>
      </c>
      <c r="E184" s="337"/>
      <c r="F184" s="179" t="s">
        <v>386</v>
      </c>
      <c r="G184" s="181">
        <v>2</v>
      </c>
      <c r="H184" s="187"/>
      <c r="I184" s="180">
        <f t="shared" si="15"/>
        <v>0</v>
      </c>
      <c r="J184" s="179">
        <f t="shared" si="16"/>
        <v>0</v>
      </c>
      <c r="K184" s="184">
        <f t="shared" si="17"/>
        <v>0</v>
      </c>
      <c r="L184" s="184">
        <f t="shared" si="18"/>
        <v>0</v>
      </c>
      <c r="M184" s="184"/>
      <c r="N184" s="184">
        <v>0</v>
      </c>
      <c r="O184" s="184"/>
      <c r="P184" s="188">
        <v>3.4000000000000002E-4</v>
      </c>
      <c r="Q184" s="188"/>
      <c r="R184" s="188">
        <v>3.4000000000000002E-4</v>
      </c>
      <c r="S184" s="184">
        <f t="shared" si="19"/>
        <v>1E-3</v>
      </c>
      <c r="T184" s="184"/>
      <c r="U184" s="184"/>
      <c r="V184" s="204"/>
      <c r="W184" s="55"/>
      <c r="Z184">
        <v>0</v>
      </c>
    </row>
    <row r="185" spans="1:26" ht="24.95" customHeight="1" x14ac:dyDescent="0.25">
      <c r="A185" s="185"/>
      <c r="B185" s="218"/>
      <c r="C185" s="195" t="s">
        <v>511</v>
      </c>
      <c r="D185" s="349" t="s">
        <v>512</v>
      </c>
      <c r="E185" s="349"/>
      <c r="F185" s="189" t="s">
        <v>386</v>
      </c>
      <c r="G185" s="191">
        <v>2</v>
      </c>
      <c r="H185" s="196"/>
      <c r="I185" s="190">
        <f t="shared" si="15"/>
        <v>0</v>
      </c>
      <c r="J185" s="189">
        <f t="shared" si="16"/>
        <v>0</v>
      </c>
      <c r="K185" s="194">
        <f t="shared" si="17"/>
        <v>0</v>
      </c>
      <c r="L185" s="194">
        <f t="shared" si="18"/>
        <v>0</v>
      </c>
      <c r="M185" s="194">
        <f>ROUND(G185*(H185),2)</f>
        <v>0</v>
      </c>
      <c r="N185" s="194">
        <v>0</v>
      </c>
      <c r="O185" s="194"/>
      <c r="P185" s="197"/>
      <c r="Q185" s="197"/>
      <c r="R185" s="197"/>
      <c r="S185" s="194">
        <f t="shared" si="19"/>
        <v>0</v>
      </c>
      <c r="T185" s="194"/>
      <c r="U185" s="194"/>
      <c r="V185" s="205"/>
      <c r="W185" s="55"/>
      <c r="Z185">
        <v>0</v>
      </c>
    </row>
    <row r="186" spans="1:26" ht="24.95" customHeight="1" x14ac:dyDescent="0.25">
      <c r="A186" s="185"/>
      <c r="B186" s="217"/>
      <c r="C186" s="186" t="s">
        <v>513</v>
      </c>
      <c r="D186" s="337" t="s">
        <v>514</v>
      </c>
      <c r="E186" s="337"/>
      <c r="F186" s="179" t="s">
        <v>386</v>
      </c>
      <c r="G186" s="181">
        <v>2</v>
      </c>
      <c r="H186" s="187"/>
      <c r="I186" s="180">
        <f t="shared" si="15"/>
        <v>0</v>
      </c>
      <c r="J186" s="179">
        <f t="shared" si="16"/>
        <v>0</v>
      </c>
      <c r="K186" s="184">
        <f t="shared" si="17"/>
        <v>0</v>
      </c>
      <c r="L186" s="184">
        <f t="shared" si="18"/>
        <v>0</v>
      </c>
      <c r="M186" s="184"/>
      <c r="N186" s="184">
        <v>0</v>
      </c>
      <c r="O186" s="184"/>
      <c r="P186" s="188">
        <v>3.0000000000000001E-5</v>
      </c>
      <c r="Q186" s="188"/>
      <c r="R186" s="188">
        <v>3.0000000000000001E-5</v>
      </c>
      <c r="S186" s="184">
        <f t="shared" si="19"/>
        <v>0</v>
      </c>
      <c r="T186" s="184"/>
      <c r="U186" s="184"/>
      <c r="V186" s="204"/>
      <c r="W186" s="55"/>
      <c r="Z186">
        <v>0</v>
      </c>
    </row>
    <row r="187" spans="1:26" ht="24.95" customHeight="1" x14ac:dyDescent="0.25">
      <c r="A187" s="185"/>
      <c r="B187" s="217"/>
      <c r="C187" s="186" t="s">
        <v>515</v>
      </c>
      <c r="D187" s="337" t="s">
        <v>516</v>
      </c>
      <c r="E187" s="337"/>
      <c r="F187" s="179" t="s">
        <v>386</v>
      </c>
      <c r="G187" s="181">
        <v>2</v>
      </c>
      <c r="H187" s="187"/>
      <c r="I187" s="180">
        <f t="shared" si="15"/>
        <v>0</v>
      </c>
      <c r="J187" s="179">
        <f t="shared" si="16"/>
        <v>0</v>
      </c>
      <c r="K187" s="184">
        <f t="shared" si="17"/>
        <v>0</v>
      </c>
      <c r="L187" s="184">
        <f t="shared" si="18"/>
        <v>0</v>
      </c>
      <c r="M187" s="184"/>
      <c r="N187" s="184">
        <v>0</v>
      </c>
      <c r="O187" s="184"/>
      <c r="P187" s="188"/>
      <c r="Q187" s="188"/>
      <c r="R187" s="188"/>
      <c r="S187" s="184">
        <f t="shared" si="19"/>
        <v>0</v>
      </c>
      <c r="T187" s="184"/>
      <c r="U187" s="184"/>
      <c r="V187" s="204"/>
      <c r="W187" s="55"/>
      <c r="Z187">
        <v>0</v>
      </c>
    </row>
    <row r="188" spans="1:26" ht="24.95" customHeight="1" x14ac:dyDescent="0.25">
      <c r="A188" s="185"/>
      <c r="B188" s="217"/>
      <c r="C188" s="186" t="s">
        <v>517</v>
      </c>
      <c r="D188" s="337" t="s">
        <v>518</v>
      </c>
      <c r="E188" s="337"/>
      <c r="F188" s="179" t="s">
        <v>386</v>
      </c>
      <c r="G188" s="181">
        <v>1</v>
      </c>
      <c r="H188" s="187"/>
      <c r="I188" s="180">
        <f t="shared" si="15"/>
        <v>0</v>
      </c>
      <c r="J188" s="179">
        <f t="shared" si="16"/>
        <v>0</v>
      </c>
      <c r="K188" s="184">
        <f t="shared" si="17"/>
        <v>0</v>
      </c>
      <c r="L188" s="184">
        <f t="shared" si="18"/>
        <v>0</v>
      </c>
      <c r="M188" s="184"/>
      <c r="N188" s="184">
        <v>0</v>
      </c>
      <c r="O188" s="184"/>
      <c r="P188" s="188">
        <v>2.5000000000000001E-4</v>
      </c>
      <c r="Q188" s="188"/>
      <c r="R188" s="188">
        <v>2.5000000000000001E-4</v>
      </c>
      <c r="S188" s="184">
        <f t="shared" si="19"/>
        <v>0</v>
      </c>
      <c r="T188" s="184"/>
      <c r="U188" s="184"/>
      <c r="V188" s="204"/>
      <c r="W188" s="55"/>
      <c r="Z188">
        <v>0</v>
      </c>
    </row>
    <row r="189" spans="1:26" ht="24.95" customHeight="1" x14ac:dyDescent="0.25">
      <c r="A189" s="185"/>
      <c r="B189" s="217"/>
      <c r="C189" s="186" t="s">
        <v>519</v>
      </c>
      <c r="D189" s="337" t="s">
        <v>520</v>
      </c>
      <c r="E189" s="337"/>
      <c r="F189" s="179" t="s">
        <v>386</v>
      </c>
      <c r="G189" s="181">
        <v>1</v>
      </c>
      <c r="H189" s="187"/>
      <c r="I189" s="180">
        <f t="shared" si="15"/>
        <v>0</v>
      </c>
      <c r="J189" s="179">
        <f t="shared" si="16"/>
        <v>0</v>
      </c>
      <c r="K189" s="184">
        <f t="shared" si="17"/>
        <v>0</v>
      </c>
      <c r="L189" s="184">
        <f t="shared" si="18"/>
        <v>0</v>
      </c>
      <c r="M189" s="184"/>
      <c r="N189" s="184">
        <v>0</v>
      </c>
      <c r="O189" s="184"/>
      <c r="P189" s="188"/>
      <c r="Q189" s="188"/>
      <c r="R189" s="188"/>
      <c r="S189" s="184">
        <f t="shared" si="19"/>
        <v>0</v>
      </c>
      <c r="T189" s="184"/>
      <c r="U189" s="184"/>
      <c r="V189" s="204"/>
      <c r="W189" s="55"/>
      <c r="Z189">
        <v>0</v>
      </c>
    </row>
    <row r="190" spans="1:26" ht="24.95" customHeight="1" x14ac:dyDescent="0.25">
      <c r="A190" s="185"/>
      <c r="B190" s="217"/>
      <c r="C190" s="186" t="s">
        <v>521</v>
      </c>
      <c r="D190" s="337" t="s">
        <v>522</v>
      </c>
      <c r="E190" s="337"/>
      <c r="F190" s="179" t="s">
        <v>386</v>
      </c>
      <c r="G190" s="181">
        <v>1</v>
      </c>
      <c r="H190" s="187"/>
      <c r="I190" s="180">
        <f t="shared" si="15"/>
        <v>0</v>
      </c>
      <c r="J190" s="179">
        <f t="shared" si="16"/>
        <v>0</v>
      </c>
      <c r="K190" s="184">
        <f t="shared" si="17"/>
        <v>0</v>
      </c>
      <c r="L190" s="184">
        <f t="shared" si="18"/>
        <v>0</v>
      </c>
      <c r="M190" s="184"/>
      <c r="N190" s="184">
        <v>0</v>
      </c>
      <c r="O190" s="184"/>
      <c r="P190" s="188">
        <v>3.6999999999999999E-4</v>
      </c>
      <c r="Q190" s="188"/>
      <c r="R190" s="188">
        <v>3.6999999999999999E-4</v>
      </c>
      <c r="S190" s="184">
        <f t="shared" si="19"/>
        <v>0</v>
      </c>
      <c r="T190" s="184"/>
      <c r="U190" s="184"/>
      <c r="V190" s="204"/>
      <c r="W190" s="55"/>
      <c r="Z190">
        <v>0</v>
      </c>
    </row>
    <row r="191" spans="1:26" ht="24.95" customHeight="1" x14ac:dyDescent="0.25">
      <c r="A191" s="185"/>
      <c r="B191" s="217"/>
      <c r="C191" s="186" t="s">
        <v>523</v>
      </c>
      <c r="D191" s="337" t="s">
        <v>524</v>
      </c>
      <c r="E191" s="337"/>
      <c r="F191" s="179" t="s">
        <v>386</v>
      </c>
      <c r="G191" s="181">
        <v>1</v>
      </c>
      <c r="H191" s="187"/>
      <c r="I191" s="180">
        <f t="shared" si="15"/>
        <v>0</v>
      </c>
      <c r="J191" s="179">
        <f t="shared" si="16"/>
        <v>0</v>
      </c>
      <c r="K191" s="184">
        <f t="shared" si="17"/>
        <v>0</v>
      </c>
      <c r="L191" s="184">
        <f t="shared" si="18"/>
        <v>0</v>
      </c>
      <c r="M191" s="184"/>
      <c r="N191" s="184">
        <v>0</v>
      </c>
      <c r="O191" s="184"/>
      <c r="P191" s="188"/>
      <c r="Q191" s="188"/>
      <c r="R191" s="188"/>
      <c r="S191" s="184">
        <f t="shared" si="19"/>
        <v>0</v>
      </c>
      <c r="T191" s="184"/>
      <c r="U191" s="184"/>
      <c r="V191" s="204"/>
      <c r="W191" s="55"/>
      <c r="Z191">
        <v>0</v>
      </c>
    </row>
    <row r="192" spans="1:26" ht="24.95" customHeight="1" x14ac:dyDescent="0.25">
      <c r="A192" s="185"/>
      <c r="B192" s="217"/>
      <c r="C192" s="186" t="s">
        <v>525</v>
      </c>
      <c r="D192" s="337" t="s">
        <v>526</v>
      </c>
      <c r="E192" s="337"/>
      <c r="F192" s="179" t="s">
        <v>386</v>
      </c>
      <c r="G192" s="181">
        <v>1</v>
      </c>
      <c r="H192" s="187"/>
      <c r="I192" s="180">
        <f t="shared" si="15"/>
        <v>0</v>
      </c>
      <c r="J192" s="179">
        <f t="shared" si="16"/>
        <v>0</v>
      </c>
      <c r="K192" s="184">
        <f t="shared" si="17"/>
        <v>0</v>
      </c>
      <c r="L192" s="184">
        <f t="shared" si="18"/>
        <v>0</v>
      </c>
      <c r="M192" s="184"/>
      <c r="N192" s="184">
        <v>0</v>
      </c>
      <c r="O192" s="184"/>
      <c r="P192" s="188">
        <v>6.6E-4</v>
      </c>
      <c r="Q192" s="188"/>
      <c r="R192" s="188">
        <v>6.6E-4</v>
      </c>
      <c r="S192" s="184">
        <f t="shared" si="19"/>
        <v>1E-3</v>
      </c>
      <c r="T192" s="184"/>
      <c r="U192" s="184"/>
      <c r="V192" s="204"/>
      <c r="W192" s="55"/>
      <c r="Z192">
        <v>0</v>
      </c>
    </row>
    <row r="193" spans="1:26" ht="24.95" customHeight="1" x14ac:dyDescent="0.25">
      <c r="A193" s="185"/>
      <c r="B193" s="217"/>
      <c r="C193" s="186" t="s">
        <v>527</v>
      </c>
      <c r="D193" s="337" t="s">
        <v>528</v>
      </c>
      <c r="E193" s="337"/>
      <c r="F193" s="179" t="s">
        <v>386</v>
      </c>
      <c r="G193" s="181">
        <v>1</v>
      </c>
      <c r="H193" s="187"/>
      <c r="I193" s="180">
        <f t="shared" si="15"/>
        <v>0</v>
      </c>
      <c r="J193" s="179">
        <f t="shared" si="16"/>
        <v>0</v>
      </c>
      <c r="K193" s="184">
        <f t="shared" si="17"/>
        <v>0</v>
      </c>
      <c r="L193" s="184">
        <f t="shared" si="18"/>
        <v>0</v>
      </c>
      <c r="M193" s="184"/>
      <c r="N193" s="184">
        <v>0</v>
      </c>
      <c r="O193" s="184"/>
      <c r="P193" s="188"/>
      <c r="Q193" s="188"/>
      <c r="R193" s="188"/>
      <c r="S193" s="184">
        <f t="shared" si="19"/>
        <v>0</v>
      </c>
      <c r="T193" s="184"/>
      <c r="U193" s="184"/>
      <c r="V193" s="204"/>
      <c r="W193" s="55"/>
      <c r="Z193">
        <v>0</v>
      </c>
    </row>
    <row r="194" spans="1:26" ht="24.95" customHeight="1" x14ac:dyDescent="0.25">
      <c r="A194" s="185"/>
      <c r="B194" s="217"/>
      <c r="C194" s="186" t="s">
        <v>529</v>
      </c>
      <c r="D194" s="337" t="s">
        <v>530</v>
      </c>
      <c r="E194" s="337"/>
      <c r="F194" s="179" t="s">
        <v>386</v>
      </c>
      <c r="G194" s="181">
        <v>2</v>
      </c>
      <c r="H194" s="187"/>
      <c r="I194" s="180">
        <f t="shared" si="15"/>
        <v>0</v>
      </c>
      <c r="J194" s="179">
        <f t="shared" si="16"/>
        <v>0</v>
      </c>
      <c r="K194" s="184">
        <f t="shared" si="17"/>
        <v>0</v>
      </c>
      <c r="L194" s="184">
        <f t="shared" si="18"/>
        <v>0</v>
      </c>
      <c r="M194" s="184"/>
      <c r="N194" s="184">
        <v>0</v>
      </c>
      <c r="O194" s="184"/>
      <c r="P194" s="188">
        <v>2.7999999999999998E-4</v>
      </c>
      <c r="Q194" s="188"/>
      <c r="R194" s="188">
        <v>2.7999999999999998E-4</v>
      </c>
      <c r="S194" s="184">
        <f t="shared" si="19"/>
        <v>1E-3</v>
      </c>
      <c r="T194" s="184"/>
      <c r="U194" s="184"/>
      <c r="V194" s="204"/>
      <c r="W194" s="55"/>
      <c r="Z194">
        <v>0</v>
      </c>
    </row>
    <row r="195" spans="1:26" ht="24.95" customHeight="1" x14ac:dyDescent="0.25">
      <c r="A195" s="185"/>
      <c r="B195" s="217"/>
      <c r="C195" s="186" t="s">
        <v>531</v>
      </c>
      <c r="D195" s="337" t="s">
        <v>532</v>
      </c>
      <c r="E195" s="337"/>
      <c r="F195" s="179" t="s">
        <v>386</v>
      </c>
      <c r="G195" s="181">
        <v>2</v>
      </c>
      <c r="H195" s="187"/>
      <c r="I195" s="180">
        <f t="shared" si="15"/>
        <v>0</v>
      </c>
      <c r="J195" s="179">
        <f t="shared" si="16"/>
        <v>0</v>
      </c>
      <c r="K195" s="184">
        <f t="shared" si="17"/>
        <v>0</v>
      </c>
      <c r="L195" s="184">
        <f t="shared" si="18"/>
        <v>0</v>
      </c>
      <c r="M195" s="184"/>
      <c r="N195" s="184">
        <v>0</v>
      </c>
      <c r="O195" s="184"/>
      <c r="P195" s="188"/>
      <c r="Q195" s="188"/>
      <c r="R195" s="188"/>
      <c r="S195" s="184">
        <f t="shared" si="19"/>
        <v>0</v>
      </c>
      <c r="T195" s="184"/>
      <c r="U195" s="184"/>
      <c r="V195" s="204"/>
      <c r="W195" s="55"/>
      <c r="Z195">
        <v>0</v>
      </c>
    </row>
    <row r="196" spans="1:26" ht="24.95" customHeight="1" x14ac:dyDescent="0.25">
      <c r="A196" s="185"/>
      <c r="B196" s="217"/>
      <c r="C196" s="186" t="s">
        <v>533</v>
      </c>
      <c r="D196" s="337" t="s">
        <v>534</v>
      </c>
      <c r="E196" s="337"/>
      <c r="F196" s="179" t="s">
        <v>386</v>
      </c>
      <c r="G196" s="181">
        <v>10</v>
      </c>
      <c r="H196" s="187"/>
      <c r="I196" s="180">
        <f t="shared" si="15"/>
        <v>0</v>
      </c>
      <c r="J196" s="179">
        <f t="shared" si="16"/>
        <v>0</v>
      </c>
      <c r="K196" s="184">
        <f t="shared" si="17"/>
        <v>0</v>
      </c>
      <c r="L196" s="184">
        <f t="shared" si="18"/>
        <v>0</v>
      </c>
      <c r="M196" s="184"/>
      <c r="N196" s="184">
        <v>0</v>
      </c>
      <c r="O196" s="184"/>
      <c r="P196" s="188">
        <v>2.7999999999999998E-4</v>
      </c>
      <c r="Q196" s="188"/>
      <c r="R196" s="188">
        <v>2.7999999999999998E-4</v>
      </c>
      <c r="S196" s="184">
        <f t="shared" si="19"/>
        <v>3.0000000000000001E-3</v>
      </c>
      <c r="T196" s="184"/>
      <c r="U196" s="184"/>
      <c r="V196" s="204"/>
      <c r="W196" s="55"/>
      <c r="Z196">
        <v>0</v>
      </c>
    </row>
    <row r="197" spans="1:26" ht="24.95" customHeight="1" x14ac:dyDescent="0.25">
      <c r="A197" s="185"/>
      <c r="B197" s="218"/>
      <c r="C197" s="195" t="s">
        <v>535</v>
      </c>
      <c r="D197" s="349" t="s">
        <v>536</v>
      </c>
      <c r="E197" s="349"/>
      <c r="F197" s="189" t="s">
        <v>386</v>
      </c>
      <c r="G197" s="191">
        <v>10</v>
      </c>
      <c r="H197" s="196"/>
      <c r="I197" s="190">
        <f t="shared" si="15"/>
        <v>0</v>
      </c>
      <c r="J197" s="189">
        <f t="shared" si="16"/>
        <v>0</v>
      </c>
      <c r="K197" s="194">
        <f t="shared" si="17"/>
        <v>0</v>
      </c>
      <c r="L197" s="194">
        <f t="shared" si="18"/>
        <v>0</v>
      </c>
      <c r="M197" s="194">
        <f>ROUND(G197*(H197),2)</f>
        <v>0</v>
      </c>
      <c r="N197" s="194">
        <v>0</v>
      </c>
      <c r="O197" s="194"/>
      <c r="P197" s="197"/>
      <c r="Q197" s="197"/>
      <c r="R197" s="197"/>
      <c r="S197" s="194">
        <f t="shared" si="19"/>
        <v>0</v>
      </c>
      <c r="T197" s="194"/>
      <c r="U197" s="194"/>
      <c r="V197" s="205"/>
      <c r="W197" s="55"/>
      <c r="Z197">
        <v>0</v>
      </c>
    </row>
    <row r="198" spans="1:26" ht="24.95" customHeight="1" x14ac:dyDescent="0.25">
      <c r="A198" s="185"/>
      <c r="B198" s="217"/>
      <c r="C198" s="186" t="s">
        <v>537</v>
      </c>
      <c r="D198" s="337" t="s">
        <v>538</v>
      </c>
      <c r="E198" s="337"/>
      <c r="F198" s="179" t="s">
        <v>386</v>
      </c>
      <c r="G198" s="181">
        <v>5</v>
      </c>
      <c r="H198" s="187"/>
      <c r="I198" s="180">
        <f t="shared" si="15"/>
        <v>0</v>
      </c>
      <c r="J198" s="179">
        <f t="shared" si="16"/>
        <v>0</v>
      </c>
      <c r="K198" s="184">
        <f t="shared" si="17"/>
        <v>0</v>
      </c>
      <c r="L198" s="184">
        <f t="shared" si="18"/>
        <v>0</v>
      </c>
      <c r="M198" s="184"/>
      <c r="N198" s="184">
        <v>0</v>
      </c>
      <c r="O198" s="184"/>
      <c r="P198" s="188">
        <v>1E-4</v>
      </c>
      <c r="Q198" s="188"/>
      <c r="R198" s="188">
        <v>1E-4</v>
      </c>
      <c r="S198" s="184">
        <f t="shared" si="19"/>
        <v>1E-3</v>
      </c>
      <c r="T198" s="184"/>
      <c r="U198" s="184"/>
      <c r="V198" s="204"/>
      <c r="W198" s="55"/>
      <c r="Z198">
        <v>0</v>
      </c>
    </row>
    <row r="199" spans="1:26" ht="24.95" customHeight="1" x14ac:dyDescent="0.25">
      <c r="A199" s="185"/>
      <c r="B199" s="218"/>
      <c r="C199" s="195" t="s">
        <v>539</v>
      </c>
      <c r="D199" s="349" t="s">
        <v>540</v>
      </c>
      <c r="E199" s="349"/>
      <c r="F199" s="189" t="s">
        <v>386</v>
      </c>
      <c r="G199" s="191">
        <v>4</v>
      </c>
      <c r="H199" s="196"/>
      <c r="I199" s="190">
        <f t="shared" si="15"/>
        <v>0</v>
      </c>
      <c r="J199" s="189">
        <f t="shared" si="16"/>
        <v>0</v>
      </c>
      <c r="K199" s="194">
        <f t="shared" si="17"/>
        <v>0</v>
      </c>
      <c r="L199" s="194">
        <f t="shared" si="18"/>
        <v>0</v>
      </c>
      <c r="M199" s="194">
        <f>ROUND(G199*(H199),2)</f>
        <v>0</v>
      </c>
      <c r="N199" s="194">
        <v>0</v>
      </c>
      <c r="O199" s="194"/>
      <c r="P199" s="197"/>
      <c r="Q199" s="197"/>
      <c r="R199" s="197"/>
      <c r="S199" s="194">
        <f t="shared" si="19"/>
        <v>0</v>
      </c>
      <c r="T199" s="194"/>
      <c r="U199" s="194"/>
      <c r="V199" s="205"/>
      <c r="W199" s="55"/>
      <c r="Z199">
        <v>0</v>
      </c>
    </row>
    <row r="200" spans="1:26" ht="24.95" customHeight="1" x14ac:dyDescent="0.25">
      <c r="A200" s="185"/>
      <c r="B200" s="218"/>
      <c r="C200" s="195" t="s">
        <v>541</v>
      </c>
      <c r="D200" s="349" t="s">
        <v>542</v>
      </c>
      <c r="E200" s="349"/>
      <c r="F200" s="189" t="s">
        <v>386</v>
      </c>
      <c r="G200" s="191">
        <v>1</v>
      </c>
      <c r="H200" s="196"/>
      <c r="I200" s="190">
        <f t="shared" si="15"/>
        <v>0</v>
      </c>
      <c r="J200" s="189">
        <f t="shared" si="16"/>
        <v>0</v>
      </c>
      <c r="K200" s="194">
        <f t="shared" si="17"/>
        <v>0</v>
      </c>
      <c r="L200" s="194">
        <f t="shared" si="18"/>
        <v>0</v>
      </c>
      <c r="M200" s="194">
        <f>ROUND(G200*(H200),2)</f>
        <v>0</v>
      </c>
      <c r="N200" s="194">
        <v>0</v>
      </c>
      <c r="O200" s="194"/>
      <c r="P200" s="197"/>
      <c r="Q200" s="197"/>
      <c r="R200" s="197"/>
      <c r="S200" s="194">
        <f t="shared" si="19"/>
        <v>0</v>
      </c>
      <c r="T200" s="194"/>
      <c r="U200" s="194"/>
      <c r="V200" s="205"/>
      <c r="W200" s="55"/>
      <c r="Z200">
        <v>0</v>
      </c>
    </row>
    <row r="201" spans="1:26" ht="24.95" customHeight="1" x14ac:dyDescent="0.25">
      <c r="A201" s="185"/>
      <c r="B201" s="217"/>
      <c r="C201" s="186" t="s">
        <v>543</v>
      </c>
      <c r="D201" s="337" t="s">
        <v>544</v>
      </c>
      <c r="E201" s="337"/>
      <c r="F201" s="179" t="s">
        <v>386</v>
      </c>
      <c r="G201" s="181">
        <v>2</v>
      </c>
      <c r="H201" s="187"/>
      <c r="I201" s="180">
        <f t="shared" si="15"/>
        <v>0</v>
      </c>
      <c r="J201" s="179">
        <f t="shared" si="16"/>
        <v>0</v>
      </c>
      <c r="K201" s="184">
        <f t="shared" si="17"/>
        <v>0</v>
      </c>
      <c r="L201" s="184">
        <f t="shared" si="18"/>
        <v>0</v>
      </c>
      <c r="M201" s="184"/>
      <c r="N201" s="184">
        <v>0</v>
      </c>
      <c r="O201" s="184"/>
      <c r="P201" s="188">
        <v>4.0000000000000003E-5</v>
      </c>
      <c r="Q201" s="188"/>
      <c r="R201" s="188">
        <v>4.0000000000000003E-5</v>
      </c>
      <c r="S201" s="184">
        <f t="shared" si="19"/>
        <v>0</v>
      </c>
      <c r="T201" s="184"/>
      <c r="U201" s="184"/>
      <c r="V201" s="204"/>
      <c r="W201" s="55"/>
      <c r="Z201">
        <v>0</v>
      </c>
    </row>
    <row r="202" spans="1:26" ht="24.95" customHeight="1" x14ac:dyDescent="0.25">
      <c r="A202" s="185"/>
      <c r="B202" s="218"/>
      <c r="C202" s="195" t="s">
        <v>545</v>
      </c>
      <c r="D202" s="349" t="s">
        <v>546</v>
      </c>
      <c r="E202" s="349"/>
      <c r="F202" s="189" t="s">
        <v>386</v>
      </c>
      <c r="G202" s="191">
        <v>2</v>
      </c>
      <c r="H202" s="196"/>
      <c r="I202" s="190">
        <f t="shared" si="15"/>
        <v>0</v>
      </c>
      <c r="J202" s="189">
        <f t="shared" si="16"/>
        <v>0</v>
      </c>
      <c r="K202" s="194">
        <f t="shared" si="17"/>
        <v>0</v>
      </c>
      <c r="L202" s="194">
        <f t="shared" si="18"/>
        <v>0</v>
      </c>
      <c r="M202" s="194">
        <f>ROUND(G202*(H202),2)</f>
        <v>0</v>
      </c>
      <c r="N202" s="194">
        <v>0</v>
      </c>
      <c r="O202" s="194"/>
      <c r="P202" s="197"/>
      <c r="Q202" s="197"/>
      <c r="R202" s="197"/>
      <c r="S202" s="194">
        <f t="shared" si="19"/>
        <v>0</v>
      </c>
      <c r="T202" s="194"/>
      <c r="U202" s="194"/>
      <c r="V202" s="205"/>
      <c r="W202" s="55"/>
      <c r="Z202">
        <v>0</v>
      </c>
    </row>
    <row r="203" spans="1:26" ht="24.95" customHeight="1" x14ac:dyDescent="0.25">
      <c r="A203" s="185"/>
      <c r="B203" s="217"/>
      <c r="C203" s="186" t="s">
        <v>547</v>
      </c>
      <c r="D203" s="337" t="s">
        <v>548</v>
      </c>
      <c r="E203" s="337"/>
      <c r="F203" s="179" t="s">
        <v>386</v>
      </c>
      <c r="G203" s="181">
        <v>2</v>
      </c>
      <c r="H203" s="187"/>
      <c r="I203" s="180">
        <f t="shared" si="15"/>
        <v>0</v>
      </c>
      <c r="J203" s="179">
        <f t="shared" si="16"/>
        <v>0</v>
      </c>
      <c r="K203" s="184">
        <f t="shared" si="17"/>
        <v>0</v>
      </c>
      <c r="L203" s="184">
        <f t="shared" si="18"/>
        <v>0</v>
      </c>
      <c r="M203" s="184"/>
      <c r="N203" s="184">
        <v>0</v>
      </c>
      <c r="O203" s="184"/>
      <c r="P203" s="188">
        <v>3.0000000000000001E-5</v>
      </c>
      <c r="Q203" s="188"/>
      <c r="R203" s="188">
        <v>3.0000000000000001E-5</v>
      </c>
      <c r="S203" s="184">
        <f t="shared" si="19"/>
        <v>0</v>
      </c>
      <c r="T203" s="184"/>
      <c r="U203" s="184"/>
      <c r="V203" s="204"/>
      <c r="W203" s="55"/>
      <c r="Z203">
        <v>0</v>
      </c>
    </row>
    <row r="204" spans="1:26" ht="35.1" customHeight="1" x14ac:dyDescent="0.25">
      <c r="A204" s="185"/>
      <c r="B204" s="217"/>
      <c r="C204" s="186" t="s">
        <v>549</v>
      </c>
      <c r="D204" s="337" t="s">
        <v>550</v>
      </c>
      <c r="E204" s="337"/>
      <c r="F204" s="179" t="s">
        <v>386</v>
      </c>
      <c r="G204" s="181">
        <v>2</v>
      </c>
      <c r="H204" s="187"/>
      <c r="I204" s="180">
        <f t="shared" si="15"/>
        <v>0</v>
      </c>
      <c r="J204" s="179">
        <f t="shared" si="16"/>
        <v>0</v>
      </c>
      <c r="K204" s="184">
        <f t="shared" si="17"/>
        <v>0</v>
      </c>
      <c r="L204" s="184">
        <f t="shared" si="18"/>
        <v>0</v>
      </c>
      <c r="M204" s="184"/>
      <c r="N204" s="184">
        <v>0</v>
      </c>
      <c r="O204" s="184"/>
      <c r="P204" s="188"/>
      <c r="Q204" s="188"/>
      <c r="R204" s="188"/>
      <c r="S204" s="184">
        <f t="shared" si="19"/>
        <v>0</v>
      </c>
      <c r="T204" s="184"/>
      <c r="U204" s="184"/>
      <c r="V204" s="204"/>
      <c r="W204" s="55"/>
      <c r="Z204">
        <v>0</v>
      </c>
    </row>
    <row r="205" spans="1:26" ht="24.95" customHeight="1" x14ac:dyDescent="0.25">
      <c r="A205" s="185"/>
      <c r="B205" s="217"/>
      <c r="C205" s="186" t="s">
        <v>551</v>
      </c>
      <c r="D205" s="337" t="s">
        <v>552</v>
      </c>
      <c r="E205" s="337"/>
      <c r="F205" s="179" t="s">
        <v>386</v>
      </c>
      <c r="G205" s="181">
        <v>4</v>
      </c>
      <c r="H205" s="187"/>
      <c r="I205" s="180">
        <f t="shared" si="15"/>
        <v>0</v>
      </c>
      <c r="J205" s="179">
        <f t="shared" si="16"/>
        <v>0</v>
      </c>
      <c r="K205" s="184">
        <f t="shared" si="17"/>
        <v>0</v>
      </c>
      <c r="L205" s="184">
        <f t="shared" si="18"/>
        <v>0</v>
      </c>
      <c r="M205" s="184"/>
      <c r="N205" s="184">
        <v>0</v>
      </c>
      <c r="O205" s="184"/>
      <c r="P205" s="188">
        <v>1.0000000000000001E-5</v>
      </c>
      <c r="Q205" s="188"/>
      <c r="R205" s="188">
        <v>1.0000000000000001E-5</v>
      </c>
      <c r="S205" s="184">
        <f t="shared" si="19"/>
        <v>0</v>
      </c>
      <c r="T205" s="184"/>
      <c r="U205" s="184"/>
      <c r="V205" s="204"/>
      <c r="W205" s="55"/>
      <c r="Z205">
        <v>0</v>
      </c>
    </row>
    <row r="206" spans="1:26" ht="24.95" customHeight="1" x14ac:dyDescent="0.25">
      <c r="A206" s="185"/>
      <c r="B206" s="218"/>
      <c r="C206" s="195" t="s">
        <v>553</v>
      </c>
      <c r="D206" s="349" t="s">
        <v>554</v>
      </c>
      <c r="E206" s="349"/>
      <c r="F206" s="189" t="s">
        <v>386</v>
      </c>
      <c r="G206" s="191">
        <v>4</v>
      </c>
      <c r="H206" s="196"/>
      <c r="I206" s="190">
        <f t="shared" si="15"/>
        <v>0</v>
      </c>
      <c r="J206" s="189">
        <f t="shared" si="16"/>
        <v>0</v>
      </c>
      <c r="K206" s="194">
        <f t="shared" si="17"/>
        <v>0</v>
      </c>
      <c r="L206" s="194">
        <f t="shared" si="18"/>
        <v>0</v>
      </c>
      <c r="M206" s="194">
        <f>ROUND(G206*(H206),2)</f>
        <v>0</v>
      </c>
      <c r="N206" s="194">
        <v>0</v>
      </c>
      <c r="O206" s="194"/>
      <c r="P206" s="197"/>
      <c r="Q206" s="197"/>
      <c r="R206" s="197"/>
      <c r="S206" s="194">
        <f t="shared" si="19"/>
        <v>0</v>
      </c>
      <c r="T206" s="194"/>
      <c r="U206" s="194"/>
      <c r="V206" s="205"/>
      <c r="W206" s="55"/>
      <c r="Z206">
        <v>0</v>
      </c>
    </row>
    <row r="207" spans="1:26" ht="24.95" customHeight="1" x14ac:dyDescent="0.25">
      <c r="A207" s="185"/>
      <c r="B207" s="217"/>
      <c r="C207" s="186" t="s">
        <v>555</v>
      </c>
      <c r="D207" s="337" t="s">
        <v>556</v>
      </c>
      <c r="E207" s="337"/>
      <c r="F207" s="179" t="s">
        <v>386</v>
      </c>
      <c r="G207" s="181">
        <v>1</v>
      </c>
      <c r="H207" s="187"/>
      <c r="I207" s="180">
        <f t="shared" si="15"/>
        <v>0</v>
      </c>
      <c r="J207" s="179">
        <f t="shared" si="16"/>
        <v>0</v>
      </c>
      <c r="K207" s="184">
        <f t="shared" si="17"/>
        <v>0</v>
      </c>
      <c r="L207" s="184">
        <f t="shared" si="18"/>
        <v>0</v>
      </c>
      <c r="M207" s="184"/>
      <c r="N207" s="184">
        <v>0</v>
      </c>
      <c r="O207" s="184"/>
      <c r="P207" s="188">
        <v>1.0000000000000001E-5</v>
      </c>
      <c r="Q207" s="188"/>
      <c r="R207" s="188">
        <v>1.0000000000000001E-5</v>
      </c>
      <c r="S207" s="184">
        <f t="shared" si="19"/>
        <v>0</v>
      </c>
      <c r="T207" s="184"/>
      <c r="U207" s="184"/>
      <c r="V207" s="204"/>
      <c r="W207" s="55"/>
      <c r="Z207">
        <v>0</v>
      </c>
    </row>
    <row r="208" spans="1:26" ht="24.95" customHeight="1" x14ac:dyDescent="0.25">
      <c r="A208" s="185"/>
      <c r="B208" s="218"/>
      <c r="C208" s="195" t="s">
        <v>557</v>
      </c>
      <c r="D208" s="349" t="s">
        <v>558</v>
      </c>
      <c r="E208" s="349"/>
      <c r="F208" s="189" t="s">
        <v>386</v>
      </c>
      <c r="G208" s="191">
        <v>1</v>
      </c>
      <c r="H208" s="196"/>
      <c r="I208" s="190">
        <f t="shared" si="15"/>
        <v>0</v>
      </c>
      <c r="J208" s="189">
        <f t="shared" si="16"/>
        <v>0</v>
      </c>
      <c r="K208" s="194">
        <f t="shared" si="17"/>
        <v>0</v>
      </c>
      <c r="L208" s="194">
        <f t="shared" si="18"/>
        <v>0</v>
      </c>
      <c r="M208" s="194">
        <f>ROUND(G208*(H208),2)</f>
        <v>0</v>
      </c>
      <c r="N208" s="194">
        <v>0</v>
      </c>
      <c r="O208" s="194"/>
      <c r="P208" s="197"/>
      <c r="Q208" s="197"/>
      <c r="R208" s="197"/>
      <c r="S208" s="194">
        <f t="shared" si="19"/>
        <v>0</v>
      </c>
      <c r="T208" s="194"/>
      <c r="U208" s="194"/>
      <c r="V208" s="205"/>
      <c r="W208" s="55"/>
      <c r="Z208">
        <v>0</v>
      </c>
    </row>
    <row r="209" spans="1:26" ht="24.95" customHeight="1" x14ac:dyDescent="0.25">
      <c r="A209" s="185"/>
      <c r="B209" s="217"/>
      <c r="C209" s="186" t="s">
        <v>559</v>
      </c>
      <c r="D209" s="337" t="s">
        <v>560</v>
      </c>
      <c r="E209" s="337"/>
      <c r="F209" s="179" t="s">
        <v>386</v>
      </c>
      <c r="G209" s="181">
        <v>2</v>
      </c>
      <c r="H209" s="187"/>
      <c r="I209" s="180">
        <f t="shared" si="15"/>
        <v>0</v>
      </c>
      <c r="J209" s="179">
        <f t="shared" si="16"/>
        <v>0</v>
      </c>
      <c r="K209" s="184">
        <f t="shared" si="17"/>
        <v>0</v>
      </c>
      <c r="L209" s="184">
        <f t="shared" si="18"/>
        <v>0</v>
      </c>
      <c r="M209" s="184"/>
      <c r="N209" s="184">
        <v>0</v>
      </c>
      <c r="O209" s="184"/>
      <c r="P209" s="188">
        <v>1.0000000000000001E-5</v>
      </c>
      <c r="Q209" s="188"/>
      <c r="R209" s="188">
        <v>1.0000000000000001E-5</v>
      </c>
      <c r="S209" s="184">
        <f t="shared" si="19"/>
        <v>0</v>
      </c>
      <c r="T209" s="184"/>
      <c r="U209" s="184"/>
      <c r="V209" s="204"/>
      <c r="W209" s="55"/>
      <c r="Z209">
        <v>0</v>
      </c>
    </row>
    <row r="210" spans="1:26" ht="24.95" customHeight="1" x14ac:dyDescent="0.25">
      <c r="A210" s="185"/>
      <c r="B210" s="218"/>
      <c r="C210" s="195" t="s">
        <v>561</v>
      </c>
      <c r="D210" s="349" t="s">
        <v>562</v>
      </c>
      <c r="E210" s="349"/>
      <c r="F210" s="189" t="s">
        <v>386</v>
      </c>
      <c r="G210" s="191">
        <v>2</v>
      </c>
      <c r="H210" s="196"/>
      <c r="I210" s="190">
        <f t="shared" si="15"/>
        <v>0</v>
      </c>
      <c r="J210" s="189">
        <f t="shared" si="16"/>
        <v>0</v>
      </c>
      <c r="K210" s="194">
        <f t="shared" si="17"/>
        <v>0</v>
      </c>
      <c r="L210" s="194">
        <f t="shared" si="18"/>
        <v>0</v>
      </c>
      <c r="M210" s="194">
        <f>ROUND(G210*(H210),2)</f>
        <v>0</v>
      </c>
      <c r="N210" s="194">
        <v>0</v>
      </c>
      <c r="O210" s="194"/>
      <c r="P210" s="197"/>
      <c r="Q210" s="197"/>
      <c r="R210" s="197"/>
      <c r="S210" s="194">
        <f t="shared" si="19"/>
        <v>0</v>
      </c>
      <c r="T210" s="194"/>
      <c r="U210" s="194"/>
      <c r="V210" s="205"/>
      <c r="W210" s="55"/>
      <c r="Z210">
        <v>0</v>
      </c>
    </row>
    <row r="211" spans="1:26" ht="24.95" customHeight="1" x14ac:dyDescent="0.25">
      <c r="A211" s="185"/>
      <c r="B211" s="217"/>
      <c r="C211" s="186" t="s">
        <v>563</v>
      </c>
      <c r="D211" s="337" t="s">
        <v>564</v>
      </c>
      <c r="E211" s="337"/>
      <c r="F211" s="179" t="s">
        <v>116</v>
      </c>
      <c r="G211" s="181">
        <v>0.28199999999999997</v>
      </c>
      <c r="H211" s="187"/>
      <c r="I211" s="180">
        <f t="shared" si="15"/>
        <v>0</v>
      </c>
      <c r="J211" s="179">
        <f t="shared" si="16"/>
        <v>0</v>
      </c>
      <c r="K211" s="184">
        <f t="shared" si="17"/>
        <v>0</v>
      </c>
      <c r="L211" s="184">
        <f t="shared" si="18"/>
        <v>0</v>
      </c>
      <c r="M211" s="184"/>
      <c r="N211" s="184">
        <v>0</v>
      </c>
      <c r="O211" s="184"/>
      <c r="P211" s="188"/>
      <c r="Q211" s="188"/>
      <c r="R211" s="188"/>
      <c r="S211" s="184">
        <f t="shared" si="19"/>
        <v>0</v>
      </c>
      <c r="T211" s="184"/>
      <c r="U211" s="184"/>
      <c r="V211" s="204"/>
      <c r="W211" s="55"/>
      <c r="Z211">
        <v>0</v>
      </c>
    </row>
    <row r="212" spans="1:26" x14ac:dyDescent="0.25">
      <c r="A212" s="10"/>
      <c r="B212" s="57"/>
      <c r="C212" s="178">
        <v>725</v>
      </c>
      <c r="D212" s="336" t="s">
        <v>490</v>
      </c>
      <c r="E212" s="336"/>
      <c r="F212" s="10"/>
      <c r="G212" s="177"/>
      <c r="H212" s="69"/>
      <c r="I212" s="146">
        <f>ROUND((SUM(I174:I211))/1,2)</f>
        <v>0</v>
      </c>
      <c r="J212" s="10"/>
      <c r="K212" s="10"/>
      <c r="L212" s="10">
        <f>ROUND((SUM(L174:L211))/1,2)</f>
        <v>0</v>
      </c>
      <c r="M212" s="10">
        <f>ROUND((SUM(M174:M211))/1,2)</f>
        <v>0</v>
      </c>
      <c r="N212" s="10"/>
      <c r="O212" s="10"/>
      <c r="P212" s="198"/>
      <c r="Q212" s="1"/>
      <c r="R212" s="1"/>
      <c r="S212" s="198">
        <f>ROUND((SUM(S174:S211))/1,2)</f>
        <v>0.01</v>
      </c>
      <c r="T212" s="2"/>
      <c r="U212" s="2"/>
      <c r="V212" s="206">
        <f>ROUND((SUM(V174:V211))/1,2)</f>
        <v>0</v>
      </c>
      <c r="W212" s="55"/>
    </row>
    <row r="213" spans="1:26" x14ac:dyDescent="0.25">
      <c r="A213" s="1"/>
      <c r="B213" s="214"/>
      <c r="C213" s="1"/>
      <c r="D213" s="1"/>
      <c r="E213" s="1"/>
      <c r="F213" s="1"/>
      <c r="G213" s="171"/>
      <c r="H213" s="139"/>
      <c r="I213" s="13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07"/>
      <c r="W213" s="55"/>
    </row>
    <row r="214" spans="1:26" x14ac:dyDescent="0.25">
      <c r="A214" s="10"/>
      <c r="B214" s="57"/>
      <c r="C214" s="10"/>
      <c r="D214" s="333" t="s">
        <v>73</v>
      </c>
      <c r="E214" s="333"/>
      <c r="F214" s="10"/>
      <c r="G214" s="177"/>
      <c r="H214" s="69"/>
      <c r="I214" s="146">
        <f>ROUND((SUM(I121:I213))/2,2)</f>
        <v>0</v>
      </c>
      <c r="J214" s="10"/>
      <c r="K214" s="10"/>
      <c r="L214" s="10">
        <f>ROUND((SUM(L121:L213))/2,2)</f>
        <v>0</v>
      </c>
      <c r="M214" s="10">
        <f>ROUND((SUM(M121:M213))/2,2)</f>
        <v>0</v>
      </c>
      <c r="N214" s="10"/>
      <c r="O214" s="10"/>
      <c r="P214" s="198"/>
      <c r="Q214" s="1"/>
      <c r="R214" s="1"/>
      <c r="S214" s="198">
        <f>ROUND((SUM(S121:S213))/2,2)</f>
        <v>0.56000000000000005</v>
      </c>
      <c r="T214" s="1"/>
      <c r="U214" s="1"/>
      <c r="V214" s="206">
        <f>ROUND((SUM(V121:V213))/2,2)</f>
        <v>0</v>
      </c>
      <c r="W214" s="55"/>
    </row>
    <row r="215" spans="1:26" x14ac:dyDescent="0.25">
      <c r="A215" s="1"/>
      <c r="B215" s="219"/>
      <c r="C215" s="199"/>
      <c r="D215" s="350" t="s">
        <v>84</v>
      </c>
      <c r="E215" s="350"/>
      <c r="F215" s="199"/>
      <c r="G215" s="200"/>
      <c r="H215" s="201"/>
      <c r="I215" s="201">
        <f>ROUND((SUM(I85:I214))/3,2)</f>
        <v>0</v>
      </c>
      <c r="J215" s="199"/>
      <c r="K215" s="199">
        <f>ROUND((SUM(K85:K214))/3,2)</f>
        <v>0</v>
      </c>
      <c r="L215" s="199">
        <f>ROUND((SUM(L85:L214))/3,2)</f>
        <v>0</v>
      </c>
      <c r="M215" s="199">
        <f>ROUND((SUM(M85:M214))/3,2)</f>
        <v>0</v>
      </c>
      <c r="N215" s="199"/>
      <c r="O215" s="199"/>
      <c r="P215" s="200"/>
      <c r="Q215" s="199"/>
      <c r="R215" s="199"/>
      <c r="S215" s="200">
        <f>ROUND((SUM(S85:S214))/3,2)</f>
        <v>50.09</v>
      </c>
      <c r="T215" s="199"/>
      <c r="U215" s="199"/>
      <c r="V215" s="208">
        <f>ROUND((SUM(V85:V214))/3,2)</f>
        <v>0</v>
      </c>
      <c r="W215" s="55"/>
      <c r="Y215">
        <f>(SUM(Y85:Y214))</f>
        <v>0</v>
      </c>
      <c r="Z215">
        <f>(SUM(Z85:Z214))</f>
        <v>0</v>
      </c>
    </row>
  </sheetData>
  <mergeCells count="175">
    <mergeCell ref="D212:E212"/>
    <mergeCell ref="D214:E214"/>
    <mergeCell ref="D215:E215"/>
    <mergeCell ref="D206:E206"/>
    <mergeCell ref="D207:E207"/>
    <mergeCell ref="D208:E208"/>
    <mergeCell ref="D209:E209"/>
    <mergeCell ref="D210:E210"/>
    <mergeCell ref="D211:E211"/>
    <mergeCell ref="D200:E200"/>
    <mergeCell ref="D201:E201"/>
    <mergeCell ref="D202:E202"/>
    <mergeCell ref="D203:E203"/>
    <mergeCell ref="D204:E204"/>
    <mergeCell ref="D205:E205"/>
    <mergeCell ref="D194:E194"/>
    <mergeCell ref="D195:E195"/>
    <mergeCell ref="D196:E196"/>
    <mergeCell ref="D197:E197"/>
    <mergeCell ref="D198:E198"/>
    <mergeCell ref="D199:E199"/>
    <mergeCell ref="D188:E188"/>
    <mergeCell ref="D189:E189"/>
    <mergeCell ref="D190:E190"/>
    <mergeCell ref="D191:E191"/>
    <mergeCell ref="D192:E192"/>
    <mergeCell ref="D193:E193"/>
    <mergeCell ref="D182:E182"/>
    <mergeCell ref="D183:E183"/>
    <mergeCell ref="D184:E184"/>
    <mergeCell ref="D185:E185"/>
    <mergeCell ref="D186:E186"/>
    <mergeCell ref="D187:E187"/>
    <mergeCell ref="D176:E176"/>
    <mergeCell ref="D177:E177"/>
    <mergeCell ref="D178:E178"/>
    <mergeCell ref="D179:E179"/>
    <mergeCell ref="D180:E180"/>
    <mergeCell ref="D181:E181"/>
    <mergeCell ref="D169:E169"/>
    <mergeCell ref="D170:E170"/>
    <mergeCell ref="D171:E171"/>
    <mergeCell ref="D172:E172"/>
    <mergeCell ref="D174:E174"/>
    <mergeCell ref="D175:E175"/>
    <mergeCell ref="D163:E163"/>
    <mergeCell ref="D164:E164"/>
    <mergeCell ref="D165:E165"/>
    <mergeCell ref="D166:E166"/>
    <mergeCell ref="D167:E167"/>
    <mergeCell ref="D168:E168"/>
    <mergeCell ref="D157:E157"/>
    <mergeCell ref="D158:E158"/>
    <mergeCell ref="D159:E159"/>
    <mergeCell ref="D160:E160"/>
    <mergeCell ref="D161:E161"/>
    <mergeCell ref="D162:E162"/>
    <mergeCell ref="D150:E150"/>
    <mergeCell ref="D151:E151"/>
    <mergeCell ref="D153:E153"/>
    <mergeCell ref="D154:E154"/>
    <mergeCell ref="D155:E155"/>
    <mergeCell ref="D156:E156"/>
    <mergeCell ref="D144:E144"/>
    <mergeCell ref="D145:E145"/>
    <mergeCell ref="D146:E146"/>
    <mergeCell ref="D147:E147"/>
    <mergeCell ref="D148:E148"/>
    <mergeCell ref="D149:E149"/>
    <mergeCell ref="D138:E138"/>
    <mergeCell ref="D139:E139"/>
    <mergeCell ref="D140:E140"/>
    <mergeCell ref="D141:E141"/>
    <mergeCell ref="D142:E142"/>
    <mergeCell ref="D143:E143"/>
    <mergeCell ref="D132:E132"/>
    <mergeCell ref="D133:E133"/>
    <mergeCell ref="D134:E134"/>
    <mergeCell ref="D135:E135"/>
    <mergeCell ref="D136:E136"/>
    <mergeCell ref="D137:E137"/>
    <mergeCell ref="D125:E125"/>
    <mergeCell ref="D126:E126"/>
    <mergeCell ref="D127:E127"/>
    <mergeCell ref="D128:E128"/>
    <mergeCell ref="D130:E130"/>
    <mergeCell ref="D131:E131"/>
    <mergeCell ref="D117:E117"/>
    <mergeCell ref="D119:E119"/>
    <mergeCell ref="D121:E121"/>
    <mergeCell ref="D122:E122"/>
    <mergeCell ref="D123:E123"/>
    <mergeCell ref="D124:E124"/>
    <mergeCell ref="D110:E110"/>
    <mergeCell ref="D111:E111"/>
    <mergeCell ref="D112:E112"/>
    <mergeCell ref="D113:E113"/>
    <mergeCell ref="D115:E115"/>
    <mergeCell ref="D116:E116"/>
    <mergeCell ref="D103:E103"/>
    <mergeCell ref="D104:E104"/>
    <mergeCell ref="D105:E105"/>
    <mergeCell ref="D106:E106"/>
    <mergeCell ref="D107:E107"/>
    <mergeCell ref="D109:E109"/>
    <mergeCell ref="D98:E98"/>
    <mergeCell ref="D99:E99"/>
    <mergeCell ref="D100:E100"/>
    <mergeCell ref="D102:E102"/>
    <mergeCell ref="D89:E8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B68:D68"/>
    <mergeCell ref="B70:D70"/>
    <mergeCell ref="B74:V74"/>
    <mergeCell ref="D95:E95"/>
    <mergeCell ref="D96:E96"/>
    <mergeCell ref="B54:C54"/>
    <mergeCell ref="B44:V44"/>
    <mergeCell ref="B46:E46"/>
    <mergeCell ref="B47:E47"/>
    <mergeCell ref="B48:E48"/>
    <mergeCell ref="F46:H46"/>
    <mergeCell ref="F47:H47"/>
    <mergeCell ref="F48:H48"/>
    <mergeCell ref="B78:E78"/>
    <mergeCell ref="I76:P76"/>
    <mergeCell ref="B76:E76"/>
    <mergeCell ref="B77:E77"/>
    <mergeCell ref="B61:D61"/>
    <mergeCell ref="B63:D63"/>
    <mergeCell ref="B64:D64"/>
    <mergeCell ref="B65:D65"/>
    <mergeCell ref="B66:D66"/>
    <mergeCell ref="B67:D67"/>
    <mergeCell ref="B55:D55"/>
    <mergeCell ref="B56:D56"/>
    <mergeCell ref="B57:D57"/>
    <mergeCell ref="B58:D58"/>
    <mergeCell ref="B59:D59"/>
    <mergeCell ref="B60:D60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F31:G31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4:B84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01 Zdravotechnika</oddHeader>
    <oddFooter>&amp;RStrana &amp;P z &amp;N    &amp;L&amp;7Spracované systémom Systematic® Kalkulus, tel.: 051 77 10 585</oddFooter>
  </headerFooter>
  <rowBreaks count="2" manualBreakCount="2">
    <brk id="40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workbookViewId="0">
      <pane ySplit="1" topLeftCell="A26" activePane="bottomLeft" state="frozen"/>
      <selection pane="bottomLeft" activeCell="I67" sqref="I67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565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6212'!E57</f>
        <v>0</v>
      </c>
      <c r="D15" s="60">
        <f>'SO 6212'!F57</f>
        <v>0</v>
      </c>
      <c r="E15" s="69">
        <f>'SO 6212'!G57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/>
      <c r="D16" s="95"/>
      <c r="E16" s="96"/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(SUM(Z74:Z87))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6212'!K74:'SO 6212'!K87)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6212'!K74:'SO 6212'!K87)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565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6212'!L85</f>
        <v>0</v>
      </c>
      <c r="F56" s="69">
        <f>'SO 6212'!M85</f>
        <v>0</v>
      </c>
      <c r="G56" s="69">
        <f>'SO 6212'!I85</f>
        <v>0</v>
      </c>
      <c r="H56" s="145">
        <f>'SO 6212'!S85</f>
        <v>0</v>
      </c>
      <c r="I56" s="145">
        <f>'SO 6212'!V85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2" t="s">
        <v>64</v>
      </c>
      <c r="C57" s="333"/>
      <c r="D57" s="333"/>
      <c r="E57" s="146">
        <f>'SO 6212'!L87</f>
        <v>0</v>
      </c>
      <c r="F57" s="146">
        <f>'SO 6212'!M87</f>
        <v>0</v>
      </c>
      <c r="G57" s="146">
        <f>'SO 6212'!I87</f>
        <v>0</v>
      </c>
      <c r="H57" s="147">
        <f>'SO 6212'!S87</f>
        <v>0</v>
      </c>
      <c r="I57" s="147">
        <f>'SO 6212'!V87</f>
        <v>0</v>
      </c>
      <c r="J57" s="147"/>
      <c r="K57" s="147"/>
      <c r="L57" s="147"/>
      <c r="M57" s="147"/>
      <c r="N57" s="147"/>
      <c r="O57" s="147"/>
      <c r="P57" s="147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"/>
      <c r="B58" s="214"/>
      <c r="C58" s="1"/>
      <c r="D58" s="1"/>
      <c r="E58" s="139"/>
      <c r="F58" s="139"/>
      <c r="G58" s="139"/>
      <c r="H58" s="140"/>
      <c r="I58" s="140"/>
      <c r="J58" s="140"/>
      <c r="K58" s="140"/>
      <c r="L58" s="140"/>
      <c r="M58" s="140"/>
      <c r="N58" s="140"/>
      <c r="O58" s="140"/>
      <c r="P58" s="140"/>
      <c r="V58" s="157"/>
      <c r="W58" s="55"/>
    </row>
    <row r="59" spans="1:26" x14ac:dyDescent="0.25">
      <c r="A59" s="148"/>
      <c r="B59" s="347" t="s">
        <v>84</v>
      </c>
      <c r="C59" s="348"/>
      <c r="D59" s="348"/>
      <c r="E59" s="150">
        <f>'SO 6212'!L88</f>
        <v>0</v>
      </c>
      <c r="F59" s="150">
        <f>'SO 6212'!M88</f>
        <v>0</v>
      </c>
      <c r="G59" s="150">
        <f>'SO 6212'!I88</f>
        <v>0</v>
      </c>
      <c r="H59" s="151">
        <f>'SO 6212'!S88</f>
        <v>0</v>
      </c>
      <c r="I59" s="151">
        <f>'SO 6212'!V88</f>
        <v>0</v>
      </c>
      <c r="J59" s="152"/>
      <c r="K59" s="152"/>
      <c r="L59" s="152"/>
      <c r="M59" s="152"/>
      <c r="N59" s="152"/>
      <c r="O59" s="152"/>
      <c r="P59" s="152"/>
      <c r="Q59" s="153"/>
      <c r="R59" s="153"/>
      <c r="S59" s="153"/>
      <c r="T59" s="153"/>
      <c r="U59" s="153"/>
      <c r="V59" s="158"/>
      <c r="W59" s="221"/>
      <c r="X59" s="149"/>
      <c r="Y59" s="149"/>
      <c r="Z59" s="149"/>
    </row>
    <row r="60" spans="1:26" x14ac:dyDescent="0.25">
      <c r="A60" s="15"/>
      <c r="B60" s="42"/>
      <c r="C60" s="3"/>
      <c r="D60" s="3"/>
      <c r="E60" s="14"/>
      <c r="F60" s="14"/>
      <c r="G60" s="14"/>
      <c r="H60" s="159"/>
      <c r="I60" s="159"/>
      <c r="J60" s="159"/>
      <c r="K60" s="159"/>
      <c r="L60" s="159"/>
      <c r="M60" s="159"/>
      <c r="N60" s="159"/>
      <c r="O60" s="159"/>
      <c r="P60" s="159"/>
      <c r="Q60" s="11"/>
      <c r="R60" s="11"/>
      <c r="S60" s="11"/>
      <c r="T60" s="11"/>
      <c r="U60" s="11"/>
      <c r="V60" s="11"/>
      <c r="W60" s="55"/>
    </row>
    <row r="61" spans="1:26" x14ac:dyDescent="0.25">
      <c r="A61" s="15"/>
      <c r="B61" s="42"/>
      <c r="C61" s="3"/>
      <c r="D61" s="3"/>
      <c r="E61" s="14"/>
      <c r="F61" s="14"/>
      <c r="G61" s="14"/>
      <c r="H61" s="159"/>
      <c r="I61" s="159"/>
      <c r="J61" s="159"/>
      <c r="K61" s="159"/>
      <c r="L61" s="159"/>
      <c r="M61" s="159"/>
      <c r="N61" s="159"/>
      <c r="O61" s="159"/>
      <c r="P61" s="159"/>
      <c r="Q61" s="11"/>
      <c r="R61" s="11"/>
      <c r="S61" s="11"/>
      <c r="T61" s="11"/>
      <c r="U61" s="11"/>
      <c r="V61" s="11"/>
      <c r="W61" s="55"/>
    </row>
    <row r="62" spans="1:26" x14ac:dyDescent="0.25">
      <c r="A62" s="15"/>
      <c r="B62" s="38"/>
      <c r="C62" s="8"/>
      <c r="D62" s="8"/>
      <c r="E62" s="27"/>
      <c r="F62" s="27"/>
      <c r="G62" s="27"/>
      <c r="H62" s="160"/>
      <c r="I62" s="160"/>
      <c r="J62" s="160"/>
      <c r="K62" s="160"/>
      <c r="L62" s="160"/>
      <c r="M62" s="160"/>
      <c r="N62" s="160"/>
      <c r="O62" s="160"/>
      <c r="P62" s="160"/>
      <c r="Q62" s="16"/>
      <c r="R62" s="16"/>
      <c r="S62" s="16"/>
      <c r="T62" s="16"/>
      <c r="U62" s="16"/>
      <c r="V62" s="16"/>
      <c r="W62" s="55"/>
    </row>
    <row r="63" spans="1:26" ht="35.1" customHeight="1" x14ac:dyDescent="0.25">
      <c r="A63" s="1"/>
      <c r="B63" s="338" t="s">
        <v>85</v>
      </c>
      <c r="C63" s="339"/>
      <c r="D63" s="33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55"/>
    </row>
    <row r="64" spans="1:26" x14ac:dyDescent="0.25">
      <c r="A64" s="15"/>
      <c r="B64" s="99"/>
      <c r="C64" s="19"/>
      <c r="D64" s="19"/>
      <c r="E64" s="101"/>
      <c r="F64" s="101"/>
      <c r="G64" s="101"/>
      <c r="H64" s="174"/>
      <c r="I64" s="174"/>
      <c r="J64" s="174"/>
      <c r="K64" s="174"/>
      <c r="L64" s="174"/>
      <c r="M64" s="174"/>
      <c r="N64" s="174"/>
      <c r="O64" s="174"/>
      <c r="P64" s="174"/>
      <c r="Q64" s="20"/>
      <c r="R64" s="20"/>
      <c r="S64" s="20"/>
      <c r="T64" s="20"/>
      <c r="U64" s="20"/>
      <c r="V64" s="20"/>
      <c r="W64" s="55"/>
    </row>
    <row r="65" spans="1:26" ht="20.100000000000001" customHeight="1" x14ac:dyDescent="0.25">
      <c r="A65" s="209"/>
      <c r="B65" s="341" t="s">
        <v>28</v>
      </c>
      <c r="C65" s="342"/>
      <c r="D65" s="342"/>
      <c r="E65" s="343"/>
      <c r="F65" s="172"/>
      <c r="G65" s="172"/>
      <c r="H65" s="173" t="s">
        <v>25</v>
      </c>
      <c r="I65" s="344"/>
      <c r="J65" s="345"/>
      <c r="K65" s="345"/>
      <c r="L65" s="345"/>
      <c r="M65" s="345"/>
      <c r="N65" s="345"/>
      <c r="O65" s="345"/>
      <c r="P65" s="346"/>
      <c r="Q65" s="18"/>
      <c r="R65" s="18"/>
      <c r="S65" s="18"/>
      <c r="T65" s="18"/>
      <c r="U65" s="18"/>
      <c r="V65" s="18"/>
      <c r="W65" s="55"/>
    </row>
    <row r="66" spans="1:26" ht="20.100000000000001" customHeight="1" x14ac:dyDescent="0.25">
      <c r="A66" s="209"/>
      <c r="B66" s="324" t="s">
        <v>29</v>
      </c>
      <c r="C66" s="325"/>
      <c r="D66" s="325"/>
      <c r="E66" s="326"/>
      <c r="F66" s="168"/>
      <c r="G66" s="168"/>
      <c r="H66" s="169" t="s">
        <v>23</v>
      </c>
      <c r="I66" s="169"/>
      <c r="J66" s="159"/>
      <c r="K66" s="159"/>
      <c r="L66" s="159"/>
      <c r="M66" s="159"/>
      <c r="N66" s="159"/>
      <c r="O66" s="159"/>
      <c r="P66" s="159"/>
      <c r="Q66" s="11"/>
      <c r="R66" s="11"/>
      <c r="S66" s="11"/>
      <c r="T66" s="11"/>
      <c r="U66" s="11"/>
      <c r="V66" s="11"/>
      <c r="W66" s="55"/>
    </row>
    <row r="67" spans="1:26" ht="20.100000000000001" customHeight="1" x14ac:dyDescent="0.25">
      <c r="A67" s="209"/>
      <c r="B67" s="324" t="s">
        <v>30</v>
      </c>
      <c r="C67" s="325"/>
      <c r="D67" s="325"/>
      <c r="E67" s="326"/>
      <c r="F67" s="168"/>
      <c r="G67" s="168"/>
      <c r="H67" s="169" t="s">
        <v>96</v>
      </c>
      <c r="I67" s="169"/>
      <c r="J67" s="159"/>
      <c r="K67" s="159"/>
      <c r="L67" s="159"/>
      <c r="M67" s="159"/>
      <c r="N67" s="159"/>
      <c r="O67" s="159"/>
      <c r="P67" s="159"/>
      <c r="Q67" s="11"/>
      <c r="R67" s="11"/>
      <c r="S67" s="11"/>
      <c r="T67" s="11"/>
      <c r="U67" s="11"/>
      <c r="V67" s="11"/>
      <c r="W67" s="55"/>
    </row>
    <row r="68" spans="1:26" ht="20.100000000000001" customHeight="1" x14ac:dyDescent="0.25">
      <c r="A68" s="15"/>
      <c r="B68" s="213" t="s">
        <v>97</v>
      </c>
      <c r="C68" s="3"/>
      <c r="D68" s="3"/>
      <c r="E68" s="14"/>
      <c r="F68" s="14"/>
      <c r="G68" s="14"/>
      <c r="H68" s="159"/>
      <c r="I68" s="159"/>
      <c r="J68" s="159"/>
      <c r="K68" s="159"/>
      <c r="L68" s="159"/>
      <c r="M68" s="159"/>
      <c r="N68" s="159"/>
      <c r="O68" s="159"/>
      <c r="P68" s="159"/>
      <c r="Q68" s="11"/>
      <c r="R68" s="11"/>
      <c r="S68" s="11"/>
      <c r="T68" s="11"/>
      <c r="U68" s="11"/>
      <c r="V68" s="11"/>
      <c r="W68" s="55"/>
    </row>
    <row r="69" spans="1:26" ht="20.100000000000001" customHeight="1" x14ac:dyDescent="0.25">
      <c r="A69" s="15"/>
      <c r="B69" s="213" t="s">
        <v>565</v>
      </c>
      <c r="C69" s="3"/>
      <c r="D69" s="3"/>
      <c r="E69" s="14"/>
      <c r="F69" s="14"/>
      <c r="G69" s="14"/>
      <c r="H69" s="159"/>
      <c r="I69" s="159"/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55"/>
    </row>
    <row r="70" spans="1:26" ht="20.100000000000001" customHeight="1" x14ac:dyDescent="0.25">
      <c r="A70" s="15"/>
      <c r="B70" s="42"/>
      <c r="C70" s="3"/>
      <c r="D70" s="3"/>
      <c r="E70" s="14"/>
      <c r="F70" s="14"/>
      <c r="G70" s="14"/>
      <c r="H70" s="159"/>
      <c r="I70" s="159"/>
      <c r="J70" s="159"/>
      <c r="K70" s="159"/>
      <c r="L70" s="159"/>
      <c r="M70" s="159"/>
      <c r="N70" s="159"/>
      <c r="O70" s="159"/>
      <c r="P70" s="159"/>
      <c r="Q70" s="11"/>
      <c r="R70" s="11"/>
      <c r="S70" s="11"/>
      <c r="T70" s="11"/>
      <c r="U70" s="11"/>
      <c r="V70" s="11"/>
      <c r="W70" s="55"/>
    </row>
    <row r="71" spans="1:26" ht="20.100000000000001" customHeight="1" x14ac:dyDescent="0.25">
      <c r="A71" s="15"/>
      <c r="B71" s="42"/>
      <c r="C71" s="3"/>
      <c r="D71" s="3"/>
      <c r="E71" s="14"/>
      <c r="F71" s="14"/>
      <c r="G71" s="14"/>
      <c r="H71" s="159"/>
      <c r="I71" s="15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100000000000001" customHeight="1" x14ac:dyDescent="0.25">
      <c r="A72" s="15"/>
      <c r="B72" s="215" t="s">
        <v>63</v>
      </c>
      <c r="C72" s="170"/>
      <c r="D72" s="170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x14ac:dyDescent="0.25">
      <c r="A73" s="2"/>
      <c r="B73" s="216" t="s">
        <v>86</v>
      </c>
      <c r="C73" s="135" t="s">
        <v>87</v>
      </c>
      <c r="D73" s="135" t="s">
        <v>88</v>
      </c>
      <c r="E73" s="161"/>
      <c r="F73" s="161" t="s">
        <v>89</v>
      </c>
      <c r="G73" s="161" t="s">
        <v>90</v>
      </c>
      <c r="H73" s="162" t="s">
        <v>91</v>
      </c>
      <c r="I73" s="162" t="s">
        <v>92</v>
      </c>
      <c r="J73" s="162"/>
      <c r="K73" s="162"/>
      <c r="L73" s="162"/>
      <c r="M73" s="162"/>
      <c r="N73" s="162"/>
      <c r="O73" s="162"/>
      <c r="P73" s="162" t="s">
        <v>93</v>
      </c>
      <c r="Q73" s="163"/>
      <c r="R73" s="163"/>
      <c r="S73" s="135" t="s">
        <v>94</v>
      </c>
      <c r="T73" s="164"/>
      <c r="U73" s="164"/>
      <c r="V73" s="135" t="s">
        <v>95</v>
      </c>
      <c r="W73" s="55"/>
    </row>
    <row r="74" spans="1:26" x14ac:dyDescent="0.25">
      <c r="A74" s="10"/>
      <c r="B74" s="75"/>
      <c r="C74" s="175"/>
      <c r="D74" s="335" t="s">
        <v>64</v>
      </c>
      <c r="E74" s="335"/>
      <c r="F74" s="141"/>
      <c r="G74" s="176"/>
      <c r="H74" s="141"/>
      <c r="I74" s="141"/>
      <c r="J74" s="142"/>
      <c r="K74" s="142"/>
      <c r="L74" s="142"/>
      <c r="M74" s="142"/>
      <c r="N74" s="142"/>
      <c r="O74" s="142"/>
      <c r="P74" s="142"/>
      <c r="Q74" s="111"/>
      <c r="R74" s="111"/>
      <c r="S74" s="111"/>
      <c r="T74" s="111"/>
      <c r="U74" s="111"/>
      <c r="V74" s="202"/>
      <c r="W74" s="221"/>
      <c r="X74" s="144"/>
      <c r="Y74" s="144"/>
      <c r="Z74" s="144"/>
    </row>
    <row r="75" spans="1:26" x14ac:dyDescent="0.25">
      <c r="A75" s="10"/>
      <c r="B75" s="57"/>
      <c r="C75" s="178">
        <v>1</v>
      </c>
      <c r="D75" s="336" t="s">
        <v>98</v>
      </c>
      <c r="E75" s="336"/>
      <c r="F75" s="69"/>
      <c r="G75" s="177"/>
      <c r="H75" s="69"/>
      <c r="I75" s="69"/>
      <c r="J75" s="145"/>
      <c r="K75" s="145"/>
      <c r="L75" s="145"/>
      <c r="M75" s="145"/>
      <c r="N75" s="145"/>
      <c r="O75" s="145"/>
      <c r="P75" s="145"/>
      <c r="Q75" s="10"/>
      <c r="R75" s="10"/>
      <c r="S75" s="10"/>
      <c r="T75" s="10"/>
      <c r="U75" s="10"/>
      <c r="V75" s="203"/>
      <c r="W75" s="221"/>
      <c r="X75" s="144"/>
      <c r="Y75" s="144"/>
      <c r="Z75" s="144"/>
    </row>
    <row r="76" spans="1:26" ht="24.95" customHeight="1" x14ac:dyDescent="0.25">
      <c r="A76" s="185"/>
      <c r="B76" s="217"/>
      <c r="C76" s="186" t="s">
        <v>566</v>
      </c>
      <c r="D76" s="337" t="s">
        <v>567</v>
      </c>
      <c r="E76" s="337"/>
      <c r="F76" s="180" t="s">
        <v>226</v>
      </c>
      <c r="G76" s="181">
        <v>1</v>
      </c>
      <c r="H76" s="187"/>
      <c r="I76" s="180">
        <f t="shared" ref="I76:I84" si="0">ROUND(G76*(H76),2)</f>
        <v>0</v>
      </c>
      <c r="J76" s="182">
        <f t="shared" ref="J76:J84" si="1">ROUND(G76*(N76),2)</f>
        <v>0</v>
      </c>
      <c r="K76" s="183">
        <f t="shared" ref="K76:K84" si="2">ROUND(G76*(O76),2)</f>
        <v>0</v>
      </c>
      <c r="L76" s="183">
        <f t="shared" ref="L76:L84" si="3">ROUND(G76*(H76),2)</f>
        <v>0</v>
      </c>
      <c r="M76" s="183"/>
      <c r="N76" s="183">
        <v>0</v>
      </c>
      <c r="O76" s="183"/>
      <c r="P76" s="188"/>
      <c r="Q76" s="188"/>
      <c r="R76" s="188"/>
      <c r="S76" s="184">
        <f t="shared" ref="S76:S84" si="4">ROUND(G76*(P76),3)</f>
        <v>0</v>
      </c>
      <c r="T76" s="184"/>
      <c r="U76" s="184"/>
      <c r="V76" s="204"/>
      <c r="W76" s="55"/>
      <c r="Z76">
        <v>0</v>
      </c>
    </row>
    <row r="77" spans="1:26" ht="24.95" customHeight="1" x14ac:dyDescent="0.25">
      <c r="A77" s="185"/>
      <c r="B77" s="217"/>
      <c r="C77" s="186" t="s">
        <v>568</v>
      </c>
      <c r="D77" s="337" t="s">
        <v>569</v>
      </c>
      <c r="E77" s="337"/>
      <c r="F77" s="180" t="s">
        <v>226</v>
      </c>
      <c r="G77" s="181">
        <v>1</v>
      </c>
      <c r="H77" s="187"/>
      <c r="I77" s="180">
        <f t="shared" si="0"/>
        <v>0</v>
      </c>
      <c r="J77" s="182">
        <f t="shared" si="1"/>
        <v>0</v>
      </c>
      <c r="K77" s="183">
        <f t="shared" si="2"/>
        <v>0</v>
      </c>
      <c r="L77" s="183">
        <f t="shared" si="3"/>
        <v>0</v>
      </c>
      <c r="M77" s="183"/>
      <c r="N77" s="183">
        <v>0</v>
      </c>
      <c r="O77" s="183"/>
      <c r="P77" s="188"/>
      <c r="Q77" s="188"/>
      <c r="R77" s="188"/>
      <c r="S77" s="184">
        <f t="shared" si="4"/>
        <v>0</v>
      </c>
      <c r="T77" s="184"/>
      <c r="U77" s="184"/>
      <c r="V77" s="204"/>
      <c r="W77" s="55"/>
      <c r="Z77">
        <v>0</v>
      </c>
    </row>
    <row r="78" spans="1:26" ht="35.1" customHeight="1" x14ac:dyDescent="0.25">
      <c r="A78" s="185"/>
      <c r="B78" s="217"/>
      <c r="C78" s="186" t="s">
        <v>570</v>
      </c>
      <c r="D78" s="337" t="s">
        <v>571</v>
      </c>
      <c r="E78" s="337"/>
      <c r="F78" s="180" t="s">
        <v>226</v>
      </c>
      <c r="G78" s="181">
        <v>1</v>
      </c>
      <c r="H78" s="187"/>
      <c r="I78" s="180">
        <f t="shared" si="0"/>
        <v>0</v>
      </c>
      <c r="J78" s="182">
        <f t="shared" si="1"/>
        <v>0</v>
      </c>
      <c r="K78" s="183">
        <f t="shared" si="2"/>
        <v>0</v>
      </c>
      <c r="L78" s="183">
        <f t="shared" si="3"/>
        <v>0</v>
      </c>
      <c r="M78" s="183"/>
      <c r="N78" s="183">
        <v>0</v>
      </c>
      <c r="O78" s="183"/>
      <c r="P78" s="188"/>
      <c r="Q78" s="188"/>
      <c r="R78" s="188"/>
      <c r="S78" s="184">
        <f t="shared" si="4"/>
        <v>0</v>
      </c>
      <c r="T78" s="184"/>
      <c r="U78" s="184"/>
      <c r="V78" s="204"/>
      <c r="W78" s="55"/>
      <c r="Z78">
        <v>0</v>
      </c>
    </row>
    <row r="79" spans="1:26" ht="24.95" customHeight="1" x14ac:dyDescent="0.25">
      <c r="A79" s="185"/>
      <c r="B79" s="217"/>
      <c r="C79" s="186" t="s">
        <v>572</v>
      </c>
      <c r="D79" s="337" t="s">
        <v>573</v>
      </c>
      <c r="E79" s="337"/>
      <c r="F79" s="180" t="s">
        <v>152</v>
      </c>
      <c r="G79" s="181">
        <v>10</v>
      </c>
      <c r="H79" s="187"/>
      <c r="I79" s="180">
        <f t="shared" si="0"/>
        <v>0</v>
      </c>
      <c r="J79" s="182">
        <f t="shared" si="1"/>
        <v>0</v>
      </c>
      <c r="K79" s="183">
        <f t="shared" si="2"/>
        <v>0</v>
      </c>
      <c r="L79" s="183">
        <f t="shared" si="3"/>
        <v>0</v>
      </c>
      <c r="M79" s="183"/>
      <c r="N79" s="183">
        <v>0</v>
      </c>
      <c r="O79" s="183"/>
      <c r="P79" s="188"/>
      <c r="Q79" s="188"/>
      <c r="R79" s="188"/>
      <c r="S79" s="184">
        <f t="shared" si="4"/>
        <v>0</v>
      </c>
      <c r="T79" s="184"/>
      <c r="U79" s="184"/>
      <c r="V79" s="204"/>
      <c r="W79" s="55"/>
      <c r="Z79">
        <v>0</v>
      </c>
    </row>
    <row r="80" spans="1:26" ht="24.95" customHeight="1" x14ac:dyDescent="0.25">
      <c r="A80" s="185"/>
      <c r="B80" s="217"/>
      <c r="C80" s="186" t="s">
        <v>574</v>
      </c>
      <c r="D80" s="337" t="s">
        <v>575</v>
      </c>
      <c r="E80" s="337"/>
      <c r="F80" s="180" t="s">
        <v>152</v>
      </c>
      <c r="G80" s="181">
        <v>10</v>
      </c>
      <c r="H80" s="187"/>
      <c r="I80" s="180">
        <f t="shared" si="0"/>
        <v>0</v>
      </c>
      <c r="J80" s="182">
        <f t="shared" si="1"/>
        <v>0</v>
      </c>
      <c r="K80" s="183">
        <f t="shared" si="2"/>
        <v>0</v>
      </c>
      <c r="L80" s="183">
        <f t="shared" si="3"/>
        <v>0</v>
      </c>
      <c r="M80" s="183"/>
      <c r="N80" s="183">
        <v>0</v>
      </c>
      <c r="O80" s="183"/>
      <c r="P80" s="188"/>
      <c r="Q80" s="188"/>
      <c r="R80" s="188"/>
      <c r="S80" s="184">
        <f t="shared" si="4"/>
        <v>0</v>
      </c>
      <c r="T80" s="184"/>
      <c r="U80" s="184"/>
      <c r="V80" s="204"/>
      <c r="W80" s="55"/>
      <c r="Z80">
        <v>0</v>
      </c>
    </row>
    <row r="81" spans="1:26" ht="24.95" customHeight="1" x14ac:dyDescent="0.25">
      <c r="A81" s="185"/>
      <c r="B81" s="217"/>
      <c r="C81" s="186" t="s">
        <v>576</v>
      </c>
      <c r="D81" s="337" t="s">
        <v>577</v>
      </c>
      <c r="E81" s="337"/>
      <c r="F81" s="180" t="s">
        <v>386</v>
      </c>
      <c r="G81" s="181">
        <v>4</v>
      </c>
      <c r="H81" s="187"/>
      <c r="I81" s="180">
        <f t="shared" si="0"/>
        <v>0</v>
      </c>
      <c r="J81" s="182">
        <f t="shared" si="1"/>
        <v>0</v>
      </c>
      <c r="K81" s="183">
        <f t="shared" si="2"/>
        <v>0</v>
      </c>
      <c r="L81" s="183">
        <f t="shared" si="3"/>
        <v>0</v>
      </c>
      <c r="M81" s="183"/>
      <c r="N81" s="183">
        <v>0</v>
      </c>
      <c r="O81" s="183"/>
      <c r="P81" s="188"/>
      <c r="Q81" s="188"/>
      <c r="R81" s="188"/>
      <c r="S81" s="184">
        <f t="shared" si="4"/>
        <v>0</v>
      </c>
      <c r="T81" s="184"/>
      <c r="U81" s="184"/>
      <c r="V81" s="204"/>
      <c r="W81" s="55"/>
      <c r="Z81">
        <v>0</v>
      </c>
    </row>
    <row r="82" spans="1:26" ht="24.95" customHeight="1" x14ac:dyDescent="0.25">
      <c r="A82" s="185"/>
      <c r="B82" s="217"/>
      <c r="C82" s="186" t="s">
        <v>578</v>
      </c>
      <c r="D82" s="337" t="s">
        <v>579</v>
      </c>
      <c r="E82" s="337"/>
      <c r="F82" s="180" t="s">
        <v>386</v>
      </c>
      <c r="G82" s="181">
        <v>2</v>
      </c>
      <c r="H82" s="187"/>
      <c r="I82" s="180">
        <f t="shared" si="0"/>
        <v>0</v>
      </c>
      <c r="J82" s="182">
        <f t="shared" si="1"/>
        <v>0</v>
      </c>
      <c r="K82" s="183">
        <f t="shared" si="2"/>
        <v>0</v>
      </c>
      <c r="L82" s="183">
        <f t="shared" si="3"/>
        <v>0</v>
      </c>
      <c r="M82" s="183"/>
      <c r="N82" s="183">
        <v>0</v>
      </c>
      <c r="O82" s="183"/>
      <c r="P82" s="188"/>
      <c r="Q82" s="188"/>
      <c r="R82" s="188"/>
      <c r="S82" s="184">
        <f t="shared" si="4"/>
        <v>0</v>
      </c>
      <c r="T82" s="184"/>
      <c r="U82" s="184"/>
      <c r="V82" s="204"/>
      <c r="W82" s="55"/>
      <c r="Z82">
        <v>0</v>
      </c>
    </row>
    <row r="83" spans="1:26" ht="24.95" customHeight="1" x14ac:dyDescent="0.25">
      <c r="A83" s="185"/>
      <c r="B83" s="217"/>
      <c r="C83" s="186" t="s">
        <v>580</v>
      </c>
      <c r="D83" s="337" t="s">
        <v>581</v>
      </c>
      <c r="E83" s="337"/>
      <c r="F83" s="180" t="s">
        <v>386</v>
      </c>
      <c r="G83" s="181">
        <v>2</v>
      </c>
      <c r="H83" s="187"/>
      <c r="I83" s="180">
        <f t="shared" si="0"/>
        <v>0</v>
      </c>
      <c r="J83" s="182">
        <f t="shared" si="1"/>
        <v>0</v>
      </c>
      <c r="K83" s="183">
        <f t="shared" si="2"/>
        <v>0</v>
      </c>
      <c r="L83" s="183">
        <f t="shared" si="3"/>
        <v>0</v>
      </c>
      <c r="M83" s="183"/>
      <c r="N83" s="183">
        <v>0</v>
      </c>
      <c r="O83" s="183"/>
      <c r="P83" s="188"/>
      <c r="Q83" s="188"/>
      <c r="R83" s="188"/>
      <c r="S83" s="184">
        <f t="shared" si="4"/>
        <v>0</v>
      </c>
      <c r="T83" s="184"/>
      <c r="U83" s="184"/>
      <c r="V83" s="204"/>
      <c r="W83" s="55"/>
      <c r="Z83">
        <v>0</v>
      </c>
    </row>
    <row r="84" spans="1:26" ht="24.95" customHeight="1" x14ac:dyDescent="0.25">
      <c r="A84" s="185"/>
      <c r="B84" s="217"/>
      <c r="C84" s="186" t="s">
        <v>582</v>
      </c>
      <c r="D84" s="337" t="s">
        <v>583</v>
      </c>
      <c r="E84" s="337"/>
      <c r="F84" s="180" t="s">
        <v>358</v>
      </c>
      <c r="G84" s="181">
        <v>1</v>
      </c>
      <c r="H84" s="187"/>
      <c r="I84" s="180">
        <f t="shared" si="0"/>
        <v>0</v>
      </c>
      <c r="J84" s="182">
        <f t="shared" si="1"/>
        <v>0</v>
      </c>
      <c r="K84" s="183">
        <f t="shared" si="2"/>
        <v>0</v>
      </c>
      <c r="L84" s="183">
        <f t="shared" si="3"/>
        <v>0</v>
      </c>
      <c r="M84" s="183"/>
      <c r="N84" s="183">
        <v>0</v>
      </c>
      <c r="O84" s="183"/>
      <c r="P84" s="188"/>
      <c r="Q84" s="188"/>
      <c r="R84" s="188"/>
      <c r="S84" s="184">
        <f t="shared" si="4"/>
        <v>0</v>
      </c>
      <c r="T84" s="184"/>
      <c r="U84" s="184"/>
      <c r="V84" s="204"/>
      <c r="W84" s="55"/>
      <c r="Z84">
        <v>0</v>
      </c>
    </row>
    <row r="85" spans="1:26" x14ac:dyDescent="0.25">
      <c r="A85" s="10"/>
      <c r="B85" s="57"/>
      <c r="C85" s="178">
        <v>1</v>
      </c>
      <c r="D85" s="336" t="s">
        <v>98</v>
      </c>
      <c r="E85" s="336"/>
      <c r="F85" s="69"/>
      <c r="G85" s="177"/>
      <c r="H85" s="69"/>
      <c r="I85" s="146">
        <f>ROUND((SUM(I75:I84))/1,2)</f>
        <v>0</v>
      </c>
      <c r="J85" s="145"/>
      <c r="K85" s="145"/>
      <c r="L85" s="145">
        <f>ROUND((SUM(L75:L84))/1,2)</f>
        <v>0</v>
      </c>
      <c r="M85" s="145">
        <f>ROUND((SUM(M75:M84))/1,2)</f>
        <v>0</v>
      </c>
      <c r="N85" s="145"/>
      <c r="O85" s="145"/>
      <c r="P85" s="198"/>
      <c r="Q85" s="1"/>
      <c r="R85" s="1"/>
      <c r="S85" s="198">
        <f>ROUND((SUM(S75:S84))/1,2)</f>
        <v>0</v>
      </c>
      <c r="T85" s="2"/>
      <c r="U85" s="2"/>
      <c r="V85" s="206">
        <f>ROUND((SUM(V75:V84))/1,2)</f>
        <v>0</v>
      </c>
      <c r="W85" s="55"/>
    </row>
    <row r="86" spans="1:26" x14ac:dyDescent="0.25">
      <c r="A86" s="1"/>
      <c r="B86" s="214"/>
      <c r="C86" s="1"/>
      <c r="D86" s="1"/>
      <c r="E86" s="139"/>
      <c r="F86" s="139"/>
      <c r="G86" s="171"/>
      <c r="H86" s="139"/>
      <c r="I86" s="139"/>
      <c r="J86" s="140"/>
      <c r="K86" s="140"/>
      <c r="L86" s="140"/>
      <c r="M86" s="140"/>
      <c r="N86" s="140"/>
      <c r="O86" s="140"/>
      <c r="P86" s="140"/>
      <c r="Q86" s="1"/>
      <c r="R86" s="1"/>
      <c r="S86" s="1"/>
      <c r="T86" s="1"/>
      <c r="U86" s="1"/>
      <c r="V86" s="207"/>
      <c r="W86" s="55"/>
    </row>
    <row r="87" spans="1:26" x14ac:dyDescent="0.25">
      <c r="A87" s="10"/>
      <c r="B87" s="57"/>
      <c r="C87" s="10"/>
      <c r="D87" s="333" t="s">
        <v>64</v>
      </c>
      <c r="E87" s="333"/>
      <c r="F87" s="69"/>
      <c r="G87" s="177"/>
      <c r="H87" s="69"/>
      <c r="I87" s="146">
        <f>ROUND((SUM(I74:I86))/2,2)</f>
        <v>0</v>
      </c>
      <c r="J87" s="145"/>
      <c r="K87" s="145"/>
      <c r="L87" s="145">
        <f>ROUND((SUM(L74:L86))/2,2)</f>
        <v>0</v>
      </c>
      <c r="M87" s="145">
        <f>ROUND((SUM(M74:M86))/2,2)</f>
        <v>0</v>
      </c>
      <c r="N87" s="145"/>
      <c r="O87" s="145"/>
      <c r="P87" s="198"/>
      <c r="Q87" s="1"/>
      <c r="R87" s="1"/>
      <c r="S87" s="198">
        <f>ROUND((SUM(S74:S86))/2,2)</f>
        <v>0</v>
      </c>
      <c r="T87" s="1"/>
      <c r="U87" s="1"/>
      <c r="V87" s="206">
        <f>ROUND((SUM(V74:V86))/2,2)</f>
        <v>0</v>
      </c>
      <c r="W87" s="55"/>
    </row>
    <row r="88" spans="1:26" x14ac:dyDescent="0.25">
      <c r="A88" s="1"/>
      <c r="B88" s="219"/>
      <c r="C88" s="199"/>
      <c r="D88" s="350" t="s">
        <v>84</v>
      </c>
      <c r="E88" s="350"/>
      <c r="F88" s="201"/>
      <c r="G88" s="200"/>
      <c r="H88" s="201"/>
      <c r="I88" s="201">
        <f>ROUND((SUM(I74:I87))/3,2)</f>
        <v>0</v>
      </c>
      <c r="J88" s="223"/>
      <c r="K88" s="223">
        <f>ROUND((SUM(K74:K87))/3,2)</f>
        <v>0</v>
      </c>
      <c r="L88" s="223">
        <f>ROUND((SUM(L74:L87))/3,2)</f>
        <v>0</v>
      </c>
      <c r="M88" s="223">
        <f>ROUND((SUM(M74:M87))/3,2)</f>
        <v>0</v>
      </c>
      <c r="N88" s="223"/>
      <c r="O88" s="223"/>
      <c r="P88" s="200"/>
      <c r="Q88" s="199"/>
      <c r="R88" s="199"/>
      <c r="S88" s="200">
        <f>ROUND((SUM(S74:S87))/3,2)</f>
        <v>0</v>
      </c>
      <c r="T88" s="199"/>
      <c r="U88" s="199"/>
      <c r="V88" s="208">
        <f>ROUND((SUM(V74:V87))/3,2)</f>
        <v>0</v>
      </c>
      <c r="W88" s="55"/>
      <c r="Y88">
        <f>(SUM(Y74:Y87))</f>
        <v>0</v>
      </c>
      <c r="Z88">
        <f>(SUM(Z74:Z87))</f>
        <v>0</v>
      </c>
    </row>
  </sheetData>
  <mergeCells count="58">
    <mergeCell ref="D88:E88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7:E87"/>
    <mergeCell ref="D75:E75"/>
    <mergeCell ref="B55:D55"/>
    <mergeCell ref="B56:D56"/>
    <mergeCell ref="B57:D57"/>
    <mergeCell ref="B59:D59"/>
    <mergeCell ref="B63:V63"/>
    <mergeCell ref="B65:E65"/>
    <mergeCell ref="B66:E66"/>
    <mergeCell ref="B67:E67"/>
    <mergeCell ref="I65:P65"/>
    <mergeCell ref="D74:E74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30:G30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G28"/>
    <mergeCell ref="F29:G29"/>
    <mergeCell ref="F18:H18"/>
    <mergeCell ref="B1:C1"/>
    <mergeCell ref="E1:F1"/>
    <mergeCell ref="B2:V2"/>
    <mergeCell ref="B3:V3"/>
    <mergeCell ref="B7:H7"/>
    <mergeCell ref="B9:H9"/>
    <mergeCell ref="B11:H11"/>
    <mergeCell ref="F14:H14"/>
    <mergeCell ref="F15:H15"/>
    <mergeCell ref="F16:H16"/>
    <mergeCell ref="F17:H17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3:B73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01 Vzduchotechnika</oddHeader>
    <oddFooter>&amp;RStrana &amp;P z &amp;N    &amp;L&amp;7Spracované systémom Systematic® Kalkulus, tel.: 051 77 10 585</oddFooter>
  </headerFooter>
  <rowBreaks count="2" manualBreakCount="2">
    <brk id="40" max="16383" man="1"/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8"/>
  <sheetViews>
    <sheetView workbookViewId="0">
      <pane ySplit="1" topLeftCell="A71" activePane="bottomLeft" state="frozen"/>
      <selection pane="bottomLeft" activeCell="S69" sqref="S69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584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/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/>
      <c r="D15" s="60"/>
      <c r="E15" s="69"/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/>
      <c r="D16" s="95"/>
      <c r="E16" s="96"/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(SUM(Z79:Z137))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>
        <f>'SO 6213'!E58</f>
        <v>0</v>
      </c>
      <c r="D17" s="60">
        <f>'SO 6213'!F58</f>
        <v>0</v>
      </c>
      <c r="E17" s="69">
        <f>'SO 6213'!G58</f>
        <v>0</v>
      </c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6213'!K79:'SO 6213'!K137)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6213'!K79:'SO 6213'!K137)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584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585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586</v>
      </c>
      <c r="C56" s="269"/>
      <c r="D56" s="269"/>
      <c r="E56" s="69">
        <f>'SO 6213'!L119</f>
        <v>0</v>
      </c>
      <c r="F56" s="69">
        <f>'SO 6213'!M119</f>
        <v>0</v>
      </c>
      <c r="G56" s="69">
        <f>'SO 6213'!I119</f>
        <v>0</v>
      </c>
      <c r="H56" s="145">
        <f>'SO 6213'!S119</f>
        <v>0</v>
      </c>
      <c r="I56" s="145">
        <f>'SO 6213'!V119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587</v>
      </c>
      <c r="C57" s="269"/>
      <c r="D57" s="269"/>
      <c r="E57" s="69">
        <f>'SO 6213'!L128</f>
        <v>0</v>
      </c>
      <c r="F57" s="69">
        <f>'SO 6213'!M128</f>
        <v>0</v>
      </c>
      <c r="G57" s="69">
        <f>'SO 6213'!I128</f>
        <v>0</v>
      </c>
      <c r="H57" s="145">
        <f>'SO 6213'!S128</f>
        <v>0</v>
      </c>
      <c r="I57" s="145">
        <f>'SO 6213'!V128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2" t="s">
        <v>585</v>
      </c>
      <c r="C58" s="333"/>
      <c r="D58" s="333"/>
      <c r="E58" s="146">
        <f>'SO 6213'!L130</f>
        <v>0</v>
      </c>
      <c r="F58" s="146">
        <f>'SO 6213'!M130</f>
        <v>0</v>
      </c>
      <c r="G58" s="146">
        <f>'SO 6213'!I130</f>
        <v>0</v>
      </c>
      <c r="H58" s="147">
        <f>'SO 6213'!S130</f>
        <v>0</v>
      </c>
      <c r="I58" s="147">
        <f>'SO 6213'!V130</f>
        <v>0</v>
      </c>
      <c r="J58" s="147"/>
      <c r="K58" s="147"/>
      <c r="L58" s="147"/>
      <c r="M58" s="147"/>
      <c r="N58" s="147"/>
      <c r="O58" s="147"/>
      <c r="P58" s="147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"/>
      <c r="B59" s="214"/>
      <c r="C59" s="1"/>
      <c r="D59" s="1"/>
      <c r="E59" s="139"/>
      <c r="F59" s="139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V59" s="157"/>
      <c r="W59" s="55"/>
    </row>
    <row r="60" spans="1:26" x14ac:dyDescent="0.25">
      <c r="A60" s="10"/>
      <c r="B60" s="332" t="s">
        <v>8</v>
      </c>
      <c r="C60" s="333"/>
      <c r="D60" s="333"/>
      <c r="E60" s="69"/>
      <c r="F60" s="69"/>
      <c r="G60" s="69"/>
      <c r="H60" s="145"/>
      <c r="I60" s="145"/>
      <c r="J60" s="145"/>
      <c r="K60" s="145"/>
      <c r="L60" s="145"/>
      <c r="M60" s="145"/>
      <c r="N60" s="145"/>
      <c r="O60" s="145"/>
      <c r="P60" s="145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0"/>
      <c r="B61" s="331" t="s">
        <v>588</v>
      </c>
      <c r="C61" s="269"/>
      <c r="D61" s="269"/>
      <c r="E61" s="69">
        <f>'SO 6213'!L135</f>
        <v>0</v>
      </c>
      <c r="F61" s="69">
        <f>'SO 6213'!M135</f>
        <v>0</v>
      </c>
      <c r="G61" s="69">
        <f>'SO 6213'!I135</f>
        <v>0</v>
      </c>
      <c r="H61" s="145">
        <f>'SO 6213'!S135</f>
        <v>0</v>
      </c>
      <c r="I61" s="145">
        <f>'SO 6213'!V135</f>
        <v>0</v>
      </c>
      <c r="J61" s="145"/>
      <c r="K61" s="145"/>
      <c r="L61" s="145"/>
      <c r="M61" s="145"/>
      <c r="N61" s="145"/>
      <c r="O61" s="145"/>
      <c r="P61" s="145"/>
      <c r="Q61" s="144"/>
      <c r="R61" s="144"/>
      <c r="S61" s="144"/>
      <c r="T61" s="144"/>
      <c r="U61" s="144"/>
      <c r="V61" s="156"/>
      <c r="W61" s="221"/>
      <c r="X61" s="144"/>
      <c r="Y61" s="144"/>
      <c r="Z61" s="144"/>
    </row>
    <row r="62" spans="1:26" x14ac:dyDescent="0.25">
      <c r="A62" s="10"/>
      <c r="B62" s="332" t="s">
        <v>8</v>
      </c>
      <c r="C62" s="333"/>
      <c r="D62" s="333"/>
      <c r="E62" s="146">
        <f>'SO 6213'!L137</f>
        <v>0</v>
      </c>
      <c r="F62" s="146">
        <f>'SO 6213'!M137</f>
        <v>0</v>
      </c>
      <c r="G62" s="146">
        <f>'SO 6213'!I137</f>
        <v>0</v>
      </c>
      <c r="H62" s="147">
        <f>'SO 6213'!S137</f>
        <v>0</v>
      </c>
      <c r="I62" s="147">
        <f>'SO 6213'!V137</f>
        <v>0</v>
      </c>
      <c r="J62" s="147"/>
      <c r="K62" s="147"/>
      <c r="L62" s="147"/>
      <c r="M62" s="147"/>
      <c r="N62" s="147"/>
      <c r="O62" s="147"/>
      <c r="P62" s="147"/>
      <c r="Q62" s="144"/>
      <c r="R62" s="144"/>
      <c r="S62" s="144"/>
      <c r="T62" s="144"/>
      <c r="U62" s="144"/>
      <c r="V62" s="156"/>
      <c r="W62" s="221"/>
      <c r="X62" s="144"/>
      <c r="Y62" s="144"/>
      <c r="Z62" s="144"/>
    </row>
    <row r="63" spans="1:26" x14ac:dyDescent="0.25">
      <c r="A63" s="1"/>
      <c r="B63" s="214"/>
      <c r="C63" s="1"/>
      <c r="D63" s="1"/>
      <c r="E63" s="139"/>
      <c r="F63" s="139"/>
      <c r="G63" s="139"/>
      <c r="H63" s="140"/>
      <c r="I63" s="140"/>
      <c r="J63" s="140"/>
      <c r="K63" s="140"/>
      <c r="L63" s="140"/>
      <c r="M63" s="140"/>
      <c r="N63" s="140"/>
      <c r="O63" s="140"/>
      <c r="P63" s="140"/>
      <c r="V63" s="157"/>
      <c r="W63" s="55"/>
    </row>
    <row r="64" spans="1:26" x14ac:dyDescent="0.25">
      <c r="A64" s="148"/>
      <c r="B64" s="347" t="s">
        <v>84</v>
      </c>
      <c r="C64" s="348"/>
      <c r="D64" s="348"/>
      <c r="E64" s="150">
        <f>'SO 6213'!L138</f>
        <v>0</v>
      </c>
      <c r="F64" s="150">
        <f>'SO 6213'!M138</f>
        <v>0</v>
      </c>
      <c r="G64" s="150">
        <f>'SO 6213'!I138</f>
        <v>0</v>
      </c>
      <c r="H64" s="151">
        <f>'SO 6213'!S138</f>
        <v>0</v>
      </c>
      <c r="I64" s="151">
        <f>'SO 6213'!V138</f>
        <v>0</v>
      </c>
      <c r="J64" s="152"/>
      <c r="K64" s="152"/>
      <c r="L64" s="152"/>
      <c r="M64" s="152"/>
      <c r="N64" s="152"/>
      <c r="O64" s="152"/>
      <c r="P64" s="152"/>
      <c r="Q64" s="153"/>
      <c r="R64" s="153"/>
      <c r="S64" s="153"/>
      <c r="T64" s="153"/>
      <c r="U64" s="153"/>
      <c r="V64" s="158"/>
      <c r="W64" s="221"/>
      <c r="X64" s="149"/>
      <c r="Y64" s="149"/>
      <c r="Z64" s="149"/>
    </row>
    <row r="65" spans="1:26" x14ac:dyDescent="0.25">
      <c r="A65" s="15"/>
      <c r="B65" s="42"/>
      <c r="C65" s="3"/>
      <c r="D65" s="3"/>
      <c r="E65" s="14"/>
      <c r="F65" s="14"/>
      <c r="G65" s="14"/>
      <c r="H65" s="159"/>
      <c r="I65" s="159"/>
      <c r="J65" s="159"/>
      <c r="K65" s="159"/>
      <c r="L65" s="159"/>
      <c r="M65" s="159"/>
      <c r="N65" s="159"/>
      <c r="O65" s="159"/>
      <c r="P65" s="159"/>
      <c r="Q65" s="11"/>
      <c r="R65" s="11"/>
      <c r="S65" s="11"/>
      <c r="T65" s="11"/>
      <c r="U65" s="11"/>
      <c r="V65" s="11"/>
      <c r="W65" s="55"/>
    </row>
    <row r="66" spans="1:26" x14ac:dyDescent="0.25">
      <c r="A66" s="15"/>
      <c r="B66" s="42"/>
      <c r="C66" s="3"/>
      <c r="D66" s="3"/>
      <c r="E66" s="14"/>
      <c r="F66" s="14"/>
      <c r="G66" s="14"/>
      <c r="H66" s="159"/>
      <c r="I66" s="159"/>
      <c r="J66" s="159"/>
      <c r="K66" s="159"/>
      <c r="L66" s="159"/>
      <c r="M66" s="159"/>
      <c r="N66" s="159"/>
      <c r="O66" s="159"/>
      <c r="P66" s="159"/>
      <c r="Q66" s="11"/>
      <c r="R66" s="11"/>
      <c r="S66" s="11"/>
      <c r="T66" s="11"/>
      <c r="U66" s="11"/>
      <c r="V66" s="11"/>
      <c r="W66" s="55"/>
    </row>
    <row r="67" spans="1:26" x14ac:dyDescent="0.25">
      <c r="A67" s="15"/>
      <c r="B67" s="38"/>
      <c r="C67" s="8"/>
      <c r="D67" s="8"/>
      <c r="E67" s="27"/>
      <c r="F67" s="27"/>
      <c r="G67" s="27"/>
      <c r="H67" s="160"/>
      <c r="I67" s="160"/>
      <c r="J67" s="160"/>
      <c r="K67" s="160"/>
      <c r="L67" s="160"/>
      <c r="M67" s="160"/>
      <c r="N67" s="160"/>
      <c r="O67" s="160"/>
      <c r="P67" s="160"/>
      <c r="Q67" s="16"/>
      <c r="R67" s="16"/>
      <c r="S67" s="16"/>
      <c r="T67" s="16"/>
      <c r="U67" s="16"/>
      <c r="V67" s="16"/>
      <c r="W67" s="55"/>
    </row>
    <row r="68" spans="1:26" ht="35.1" customHeight="1" x14ac:dyDescent="0.25">
      <c r="A68" s="1"/>
      <c r="B68" s="338" t="s">
        <v>85</v>
      </c>
      <c r="C68" s="339"/>
      <c r="D68" s="339"/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55"/>
    </row>
    <row r="69" spans="1:26" x14ac:dyDescent="0.25">
      <c r="A69" s="15"/>
      <c r="B69" s="99"/>
      <c r="C69" s="19"/>
      <c r="D69" s="19"/>
      <c r="E69" s="101"/>
      <c r="F69" s="101"/>
      <c r="G69" s="101"/>
      <c r="H69" s="174"/>
      <c r="I69" s="174"/>
      <c r="J69" s="174"/>
      <c r="K69" s="174"/>
      <c r="L69" s="174"/>
      <c r="M69" s="174"/>
      <c r="N69" s="174"/>
      <c r="O69" s="174"/>
      <c r="P69" s="174"/>
      <c r="Q69" s="20"/>
      <c r="R69" s="20"/>
      <c r="S69" s="20"/>
      <c r="T69" s="20"/>
      <c r="U69" s="20"/>
      <c r="V69" s="20"/>
      <c r="W69" s="55"/>
    </row>
    <row r="70" spans="1:26" ht="20.100000000000001" customHeight="1" x14ac:dyDescent="0.25">
      <c r="A70" s="209"/>
      <c r="B70" s="341" t="s">
        <v>28</v>
      </c>
      <c r="C70" s="342"/>
      <c r="D70" s="342"/>
      <c r="E70" s="343"/>
      <c r="F70" s="172"/>
      <c r="G70" s="172"/>
      <c r="H70" s="173" t="s">
        <v>25</v>
      </c>
      <c r="I70" s="344"/>
      <c r="J70" s="345"/>
      <c r="K70" s="345"/>
      <c r="L70" s="345"/>
      <c r="M70" s="345"/>
      <c r="N70" s="345"/>
      <c r="O70" s="345"/>
      <c r="P70" s="346"/>
      <c r="Q70" s="18"/>
      <c r="R70" s="18"/>
      <c r="S70" s="18"/>
      <c r="T70" s="18"/>
      <c r="U70" s="18"/>
      <c r="V70" s="18"/>
      <c r="W70" s="55"/>
    </row>
    <row r="71" spans="1:26" ht="20.100000000000001" customHeight="1" x14ac:dyDescent="0.25">
      <c r="A71" s="209"/>
      <c r="B71" s="324" t="s">
        <v>29</v>
      </c>
      <c r="C71" s="325"/>
      <c r="D71" s="325"/>
      <c r="E71" s="326"/>
      <c r="F71" s="168"/>
      <c r="G71" s="168"/>
      <c r="H71" s="169" t="s">
        <v>23</v>
      </c>
      <c r="I71" s="16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100000000000001" customHeight="1" x14ac:dyDescent="0.25">
      <c r="A72" s="209"/>
      <c r="B72" s="324" t="s">
        <v>30</v>
      </c>
      <c r="C72" s="325"/>
      <c r="D72" s="325"/>
      <c r="E72" s="326"/>
      <c r="F72" s="168"/>
      <c r="G72" s="168"/>
      <c r="H72" s="169" t="s">
        <v>96</v>
      </c>
      <c r="I72" s="16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ht="20.100000000000001" customHeight="1" x14ac:dyDescent="0.25">
      <c r="A73" s="15"/>
      <c r="B73" s="213" t="s">
        <v>97</v>
      </c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100000000000001" customHeight="1" x14ac:dyDescent="0.25">
      <c r="A74" s="15"/>
      <c r="B74" s="213" t="s">
        <v>584</v>
      </c>
      <c r="C74" s="3"/>
      <c r="D74" s="3"/>
      <c r="E74" s="14"/>
      <c r="F74" s="14"/>
      <c r="G74" s="14"/>
      <c r="H74" s="159"/>
      <c r="I74" s="15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100000000000001" customHeight="1" x14ac:dyDescent="0.25">
      <c r="A75" s="15"/>
      <c r="B75" s="42"/>
      <c r="C75" s="3"/>
      <c r="D75" s="3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ht="20.100000000000001" customHeight="1" x14ac:dyDescent="0.25">
      <c r="A76" s="15"/>
      <c r="B76" s="42"/>
      <c r="C76" s="3"/>
      <c r="D76" s="3"/>
      <c r="E76" s="14"/>
      <c r="F76" s="14"/>
      <c r="G76" s="14"/>
      <c r="H76" s="159"/>
      <c r="I76" s="159"/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55"/>
    </row>
    <row r="77" spans="1:26" ht="20.100000000000001" customHeight="1" x14ac:dyDescent="0.25">
      <c r="A77" s="15"/>
      <c r="B77" s="215" t="s">
        <v>63</v>
      </c>
      <c r="C77" s="170"/>
      <c r="D77" s="170"/>
      <c r="E77" s="14"/>
      <c r="F77" s="14"/>
      <c r="G77" s="14"/>
      <c r="H77" s="159"/>
      <c r="I77" s="15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x14ac:dyDescent="0.25">
      <c r="A78" s="2"/>
      <c r="B78" s="216" t="s">
        <v>86</v>
      </c>
      <c r="C78" s="135" t="s">
        <v>87</v>
      </c>
      <c r="D78" s="135" t="s">
        <v>88</v>
      </c>
      <c r="E78" s="161"/>
      <c r="F78" s="161" t="s">
        <v>89</v>
      </c>
      <c r="G78" s="161" t="s">
        <v>90</v>
      </c>
      <c r="H78" s="162" t="s">
        <v>91</v>
      </c>
      <c r="I78" s="162" t="s">
        <v>92</v>
      </c>
      <c r="J78" s="162"/>
      <c r="K78" s="162"/>
      <c r="L78" s="162"/>
      <c r="M78" s="162"/>
      <c r="N78" s="162"/>
      <c r="O78" s="162"/>
      <c r="P78" s="162" t="s">
        <v>93</v>
      </c>
      <c r="Q78" s="163"/>
      <c r="R78" s="163"/>
      <c r="S78" s="135" t="s">
        <v>94</v>
      </c>
      <c r="T78" s="164"/>
      <c r="U78" s="164"/>
      <c r="V78" s="135" t="s">
        <v>95</v>
      </c>
      <c r="W78" s="55"/>
    </row>
    <row r="79" spans="1:26" x14ac:dyDescent="0.25">
      <c r="A79" s="10"/>
      <c r="B79" s="75"/>
      <c r="C79" s="175"/>
      <c r="D79" s="335" t="s">
        <v>585</v>
      </c>
      <c r="E79" s="335"/>
      <c r="F79" s="141"/>
      <c r="G79" s="176"/>
      <c r="H79" s="141"/>
      <c r="I79" s="141"/>
      <c r="J79" s="142"/>
      <c r="K79" s="142"/>
      <c r="L79" s="142"/>
      <c r="M79" s="142"/>
      <c r="N79" s="142"/>
      <c r="O79" s="142"/>
      <c r="P79" s="142"/>
      <c r="Q79" s="111"/>
      <c r="R79" s="111"/>
      <c r="S79" s="111"/>
      <c r="T79" s="111"/>
      <c r="U79" s="111"/>
      <c r="V79" s="202"/>
      <c r="W79" s="221"/>
      <c r="X79" s="144"/>
      <c r="Y79" s="144"/>
      <c r="Z79" s="144"/>
    </row>
    <row r="80" spans="1:26" x14ac:dyDescent="0.25">
      <c r="A80" s="10"/>
      <c r="B80" s="57"/>
      <c r="C80" s="178">
        <v>921</v>
      </c>
      <c r="D80" s="336" t="s">
        <v>589</v>
      </c>
      <c r="E80" s="336"/>
      <c r="F80" s="69"/>
      <c r="G80" s="177"/>
      <c r="H80" s="69"/>
      <c r="I80" s="69"/>
      <c r="J80" s="145"/>
      <c r="K80" s="145"/>
      <c r="L80" s="145"/>
      <c r="M80" s="145"/>
      <c r="N80" s="145"/>
      <c r="O80" s="145"/>
      <c r="P80" s="145"/>
      <c r="Q80" s="10"/>
      <c r="R80" s="10"/>
      <c r="S80" s="10"/>
      <c r="T80" s="10"/>
      <c r="U80" s="10"/>
      <c r="V80" s="203"/>
      <c r="W80" s="221"/>
      <c r="X80" s="144"/>
      <c r="Y80" s="144"/>
      <c r="Z80" s="144"/>
    </row>
    <row r="81" spans="1:26" ht="35.1" customHeight="1" x14ac:dyDescent="0.25">
      <c r="A81" s="185"/>
      <c r="B81" s="217"/>
      <c r="C81" s="186" t="s">
        <v>590</v>
      </c>
      <c r="D81" s="337" t="s">
        <v>591</v>
      </c>
      <c r="E81" s="337"/>
      <c r="F81" s="180" t="s">
        <v>592</v>
      </c>
      <c r="G81" s="181">
        <v>216</v>
      </c>
      <c r="H81" s="187"/>
      <c r="I81" s="180">
        <f t="shared" ref="I81:I118" si="0">ROUND(G81*(H81),2)</f>
        <v>0</v>
      </c>
      <c r="J81" s="182">
        <f t="shared" ref="J81:J118" si="1">ROUND(G81*(N81),2)</f>
        <v>0</v>
      </c>
      <c r="K81" s="183">
        <f t="shared" ref="K81:K118" si="2">ROUND(G81*(O81),2)</f>
        <v>0</v>
      </c>
      <c r="L81" s="183">
        <f t="shared" ref="L81:L118" si="3">ROUND(G81*(H81),2)</f>
        <v>0</v>
      </c>
      <c r="M81" s="183"/>
      <c r="N81" s="183">
        <v>0</v>
      </c>
      <c r="O81" s="183"/>
      <c r="P81" s="188"/>
      <c r="Q81" s="188"/>
      <c r="R81" s="188"/>
      <c r="S81" s="184">
        <f t="shared" ref="S81:S118" si="4">ROUND(G81*(P81),3)</f>
        <v>0</v>
      </c>
      <c r="T81" s="184"/>
      <c r="U81" s="184"/>
      <c r="V81" s="204"/>
      <c r="W81" s="55"/>
      <c r="Z81">
        <v>0</v>
      </c>
    </row>
    <row r="82" spans="1:26" ht="35.1" customHeight="1" x14ac:dyDescent="0.25">
      <c r="A82" s="185"/>
      <c r="B82" s="217"/>
      <c r="C82" s="186" t="s">
        <v>593</v>
      </c>
      <c r="D82" s="337" t="s">
        <v>594</v>
      </c>
      <c r="E82" s="337"/>
      <c r="F82" s="180" t="s">
        <v>592</v>
      </c>
      <c r="G82" s="181">
        <v>216</v>
      </c>
      <c r="H82" s="187"/>
      <c r="I82" s="180">
        <f t="shared" si="0"/>
        <v>0</v>
      </c>
      <c r="J82" s="182">
        <f t="shared" si="1"/>
        <v>0</v>
      </c>
      <c r="K82" s="183">
        <f t="shared" si="2"/>
        <v>0</v>
      </c>
      <c r="L82" s="183">
        <f t="shared" si="3"/>
        <v>0</v>
      </c>
      <c r="M82" s="183"/>
      <c r="N82" s="183">
        <v>0</v>
      </c>
      <c r="O82" s="183"/>
      <c r="P82" s="188"/>
      <c r="Q82" s="188"/>
      <c r="R82" s="188"/>
      <c r="S82" s="184">
        <f t="shared" si="4"/>
        <v>0</v>
      </c>
      <c r="T82" s="184"/>
      <c r="U82" s="184"/>
      <c r="V82" s="204"/>
      <c r="W82" s="55"/>
      <c r="Z82">
        <v>0</v>
      </c>
    </row>
    <row r="83" spans="1:26" ht="35.1" customHeight="1" x14ac:dyDescent="0.25">
      <c r="A83" s="185"/>
      <c r="B83" s="217"/>
      <c r="C83" s="186" t="s">
        <v>595</v>
      </c>
      <c r="D83" s="337" t="s">
        <v>596</v>
      </c>
      <c r="E83" s="337"/>
      <c r="F83" s="180" t="s">
        <v>592</v>
      </c>
      <c r="G83" s="181">
        <v>120</v>
      </c>
      <c r="H83" s="187"/>
      <c r="I83" s="180">
        <f t="shared" si="0"/>
        <v>0</v>
      </c>
      <c r="J83" s="182">
        <f t="shared" si="1"/>
        <v>0</v>
      </c>
      <c r="K83" s="183">
        <f t="shared" si="2"/>
        <v>0</v>
      </c>
      <c r="L83" s="183">
        <f t="shared" si="3"/>
        <v>0</v>
      </c>
      <c r="M83" s="183"/>
      <c r="N83" s="183">
        <v>0</v>
      </c>
      <c r="O83" s="183"/>
      <c r="P83" s="188"/>
      <c r="Q83" s="188"/>
      <c r="R83" s="188"/>
      <c r="S83" s="184">
        <f t="shared" si="4"/>
        <v>0</v>
      </c>
      <c r="T83" s="184"/>
      <c r="U83" s="184"/>
      <c r="V83" s="204"/>
      <c r="W83" s="55"/>
      <c r="Z83">
        <v>0</v>
      </c>
    </row>
    <row r="84" spans="1:26" ht="35.1" customHeight="1" x14ac:dyDescent="0.25">
      <c r="A84" s="185"/>
      <c r="B84" s="217"/>
      <c r="C84" s="186" t="s">
        <v>597</v>
      </c>
      <c r="D84" s="337" t="s">
        <v>598</v>
      </c>
      <c r="E84" s="337"/>
      <c r="F84" s="180" t="s">
        <v>592</v>
      </c>
      <c r="G84" s="181">
        <v>120</v>
      </c>
      <c r="H84" s="187"/>
      <c r="I84" s="180">
        <f t="shared" si="0"/>
        <v>0</v>
      </c>
      <c r="J84" s="182">
        <f t="shared" si="1"/>
        <v>0</v>
      </c>
      <c r="K84" s="183">
        <f t="shared" si="2"/>
        <v>0</v>
      </c>
      <c r="L84" s="183">
        <f t="shared" si="3"/>
        <v>0</v>
      </c>
      <c r="M84" s="183"/>
      <c r="N84" s="183">
        <v>0</v>
      </c>
      <c r="O84" s="183"/>
      <c r="P84" s="188"/>
      <c r="Q84" s="188"/>
      <c r="R84" s="188"/>
      <c r="S84" s="184">
        <f t="shared" si="4"/>
        <v>0</v>
      </c>
      <c r="T84" s="184"/>
      <c r="U84" s="184"/>
      <c r="V84" s="204"/>
      <c r="W84" s="55"/>
      <c r="Z84">
        <v>0</v>
      </c>
    </row>
    <row r="85" spans="1:26" ht="24.95" customHeight="1" x14ac:dyDescent="0.25">
      <c r="A85" s="185"/>
      <c r="B85" s="217"/>
      <c r="C85" s="186" t="s">
        <v>599</v>
      </c>
      <c r="D85" s="337" t="s">
        <v>600</v>
      </c>
      <c r="E85" s="337"/>
      <c r="F85" s="180" t="s">
        <v>601</v>
      </c>
      <c r="G85" s="181">
        <v>15</v>
      </c>
      <c r="H85" s="187"/>
      <c r="I85" s="180">
        <f t="shared" si="0"/>
        <v>0</v>
      </c>
      <c r="J85" s="182">
        <f t="shared" si="1"/>
        <v>0</v>
      </c>
      <c r="K85" s="183">
        <f t="shared" si="2"/>
        <v>0</v>
      </c>
      <c r="L85" s="183">
        <f t="shared" si="3"/>
        <v>0</v>
      </c>
      <c r="M85" s="183"/>
      <c r="N85" s="183">
        <v>0</v>
      </c>
      <c r="O85" s="183"/>
      <c r="P85" s="188"/>
      <c r="Q85" s="188"/>
      <c r="R85" s="188"/>
      <c r="S85" s="184">
        <f t="shared" si="4"/>
        <v>0</v>
      </c>
      <c r="T85" s="184"/>
      <c r="U85" s="184"/>
      <c r="V85" s="204"/>
      <c r="W85" s="55"/>
      <c r="Z85">
        <v>0</v>
      </c>
    </row>
    <row r="86" spans="1:26" ht="35.1" customHeight="1" x14ac:dyDescent="0.25">
      <c r="A86" s="185"/>
      <c r="B86" s="217"/>
      <c r="C86" s="186" t="s">
        <v>602</v>
      </c>
      <c r="D86" s="337" t="s">
        <v>603</v>
      </c>
      <c r="E86" s="337"/>
      <c r="F86" s="180" t="s">
        <v>601</v>
      </c>
      <c r="G86" s="181">
        <v>4</v>
      </c>
      <c r="H86" s="187"/>
      <c r="I86" s="180">
        <f t="shared" si="0"/>
        <v>0</v>
      </c>
      <c r="J86" s="182">
        <f t="shared" si="1"/>
        <v>0</v>
      </c>
      <c r="K86" s="183">
        <f t="shared" si="2"/>
        <v>0</v>
      </c>
      <c r="L86" s="183">
        <f t="shared" si="3"/>
        <v>0</v>
      </c>
      <c r="M86" s="183"/>
      <c r="N86" s="183">
        <v>0</v>
      </c>
      <c r="O86" s="183"/>
      <c r="P86" s="188"/>
      <c r="Q86" s="188"/>
      <c r="R86" s="188"/>
      <c r="S86" s="184">
        <f t="shared" si="4"/>
        <v>0</v>
      </c>
      <c r="T86" s="184"/>
      <c r="U86" s="184"/>
      <c r="V86" s="204"/>
      <c r="W86" s="55"/>
      <c r="Z86">
        <v>0</v>
      </c>
    </row>
    <row r="87" spans="1:26" ht="24.95" customHeight="1" x14ac:dyDescent="0.25">
      <c r="A87" s="185"/>
      <c r="B87" s="217"/>
      <c r="C87" s="186" t="s">
        <v>604</v>
      </c>
      <c r="D87" s="337" t="s">
        <v>605</v>
      </c>
      <c r="E87" s="337"/>
      <c r="F87" s="180" t="s">
        <v>601</v>
      </c>
      <c r="G87" s="181">
        <v>4</v>
      </c>
      <c r="H87" s="187"/>
      <c r="I87" s="180">
        <f t="shared" si="0"/>
        <v>0</v>
      </c>
      <c r="J87" s="182">
        <f t="shared" si="1"/>
        <v>0</v>
      </c>
      <c r="K87" s="183">
        <f t="shared" si="2"/>
        <v>0</v>
      </c>
      <c r="L87" s="183">
        <f t="shared" si="3"/>
        <v>0</v>
      </c>
      <c r="M87" s="183"/>
      <c r="N87" s="183">
        <v>0</v>
      </c>
      <c r="O87" s="183"/>
      <c r="P87" s="188"/>
      <c r="Q87" s="188"/>
      <c r="R87" s="188"/>
      <c r="S87" s="184">
        <f t="shared" si="4"/>
        <v>0</v>
      </c>
      <c r="T87" s="184"/>
      <c r="U87" s="184"/>
      <c r="V87" s="204"/>
      <c r="W87" s="55"/>
      <c r="Z87">
        <v>0</v>
      </c>
    </row>
    <row r="88" spans="1:26" ht="35.1" customHeight="1" x14ac:dyDescent="0.25">
      <c r="A88" s="185"/>
      <c r="B88" s="217"/>
      <c r="C88" s="186" t="s">
        <v>606</v>
      </c>
      <c r="D88" s="337" t="s">
        <v>607</v>
      </c>
      <c r="E88" s="337"/>
      <c r="F88" s="180" t="s">
        <v>601</v>
      </c>
      <c r="G88" s="181">
        <v>15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35.1" customHeight="1" x14ac:dyDescent="0.25">
      <c r="A89" s="185"/>
      <c r="B89" s="217"/>
      <c r="C89" s="186" t="s">
        <v>608</v>
      </c>
      <c r="D89" s="337" t="s">
        <v>609</v>
      </c>
      <c r="E89" s="337"/>
      <c r="F89" s="180" t="s">
        <v>592</v>
      </c>
      <c r="G89" s="181">
        <v>50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24.95" customHeight="1" x14ac:dyDescent="0.25">
      <c r="A90" s="185"/>
      <c r="B90" s="217"/>
      <c r="C90" s="186" t="s">
        <v>610</v>
      </c>
      <c r="D90" s="337" t="s">
        <v>611</v>
      </c>
      <c r="E90" s="337"/>
      <c r="F90" s="180" t="s">
        <v>592</v>
      </c>
      <c r="G90" s="181">
        <v>50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35.1" customHeight="1" x14ac:dyDescent="0.25">
      <c r="A91" s="185"/>
      <c r="B91" s="217"/>
      <c r="C91" s="186" t="s">
        <v>612</v>
      </c>
      <c r="D91" s="337" t="s">
        <v>613</v>
      </c>
      <c r="E91" s="337"/>
      <c r="F91" s="180" t="s">
        <v>601</v>
      </c>
      <c r="G91" s="181">
        <v>5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35.1" customHeight="1" x14ac:dyDescent="0.25">
      <c r="A92" s="185"/>
      <c r="B92" s="217"/>
      <c r="C92" s="186" t="s">
        <v>614</v>
      </c>
      <c r="D92" s="337" t="s">
        <v>615</v>
      </c>
      <c r="E92" s="337"/>
      <c r="F92" s="180" t="s">
        <v>616</v>
      </c>
      <c r="G92" s="181">
        <v>5</v>
      </c>
      <c r="H92" s="187"/>
      <c r="I92" s="180">
        <f t="shared" si="0"/>
        <v>0</v>
      </c>
      <c r="J92" s="182">
        <f t="shared" si="1"/>
        <v>0</v>
      </c>
      <c r="K92" s="183">
        <f t="shared" si="2"/>
        <v>0</v>
      </c>
      <c r="L92" s="183">
        <f t="shared" si="3"/>
        <v>0</v>
      </c>
      <c r="M92" s="183"/>
      <c r="N92" s="183">
        <v>0</v>
      </c>
      <c r="O92" s="183"/>
      <c r="P92" s="188"/>
      <c r="Q92" s="188"/>
      <c r="R92" s="188"/>
      <c r="S92" s="184">
        <f t="shared" si="4"/>
        <v>0</v>
      </c>
      <c r="T92" s="184"/>
      <c r="U92" s="184"/>
      <c r="V92" s="204"/>
      <c r="W92" s="55"/>
      <c r="Z92">
        <v>0</v>
      </c>
    </row>
    <row r="93" spans="1:26" ht="24.95" customHeight="1" x14ac:dyDescent="0.25">
      <c r="A93" s="185"/>
      <c r="B93" s="217"/>
      <c r="C93" s="186" t="s">
        <v>617</v>
      </c>
      <c r="D93" s="337" t="s">
        <v>618</v>
      </c>
      <c r="E93" s="337"/>
      <c r="F93" s="180" t="s">
        <v>601</v>
      </c>
      <c r="G93" s="181">
        <v>1</v>
      </c>
      <c r="H93" s="187"/>
      <c r="I93" s="180">
        <f t="shared" si="0"/>
        <v>0</v>
      </c>
      <c r="J93" s="182">
        <f t="shared" si="1"/>
        <v>0</v>
      </c>
      <c r="K93" s="183">
        <f t="shared" si="2"/>
        <v>0</v>
      </c>
      <c r="L93" s="183">
        <f t="shared" si="3"/>
        <v>0</v>
      </c>
      <c r="M93" s="183"/>
      <c r="N93" s="183">
        <v>0</v>
      </c>
      <c r="O93" s="183"/>
      <c r="P93" s="188"/>
      <c r="Q93" s="188"/>
      <c r="R93" s="188"/>
      <c r="S93" s="184">
        <f t="shared" si="4"/>
        <v>0</v>
      </c>
      <c r="T93" s="184"/>
      <c r="U93" s="184"/>
      <c r="V93" s="204"/>
      <c r="W93" s="55"/>
      <c r="Z93">
        <v>0</v>
      </c>
    </row>
    <row r="94" spans="1:26" ht="24.95" customHeight="1" x14ac:dyDescent="0.25">
      <c r="A94" s="185"/>
      <c r="B94" s="217"/>
      <c r="C94" s="186" t="s">
        <v>619</v>
      </c>
      <c r="D94" s="337" t="s">
        <v>620</v>
      </c>
      <c r="E94" s="337"/>
      <c r="F94" s="180" t="s">
        <v>616</v>
      </c>
      <c r="G94" s="181">
        <v>1</v>
      </c>
      <c r="H94" s="187"/>
      <c r="I94" s="180">
        <f t="shared" si="0"/>
        <v>0</v>
      </c>
      <c r="J94" s="182">
        <f t="shared" si="1"/>
        <v>0</v>
      </c>
      <c r="K94" s="183">
        <f t="shared" si="2"/>
        <v>0</v>
      </c>
      <c r="L94" s="183">
        <f t="shared" si="3"/>
        <v>0</v>
      </c>
      <c r="M94" s="183"/>
      <c r="N94" s="183">
        <v>0</v>
      </c>
      <c r="O94" s="183"/>
      <c r="P94" s="188"/>
      <c r="Q94" s="188"/>
      <c r="R94" s="188"/>
      <c r="S94" s="184">
        <f t="shared" si="4"/>
        <v>0</v>
      </c>
      <c r="T94" s="184"/>
      <c r="U94" s="184"/>
      <c r="V94" s="204"/>
      <c r="W94" s="55"/>
      <c r="Z94">
        <v>0</v>
      </c>
    </row>
    <row r="95" spans="1:26" ht="24.95" customHeight="1" x14ac:dyDescent="0.25">
      <c r="A95" s="185"/>
      <c r="B95" s="217"/>
      <c r="C95" s="186" t="s">
        <v>621</v>
      </c>
      <c r="D95" s="337" t="s">
        <v>622</v>
      </c>
      <c r="E95" s="337"/>
      <c r="F95" s="180" t="s">
        <v>601</v>
      </c>
      <c r="G95" s="181">
        <v>1</v>
      </c>
      <c r="H95" s="187"/>
      <c r="I95" s="180">
        <f t="shared" si="0"/>
        <v>0</v>
      </c>
      <c r="J95" s="182">
        <f t="shared" si="1"/>
        <v>0</v>
      </c>
      <c r="K95" s="183">
        <f t="shared" si="2"/>
        <v>0</v>
      </c>
      <c r="L95" s="183">
        <f t="shared" si="3"/>
        <v>0</v>
      </c>
      <c r="M95" s="183"/>
      <c r="N95" s="183">
        <v>0</v>
      </c>
      <c r="O95" s="183"/>
      <c r="P95" s="188"/>
      <c r="Q95" s="188"/>
      <c r="R95" s="188"/>
      <c r="S95" s="184">
        <f t="shared" si="4"/>
        <v>0</v>
      </c>
      <c r="T95" s="184"/>
      <c r="U95" s="184"/>
      <c r="V95" s="204"/>
      <c r="W95" s="55"/>
      <c r="Z95">
        <v>0</v>
      </c>
    </row>
    <row r="96" spans="1:26" ht="24.95" customHeight="1" x14ac:dyDescent="0.25">
      <c r="A96" s="185"/>
      <c r="B96" s="217"/>
      <c r="C96" s="186" t="s">
        <v>623</v>
      </c>
      <c r="D96" s="337" t="s">
        <v>624</v>
      </c>
      <c r="E96" s="337"/>
      <c r="F96" s="180" t="s">
        <v>616</v>
      </c>
      <c r="G96" s="181">
        <v>1</v>
      </c>
      <c r="H96" s="187"/>
      <c r="I96" s="180">
        <f t="shared" si="0"/>
        <v>0</v>
      </c>
      <c r="J96" s="182">
        <f t="shared" si="1"/>
        <v>0</v>
      </c>
      <c r="K96" s="183">
        <f t="shared" si="2"/>
        <v>0</v>
      </c>
      <c r="L96" s="183">
        <f t="shared" si="3"/>
        <v>0</v>
      </c>
      <c r="M96" s="183"/>
      <c r="N96" s="183">
        <v>0</v>
      </c>
      <c r="O96" s="183"/>
      <c r="P96" s="188"/>
      <c r="Q96" s="188"/>
      <c r="R96" s="188"/>
      <c r="S96" s="184">
        <f t="shared" si="4"/>
        <v>0</v>
      </c>
      <c r="T96" s="184"/>
      <c r="U96" s="184"/>
      <c r="V96" s="204"/>
      <c r="W96" s="55"/>
      <c r="Z96">
        <v>0</v>
      </c>
    </row>
    <row r="97" spans="1:26" ht="35.1" customHeight="1" x14ac:dyDescent="0.25">
      <c r="A97" s="185"/>
      <c r="B97" s="217"/>
      <c r="C97" s="186" t="s">
        <v>625</v>
      </c>
      <c r="D97" s="337" t="s">
        <v>626</v>
      </c>
      <c r="E97" s="337"/>
      <c r="F97" s="180" t="s">
        <v>616</v>
      </c>
      <c r="G97" s="181">
        <v>24</v>
      </c>
      <c r="H97" s="187"/>
      <c r="I97" s="180">
        <f t="shared" si="0"/>
        <v>0</v>
      </c>
      <c r="J97" s="182">
        <f t="shared" si="1"/>
        <v>0</v>
      </c>
      <c r="K97" s="183">
        <f t="shared" si="2"/>
        <v>0</v>
      </c>
      <c r="L97" s="183">
        <f t="shared" si="3"/>
        <v>0</v>
      </c>
      <c r="M97" s="183"/>
      <c r="N97" s="183">
        <v>0</v>
      </c>
      <c r="O97" s="183"/>
      <c r="P97" s="188"/>
      <c r="Q97" s="188"/>
      <c r="R97" s="188"/>
      <c r="S97" s="184">
        <f t="shared" si="4"/>
        <v>0</v>
      </c>
      <c r="T97" s="184"/>
      <c r="U97" s="184"/>
      <c r="V97" s="204"/>
      <c r="W97" s="55"/>
      <c r="Z97">
        <v>0</v>
      </c>
    </row>
    <row r="98" spans="1:26" ht="35.1" customHeight="1" x14ac:dyDescent="0.25">
      <c r="A98" s="185"/>
      <c r="B98" s="217"/>
      <c r="C98" s="186" t="s">
        <v>627</v>
      </c>
      <c r="D98" s="337" t="s">
        <v>628</v>
      </c>
      <c r="E98" s="337"/>
      <c r="F98" s="180" t="s">
        <v>616</v>
      </c>
      <c r="G98" s="181">
        <v>2</v>
      </c>
      <c r="H98" s="187"/>
      <c r="I98" s="180">
        <f t="shared" si="0"/>
        <v>0</v>
      </c>
      <c r="J98" s="182">
        <f t="shared" si="1"/>
        <v>0</v>
      </c>
      <c r="K98" s="183">
        <f t="shared" si="2"/>
        <v>0</v>
      </c>
      <c r="L98" s="183">
        <f t="shared" si="3"/>
        <v>0</v>
      </c>
      <c r="M98" s="183"/>
      <c r="N98" s="183">
        <v>0</v>
      </c>
      <c r="O98" s="183"/>
      <c r="P98" s="188"/>
      <c r="Q98" s="188"/>
      <c r="R98" s="188"/>
      <c r="S98" s="184">
        <f t="shared" si="4"/>
        <v>0</v>
      </c>
      <c r="T98" s="184"/>
      <c r="U98" s="184"/>
      <c r="V98" s="204"/>
      <c r="W98" s="55"/>
      <c r="Z98">
        <v>0</v>
      </c>
    </row>
    <row r="99" spans="1:26" ht="35.1" customHeight="1" x14ac:dyDescent="0.25">
      <c r="A99" s="185"/>
      <c r="B99" s="217"/>
      <c r="C99" s="186" t="s">
        <v>629</v>
      </c>
      <c r="D99" s="337" t="s">
        <v>630</v>
      </c>
      <c r="E99" s="337"/>
      <c r="F99" s="180" t="s">
        <v>616</v>
      </c>
      <c r="G99" s="181">
        <v>8</v>
      </c>
      <c r="H99" s="187"/>
      <c r="I99" s="180">
        <f t="shared" si="0"/>
        <v>0</v>
      </c>
      <c r="J99" s="182">
        <f t="shared" si="1"/>
        <v>0</v>
      </c>
      <c r="K99" s="183">
        <f t="shared" si="2"/>
        <v>0</v>
      </c>
      <c r="L99" s="183">
        <f t="shared" si="3"/>
        <v>0</v>
      </c>
      <c r="M99" s="183"/>
      <c r="N99" s="183">
        <v>0</v>
      </c>
      <c r="O99" s="183"/>
      <c r="P99" s="188"/>
      <c r="Q99" s="188"/>
      <c r="R99" s="188"/>
      <c r="S99" s="184">
        <f t="shared" si="4"/>
        <v>0</v>
      </c>
      <c r="T99" s="184"/>
      <c r="U99" s="184"/>
      <c r="V99" s="204"/>
      <c r="W99" s="55"/>
      <c r="Z99">
        <v>0</v>
      </c>
    </row>
    <row r="100" spans="1:26" ht="35.1" customHeight="1" x14ac:dyDescent="0.25">
      <c r="A100" s="185"/>
      <c r="B100" s="217"/>
      <c r="C100" s="186" t="s">
        <v>631</v>
      </c>
      <c r="D100" s="337" t="s">
        <v>632</v>
      </c>
      <c r="E100" s="337"/>
      <c r="F100" s="180" t="s">
        <v>616</v>
      </c>
      <c r="G100" s="181">
        <v>14</v>
      </c>
      <c r="H100" s="187"/>
      <c r="I100" s="180">
        <f t="shared" si="0"/>
        <v>0</v>
      </c>
      <c r="J100" s="182">
        <f t="shared" si="1"/>
        <v>0</v>
      </c>
      <c r="K100" s="183">
        <f t="shared" si="2"/>
        <v>0</v>
      </c>
      <c r="L100" s="183">
        <f t="shared" si="3"/>
        <v>0</v>
      </c>
      <c r="M100" s="183"/>
      <c r="N100" s="183">
        <v>0</v>
      </c>
      <c r="O100" s="183"/>
      <c r="P100" s="188"/>
      <c r="Q100" s="188"/>
      <c r="R100" s="188"/>
      <c r="S100" s="184">
        <f t="shared" si="4"/>
        <v>0</v>
      </c>
      <c r="T100" s="184"/>
      <c r="U100" s="184"/>
      <c r="V100" s="204"/>
      <c r="W100" s="55"/>
      <c r="Z100">
        <v>0</v>
      </c>
    </row>
    <row r="101" spans="1:26" ht="35.1" customHeight="1" x14ac:dyDescent="0.25">
      <c r="A101" s="185"/>
      <c r="B101" s="217"/>
      <c r="C101" s="186" t="s">
        <v>633</v>
      </c>
      <c r="D101" s="337" t="s">
        <v>634</v>
      </c>
      <c r="E101" s="337"/>
      <c r="F101" s="180" t="s">
        <v>592</v>
      </c>
      <c r="G101" s="181">
        <v>1</v>
      </c>
      <c r="H101" s="187"/>
      <c r="I101" s="180">
        <f t="shared" si="0"/>
        <v>0</v>
      </c>
      <c r="J101" s="182">
        <f t="shared" si="1"/>
        <v>0</v>
      </c>
      <c r="K101" s="183">
        <f t="shared" si="2"/>
        <v>0</v>
      </c>
      <c r="L101" s="183">
        <f t="shared" si="3"/>
        <v>0</v>
      </c>
      <c r="M101" s="183"/>
      <c r="N101" s="183">
        <v>0</v>
      </c>
      <c r="O101" s="183"/>
      <c r="P101" s="188"/>
      <c r="Q101" s="188"/>
      <c r="R101" s="188"/>
      <c r="S101" s="184">
        <f t="shared" si="4"/>
        <v>0</v>
      </c>
      <c r="T101" s="184"/>
      <c r="U101" s="184"/>
      <c r="V101" s="204"/>
      <c r="W101" s="55"/>
      <c r="Z101">
        <v>0</v>
      </c>
    </row>
    <row r="102" spans="1:26" ht="24.95" customHeight="1" x14ac:dyDescent="0.25">
      <c r="A102" s="185"/>
      <c r="B102" s="217"/>
      <c r="C102" s="186" t="s">
        <v>635</v>
      </c>
      <c r="D102" s="337" t="s">
        <v>636</v>
      </c>
      <c r="E102" s="337"/>
      <c r="F102" s="180" t="s">
        <v>637</v>
      </c>
      <c r="G102" s="181">
        <v>32</v>
      </c>
      <c r="H102" s="187"/>
      <c r="I102" s="180">
        <f t="shared" si="0"/>
        <v>0</v>
      </c>
      <c r="J102" s="182">
        <f t="shared" si="1"/>
        <v>0</v>
      </c>
      <c r="K102" s="183">
        <f t="shared" si="2"/>
        <v>0</v>
      </c>
      <c r="L102" s="183">
        <f t="shared" si="3"/>
        <v>0</v>
      </c>
      <c r="M102" s="183"/>
      <c r="N102" s="183">
        <v>0</v>
      </c>
      <c r="O102" s="183"/>
      <c r="P102" s="188"/>
      <c r="Q102" s="188"/>
      <c r="R102" s="188"/>
      <c r="S102" s="184">
        <f t="shared" si="4"/>
        <v>0</v>
      </c>
      <c r="T102" s="184"/>
      <c r="U102" s="184"/>
      <c r="V102" s="204"/>
      <c r="W102" s="55"/>
      <c r="Z102">
        <v>0</v>
      </c>
    </row>
    <row r="103" spans="1:26" ht="35.1" customHeight="1" x14ac:dyDescent="0.25">
      <c r="A103" s="185"/>
      <c r="B103" s="217"/>
      <c r="C103" s="186" t="s">
        <v>638</v>
      </c>
      <c r="D103" s="337" t="s">
        <v>639</v>
      </c>
      <c r="E103" s="337"/>
      <c r="F103" s="180" t="s">
        <v>616</v>
      </c>
      <c r="G103" s="181">
        <v>28</v>
      </c>
      <c r="H103" s="187"/>
      <c r="I103" s="180">
        <f t="shared" si="0"/>
        <v>0</v>
      </c>
      <c r="J103" s="182">
        <f t="shared" si="1"/>
        <v>0</v>
      </c>
      <c r="K103" s="183">
        <f t="shared" si="2"/>
        <v>0</v>
      </c>
      <c r="L103" s="183">
        <f t="shared" si="3"/>
        <v>0</v>
      </c>
      <c r="M103" s="183"/>
      <c r="N103" s="183">
        <v>0</v>
      </c>
      <c r="O103" s="183"/>
      <c r="P103" s="188"/>
      <c r="Q103" s="188"/>
      <c r="R103" s="188"/>
      <c r="S103" s="184">
        <f t="shared" si="4"/>
        <v>0</v>
      </c>
      <c r="T103" s="184"/>
      <c r="U103" s="184"/>
      <c r="V103" s="204"/>
      <c r="W103" s="55"/>
      <c r="Z103">
        <v>0</v>
      </c>
    </row>
    <row r="104" spans="1:26" ht="35.1" customHeight="1" x14ac:dyDescent="0.25">
      <c r="A104" s="185"/>
      <c r="B104" s="217"/>
      <c r="C104" s="186" t="s">
        <v>640</v>
      </c>
      <c r="D104" s="337" t="s">
        <v>641</v>
      </c>
      <c r="E104" s="337"/>
      <c r="F104" s="180" t="s">
        <v>616</v>
      </c>
      <c r="G104" s="181">
        <v>32</v>
      </c>
      <c r="H104" s="187"/>
      <c r="I104" s="180">
        <f t="shared" si="0"/>
        <v>0</v>
      </c>
      <c r="J104" s="182">
        <f t="shared" si="1"/>
        <v>0</v>
      </c>
      <c r="K104" s="183">
        <f t="shared" si="2"/>
        <v>0</v>
      </c>
      <c r="L104" s="183">
        <f t="shared" si="3"/>
        <v>0</v>
      </c>
      <c r="M104" s="183"/>
      <c r="N104" s="183">
        <v>0</v>
      </c>
      <c r="O104" s="183"/>
      <c r="P104" s="188"/>
      <c r="Q104" s="188"/>
      <c r="R104" s="188"/>
      <c r="S104" s="184">
        <f t="shared" si="4"/>
        <v>0</v>
      </c>
      <c r="T104" s="184"/>
      <c r="U104" s="184"/>
      <c r="V104" s="204"/>
      <c r="W104" s="55"/>
      <c r="Z104">
        <v>0</v>
      </c>
    </row>
    <row r="105" spans="1:26" ht="35.1" customHeight="1" x14ac:dyDescent="0.25">
      <c r="A105" s="185"/>
      <c r="B105" s="217"/>
      <c r="C105" s="186" t="s">
        <v>642</v>
      </c>
      <c r="D105" s="337" t="s">
        <v>643</v>
      </c>
      <c r="E105" s="337"/>
      <c r="F105" s="180" t="s">
        <v>616</v>
      </c>
      <c r="G105" s="181">
        <v>4</v>
      </c>
      <c r="H105" s="187"/>
      <c r="I105" s="180">
        <f t="shared" si="0"/>
        <v>0</v>
      </c>
      <c r="J105" s="182">
        <f t="shared" si="1"/>
        <v>0</v>
      </c>
      <c r="K105" s="183">
        <f t="shared" si="2"/>
        <v>0</v>
      </c>
      <c r="L105" s="183">
        <f t="shared" si="3"/>
        <v>0</v>
      </c>
      <c r="M105" s="183"/>
      <c r="N105" s="183">
        <v>0</v>
      </c>
      <c r="O105" s="183"/>
      <c r="P105" s="188"/>
      <c r="Q105" s="188"/>
      <c r="R105" s="188"/>
      <c r="S105" s="184">
        <f t="shared" si="4"/>
        <v>0</v>
      </c>
      <c r="T105" s="184"/>
      <c r="U105" s="184"/>
      <c r="V105" s="204"/>
      <c r="W105" s="55"/>
      <c r="Z105">
        <v>0</v>
      </c>
    </row>
    <row r="106" spans="1:26" ht="35.1" customHeight="1" x14ac:dyDescent="0.25">
      <c r="A106" s="185"/>
      <c r="B106" s="217"/>
      <c r="C106" s="186" t="s">
        <v>644</v>
      </c>
      <c r="D106" s="337" t="s">
        <v>645</v>
      </c>
      <c r="E106" s="337"/>
      <c r="F106" s="180" t="s">
        <v>616</v>
      </c>
      <c r="G106" s="181">
        <v>4</v>
      </c>
      <c r="H106" s="187"/>
      <c r="I106" s="180">
        <f t="shared" si="0"/>
        <v>0</v>
      </c>
      <c r="J106" s="182">
        <f t="shared" si="1"/>
        <v>0</v>
      </c>
      <c r="K106" s="183">
        <f t="shared" si="2"/>
        <v>0</v>
      </c>
      <c r="L106" s="183">
        <f t="shared" si="3"/>
        <v>0</v>
      </c>
      <c r="M106" s="183"/>
      <c r="N106" s="183">
        <v>0</v>
      </c>
      <c r="O106" s="183"/>
      <c r="P106" s="188"/>
      <c r="Q106" s="188"/>
      <c r="R106" s="188"/>
      <c r="S106" s="184">
        <f t="shared" si="4"/>
        <v>0</v>
      </c>
      <c r="T106" s="184"/>
      <c r="U106" s="184"/>
      <c r="V106" s="204"/>
      <c r="W106" s="55"/>
      <c r="Z106">
        <v>0</v>
      </c>
    </row>
    <row r="107" spans="1:26" ht="35.1" customHeight="1" x14ac:dyDescent="0.25">
      <c r="A107" s="185"/>
      <c r="B107" s="217"/>
      <c r="C107" s="186" t="s">
        <v>646</v>
      </c>
      <c r="D107" s="337" t="s">
        <v>647</v>
      </c>
      <c r="E107" s="337"/>
      <c r="F107" s="180" t="s">
        <v>616</v>
      </c>
      <c r="G107" s="181">
        <v>8</v>
      </c>
      <c r="H107" s="187"/>
      <c r="I107" s="180">
        <f t="shared" si="0"/>
        <v>0</v>
      </c>
      <c r="J107" s="182">
        <f t="shared" si="1"/>
        <v>0</v>
      </c>
      <c r="K107" s="183">
        <f t="shared" si="2"/>
        <v>0</v>
      </c>
      <c r="L107" s="183">
        <f t="shared" si="3"/>
        <v>0</v>
      </c>
      <c r="M107" s="183"/>
      <c r="N107" s="183">
        <v>0</v>
      </c>
      <c r="O107" s="183"/>
      <c r="P107" s="188"/>
      <c r="Q107" s="188"/>
      <c r="R107" s="188"/>
      <c r="S107" s="184">
        <f t="shared" si="4"/>
        <v>0</v>
      </c>
      <c r="T107" s="184"/>
      <c r="U107" s="184"/>
      <c r="V107" s="204"/>
      <c r="W107" s="55"/>
      <c r="Z107">
        <v>0</v>
      </c>
    </row>
    <row r="108" spans="1:26" ht="35.1" customHeight="1" x14ac:dyDescent="0.25">
      <c r="A108" s="185"/>
      <c r="B108" s="217"/>
      <c r="C108" s="186" t="s">
        <v>648</v>
      </c>
      <c r="D108" s="337" t="s">
        <v>649</v>
      </c>
      <c r="E108" s="337"/>
      <c r="F108" s="180" t="s">
        <v>616</v>
      </c>
      <c r="G108" s="181">
        <v>4</v>
      </c>
      <c r="H108" s="187"/>
      <c r="I108" s="180">
        <f t="shared" si="0"/>
        <v>0</v>
      </c>
      <c r="J108" s="182">
        <f t="shared" si="1"/>
        <v>0</v>
      </c>
      <c r="K108" s="183">
        <f t="shared" si="2"/>
        <v>0</v>
      </c>
      <c r="L108" s="183">
        <f t="shared" si="3"/>
        <v>0</v>
      </c>
      <c r="M108" s="183"/>
      <c r="N108" s="183">
        <v>0</v>
      </c>
      <c r="O108" s="183"/>
      <c r="P108" s="188"/>
      <c r="Q108" s="188"/>
      <c r="R108" s="188"/>
      <c r="S108" s="184">
        <f t="shared" si="4"/>
        <v>0</v>
      </c>
      <c r="T108" s="184"/>
      <c r="U108" s="184"/>
      <c r="V108" s="204"/>
      <c r="W108" s="55"/>
      <c r="Z108">
        <v>0</v>
      </c>
    </row>
    <row r="109" spans="1:26" ht="35.1" customHeight="1" x14ac:dyDescent="0.25">
      <c r="A109" s="185"/>
      <c r="B109" s="217"/>
      <c r="C109" s="186" t="s">
        <v>650</v>
      </c>
      <c r="D109" s="337" t="s">
        <v>651</v>
      </c>
      <c r="E109" s="337"/>
      <c r="F109" s="180" t="s">
        <v>616</v>
      </c>
      <c r="G109" s="181">
        <v>4</v>
      </c>
      <c r="H109" s="187"/>
      <c r="I109" s="180">
        <f t="shared" si="0"/>
        <v>0</v>
      </c>
      <c r="J109" s="182">
        <f t="shared" si="1"/>
        <v>0</v>
      </c>
      <c r="K109" s="183">
        <f t="shared" si="2"/>
        <v>0</v>
      </c>
      <c r="L109" s="183">
        <f t="shared" si="3"/>
        <v>0</v>
      </c>
      <c r="M109" s="183"/>
      <c r="N109" s="183">
        <v>0</v>
      </c>
      <c r="O109" s="183"/>
      <c r="P109" s="188"/>
      <c r="Q109" s="188"/>
      <c r="R109" s="188"/>
      <c r="S109" s="184">
        <f t="shared" si="4"/>
        <v>0</v>
      </c>
      <c r="T109" s="184"/>
      <c r="U109" s="184"/>
      <c r="V109" s="204"/>
      <c r="W109" s="55"/>
      <c r="Z109">
        <v>0</v>
      </c>
    </row>
    <row r="110" spans="1:26" ht="35.1" customHeight="1" x14ac:dyDescent="0.25">
      <c r="A110" s="185"/>
      <c r="B110" s="217"/>
      <c r="C110" s="186" t="s">
        <v>652</v>
      </c>
      <c r="D110" s="337" t="s">
        <v>653</v>
      </c>
      <c r="E110" s="337"/>
      <c r="F110" s="180" t="s">
        <v>616</v>
      </c>
      <c r="G110" s="181">
        <v>3</v>
      </c>
      <c r="H110" s="187"/>
      <c r="I110" s="180">
        <f t="shared" si="0"/>
        <v>0</v>
      </c>
      <c r="J110" s="182">
        <f t="shared" si="1"/>
        <v>0</v>
      </c>
      <c r="K110" s="183">
        <f t="shared" si="2"/>
        <v>0</v>
      </c>
      <c r="L110" s="183">
        <f t="shared" si="3"/>
        <v>0</v>
      </c>
      <c r="M110" s="183"/>
      <c r="N110" s="183">
        <v>0</v>
      </c>
      <c r="O110" s="183"/>
      <c r="P110" s="188"/>
      <c r="Q110" s="188"/>
      <c r="R110" s="188"/>
      <c r="S110" s="184">
        <f t="shared" si="4"/>
        <v>0</v>
      </c>
      <c r="T110" s="184"/>
      <c r="U110" s="184"/>
      <c r="V110" s="204"/>
      <c r="W110" s="55"/>
      <c r="Z110">
        <v>0</v>
      </c>
    </row>
    <row r="111" spans="1:26" ht="35.1" customHeight="1" x14ac:dyDescent="0.25">
      <c r="A111" s="185"/>
      <c r="B111" s="217"/>
      <c r="C111" s="186" t="s">
        <v>654</v>
      </c>
      <c r="D111" s="337" t="s">
        <v>655</v>
      </c>
      <c r="E111" s="337"/>
      <c r="F111" s="180" t="s">
        <v>592</v>
      </c>
      <c r="G111" s="181">
        <v>67</v>
      </c>
      <c r="H111" s="187"/>
      <c r="I111" s="180">
        <f t="shared" si="0"/>
        <v>0</v>
      </c>
      <c r="J111" s="182">
        <f t="shared" si="1"/>
        <v>0</v>
      </c>
      <c r="K111" s="183">
        <f t="shared" si="2"/>
        <v>0</v>
      </c>
      <c r="L111" s="183">
        <f t="shared" si="3"/>
        <v>0</v>
      </c>
      <c r="M111" s="183"/>
      <c r="N111" s="183">
        <v>0</v>
      </c>
      <c r="O111" s="183"/>
      <c r="P111" s="188"/>
      <c r="Q111" s="188"/>
      <c r="R111" s="188"/>
      <c r="S111" s="184">
        <f t="shared" si="4"/>
        <v>0</v>
      </c>
      <c r="T111" s="184"/>
      <c r="U111" s="184"/>
      <c r="V111" s="204"/>
      <c r="W111" s="55"/>
      <c r="Z111">
        <v>0</v>
      </c>
    </row>
    <row r="112" spans="1:26" ht="35.1" customHeight="1" x14ac:dyDescent="0.25">
      <c r="A112" s="185"/>
      <c r="B112" s="217"/>
      <c r="C112" s="186" t="s">
        <v>656</v>
      </c>
      <c r="D112" s="337" t="s">
        <v>657</v>
      </c>
      <c r="E112" s="337"/>
      <c r="F112" s="180" t="s">
        <v>637</v>
      </c>
      <c r="G112" s="181">
        <v>35</v>
      </c>
      <c r="H112" s="187"/>
      <c r="I112" s="180">
        <f t="shared" si="0"/>
        <v>0</v>
      </c>
      <c r="J112" s="182">
        <f t="shared" si="1"/>
        <v>0</v>
      </c>
      <c r="K112" s="183">
        <f t="shared" si="2"/>
        <v>0</v>
      </c>
      <c r="L112" s="183">
        <f t="shared" si="3"/>
        <v>0</v>
      </c>
      <c r="M112" s="183"/>
      <c r="N112" s="183">
        <v>0</v>
      </c>
      <c r="O112" s="183"/>
      <c r="P112" s="188"/>
      <c r="Q112" s="188"/>
      <c r="R112" s="188"/>
      <c r="S112" s="184">
        <f t="shared" si="4"/>
        <v>0</v>
      </c>
      <c r="T112" s="184"/>
      <c r="U112" s="184"/>
      <c r="V112" s="204"/>
      <c r="W112" s="55"/>
      <c r="Z112">
        <v>0</v>
      </c>
    </row>
    <row r="113" spans="1:26" ht="35.1" customHeight="1" x14ac:dyDescent="0.25">
      <c r="A113" s="185"/>
      <c r="B113" s="217"/>
      <c r="C113" s="186" t="s">
        <v>658</v>
      </c>
      <c r="D113" s="337" t="s">
        <v>659</v>
      </c>
      <c r="E113" s="337"/>
      <c r="F113" s="180" t="s">
        <v>660</v>
      </c>
      <c r="G113" s="181">
        <v>3.6</v>
      </c>
      <c r="H113" s="187"/>
      <c r="I113" s="180">
        <f t="shared" si="0"/>
        <v>0</v>
      </c>
      <c r="J113" s="182">
        <f t="shared" si="1"/>
        <v>0</v>
      </c>
      <c r="K113" s="183">
        <f t="shared" si="2"/>
        <v>0</v>
      </c>
      <c r="L113" s="183">
        <f t="shared" si="3"/>
        <v>0</v>
      </c>
      <c r="M113" s="183"/>
      <c r="N113" s="183">
        <v>0</v>
      </c>
      <c r="O113" s="183"/>
      <c r="P113" s="188"/>
      <c r="Q113" s="188"/>
      <c r="R113" s="188"/>
      <c r="S113" s="184">
        <f t="shared" si="4"/>
        <v>0</v>
      </c>
      <c r="T113" s="184"/>
      <c r="U113" s="184"/>
      <c r="V113" s="204"/>
      <c r="W113" s="55"/>
      <c r="Z113">
        <v>0</v>
      </c>
    </row>
    <row r="114" spans="1:26" ht="35.1" customHeight="1" x14ac:dyDescent="0.25">
      <c r="A114" s="185"/>
      <c r="B114" s="217"/>
      <c r="C114" s="186" t="s">
        <v>661</v>
      </c>
      <c r="D114" s="337" t="s">
        <v>662</v>
      </c>
      <c r="E114" s="337"/>
      <c r="F114" s="180" t="s">
        <v>660</v>
      </c>
      <c r="G114" s="181">
        <v>1</v>
      </c>
      <c r="H114" s="187"/>
      <c r="I114" s="180">
        <f t="shared" si="0"/>
        <v>0</v>
      </c>
      <c r="J114" s="182">
        <f t="shared" si="1"/>
        <v>0</v>
      </c>
      <c r="K114" s="183">
        <f t="shared" si="2"/>
        <v>0</v>
      </c>
      <c r="L114" s="183">
        <f t="shared" si="3"/>
        <v>0</v>
      </c>
      <c r="M114" s="183"/>
      <c r="N114" s="183">
        <v>0</v>
      </c>
      <c r="O114" s="183"/>
      <c r="P114" s="188"/>
      <c r="Q114" s="188"/>
      <c r="R114" s="188"/>
      <c r="S114" s="184">
        <f t="shared" si="4"/>
        <v>0</v>
      </c>
      <c r="T114" s="184"/>
      <c r="U114" s="184"/>
      <c r="V114" s="204"/>
      <c r="W114" s="55"/>
      <c r="Z114">
        <v>0</v>
      </c>
    </row>
    <row r="115" spans="1:26" ht="35.1" customHeight="1" x14ac:dyDescent="0.25">
      <c r="A115" s="185"/>
      <c r="B115" s="217"/>
      <c r="C115" s="186" t="s">
        <v>663</v>
      </c>
      <c r="D115" s="337" t="s">
        <v>664</v>
      </c>
      <c r="E115" s="337"/>
      <c r="F115" s="180" t="s">
        <v>660</v>
      </c>
      <c r="G115" s="181">
        <v>6</v>
      </c>
      <c r="H115" s="187"/>
      <c r="I115" s="180">
        <f t="shared" si="0"/>
        <v>0</v>
      </c>
      <c r="J115" s="182">
        <f t="shared" si="1"/>
        <v>0</v>
      </c>
      <c r="K115" s="183">
        <f t="shared" si="2"/>
        <v>0</v>
      </c>
      <c r="L115" s="183">
        <f t="shared" si="3"/>
        <v>0</v>
      </c>
      <c r="M115" s="183"/>
      <c r="N115" s="183">
        <v>0</v>
      </c>
      <c r="O115" s="183"/>
      <c r="P115" s="188"/>
      <c r="Q115" s="188"/>
      <c r="R115" s="188"/>
      <c r="S115" s="184">
        <f t="shared" si="4"/>
        <v>0</v>
      </c>
      <c r="T115" s="184"/>
      <c r="U115" s="184"/>
      <c r="V115" s="204"/>
      <c r="W115" s="55"/>
      <c r="Z115">
        <v>0</v>
      </c>
    </row>
    <row r="116" spans="1:26" ht="35.1" customHeight="1" x14ac:dyDescent="0.25">
      <c r="A116" s="185"/>
      <c r="B116" s="217"/>
      <c r="C116" s="186" t="s">
        <v>665</v>
      </c>
      <c r="D116" s="337" t="s">
        <v>666</v>
      </c>
      <c r="E116" s="337"/>
      <c r="F116" s="180" t="s">
        <v>660</v>
      </c>
      <c r="G116" s="181">
        <v>5</v>
      </c>
      <c r="H116" s="187"/>
      <c r="I116" s="180">
        <f t="shared" si="0"/>
        <v>0</v>
      </c>
      <c r="J116" s="182">
        <f t="shared" si="1"/>
        <v>0</v>
      </c>
      <c r="K116" s="183">
        <f t="shared" si="2"/>
        <v>0</v>
      </c>
      <c r="L116" s="183">
        <f t="shared" si="3"/>
        <v>0</v>
      </c>
      <c r="M116" s="183"/>
      <c r="N116" s="183">
        <v>0</v>
      </c>
      <c r="O116" s="183"/>
      <c r="P116" s="188"/>
      <c r="Q116" s="188"/>
      <c r="R116" s="188"/>
      <c r="S116" s="184">
        <f t="shared" si="4"/>
        <v>0</v>
      </c>
      <c r="T116" s="184"/>
      <c r="U116" s="184"/>
      <c r="V116" s="204"/>
      <c r="W116" s="55"/>
      <c r="Z116">
        <v>0</v>
      </c>
    </row>
    <row r="117" spans="1:26" ht="35.1" customHeight="1" x14ac:dyDescent="0.25">
      <c r="A117" s="185"/>
      <c r="B117" s="217"/>
      <c r="C117" s="186" t="s">
        <v>667</v>
      </c>
      <c r="D117" s="337" t="s">
        <v>668</v>
      </c>
      <c r="E117" s="337"/>
      <c r="F117" s="180" t="s">
        <v>616</v>
      </c>
      <c r="G117" s="181">
        <v>1</v>
      </c>
      <c r="H117" s="187"/>
      <c r="I117" s="180">
        <f t="shared" si="0"/>
        <v>0</v>
      </c>
      <c r="J117" s="182">
        <f t="shared" si="1"/>
        <v>0</v>
      </c>
      <c r="K117" s="183">
        <f t="shared" si="2"/>
        <v>0</v>
      </c>
      <c r="L117" s="183">
        <f t="shared" si="3"/>
        <v>0</v>
      </c>
      <c r="M117" s="183"/>
      <c r="N117" s="183">
        <v>0</v>
      </c>
      <c r="O117" s="183"/>
      <c r="P117" s="188"/>
      <c r="Q117" s="188"/>
      <c r="R117" s="188"/>
      <c r="S117" s="184">
        <f t="shared" si="4"/>
        <v>0</v>
      </c>
      <c r="T117" s="184"/>
      <c r="U117" s="184"/>
      <c r="V117" s="204"/>
      <c r="W117" s="55"/>
      <c r="Z117">
        <v>0</v>
      </c>
    </row>
    <row r="118" spans="1:26" ht="35.1" customHeight="1" x14ac:dyDescent="0.25">
      <c r="A118" s="185"/>
      <c r="B118" s="217"/>
      <c r="C118" s="186" t="s">
        <v>669</v>
      </c>
      <c r="D118" s="337" t="s">
        <v>670</v>
      </c>
      <c r="E118" s="337"/>
      <c r="F118" s="180" t="s">
        <v>616</v>
      </c>
      <c r="G118" s="181">
        <v>1</v>
      </c>
      <c r="H118" s="187"/>
      <c r="I118" s="180">
        <f t="shared" si="0"/>
        <v>0</v>
      </c>
      <c r="J118" s="182">
        <f t="shared" si="1"/>
        <v>0</v>
      </c>
      <c r="K118" s="183">
        <f t="shared" si="2"/>
        <v>0</v>
      </c>
      <c r="L118" s="183">
        <f t="shared" si="3"/>
        <v>0</v>
      </c>
      <c r="M118" s="183"/>
      <c r="N118" s="183">
        <v>0</v>
      </c>
      <c r="O118" s="183"/>
      <c r="P118" s="188"/>
      <c r="Q118" s="188"/>
      <c r="R118" s="188"/>
      <c r="S118" s="184">
        <f t="shared" si="4"/>
        <v>0</v>
      </c>
      <c r="T118" s="184"/>
      <c r="U118" s="184"/>
      <c r="V118" s="204"/>
      <c r="W118" s="55"/>
      <c r="Z118">
        <v>0</v>
      </c>
    </row>
    <row r="119" spans="1:26" x14ac:dyDescent="0.25">
      <c r="A119" s="10"/>
      <c r="B119" s="57"/>
      <c r="C119" s="178">
        <v>921</v>
      </c>
      <c r="D119" s="336" t="s">
        <v>589</v>
      </c>
      <c r="E119" s="336"/>
      <c r="F119" s="69"/>
      <c r="G119" s="177"/>
      <c r="H119" s="69"/>
      <c r="I119" s="146">
        <f>ROUND((SUM(I80:I118))/1,2)</f>
        <v>0</v>
      </c>
      <c r="J119" s="145"/>
      <c r="K119" s="145"/>
      <c r="L119" s="145">
        <f>ROUND((SUM(L80:L118))/1,2)</f>
        <v>0</v>
      </c>
      <c r="M119" s="145">
        <f>ROUND((SUM(M80:M118))/1,2)</f>
        <v>0</v>
      </c>
      <c r="N119" s="145"/>
      <c r="O119" s="145"/>
      <c r="P119" s="145"/>
      <c r="Q119" s="10"/>
      <c r="R119" s="10"/>
      <c r="S119" s="10">
        <f>ROUND((SUM(S80:S118))/1,2)</f>
        <v>0</v>
      </c>
      <c r="T119" s="10"/>
      <c r="U119" s="10"/>
      <c r="V119" s="206">
        <f>ROUND((SUM(V80:V118))/1,2)</f>
        <v>0</v>
      </c>
      <c r="W119" s="221"/>
      <c r="X119" s="144"/>
      <c r="Y119" s="144"/>
      <c r="Z119" s="144"/>
    </row>
    <row r="120" spans="1:26" x14ac:dyDescent="0.25">
      <c r="A120" s="1"/>
      <c r="B120" s="214"/>
      <c r="C120" s="1"/>
      <c r="D120" s="1"/>
      <c r="E120" s="139"/>
      <c r="F120" s="139"/>
      <c r="G120" s="171"/>
      <c r="H120" s="139"/>
      <c r="I120" s="139"/>
      <c r="J120" s="140"/>
      <c r="K120" s="140"/>
      <c r="L120" s="140"/>
      <c r="M120" s="140"/>
      <c r="N120" s="140"/>
      <c r="O120" s="140"/>
      <c r="P120" s="140"/>
      <c r="Q120" s="1"/>
      <c r="R120" s="1"/>
      <c r="S120" s="1"/>
      <c r="T120" s="1"/>
      <c r="U120" s="1"/>
      <c r="V120" s="207"/>
      <c r="W120" s="55"/>
    </row>
    <row r="121" spans="1:26" x14ac:dyDescent="0.25">
      <c r="A121" s="10"/>
      <c r="B121" s="57"/>
      <c r="C121" s="178">
        <v>946</v>
      </c>
      <c r="D121" s="336" t="s">
        <v>671</v>
      </c>
      <c r="E121" s="336"/>
      <c r="F121" s="69"/>
      <c r="G121" s="177"/>
      <c r="H121" s="69"/>
      <c r="I121" s="69"/>
      <c r="J121" s="145"/>
      <c r="K121" s="145"/>
      <c r="L121" s="145"/>
      <c r="M121" s="145"/>
      <c r="N121" s="145"/>
      <c r="O121" s="145"/>
      <c r="P121" s="145"/>
      <c r="Q121" s="10"/>
      <c r="R121" s="10"/>
      <c r="S121" s="10"/>
      <c r="T121" s="10"/>
      <c r="U121" s="10"/>
      <c r="V121" s="203"/>
      <c r="W121" s="221"/>
      <c r="X121" s="144"/>
      <c r="Y121" s="144"/>
      <c r="Z121" s="144"/>
    </row>
    <row r="122" spans="1:26" ht="35.1" customHeight="1" x14ac:dyDescent="0.25">
      <c r="A122" s="185"/>
      <c r="B122" s="217"/>
      <c r="C122" s="186" t="s">
        <v>672</v>
      </c>
      <c r="D122" s="337" t="s">
        <v>673</v>
      </c>
      <c r="E122" s="337"/>
      <c r="F122" s="180" t="s">
        <v>592</v>
      </c>
      <c r="G122" s="181">
        <v>35</v>
      </c>
      <c r="H122" s="187"/>
      <c r="I122" s="180">
        <f t="shared" ref="I122:I127" si="5">ROUND(G122*(H122),2)</f>
        <v>0</v>
      </c>
      <c r="J122" s="182">
        <f t="shared" ref="J122:J127" si="6">ROUND(G122*(N122),2)</f>
        <v>0</v>
      </c>
      <c r="K122" s="183">
        <f t="shared" ref="K122:K127" si="7">ROUND(G122*(O122),2)</f>
        <v>0</v>
      </c>
      <c r="L122" s="183">
        <f t="shared" ref="L122:L127" si="8">ROUND(G122*(H122),2)</f>
        <v>0</v>
      </c>
      <c r="M122" s="183"/>
      <c r="N122" s="183">
        <v>0</v>
      </c>
      <c r="O122" s="183"/>
      <c r="P122" s="188"/>
      <c r="Q122" s="188"/>
      <c r="R122" s="188"/>
      <c r="S122" s="184">
        <f t="shared" ref="S122:S127" si="9">ROUND(G122*(P122),3)</f>
        <v>0</v>
      </c>
      <c r="T122" s="184"/>
      <c r="U122" s="184"/>
      <c r="V122" s="204"/>
      <c r="W122" s="55"/>
      <c r="Z122">
        <v>0</v>
      </c>
    </row>
    <row r="123" spans="1:26" ht="35.1" customHeight="1" x14ac:dyDescent="0.25">
      <c r="A123" s="185"/>
      <c r="B123" s="217"/>
      <c r="C123" s="186" t="s">
        <v>674</v>
      </c>
      <c r="D123" s="337" t="s">
        <v>675</v>
      </c>
      <c r="E123" s="337"/>
      <c r="F123" s="180" t="s">
        <v>592</v>
      </c>
      <c r="G123" s="181">
        <v>35</v>
      </c>
      <c r="H123" s="187"/>
      <c r="I123" s="180">
        <f t="shared" si="5"/>
        <v>0</v>
      </c>
      <c r="J123" s="182">
        <f t="shared" si="6"/>
        <v>0</v>
      </c>
      <c r="K123" s="183">
        <f t="shared" si="7"/>
        <v>0</v>
      </c>
      <c r="L123" s="183">
        <f t="shared" si="8"/>
        <v>0</v>
      </c>
      <c r="M123" s="183"/>
      <c r="N123" s="183">
        <v>0</v>
      </c>
      <c r="O123" s="183"/>
      <c r="P123" s="188"/>
      <c r="Q123" s="188"/>
      <c r="R123" s="188"/>
      <c r="S123" s="184">
        <f t="shared" si="9"/>
        <v>0</v>
      </c>
      <c r="T123" s="184"/>
      <c r="U123" s="184"/>
      <c r="V123" s="204"/>
      <c r="W123" s="55"/>
      <c r="Z123">
        <v>0</v>
      </c>
    </row>
    <row r="124" spans="1:26" ht="35.1" customHeight="1" x14ac:dyDescent="0.25">
      <c r="A124" s="185"/>
      <c r="B124" s="217"/>
      <c r="C124" s="186" t="s">
        <v>676</v>
      </c>
      <c r="D124" s="337" t="s">
        <v>677</v>
      </c>
      <c r="E124" s="337"/>
      <c r="F124" s="180" t="s">
        <v>592</v>
      </c>
      <c r="G124" s="181">
        <v>35</v>
      </c>
      <c r="H124" s="187"/>
      <c r="I124" s="180">
        <f t="shared" si="5"/>
        <v>0</v>
      </c>
      <c r="J124" s="182">
        <f t="shared" si="6"/>
        <v>0</v>
      </c>
      <c r="K124" s="183">
        <f t="shared" si="7"/>
        <v>0</v>
      </c>
      <c r="L124" s="183">
        <f t="shared" si="8"/>
        <v>0</v>
      </c>
      <c r="M124" s="183"/>
      <c r="N124" s="183">
        <v>0</v>
      </c>
      <c r="O124" s="183"/>
      <c r="P124" s="188"/>
      <c r="Q124" s="188"/>
      <c r="R124" s="188"/>
      <c r="S124" s="184">
        <f t="shared" si="9"/>
        <v>0</v>
      </c>
      <c r="T124" s="184"/>
      <c r="U124" s="184"/>
      <c r="V124" s="204"/>
      <c r="W124" s="55"/>
      <c r="Z124">
        <v>0</v>
      </c>
    </row>
    <row r="125" spans="1:26" ht="35.1" customHeight="1" x14ac:dyDescent="0.25">
      <c r="A125" s="185"/>
      <c r="B125" s="217"/>
      <c r="C125" s="186" t="s">
        <v>678</v>
      </c>
      <c r="D125" s="337" t="s">
        <v>679</v>
      </c>
      <c r="E125" s="337"/>
      <c r="F125" s="180" t="s">
        <v>680</v>
      </c>
      <c r="G125" s="181">
        <v>2.4500000000000002</v>
      </c>
      <c r="H125" s="187"/>
      <c r="I125" s="180">
        <f t="shared" si="5"/>
        <v>0</v>
      </c>
      <c r="J125" s="182">
        <f t="shared" si="6"/>
        <v>0</v>
      </c>
      <c r="K125" s="183">
        <f t="shared" si="7"/>
        <v>0</v>
      </c>
      <c r="L125" s="183">
        <f t="shared" si="8"/>
        <v>0</v>
      </c>
      <c r="M125" s="183"/>
      <c r="N125" s="183">
        <v>0</v>
      </c>
      <c r="O125" s="183"/>
      <c r="P125" s="188"/>
      <c r="Q125" s="188"/>
      <c r="R125" s="188"/>
      <c r="S125" s="184">
        <f t="shared" si="9"/>
        <v>0</v>
      </c>
      <c r="T125" s="184"/>
      <c r="U125" s="184"/>
      <c r="V125" s="204"/>
      <c r="W125" s="55"/>
      <c r="Z125">
        <v>0</v>
      </c>
    </row>
    <row r="126" spans="1:26" ht="35.1" customHeight="1" x14ac:dyDescent="0.25">
      <c r="A126" s="185"/>
      <c r="B126" s="217"/>
      <c r="C126" s="186" t="s">
        <v>681</v>
      </c>
      <c r="D126" s="337" t="s">
        <v>682</v>
      </c>
      <c r="E126" s="337"/>
      <c r="F126" s="180" t="s">
        <v>592</v>
      </c>
      <c r="G126" s="181">
        <v>35</v>
      </c>
      <c r="H126" s="187"/>
      <c r="I126" s="180">
        <f t="shared" si="5"/>
        <v>0</v>
      </c>
      <c r="J126" s="182">
        <f t="shared" si="6"/>
        <v>0</v>
      </c>
      <c r="K126" s="183">
        <f t="shared" si="7"/>
        <v>0</v>
      </c>
      <c r="L126" s="183">
        <f t="shared" si="8"/>
        <v>0</v>
      </c>
      <c r="M126" s="183"/>
      <c r="N126" s="183">
        <v>0</v>
      </c>
      <c r="O126" s="183"/>
      <c r="P126" s="188"/>
      <c r="Q126" s="188"/>
      <c r="R126" s="188"/>
      <c r="S126" s="184">
        <f t="shared" si="9"/>
        <v>0</v>
      </c>
      <c r="T126" s="184"/>
      <c r="U126" s="184"/>
      <c r="V126" s="204"/>
      <c r="W126" s="55"/>
      <c r="Z126">
        <v>0</v>
      </c>
    </row>
    <row r="127" spans="1:26" ht="35.1" customHeight="1" x14ac:dyDescent="0.25">
      <c r="A127" s="185"/>
      <c r="B127" s="217"/>
      <c r="C127" s="186" t="s">
        <v>683</v>
      </c>
      <c r="D127" s="337" t="s">
        <v>684</v>
      </c>
      <c r="E127" s="337"/>
      <c r="F127" s="180" t="s">
        <v>592</v>
      </c>
      <c r="G127" s="181">
        <v>35</v>
      </c>
      <c r="H127" s="187"/>
      <c r="I127" s="180">
        <f t="shared" si="5"/>
        <v>0</v>
      </c>
      <c r="J127" s="182">
        <f t="shared" si="6"/>
        <v>0</v>
      </c>
      <c r="K127" s="183">
        <f t="shared" si="7"/>
        <v>0</v>
      </c>
      <c r="L127" s="183">
        <f t="shared" si="8"/>
        <v>0</v>
      </c>
      <c r="M127" s="183"/>
      <c r="N127" s="183">
        <v>0</v>
      </c>
      <c r="O127" s="183"/>
      <c r="P127" s="188"/>
      <c r="Q127" s="188"/>
      <c r="R127" s="188"/>
      <c r="S127" s="184">
        <f t="shared" si="9"/>
        <v>0</v>
      </c>
      <c r="T127" s="184"/>
      <c r="U127" s="184"/>
      <c r="V127" s="204"/>
      <c r="W127" s="55"/>
      <c r="Z127">
        <v>0</v>
      </c>
    </row>
    <row r="128" spans="1:26" x14ac:dyDescent="0.25">
      <c r="A128" s="10"/>
      <c r="B128" s="57"/>
      <c r="C128" s="178">
        <v>946</v>
      </c>
      <c r="D128" s="336" t="s">
        <v>671</v>
      </c>
      <c r="E128" s="336"/>
      <c r="F128" s="69"/>
      <c r="G128" s="177"/>
      <c r="H128" s="69"/>
      <c r="I128" s="146">
        <f>ROUND((SUM(I121:I127))/1,2)</f>
        <v>0</v>
      </c>
      <c r="J128" s="145"/>
      <c r="K128" s="145"/>
      <c r="L128" s="145">
        <f>ROUND((SUM(L121:L127))/1,2)</f>
        <v>0</v>
      </c>
      <c r="M128" s="145">
        <f>ROUND((SUM(M121:M127))/1,2)</f>
        <v>0</v>
      </c>
      <c r="N128" s="145"/>
      <c r="O128" s="145"/>
      <c r="P128" s="145"/>
      <c r="Q128" s="10"/>
      <c r="R128" s="10"/>
      <c r="S128" s="10">
        <f>ROUND((SUM(S121:S127))/1,2)</f>
        <v>0</v>
      </c>
      <c r="T128" s="10"/>
      <c r="U128" s="10"/>
      <c r="V128" s="206">
        <f>ROUND((SUM(V121:V127))/1,2)</f>
        <v>0</v>
      </c>
      <c r="W128" s="221"/>
      <c r="X128" s="144"/>
      <c r="Y128" s="144"/>
      <c r="Z128" s="144"/>
    </row>
    <row r="129" spans="1:26" x14ac:dyDescent="0.25">
      <c r="A129" s="1"/>
      <c r="B129" s="214"/>
      <c r="C129" s="1"/>
      <c r="D129" s="1"/>
      <c r="E129" s="139"/>
      <c r="F129" s="139"/>
      <c r="G129" s="171"/>
      <c r="H129" s="139"/>
      <c r="I129" s="139"/>
      <c r="J129" s="140"/>
      <c r="K129" s="140"/>
      <c r="L129" s="140"/>
      <c r="M129" s="140"/>
      <c r="N129" s="140"/>
      <c r="O129" s="140"/>
      <c r="P129" s="140"/>
      <c r="Q129" s="1"/>
      <c r="R129" s="1"/>
      <c r="S129" s="1"/>
      <c r="T129" s="1"/>
      <c r="U129" s="1"/>
      <c r="V129" s="207"/>
      <c r="W129" s="55"/>
    </row>
    <row r="130" spans="1:26" x14ac:dyDescent="0.25">
      <c r="A130" s="10"/>
      <c r="B130" s="57"/>
      <c r="C130" s="10"/>
      <c r="D130" s="333" t="s">
        <v>585</v>
      </c>
      <c r="E130" s="333"/>
      <c r="F130" s="69"/>
      <c r="G130" s="177"/>
      <c r="H130" s="69"/>
      <c r="I130" s="146">
        <f>ROUND((SUM(I79:I129))/2,2)</f>
        <v>0</v>
      </c>
      <c r="J130" s="145"/>
      <c r="K130" s="145"/>
      <c r="L130" s="69">
        <f>ROUND((SUM(L79:L129))/2,2)</f>
        <v>0</v>
      </c>
      <c r="M130" s="69">
        <f>ROUND((SUM(M79:M129))/2,2)</f>
        <v>0</v>
      </c>
      <c r="N130" s="145"/>
      <c r="O130" s="145"/>
      <c r="P130" s="198"/>
      <c r="Q130" s="10"/>
      <c r="R130" s="10"/>
      <c r="S130" s="198">
        <f>ROUND((SUM(S79:S129))/2,2)</f>
        <v>0</v>
      </c>
      <c r="T130" s="10"/>
      <c r="U130" s="10"/>
      <c r="V130" s="206">
        <f>ROUND((SUM(V79:V129))/2,2)</f>
        <v>0</v>
      </c>
      <c r="W130" s="55"/>
    </row>
    <row r="131" spans="1:26" x14ac:dyDescent="0.25">
      <c r="A131" s="1"/>
      <c r="B131" s="214"/>
      <c r="C131" s="1"/>
      <c r="D131" s="1"/>
      <c r="E131" s="139"/>
      <c r="F131" s="139"/>
      <c r="G131" s="171"/>
      <c r="H131" s="139"/>
      <c r="I131" s="139"/>
      <c r="J131" s="140"/>
      <c r="K131" s="140"/>
      <c r="L131" s="140"/>
      <c r="M131" s="140"/>
      <c r="N131" s="140"/>
      <c r="O131" s="140"/>
      <c r="P131" s="140"/>
      <c r="Q131" s="1"/>
      <c r="R131" s="1"/>
      <c r="S131" s="1"/>
      <c r="T131" s="1"/>
      <c r="U131" s="1"/>
      <c r="V131" s="207"/>
      <c r="W131" s="55"/>
    </row>
    <row r="132" spans="1:26" x14ac:dyDescent="0.25">
      <c r="A132" s="10"/>
      <c r="B132" s="57"/>
      <c r="C132" s="10"/>
      <c r="D132" s="333" t="s">
        <v>8</v>
      </c>
      <c r="E132" s="333"/>
      <c r="F132" s="69"/>
      <c r="G132" s="177"/>
      <c r="H132" s="69"/>
      <c r="I132" s="69"/>
      <c r="J132" s="145"/>
      <c r="K132" s="145"/>
      <c r="L132" s="145"/>
      <c r="M132" s="145"/>
      <c r="N132" s="145"/>
      <c r="O132" s="145"/>
      <c r="P132" s="145"/>
      <c r="Q132" s="10"/>
      <c r="R132" s="10"/>
      <c r="S132" s="10"/>
      <c r="T132" s="10"/>
      <c r="U132" s="10"/>
      <c r="V132" s="203"/>
      <c r="W132" s="221"/>
      <c r="X132" s="144"/>
      <c r="Y132" s="144"/>
      <c r="Z132" s="144"/>
    </row>
    <row r="133" spans="1:26" x14ac:dyDescent="0.25">
      <c r="A133" s="10"/>
      <c r="B133" s="57"/>
      <c r="C133" s="178">
        <v>0</v>
      </c>
      <c r="D133" s="336" t="s">
        <v>685</v>
      </c>
      <c r="E133" s="336"/>
      <c r="F133" s="69"/>
      <c r="G133" s="177"/>
      <c r="H133" s="69"/>
      <c r="I133" s="69"/>
      <c r="J133" s="145"/>
      <c r="K133" s="145"/>
      <c r="L133" s="145"/>
      <c r="M133" s="145"/>
      <c r="N133" s="145"/>
      <c r="O133" s="145"/>
      <c r="P133" s="145"/>
      <c r="Q133" s="10"/>
      <c r="R133" s="10"/>
      <c r="S133" s="10"/>
      <c r="T133" s="10"/>
      <c r="U133" s="10"/>
      <c r="V133" s="203"/>
      <c r="W133" s="221"/>
      <c r="X133" s="144"/>
      <c r="Y133" s="144"/>
      <c r="Z133" s="144"/>
    </row>
    <row r="134" spans="1:26" ht="35.1" customHeight="1" x14ac:dyDescent="0.25">
      <c r="A134" s="185"/>
      <c r="B134" s="217"/>
      <c r="C134" s="186" t="s">
        <v>686</v>
      </c>
      <c r="D134" s="337" t="s">
        <v>687</v>
      </c>
      <c r="E134" s="337"/>
      <c r="F134" s="180" t="s">
        <v>688</v>
      </c>
      <c r="G134" s="181">
        <v>16</v>
      </c>
      <c r="H134" s="187"/>
      <c r="I134" s="180">
        <f>ROUND(G134*(H134),2)</f>
        <v>0</v>
      </c>
      <c r="J134" s="182">
        <f>ROUND(G134*(N134),2)</f>
        <v>0</v>
      </c>
      <c r="K134" s="183">
        <f>ROUND(G134*(O134),2)</f>
        <v>0</v>
      </c>
      <c r="L134" s="183">
        <f>ROUND(G134*(H134),2)</f>
        <v>0</v>
      </c>
      <c r="M134" s="183"/>
      <c r="N134" s="183">
        <v>0</v>
      </c>
      <c r="O134" s="183"/>
      <c r="P134" s="188"/>
      <c r="Q134" s="188"/>
      <c r="R134" s="188"/>
      <c r="S134" s="184">
        <f>ROUND(G134*(P134),3)</f>
        <v>0</v>
      </c>
      <c r="T134" s="184"/>
      <c r="U134" s="184"/>
      <c r="V134" s="204"/>
      <c r="W134" s="55"/>
      <c r="Y134">
        <f>ROUND(G134*(H134),2)</f>
        <v>0</v>
      </c>
      <c r="Z134">
        <v>0</v>
      </c>
    </row>
    <row r="135" spans="1:26" x14ac:dyDescent="0.25">
      <c r="A135" s="10"/>
      <c r="B135" s="57"/>
      <c r="C135" s="178">
        <v>0</v>
      </c>
      <c r="D135" s="336" t="s">
        <v>685</v>
      </c>
      <c r="E135" s="336"/>
      <c r="F135" s="69"/>
      <c r="G135" s="177"/>
      <c r="H135" s="69"/>
      <c r="I135" s="146">
        <f>ROUND((SUM(I133:I134))/1,2)</f>
        <v>0</v>
      </c>
      <c r="J135" s="145"/>
      <c r="K135" s="145"/>
      <c r="L135" s="145">
        <f>ROUND((SUM(L133:L134))/1,2)</f>
        <v>0</v>
      </c>
      <c r="M135" s="145">
        <f>ROUND((SUM(M133:M134))/1,2)</f>
        <v>0</v>
      </c>
      <c r="N135" s="145"/>
      <c r="O135" s="145"/>
      <c r="P135" s="198"/>
      <c r="Q135" s="1"/>
      <c r="R135" s="1"/>
      <c r="S135" s="198">
        <f>ROUND((SUM(S133:S134))/1,2)</f>
        <v>0</v>
      </c>
      <c r="T135" s="2"/>
      <c r="U135" s="2"/>
      <c r="V135" s="206">
        <f>ROUND((SUM(V133:V134))/1,2)</f>
        <v>0</v>
      </c>
      <c r="W135" s="55"/>
    </row>
    <row r="136" spans="1:26" x14ac:dyDescent="0.25">
      <c r="A136" s="1"/>
      <c r="B136" s="214"/>
      <c r="C136" s="1"/>
      <c r="D136" s="1"/>
      <c r="E136" s="139"/>
      <c r="F136" s="139"/>
      <c r="G136" s="171"/>
      <c r="H136" s="139"/>
      <c r="I136" s="139"/>
      <c r="J136" s="140"/>
      <c r="K136" s="140"/>
      <c r="L136" s="140"/>
      <c r="M136" s="140"/>
      <c r="N136" s="140"/>
      <c r="O136" s="140"/>
      <c r="P136" s="140"/>
      <c r="Q136" s="1"/>
      <c r="R136" s="1"/>
      <c r="S136" s="1"/>
      <c r="T136" s="1"/>
      <c r="U136" s="1"/>
      <c r="V136" s="207"/>
      <c r="W136" s="55"/>
    </row>
    <row r="137" spans="1:26" x14ac:dyDescent="0.25">
      <c r="A137" s="10"/>
      <c r="B137" s="57"/>
      <c r="C137" s="10"/>
      <c r="D137" s="333" t="s">
        <v>8</v>
      </c>
      <c r="E137" s="333"/>
      <c r="F137" s="69"/>
      <c r="G137" s="177"/>
      <c r="H137" s="69"/>
      <c r="I137" s="146">
        <f>ROUND((SUM(I132:I136))/2,2)</f>
        <v>0</v>
      </c>
      <c r="J137" s="145"/>
      <c r="K137" s="145"/>
      <c r="L137" s="145">
        <f>ROUND((SUM(L132:L136))/2,2)</f>
        <v>0</v>
      </c>
      <c r="M137" s="145">
        <f>ROUND((SUM(M132:M136))/2,2)</f>
        <v>0</v>
      </c>
      <c r="N137" s="145"/>
      <c r="O137" s="145"/>
      <c r="P137" s="198"/>
      <c r="Q137" s="1"/>
      <c r="R137" s="1"/>
      <c r="S137" s="198">
        <f>ROUND((SUM(S132:S136))/2,2)</f>
        <v>0</v>
      </c>
      <c r="T137" s="1"/>
      <c r="U137" s="1"/>
      <c r="V137" s="206">
        <f>ROUND((SUM(V132:V136))/2,2)</f>
        <v>0</v>
      </c>
      <c r="W137" s="55"/>
    </row>
    <row r="138" spans="1:26" x14ac:dyDescent="0.25">
      <c r="A138" s="1"/>
      <c r="B138" s="219"/>
      <c r="C138" s="199"/>
      <c r="D138" s="350" t="s">
        <v>84</v>
      </c>
      <c r="E138" s="350"/>
      <c r="F138" s="201"/>
      <c r="G138" s="200"/>
      <c r="H138" s="201"/>
      <c r="I138" s="201">
        <f>ROUND((SUM(I79:I137))/3,2)</f>
        <v>0</v>
      </c>
      <c r="J138" s="223"/>
      <c r="K138" s="223">
        <f>ROUND((SUM(K79:K137))/3,2)</f>
        <v>0</v>
      </c>
      <c r="L138" s="223">
        <f>ROUND((SUM(L79:L137))/3,2)</f>
        <v>0</v>
      </c>
      <c r="M138" s="223">
        <f>ROUND((SUM(M79:M137))/3,2)</f>
        <v>0</v>
      </c>
      <c r="N138" s="223"/>
      <c r="O138" s="223"/>
      <c r="P138" s="200"/>
      <c r="Q138" s="199"/>
      <c r="R138" s="199"/>
      <c r="S138" s="200">
        <f>ROUND((SUM(S79:S137))/3,2)</f>
        <v>0</v>
      </c>
      <c r="T138" s="199"/>
      <c r="U138" s="199"/>
      <c r="V138" s="208">
        <f>ROUND((SUM(V79:V137))/3,2)</f>
        <v>0</v>
      </c>
      <c r="W138" s="55"/>
      <c r="Y138">
        <f>(SUM(Y79:Y137))</f>
        <v>0</v>
      </c>
      <c r="Z138">
        <f>(SUM(Z79:Z137))</f>
        <v>0</v>
      </c>
    </row>
  </sheetData>
  <mergeCells count="104">
    <mergeCell ref="D134:E134"/>
    <mergeCell ref="D135:E135"/>
    <mergeCell ref="D137:E137"/>
    <mergeCell ref="D138:E138"/>
    <mergeCell ref="D126:E126"/>
    <mergeCell ref="D127:E127"/>
    <mergeCell ref="D128:E128"/>
    <mergeCell ref="D130:E130"/>
    <mergeCell ref="D132:E132"/>
    <mergeCell ref="D133:E133"/>
    <mergeCell ref="D119:E119"/>
    <mergeCell ref="D121:E121"/>
    <mergeCell ref="D122:E122"/>
    <mergeCell ref="D123:E123"/>
    <mergeCell ref="D124:E124"/>
    <mergeCell ref="D125:E125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B72:E72"/>
    <mergeCell ref="I70:P70"/>
    <mergeCell ref="D79:E79"/>
    <mergeCell ref="D80:E80"/>
    <mergeCell ref="D81:E81"/>
    <mergeCell ref="D82:E82"/>
    <mergeCell ref="B62:D62"/>
    <mergeCell ref="B64:D64"/>
    <mergeCell ref="B68:V68"/>
    <mergeCell ref="H1:I1"/>
    <mergeCell ref="B70:E70"/>
    <mergeCell ref="B71:E71"/>
    <mergeCell ref="B55:D55"/>
    <mergeCell ref="B56:D56"/>
    <mergeCell ref="B57:D57"/>
    <mergeCell ref="B58:D58"/>
    <mergeCell ref="B60:D60"/>
    <mergeCell ref="B61:D61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8:B78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01 Elektroinštalácie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7"/>
  <sheetViews>
    <sheetView workbookViewId="0">
      <pane ySplit="1" topLeftCell="A74" activePane="bottomLeft" state="frozen"/>
      <selection pane="bottomLeft" activeCell="I75" sqref="I75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689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/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6214'!E60</f>
        <v>0</v>
      </c>
      <c r="D15" s="60">
        <f>'SO 6214'!F60</f>
        <v>0</v>
      </c>
      <c r="E15" s="69">
        <f>'SO 6214'!G60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>
        <f>'SO 6214'!E65</f>
        <v>0</v>
      </c>
      <c r="D16" s="95">
        <f>'SO 6214'!F65</f>
        <v>0</v>
      </c>
      <c r="E16" s="96">
        <f>'SO 6214'!G65</f>
        <v>0</v>
      </c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(SUM(Z82:Z146))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6214'!K82:'SO 6214'!K146)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6214'!K82:'SO 6214'!K146)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689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6214'!L95</f>
        <v>0</v>
      </c>
      <c r="F56" s="69">
        <f>'SO 6214'!M95</f>
        <v>0</v>
      </c>
      <c r="G56" s="69">
        <f>'SO 6214'!I95</f>
        <v>0</v>
      </c>
      <c r="H56" s="145">
        <f>'SO 6214'!S95</f>
        <v>32.17</v>
      </c>
      <c r="I56" s="145">
        <f>'SO 6214'!V95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68</v>
      </c>
      <c r="C57" s="269"/>
      <c r="D57" s="269"/>
      <c r="E57" s="69">
        <f>'SO 6214'!L101</f>
        <v>0</v>
      </c>
      <c r="F57" s="69">
        <f>'SO 6214'!M101</f>
        <v>0</v>
      </c>
      <c r="G57" s="69">
        <f>'SO 6214'!I101</f>
        <v>0</v>
      </c>
      <c r="H57" s="145">
        <f>'SO 6214'!S101</f>
        <v>7.66</v>
      </c>
      <c r="I57" s="145">
        <f>'SO 6214'!V101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1" t="s">
        <v>71</v>
      </c>
      <c r="C58" s="269"/>
      <c r="D58" s="269"/>
      <c r="E58" s="69">
        <f>'SO 6214'!L111</f>
        <v>0</v>
      </c>
      <c r="F58" s="69">
        <f>'SO 6214'!M111</f>
        <v>0</v>
      </c>
      <c r="G58" s="69">
        <f>'SO 6214'!I111</f>
        <v>0</v>
      </c>
      <c r="H58" s="145">
        <f>'SO 6214'!S111</f>
        <v>0</v>
      </c>
      <c r="I58" s="145">
        <f>'SO 6214'!V111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0"/>
      <c r="B59" s="331" t="s">
        <v>72</v>
      </c>
      <c r="C59" s="269"/>
      <c r="D59" s="269"/>
      <c r="E59" s="69">
        <f>'SO 6214'!L115</f>
        <v>0</v>
      </c>
      <c r="F59" s="69">
        <f>'SO 6214'!M115</f>
        <v>0</v>
      </c>
      <c r="G59" s="69">
        <f>'SO 6214'!I115</f>
        <v>0</v>
      </c>
      <c r="H59" s="145">
        <f>'SO 6214'!S115</f>
        <v>0</v>
      </c>
      <c r="I59" s="145">
        <f>'SO 6214'!V115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21"/>
      <c r="X59" s="144"/>
      <c r="Y59" s="144"/>
      <c r="Z59" s="144"/>
    </row>
    <row r="60" spans="1:26" x14ac:dyDescent="0.25">
      <c r="A60" s="10"/>
      <c r="B60" s="332" t="s">
        <v>64</v>
      </c>
      <c r="C60" s="333"/>
      <c r="D60" s="333"/>
      <c r="E60" s="146">
        <f>'SO 6214'!L117</f>
        <v>0</v>
      </c>
      <c r="F60" s="146">
        <f>'SO 6214'!M117</f>
        <v>0</v>
      </c>
      <c r="G60" s="146">
        <f>'SO 6214'!I117</f>
        <v>0</v>
      </c>
      <c r="H60" s="147">
        <f>'SO 6214'!S117</f>
        <v>39.83</v>
      </c>
      <c r="I60" s="147">
        <f>'SO 6214'!V117</f>
        <v>0</v>
      </c>
      <c r="J60" s="147"/>
      <c r="K60" s="147"/>
      <c r="L60" s="147"/>
      <c r="M60" s="147"/>
      <c r="N60" s="147"/>
      <c r="O60" s="147"/>
      <c r="P60" s="147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"/>
      <c r="B61" s="214"/>
      <c r="C61" s="1"/>
      <c r="D61" s="1"/>
      <c r="E61" s="139"/>
      <c r="F61" s="139"/>
      <c r="G61" s="139"/>
      <c r="H61" s="140"/>
      <c r="I61" s="140"/>
      <c r="J61" s="140"/>
      <c r="K61" s="140"/>
      <c r="L61" s="140"/>
      <c r="M61" s="140"/>
      <c r="N61" s="140"/>
      <c r="O61" s="140"/>
      <c r="P61" s="140"/>
      <c r="V61" s="157"/>
      <c r="W61" s="55"/>
    </row>
    <row r="62" spans="1:26" x14ac:dyDescent="0.25">
      <c r="A62" s="10"/>
      <c r="B62" s="332" t="s">
        <v>73</v>
      </c>
      <c r="C62" s="333"/>
      <c r="D62" s="333"/>
      <c r="E62" s="69"/>
      <c r="F62" s="69"/>
      <c r="G62" s="69"/>
      <c r="H62" s="145"/>
      <c r="I62" s="145"/>
      <c r="J62" s="145"/>
      <c r="K62" s="145"/>
      <c r="L62" s="145"/>
      <c r="M62" s="145"/>
      <c r="N62" s="145"/>
      <c r="O62" s="145"/>
      <c r="P62" s="145"/>
      <c r="Q62" s="144"/>
      <c r="R62" s="144"/>
      <c r="S62" s="144"/>
      <c r="T62" s="144"/>
      <c r="U62" s="144"/>
      <c r="V62" s="156"/>
      <c r="W62" s="221"/>
      <c r="X62" s="144"/>
      <c r="Y62" s="144"/>
      <c r="Z62" s="144"/>
    </row>
    <row r="63" spans="1:26" x14ac:dyDescent="0.25">
      <c r="A63" s="10"/>
      <c r="B63" s="331" t="s">
        <v>362</v>
      </c>
      <c r="C63" s="269"/>
      <c r="D63" s="269"/>
      <c r="E63" s="69">
        <f>'SO 6214'!L130</f>
        <v>0</v>
      </c>
      <c r="F63" s="69">
        <f>'SO 6214'!M130</f>
        <v>0</v>
      </c>
      <c r="G63" s="69">
        <f>'SO 6214'!I130</f>
        <v>0</v>
      </c>
      <c r="H63" s="145">
        <f>'SO 6214'!S130</f>
        <v>0</v>
      </c>
      <c r="I63" s="145">
        <f>'SO 6214'!V130</f>
        <v>0</v>
      </c>
      <c r="J63" s="145"/>
      <c r="K63" s="145"/>
      <c r="L63" s="145"/>
      <c r="M63" s="145"/>
      <c r="N63" s="145"/>
      <c r="O63" s="145"/>
      <c r="P63" s="145"/>
      <c r="Q63" s="144"/>
      <c r="R63" s="144"/>
      <c r="S63" s="144"/>
      <c r="T63" s="144"/>
      <c r="U63" s="144"/>
      <c r="V63" s="156"/>
      <c r="W63" s="221"/>
      <c r="X63" s="144"/>
      <c r="Y63" s="144"/>
      <c r="Z63" s="144"/>
    </row>
    <row r="64" spans="1:26" x14ac:dyDescent="0.25">
      <c r="A64" s="10"/>
      <c r="B64" s="331" t="s">
        <v>690</v>
      </c>
      <c r="C64" s="269"/>
      <c r="D64" s="269"/>
      <c r="E64" s="69">
        <f>'SO 6214'!L144</f>
        <v>0</v>
      </c>
      <c r="F64" s="69">
        <f>'SO 6214'!M144</f>
        <v>0</v>
      </c>
      <c r="G64" s="69">
        <f>'SO 6214'!I144</f>
        <v>0</v>
      </c>
      <c r="H64" s="145">
        <f>'SO 6214'!S144</f>
        <v>0</v>
      </c>
      <c r="I64" s="145">
        <f>'SO 6214'!V144</f>
        <v>0</v>
      </c>
      <c r="J64" s="145"/>
      <c r="K64" s="145"/>
      <c r="L64" s="145"/>
      <c r="M64" s="145"/>
      <c r="N64" s="145"/>
      <c r="O64" s="145"/>
      <c r="P64" s="145"/>
      <c r="Q64" s="144"/>
      <c r="R64" s="144"/>
      <c r="S64" s="144"/>
      <c r="T64" s="144"/>
      <c r="U64" s="144"/>
      <c r="V64" s="156"/>
      <c r="W64" s="221"/>
      <c r="X64" s="144"/>
      <c r="Y64" s="144"/>
      <c r="Z64" s="144"/>
    </row>
    <row r="65" spans="1:26" x14ac:dyDescent="0.25">
      <c r="A65" s="10"/>
      <c r="B65" s="332" t="s">
        <v>73</v>
      </c>
      <c r="C65" s="333"/>
      <c r="D65" s="333"/>
      <c r="E65" s="146">
        <f>'SO 6214'!L146</f>
        <v>0</v>
      </c>
      <c r="F65" s="146">
        <f>'SO 6214'!M146</f>
        <v>0</v>
      </c>
      <c r="G65" s="146">
        <f>'SO 6214'!I146</f>
        <v>0</v>
      </c>
      <c r="H65" s="147">
        <f>'SO 6214'!S146</f>
        <v>0</v>
      </c>
      <c r="I65" s="147">
        <f>'SO 6214'!V146</f>
        <v>0</v>
      </c>
      <c r="J65" s="147"/>
      <c r="K65" s="147"/>
      <c r="L65" s="147"/>
      <c r="M65" s="147"/>
      <c r="N65" s="147"/>
      <c r="O65" s="147"/>
      <c r="P65" s="147"/>
      <c r="Q65" s="144"/>
      <c r="R65" s="144"/>
      <c r="S65" s="144"/>
      <c r="T65" s="144"/>
      <c r="U65" s="144"/>
      <c r="V65" s="156"/>
      <c r="W65" s="221"/>
      <c r="X65" s="144"/>
      <c r="Y65" s="144"/>
      <c r="Z65" s="144"/>
    </row>
    <row r="66" spans="1:26" x14ac:dyDescent="0.25">
      <c r="A66" s="1"/>
      <c r="B66" s="214"/>
      <c r="C66" s="1"/>
      <c r="D66" s="1"/>
      <c r="E66" s="139"/>
      <c r="F66" s="139"/>
      <c r="G66" s="139"/>
      <c r="H66" s="140"/>
      <c r="I66" s="140"/>
      <c r="J66" s="140"/>
      <c r="K66" s="140"/>
      <c r="L66" s="140"/>
      <c r="M66" s="140"/>
      <c r="N66" s="140"/>
      <c r="O66" s="140"/>
      <c r="P66" s="140"/>
      <c r="V66" s="157"/>
      <c r="W66" s="55"/>
    </row>
    <row r="67" spans="1:26" x14ac:dyDescent="0.25">
      <c r="A67" s="148"/>
      <c r="B67" s="347" t="s">
        <v>84</v>
      </c>
      <c r="C67" s="348"/>
      <c r="D67" s="348"/>
      <c r="E67" s="150">
        <f>'SO 6214'!L147</f>
        <v>0</v>
      </c>
      <c r="F67" s="150">
        <f>'SO 6214'!M147</f>
        <v>0</v>
      </c>
      <c r="G67" s="150">
        <f>'SO 6214'!I147</f>
        <v>0</v>
      </c>
      <c r="H67" s="151">
        <f>'SO 6214'!S147</f>
        <v>39.83</v>
      </c>
      <c r="I67" s="151">
        <f>'SO 6214'!V147</f>
        <v>0</v>
      </c>
      <c r="J67" s="152"/>
      <c r="K67" s="152"/>
      <c r="L67" s="152"/>
      <c r="M67" s="152"/>
      <c r="N67" s="152"/>
      <c r="O67" s="152"/>
      <c r="P67" s="152"/>
      <c r="Q67" s="153"/>
      <c r="R67" s="153"/>
      <c r="S67" s="153"/>
      <c r="T67" s="153"/>
      <c r="U67" s="153"/>
      <c r="V67" s="158"/>
      <c r="W67" s="221"/>
      <c r="X67" s="149"/>
      <c r="Y67" s="149"/>
      <c r="Z67" s="149"/>
    </row>
    <row r="68" spans="1:26" x14ac:dyDescent="0.25">
      <c r="A68" s="15"/>
      <c r="B68" s="42"/>
      <c r="C68" s="3"/>
      <c r="D68" s="3"/>
      <c r="E68" s="14"/>
      <c r="F68" s="14"/>
      <c r="G68" s="14"/>
      <c r="H68" s="159"/>
      <c r="I68" s="159"/>
      <c r="J68" s="159"/>
      <c r="K68" s="159"/>
      <c r="L68" s="159"/>
      <c r="M68" s="159"/>
      <c r="N68" s="159"/>
      <c r="O68" s="159"/>
      <c r="P68" s="159"/>
      <c r="Q68" s="11"/>
      <c r="R68" s="11"/>
      <c r="S68" s="11"/>
      <c r="T68" s="11"/>
      <c r="U68" s="11"/>
      <c r="V68" s="11"/>
      <c r="W68" s="55"/>
    </row>
    <row r="69" spans="1:26" x14ac:dyDescent="0.25">
      <c r="A69" s="15"/>
      <c r="B69" s="42"/>
      <c r="C69" s="3"/>
      <c r="D69" s="3"/>
      <c r="E69" s="14"/>
      <c r="F69" s="14"/>
      <c r="G69" s="14"/>
      <c r="H69" s="159"/>
      <c r="I69" s="159"/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55"/>
    </row>
    <row r="70" spans="1:26" x14ac:dyDescent="0.25">
      <c r="A70" s="15"/>
      <c r="B70" s="38"/>
      <c r="C70" s="8"/>
      <c r="D70" s="8"/>
      <c r="E70" s="27"/>
      <c r="F70" s="27"/>
      <c r="G70" s="27"/>
      <c r="H70" s="160"/>
      <c r="I70" s="160"/>
      <c r="J70" s="160"/>
      <c r="K70" s="160"/>
      <c r="L70" s="160"/>
      <c r="M70" s="160"/>
      <c r="N70" s="160"/>
      <c r="O70" s="160"/>
      <c r="P70" s="160"/>
      <c r="Q70" s="16"/>
      <c r="R70" s="16"/>
      <c r="S70" s="16"/>
      <c r="T70" s="16"/>
      <c r="U70" s="16"/>
      <c r="V70" s="16"/>
      <c r="W70" s="55"/>
    </row>
    <row r="71" spans="1:26" ht="35.1" customHeight="1" x14ac:dyDescent="0.25">
      <c r="A71" s="1"/>
      <c r="B71" s="338" t="s">
        <v>85</v>
      </c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55"/>
    </row>
    <row r="72" spans="1:26" x14ac:dyDescent="0.25">
      <c r="A72" s="15"/>
      <c r="B72" s="99"/>
      <c r="C72" s="19"/>
      <c r="D72" s="19"/>
      <c r="E72" s="101"/>
      <c r="F72" s="101"/>
      <c r="G72" s="101"/>
      <c r="H72" s="174"/>
      <c r="I72" s="174"/>
      <c r="J72" s="174"/>
      <c r="K72" s="174"/>
      <c r="L72" s="174"/>
      <c r="M72" s="174"/>
      <c r="N72" s="174"/>
      <c r="O72" s="174"/>
      <c r="P72" s="174"/>
      <c r="Q72" s="20"/>
      <c r="R72" s="20"/>
      <c r="S72" s="20"/>
      <c r="T72" s="20"/>
      <c r="U72" s="20"/>
      <c r="V72" s="20"/>
      <c r="W72" s="55"/>
    </row>
    <row r="73" spans="1:26" ht="20.100000000000001" customHeight="1" x14ac:dyDescent="0.25">
      <c r="A73" s="209"/>
      <c r="B73" s="341" t="s">
        <v>28</v>
      </c>
      <c r="C73" s="342"/>
      <c r="D73" s="342"/>
      <c r="E73" s="343"/>
      <c r="F73" s="172"/>
      <c r="G73" s="172"/>
      <c r="H73" s="173" t="s">
        <v>25</v>
      </c>
      <c r="I73" s="344"/>
      <c r="J73" s="345"/>
      <c r="K73" s="345"/>
      <c r="L73" s="345"/>
      <c r="M73" s="345"/>
      <c r="N73" s="345"/>
      <c r="O73" s="345"/>
      <c r="P73" s="346"/>
      <c r="Q73" s="18"/>
      <c r="R73" s="18"/>
      <c r="S73" s="18"/>
      <c r="T73" s="18"/>
      <c r="U73" s="18"/>
      <c r="V73" s="18"/>
      <c r="W73" s="55"/>
    </row>
    <row r="74" spans="1:26" ht="20.100000000000001" customHeight="1" x14ac:dyDescent="0.25">
      <c r="A74" s="209"/>
      <c r="B74" s="324" t="s">
        <v>29</v>
      </c>
      <c r="C74" s="325"/>
      <c r="D74" s="325"/>
      <c r="E74" s="326"/>
      <c r="F74" s="168"/>
      <c r="G74" s="168"/>
      <c r="H74" s="169" t="s">
        <v>23</v>
      </c>
      <c r="I74" s="16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100000000000001" customHeight="1" x14ac:dyDescent="0.25">
      <c r="A75" s="209"/>
      <c r="B75" s="324" t="s">
        <v>30</v>
      </c>
      <c r="C75" s="325"/>
      <c r="D75" s="325"/>
      <c r="E75" s="326"/>
      <c r="F75" s="168"/>
      <c r="G75" s="168"/>
      <c r="H75" s="169" t="s">
        <v>96</v>
      </c>
      <c r="I75" s="16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ht="20.100000000000001" customHeight="1" x14ac:dyDescent="0.25">
      <c r="A76" s="15"/>
      <c r="B76" s="213" t="s">
        <v>97</v>
      </c>
      <c r="C76" s="3"/>
      <c r="D76" s="3"/>
      <c r="E76" s="14"/>
      <c r="F76" s="14"/>
      <c r="G76" s="14"/>
      <c r="H76" s="159"/>
      <c r="I76" s="159"/>
      <c r="J76" s="159"/>
      <c r="K76" s="159"/>
      <c r="L76" s="159"/>
      <c r="M76" s="159"/>
      <c r="N76" s="159"/>
      <c r="O76" s="159"/>
      <c r="P76" s="159"/>
      <c r="Q76" s="11"/>
      <c r="R76" s="11"/>
      <c r="S76" s="11"/>
      <c r="T76" s="11"/>
      <c r="U76" s="11"/>
      <c r="V76" s="11"/>
      <c r="W76" s="55"/>
    </row>
    <row r="77" spans="1:26" ht="20.100000000000001" customHeight="1" x14ac:dyDescent="0.25">
      <c r="A77" s="15"/>
      <c r="B77" s="213" t="s">
        <v>689</v>
      </c>
      <c r="C77" s="3"/>
      <c r="D77" s="3"/>
      <c r="E77" s="14"/>
      <c r="F77" s="14"/>
      <c r="G77" s="14"/>
      <c r="H77" s="159"/>
      <c r="I77" s="159"/>
      <c r="J77" s="159"/>
      <c r="K77" s="159"/>
      <c r="L77" s="159"/>
      <c r="M77" s="159"/>
      <c r="N77" s="159"/>
      <c r="O77" s="159"/>
      <c r="P77" s="159"/>
      <c r="Q77" s="11"/>
      <c r="R77" s="11"/>
      <c r="S77" s="11"/>
      <c r="T77" s="11"/>
      <c r="U77" s="11"/>
      <c r="V77" s="11"/>
      <c r="W77" s="55"/>
    </row>
    <row r="78" spans="1:26" ht="20.100000000000001" customHeight="1" x14ac:dyDescent="0.25">
      <c r="A78" s="15"/>
      <c r="B78" s="42"/>
      <c r="C78" s="3"/>
      <c r="D78" s="3"/>
      <c r="E78" s="14"/>
      <c r="F78" s="14"/>
      <c r="G78" s="14"/>
      <c r="H78" s="159"/>
      <c r="I78" s="159"/>
      <c r="J78" s="159"/>
      <c r="K78" s="159"/>
      <c r="L78" s="159"/>
      <c r="M78" s="159"/>
      <c r="N78" s="159"/>
      <c r="O78" s="159"/>
      <c r="P78" s="159"/>
      <c r="Q78" s="11"/>
      <c r="R78" s="11"/>
      <c r="S78" s="11"/>
      <c r="T78" s="11"/>
      <c r="U78" s="11"/>
      <c r="V78" s="11"/>
      <c r="W78" s="55"/>
    </row>
    <row r="79" spans="1:26" ht="20.100000000000001" customHeight="1" x14ac:dyDescent="0.25">
      <c r="A79" s="15"/>
      <c r="B79" s="42"/>
      <c r="C79" s="3"/>
      <c r="D79" s="3"/>
      <c r="E79" s="14"/>
      <c r="F79" s="14"/>
      <c r="G79" s="14"/>
      <c r="H79" s="159"/>
      <c r="I79" s="159"/>
      <c r="J79" s="159"/>
      <c r="K79" s="159"/>
      <c r="L79" s="159"/>
      <c r="M79" s="159"/>
      <c r="N79" s="159"/>
      <c r="O79" s="159"/>
      <c r="P79" s="159"/>
      <c r="Q79" s="11"/>
      <c r="R79" s="11"/>
      <c r="S79" s="11"/>
      <c r="T79" s="11"/>
      <c r="U79" s="11"/>
      <c r="V79" s="11"/>
      <c r="W79" s="55"/>
    </row>
    <row r="80" spans="1:26" ht="20.100000000000001" customHeight="1" x14ac:dyDescent="0.25">
      <c r="A80" s="15"/>
      <c r="B80" s="215" t="s">
        <v>63</v>
      </c>
      <c r="C80" s="170"/>
      <c r="D80" s="170"/>
      <c r="E80" s="14"/>
      <c r="F80" s="14"/>
      <c r="G80" s="14"/>
      <c r="H80" s="159"/>
      <c r="I80" s="159"/>
      <c r="J80" s="159"/>
      <c r="K80" s="159"/>
      <c r="L80" s="159"/>
      <c r="M80" s="159"/>
      <c r="N80" s="159"/>
      <c r="O80" s="159"/>
      <c r="P80" s="159"/>
      <c r="Q80" s="11"/>
      <c r="R80" s="11"/>
      <c r="S80" s="11"/>
      <c r="T80" s="11"/>
      <c r="U80" s="11"/>
      <c r="V80" s="11"/>
      <c r="W80" s="55"/>
    </row>
    <row r="81" spans="1:26" x14ac:dyDescent="0.25">
      <c r="A81" s="2"/>
      <c r="B81" s="216" t="s">
        <v>86</v>
      </c>
      <c r="C81" s="135" t="s">
        <v>87</v>
      </c>
      <c r="D81" s="135" t="s">
        <v>88</v>
      </c>
      <c r="E81" s="161"/>
      <c r="F81" s="161" t="s">
        <v>89</v>
      </c>
      <c r="G81" s="161" t="s">
        <v>90</v>
      </c>
      <c r="H81" s="162" t="s">
        <v>91</v>
      </c>
      <c r="I81" s="162" t="s">
        <v>92</v>
      </c>
      <c r="J81" s="162"/>
      <c r="K81" s="162"/>
      <c r="L81" s="162"/>
      <c r="M81" s="162"/>
      <c r="N81" s="162"/>
      <c r="O81" s="162"/>
      <c r="P81" s="162" t="s">
        <v>93</v>
      </c>
      <c r="Q81" s="163"/>
      <c r="R81" s="163"/>
      <c r="S81" s="135" t="s">
        <v>94</v>
      </c>
      <c r="T81" s="164"/>
      <c r="U81" s="164"/>
      <c r="V81" s="135" t="s">
        <v>95</v>
      </c>
      <c r="W81" s="55"/>
    </row>
    <row r="82" spans="1:26" x14ac:dyDescent="0.25">
      <c r="A82" s="10"/>
      <c r="B82" s="75"/>
      <c r="C82" s="175"/>
      <c r="D82" s="335" t="s">
        <v>64</v>
      </c>
      <c r="E82" s="335"/>
      <c r="F82" s="141"/>
      <c r="G82" s="176"/>
      <c r="H82" s="141"/>
      <c r="I82" s="141"/>
      <c r="J82" s="142"/>
      <c r="K82" s="142"/>
      <c r="L82" s="142"/>
      <c r="M82" s="142"/>
      <c r="N82" s="142"/>
      <c r="O82" s="142"/>
      <c r="P82" s="142"/>
      <c r="Q82" s="111"/>
      <c r="R82" s="111"/>
      <c r="S82" s="111"/>
      <c r="T82" s="111"/>
      <c r="U82" s="111"/>
      <c r="V82" s="202"/>
      <c r="W82" s="221"/>
      <c r="X82" s="144"/>
      <c r="Y82" s="144"/>
      <c r="Z82" s="144"/>
    </row>
    <row r="83" spans="1:26" x14ac:dyDescent="0.25">
      <c r="A83" s="10"/>
      <c r="B83" s="57"/>
      <c r="C83" s="178">
        <v>1</v>
      </c>
      <c r="D83" s="336" t="s">
        <v>98</v>
      </c>
      <c r="E83" s="336"/>
      <c r="F83" s="69"/>
      <c r="G83" s="177"/>
      <c r="H83" s="69"/>
      <c r="I83" s="69"/>
      <c r="J83" s="145"/>
      <c r="K83" s="145"/>
      <c r="L83" s="145"/>
      <c r="M83" s="145"/>
      <c r="N83" s="145"/>
      <c r="O83" s="145"/>
      <c r="P83" s="145"/>
      <c r="Q83" s="10"/>
      <c r="R83" s="10"/>
      <c r="S83" s="10"/>
      <c r="T83" s="10"/>
      <c r="U83" s="10"/>
      <c r="V83" s="203"/>
      <c r="W83" s="221"/>
      <c r="X83" s="144"/>
      <c r="Y83" s="144"/>
      <c r="Z83" s="144"/>
    </row>
    <row r="84" spans="1:26" ht="24.95" customHeight="1" x14ac:dyDescent="0.25">
      <c r="A84" s="185"/>
      <c r="B84" s="217"/>
      <c r="C84" s="186" t="s">
        <v>364</v>
      </c>
      <c r="D84" s="337" t="s">
        <v>365</v>
      </c>
      <c r="E84" s="337"/>
      <c r="F84" s="180" t="s">
        <v>101</v>
      </c>
      <c r="G84" s="181">
        <v>53</v>
      </c>
      <c r="H84" s="187"/>
      <c r="I84" s="180">
        <f t="shared" ref="I84:I94" si="0">ROUND(G84*(H84),2)</f>
        <v>0</v>
      </c>
      <c r="J84" s="182">
        <f t="shared" ref="J84:J94" si="1">ROUND(G84*(N84),2)</f>
        <v>0</v>
      </c>
      <c r="K84" s="183">
        <f t="shared" ref="K84:K94" si="2">ROUND(G84*(O84),2)</f>
        <v>0</v>
      </c>
      <c r="L84" s="183">
        <f t="shared" ref="L84:L94" si="3">ROUND(G84*(H84),2)</f>
        <v>0</v>
      </c>
      <c r="M84" s="183"/>
      <c r="N84" s="183">
        <v>0</v>
      </c>
      <c r="O84" s="183"/>
      <c r="P84" s="188"/>
      <c r="Q84" s="188"/>
      <c r="R84" s="188"/>
      <c r="S84" s="184">
        <f t="shared" ref="S84:S94" si="4">ROUND(G84*(P84),3)</f>
        <v>0</v>
      </c>
      <c r="T84" s="184"/>
      <c r="U84" s="184"/>
      <c r="V84" s="204"/>
      <c r="W84" s="55"/>
      <c r="Z84">
        <v>0</v>
      </c>
    </row>
    <row r="85" spans="1:26" ht="35.1" customHeight="1" x14ac:dyDescent="0.25">
      <c r="A85" s="185"/>
      <c r="B85" s="217"/>
      <c r="C85" s="186" t="s">
        <v>366</v>
      </c>
      <c r="D85" s="337" t="s">
        <v>367</v>
      </c>
      <c r="E85" s="337"/>
      <c r="F85" s="180" t="s">
        <v>101</v>
      </c>
      <c r="G85" s="181">
        <v>53</v>
      </c>
      <c r="H85" s="187"/>
      <c r="I85" s="180">
        <f t="shared" si="0"/>
        <v>0</v>
      </c>
      <c r="J85" s="182">
        <f t="shared" si="1"/>
        <v>0</v>
      </c>
      <c r="K85" s="183">
        <f t="shared" si="2"/>
        <v>0</v>
      </c>
      <c r="L85" s="183">
        <f t="shared" si="3"/>
        <v>0</v>
      </c>
      <c r="M85" s="183"/>
      <c r="N85" s="183">
        <v>0</v>
      </c>
      <c r="O85" s="183"/>
      <c r="P85" s="188"/>
      <c r="Q85" s="188"/>
      <c r="R85" s="188"/>
      <c r="S85" s="184">
        <f t="shared" si="4"/>
        <v>0</v>
      </c>
      <c r="T85" s="184"/>
      <c r="U85" s="184"/>
      <c r="V85" s="204"/>
      <c r="W85" s="55"/>
      <c r="Z85">
        <v>0</v>
      </c>
    </row>
    <row r="86" spans="1:26" ht="24.95" customHeight="1" x14ac:dyDescent="0.25">
      <c r="A86" s="185"/>
      <c r="B86" s="217"/>
      <c r="C86" s="186" t="s">
        <v>691</v>
      </c>
      <c r="D86" s="337" t="s">
        <v>692</v>
      </c>
      <c r="E86" s="337"/>
      <c r="F86" s="180" t="s">
        <v>111</v>
      </c>
      <c r="G86" s="181">
        <v>108</v>
      </c>
      <c r="H86" s="187"/>
      <c r="I86" s="180">
        <f t="shared" si="0"/>
        <v>0</v>
      </c>
      <c r="J86" s="182">
        <f t="shared" si="1"/>
        <v>0</v>
      </c>
      <c r="K86" s="183">
        <f t="shared" si="2"/>
        <v>0</v>
      </c>
      <c r="L86" s="183">
        <f t="shared" si="3"/>
        <v>0</v>
      </c>
      <c r="M86" s="183"/>
      <c r="N86" s="183">
        <v>0</v>
      </c>
      <c r="O86" s="183"/>
      <c r="P86" s="188">
        <v>9.7000000000000005E-4</v>
      </c>
      <c r="Q86" s="188"/>
      <c r="R86" s="188">
        <v>9.7000000000000005E-4</v>
      </c>
      <c r="S86" s="184">
        <f t="shared" si="4"/>
        <v>0.105</v>
      </c>
      <c r="T86" s="184"/>
      <c r="U86" s="184"/>
      <c r="V86" s="204"/>
      <c r="W86" s="55"/>
      <c r="Z86">
        <v>0</v>
      </c>
    </row>
    <row r="87" spans="1:26" ht="24.95" customHeight="1" x14ac:dyDescent="0.25">
      <c r="A87" s="185"/>
      <c r="B87" s="217"/>
      <c r="C87" s="186" t="s">
        <v>693</v>
      </c>
      <c r="D87" s="337" t="s">
        <v>694</v>
      </c>
      <c r="E87" s="337"/>
      <c r="F87" s="180" t="s">
        <v>111</v>
      </c>
      <c r="G87" s="181">
        <v>108</v>
      </c>
      <c r="H87" s="187"/>
      <c r="I87" s="180">
        <f t="shared" si="0"/>
        <v>0</v>
      </c>
      <c r="J87" s="182">
        <f t="shared" si="1"/>
        <v>0</v>
      </c>
      <c r="K87" s="183">
        <f t="shared" si="2"/>
        <v>0</v>
      </c>
      <c r="L87" s="183">
        <f t="shared" si="3"/>
        <v>0</v>
      </c>
      <c r="M87" s="183"/>
      <c r="N87" s="183">
        <v>0</v>
      </c>
      <c r="O87" s="183"/>
      <c r="P87" s="188"/>
      <c r="Q87" s="188"/>
      <c r="R87" s="188"/>
      <c r="S87" s="184">
        <f t="shared" si="4"/>
        <v>0</v>
      </c>
      <c r="T87" s="184"/>
      <c r="U87" s="184"/>
      <c r="V87" s="204"/>
      <c r="W87" s="55"/>
      <c r="Z87">
        <v>0</v>
      </c>
    </row>
    <row r="88" spans="1:26" ht="24.95" customHeight="1" x14ac:dyDescent="0.25">
      <c r="A88" s="185"/>
      <c r="B88" s="217"/>
      <c r="C88" s="186" t="s">
        <v>368</v>
      </c>
      <c r="D88" s="337" t="s">
        <v>369</v>
      </c>
      <c r="E88" s="337"/>
      <c r="F88" s="180" t="s">
        <v>101</v>
      </c>
      <c r="G88" s="181">
        <v>53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24.95" customHeight="1" x14ac:dyDescent="0.25">
      <c r="A89" s="185"/>
      <c r="B89" s="217"/>
      <c r="C89" s="186" t="s">
        <v>370</v>
      </c>
      <c r="D89" s="337" t="s">
        <v>371</v>
      </c>
      <c r="E89" s="337"/>
      <c r="F89" s="180" t="s">
        <v>101</v>
      </c>
      <c r="G89" s="181">
        <v>16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24.95" customHeight="1" x14ac:dyDescent="0.25">
      <c r="A90" s="185"/>
      <c r="B90" s="217"/>
      <c r="C90" s="186" t="s">
        <v>372</v>
      </c>
      <c r="D90" s="337" t="s">
        <v>373</v>
      </c>
      <c r="E90" s="337"/>
      <c r="F90" s="180" t="s">
        <v>101</v>
      </c>
      <c r="G90" s="181">
        <v>16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24.95" customHeight="1" x14ac:dyDescent="0.25">
      <c r="A91" s="185"/>
      <c r="B91" s="217"/>
      <c r="C91" s="186" t="s">
        <v>374</v>
      </c>
      <c r="D91" s="337" t="s">
        <v>375</v>
      </c>
      <c r="E91" s="337"/>
      <c r="F91" s="180" t="s">
        <v>116</v>
      </c>
      <c r="G91" s="181">
        <v>26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24.95" customHeight="1" x14ac:dyDescent="0.25">
      <c r="A92" s="185"/>
      <c r="B92" s="217"/>
      <c r="C92" s="186" t="s">
        <v>376</v>
      </c>
      <c r="D92" s="337" t="s">
        <v>377</v>
      </c>
      <c r="E92" s="337"/>
      <c r="F92" s="180" t="s">
        <v>101</v>
      </c>
      <c r="G92" s="181">
        <v>37</v>
      </c>
      <c r="H92" s="187"/>
      <c r="I92" s="180">
        <f t="shared" si="0"/>
        <v>0</v>
      </c>
      <c r="J92" s="182">
        <f t="shared" si="1"/>
        <v>0</v>
      </c>
      <c r="K92" s="183">
        <f t="shared" si="2"/>
        <v>0</v>
      </c>
      <c r="L92" s="183">
        <f t="shared" si="3"/>
        <v>0</v>
      </c>
      <c r="M92" s="183"/>
      <c r="N92" s="183">
        <v>0</v>
      </c>
      <c r="O92" s="183"/>
      <c r="P92" s="188"/>
      <c r="Q92" s="188"/>
      <c r="R92" s="188"/>
      <c r="S92" s="184">
        <f t="shared" si="4"/>
        <v>0</v>
      </c>
      <c r="T92" s="184"/>
      <c r="U92" s="184"/>
      <c r="V92" s="204"/>
      <c r="W92" s="55"/>
      <c r="Z92">
        <v>0</v>
      </c>
    </row>
    <row r="93" spans="1:26" ht="24.95" customHeight="1" x14ac:dyDescent="0.25">
      <c r="A93" s="185"/>
      <c r="B93" s="217"/>
      <c r="C93" s="186" t="s">
        <v>378</v>
      </c>
      <c r="D93" s="337" t="s">
        <v>379</v>
      </c>
      <c r="E93" s="337"/>
      <c r="F93" s="180" t="s">
        <v>101</v>
      </c>
      <c r="G93" s="181">
        <v>12</v>
      </c>
      <c r="H93" s="187"/>
      <c r="I93" s="180">
        <f t="shared" si="0"/>
        <v>0</v>
      </c>
      <c r="J93" s="182">
        <f t="shared" si="1"/>
        <v>0</v>
      </c>
      <c r="K93" s="183">
        <f t="shared" si="2"/>
        <v>0</v>
      </c>
      <c r="L93" s="183">
        <f t="shared" si="3"/>
        <v>0</v>
      </c>
      <c r="M93" s="183"/>
      <c r="N93" s="183">
        <v>0</v>
      </c>
      <c r="O93" s="183"/>
      <c r="P93" s="188"/>
      <c r="Q93" s="188"/>
      <c r="R93" s="188"/>
      <c r="S93" s="184">
        <f t="shared" si="4"/>
        <v>0</v>
      </c>
      <c r="T93" s="184"/>
      <c r="U93" s="184"/>
      <c r="V93" s="204"/>
      <c r="W93" s="55"/>
      <c r="Z93">
        <v>0</v>
      </c>
    </row>
    <row r="94" spans="1:26" ht="24.95" customHeight="1" x14ac:dyDescent="0.25">
      <c r="A94" s="185"/>
      <c r="B94" s="218"/>
      <c r="C94" s="195" t="s">
        <v>380</v>
      </c>
      <c r="D94" s="349" t="s">
        <v>381</v>
      </c>
      <c r="E94" s="349"/>
      <c r="F94" s="190" t="s">
        <v>101</v>
      </c>
      <c r="G94" s="191">
        <v>19.2</v>
      </c>
      <c r="H94" s="196"/>
      <c r="I94" s="190">
        <f t="shared" si="0"/>
        <v>0</v>
      </c>
      <c r="J94" s="192">
        <f t="shared" si="1"/>
        <v>0</v>
      </c>
      <c r="K94" s="193">
        <f t="shared" si="2"/>
        <v>0</v>
      </c>
      <c r="L94" s="193">
        <f t="shared" si="3"/>
        <v>0</v>
      </c>
      <c r="M94" s="193">
        <f>ROUND(G94*(H94),2)</f>
        <v>0</v>
      </c>
      <c r="N94" s="193">
        <v>0</v>
      </c>
      <c r="O94" s="193"/>
      <c r="P94" s="197">
        <v>1.67</v>
      </c>
      <c r="Q94" s="197"/>
      <c r="R94" s="197">
        <v>1.67</v>
      </c>
      <c r="S94" s="194">
        <f t="shared" si="4"/>
        <v>32.064</v>
      </c>
      <c r="T94" s="194"/>
      <c r="U94" s="194"/>
      <c r="V94" s="205"/>
      <c r="W94" s="55"/>
      <c r="Z94">
        <v>0</v>
      </c>
    </row>
    <row r="95" spans="1:26" x14ac:dyDescent="0.25">
      <c r="A95" s="10"/>
      <c r="B95" s="57"/>
      <c r="C95" s="178">
        <v>1</v>
      </c>
      <c r="D95" s="336" t="s">
        <v>98</v>
      </c>
      <c r="E95" s="336"/>
      <c r="F95" s="69"/>
      <c r="G95" s="177"/>
      <c r="H95" s="69"/>
      <c r="I95" s="146">
        <f>ROUND((SUM(I83:I94))/1,2)</f>
        <v>0</v>
      </c>
      <c r="J95" s="145"/>
      <c r="K95" s="145"/>
      <c r="L95" s="145">
        <f>ROUND((SUM(L83:L94))/1,2)</f>
        <v>0</v>
      </c>
      <c r="M95" s="145">
        <f>ROUND((SUM(M83:M94))/1,2)</f>
        <v>0</v>
      </c>
      <c r="N95" s="145"/>
      <c r="O95" s="145"/>
      <c r="P95" s="145"/>
      <c r="Q95" s="10"/>
      <c r="R95" s="10"/>
      <c r="S95" s="10">
        <f>ROUND((SUM(S83:S94))/1,2)</f>
        <v>32.17</v>
      </c>
      <c r="T95" s="10"/>
      <c r="U95" s="10"/>
      <c r="V95" s="206">
        <f>ROUND((SUM(V83:V94))/1,2)</f>
        <v>0</v>
      </c>
      <c r="W95" s="221"/>
      <c r="X95" s="144"/>
      <c r="Y95" s="144"/>
      <c r="Z95" s="144"/>
    </row>
    <row r="96" spans="1:26" x14ac:dyDescent="0.25">
      <c r="A96" s="1"/>
      <c r="B96" s="214"/>
      <c r="C96" s="1"/>
      <c r="D96" s="1"/>
      <c r="E96" s="139"/>
      <c r="F96" s="139"/>
      <c r="G96" s="171"/>
      <c r="H96" s="139"/>
      <c r="I96" s="139"/>
      <c r="J96" s="140"/>
      <c r="K96" s="140"/>
      <c r="L96" s="140"/>
      <c r="M96" s="140"/>
      <c r="N96" s="140"/>
      <c r="O96" s="140"/>
      <c r="P96" s="140"/>
      <c r="Q96" s="1"/>
      <c r="R96" s="1"/>
      <c r="S96" s="1"/>
      <c r="T96" s="1"/>
      <c r="U96" s="1"/>
      <c r="V96" s="207"/>
      <c r="W96" s="55"/>
    </row>
    <row r="97" spans="1:26" x14ac:dyDescent="0.25">
      <c r="A97" s="10"/>
      <c r="B97" s="57"/>
      <c r="C97" s="178">
        <v>4</v>
      </c>
      <c r="D97" s="336" t="s">
        <v>164</v>
      </c>
      <c r="E97" s="336"/>
      <c r="F97" s="69"/>
      <c r="G97" s="177"/>
      <c r="H97" s="69"/>
      <c r="I97" s="69"/>
      <c r="J97" s="145"/>
      <c r="K97" s="145"/>
      <c r="L97" s="145"/>
      <c r="M97" s="145"/>
      <c r="N97" s="145"/>
      <c r="O97" s="145"/>
      <c r="P97" s="145"/>
      <c r="Q97" s="10"/>
      <c r="R97" s="10"/>
      <c r="S97" s="10"/>
      <c r="T97" s="10"/>
      <c r="U97" s="10"/>
      <c r="V97" s="203"/>
      <c r="W97" s="221"/>
      <c r="X97" s="144"/>
      <c r="Y97" s="144"/>
      <c r="Z97" s="144"/>
    </row>
    <row r="98" spans="1:26" ht="24.95" customHeight="1" x14ac:dyDescent="0.25">
      <c r="A98" s="185"/>
      <c r="B98" s="217"/>
      <c r="C98" s="186" t="s">
        <v>382</v>
      </c>
      <c r="D98" s="337" t="s">
        <v>383</v>
      </c>
      <c r="E98" s="337"/>
      <c r="F98" s="180" t="s">
        <v>101</v>
      </c>
      <c r="G98" s="181">
        <v>4</v>
      </c>
      <c r="H98" s="187"/>
      <c r="I98" s="180">
        <f>ROUND(G98*(H98),2)</f>
        <v>0</v>
      </c>
      <c r="J98" s="182">
        <f>ROUND(G98*(N98),2)</f>
        <v>0</v>
      </c>
      <c r="K98" s="183">
        <f>ROUND(G98*(O98),2)</f>
        <v>0</v>
      </c>
      <c r="L98" s="183">
        <f>ROUND(G98*(H98),2)</f>
        <v>0</v>
      </c>
      <c r="M98" s="183"/>
      <c r="N98" s="183">
        <v>0</v>
      </c>
      <c r="O98" s="183"/>
      <c r="P98" s="188">
        <v>1.8907700000000001</v>
      </c>
      <c r="Q98" s="188"/>
      <c r="R98" s="188">
        <v>1.8907700000000001</v>
      </c>
      <c r="S98" s="184">
        <f>ROUND(G98*(P98),3)</f>
        <v>7.5629999999999997</v>
      </c>
      <c r="T98" s="184"/>
      <c r="U98" s="184"/>
      <c r="V98" s="204"/>
      <c r="W98" s="55"/>
      <c r="Z98">
        <v>0</v>
      </c>
    </row>
    <row r="99" spans="1:26" ht="24.95" customHeight="1" x14ac:dyDescent="0.25">
      <c r="A99" s="185"/>
      <c r="B99" s="217"/>
      <c r="C99" s="186" t="s">
        <v>695</v>
      </c>
      <c r="D99" s="337" t="s">
        <v>696</v>
      </c>
      <c r="E99" s="337"/>
      <c r="F99" s="180" t="s">
        <v>386</v>
      </c>
      <c r="G99" s="181">
        <v>1</v>
      </c>
      <c r="H99" s="187"/>
      <c r="I99" s="180">
        <f>ROUND(G99*(H99),2)</f>
        <v>0</v>
      </c>
      <c r="J99" s="182">
        <f>ROUND(G99*(N99),2)</f>
        <v>0</v>
      </c>
      <c r="K99" s="183">
        <f>ROUND(G99*(O99),2)</f>
        <v>0</v>
      </c>
      <c r="L99" s="183">
        <f>ROUND(G99*(H99),2)</f>
        <v>0</v>
      </c>
      <c r="M99" s="183"/>
      <c r="N99" s="183">
        <v>0</v>
      </c>
      <c r="O99" s="183"/>
      <c r="P99" s="188">
        <v>6.6E-3</v>
      </c>
      <c r="Q99" s="188"/>
      <c r="R99" s="188">
        <v>6.6E-3</v>
      </c>
      <c r="S99" s="184">
        <f>ROUND(G99*(P99),3)</f>
        <v>7.0000000000000001E-3</v>
      </c>
      <c r="T99" s="184"/>
      <c r="U99" s="184"/>
      <c r="V99" s="204"/>
      <c r="W99" s="55"/>
      <c r="Z99">
        <v>0</v>
      </c>
    </row>
    <row r="100" spans="1:26" ht="24.95" customHeight="1" x14ac:dyDescent="0.25">
      <c r="A100" s="185"/>
      <c r="B100" s="217"/>
      <c r="C100" s="186" t="s">
        <v>697</v>
      </c>
      <c r="D100" s="337" t="s">
        <v>698</v>
      </c>
      <c r="E100" s="337"/>
      <c r="F100" s="180" t="s">
        <v>386</v>
      </c>
      <c r="G100" s="181">
        <v>1</v>
      </c>
      <c r="H100" s="187"/>
      <c r="I100" s="180">
        <f>ROUND(G100*(H100),2)</f>
        <v>0</v>
      </c>
      <c r="J100" s="182">
        <f>ROUND(G100*(N100),2)</f>
        <v>0</v>
      </c>
      <c r="K100" s="183">
        <f>ROUND(G100*(O100),2)</f>
        <v>0</v>
      </c>
      <c r="L100" s="183">
        <f>ROUND(G100*(H100),2)</f>
        <v>0</v>
      </c>
      <c r="M100" s="183"/>
      <c r="N100" s="183">
        <v>0</v>
      </c>
      <c r="O100" s="183"/>
      <c r="P100" s="188">
        <v>9.4070000000000001E-2</v>
      </c>
      <c r="Q100" s="188"/>
      <c r="R100" s="188">
        <v>9.4070000000000001E-2</v>
      </c>
      <c r="S100" s="184">
        <f>ROUND(G100*(P100),3)</f>
        <v>9.4E-2</v>
      </c>
      <c r="T100" s="184"/>
      <c r="U100" s="184"/>
      <c r="V100" s="204"/>
      <c r="W100" s="55"/>
      <c r="Z100">
        <v>0</v>
      </c>
    </row>
    <row r="101" spans="1:26" x14ac:dyDescent="0.25">
      <c r="A101" s="10"/>
      <c r="B101" s="57"/>
      <c r="C101" s="178">
        <v>4</v>
      </c>
      <c r="D101" s="336" t="s">
        <v>164</v>
      </c>
      <c r="E101" s="336"/>
      <c r="F101" s="69"/>
      <c r="G101" s="177"/>
      <c r="H101" s="69"/>
      <c r="I101" s="146">
        <f>ROUND((SUM(I97:I100))/1,2)</f>
        <v>0</v>
      </c>
      <c r="J101" s="145"/>
      <c r="K101" s="145"/>
      <c r="L101" s="145">
        <f>ROUND((SUM(L97:L100))/1,2)</f>
        <v>0</v>
      </c>
      <c r="M101" s="145">
        <f>ROUND((SUM(M97:M100))/1,2)</f>
        <v>0</v>
      </c>
      <c r="N101" s="145"/>
      <c r="O101" s="145"/>
      <c r="P101" s="145"/>
      <c r="Q101" s="10"/>
      <c r="R101" s="10"/>
      <c r="S101" s="10">
        <f>ROUND((SUM(S97:S100))/1,2)</f>
        <v>7.66</v>
      </c>
      <c r="T101" s="10"/>
      <c r="U101" s="10"/>
      <c r="V101" s="206">
        <f>ROUND((SUM(V97:V100))/1,2)</f>
        <v>0</v>
      </c>
      <c r="W101" s="221"/>
      <c r="X101" s="144"/>
      <c r="Y101" s="144"/>
      <c r="Z101" s="144"/>
    </row>
    <row r="102" spans="1:26" x14ac:dyDescent="0.25">
      <c r="A102" s="1"/>
      <c r="B102" s="214"/>
      <c r="C102" s="1"/>
      <c r="D102" s="1"/>
      <c r="E102" s="139"/>
      <c r="F102" s="139"/>
      <c r="G102" s="171"/>
      <c r="H102" s="139"/>
      <c r="I102" s="139"/>
      <c r="J102" s="140"/>
      <c r="K102" s="140"/>
      <c r="L102" s="140"/>
      <c r="M102" s="140"/>
      <c r="N102" s="140"/>
      <c r="O102" s="140"/>
      <c r="P102" s="140"/>
      <c r="Q102" s="1"/>
      <c r="R102" s="1"/>
      <c r="S102" s="1"/>
      <c r="T102" s="1"/>
      <c r="U102" s="1"/>
      <c r="V102" s="207"/>
      <c r="W102" s="55"/>
    </row>
    <row r="103" spans="1:26" x14ac:dyDescent="0.25">
      <c r="A103" s="10"/>
      <c r="B103" s="57"/>
      <c r="C103" s="178">
        <v>8</v>
      </c>
      <c r="D103" s="336" t="s">
        <v>223</v>
      </c>
      <c r="E103" s="336"/>
      <c r="F103" s="69"/>
      <c r="G103" s="177"/>
      <c r="H103" s="69"/>
      <c r="I103" s="69"/>
      <c r="J103" s="145"/>
      <c r="K103" s="145"/>
      <c r="L103" s="145"/>
      <c r="M103" s="145"/>
      <c r="N103" s="145"/>
      <c r="O103" s="145"/>
      <c r="P103" s="145"/>
      <c r="Q103" s="10"/>
      <c r="R103" s="10"/>
      <c r="S103" s="10"/>
      <c r="T103" s="10"/>
      <c r="U103" s="10"/>
      <c r="V103" s="203"/>
      <c r="W103" s="221"/>
      <c r="X103" s="144"/>
      <c r="Y103" s="144"/>
      <c r="Z103" s="144"/>
    </row>
    <row r="104" spans="1:26" ht="24.95" customHeight="1" x14ac:dyDescent="0.25">
      <c r="A104" s="185"/>
      <c r="B104" s="217"/>
      <c r="C104" s="186" t="s">
        <v>699</v>
      </c>
      <c r="D104" s="337" t="s">
        <v>700</v>
      </c>
      <c r="E104" s="337"/>
      <c r="F104" s="180" t="s">
        <v>152</v>
      </c>
      <c r="G104" s="181">
        <v>35</v>
      </c>
      <c r="H104" s="187"/>
      <c r="I104" s="180">
        <f t="shared" ref="I104:I110" si="5">ROUND(G104*(H104),2)</f>
        <v>0</v>
      </c>
      <c r="J104" s="182">
        <f t="shared" ref="J104:J110" si="6">ROUND(G104*(N104),2)</f>
        <v>0</v>
      </c>
      <c r="K104" s="183">
        <f t="shared" ref="K104:K110" si="7">ROUND(G104*(O104),2)</f>
        <v>0</v>
      </c>
      <c r="L104" s="183">
        <f t="shared" ref="L104:L110" si="8">ROUND(G104*(H104),2)</f>
        <v>0</v>
      </c>
      <c r="M104" s="183"/>
      <c r="N104" s="183">
        <v>0</v>
      </c>
      <c r="O104" s="183"/>
      <c r="P104" s="188"/>
      <c r="Q104" s="188"/>
      <c r="R104" s="188"/>
      <c r="S104" s="184">
        <f t="shared" ref="S104:S110" si="9">ROUND(G104*(P104),3)</f>
        <v>0</v>
      </c>
      <c r="T104" s="184"/>
      <c r="U104" s="184"/>
      <c r="V104" s="204"/>
      <c r="W104" s="55"/>
      <c r="Z104">
        <v>0</v>
      </c>
    </row>
    <row r="105" spans="1:26" ht="24.95" customHeight="1" x14ac:dyDescent="0.25">
      <c r="A105" s="185"/>
      <c r="B105" s="218"/>
      <c r="C105" s="195" t="s">
        <v>701</v>
      </c>
      <c r="D105" s="349" t="s">
        <v>702</v>
      </c>
      <c r="E105" s="349"/>
      <c r="F105" s="190" t="s">
        <v>152</v>
      </c>
      <c r="G105" s="191">
        <v>35</v>
      </c>
      <c r="H105" s="196"/>
      <c r="I105" s="190">
        <f t="shared" si="5"/>
        <v>0</v>
      </c>
      <c r="J105" s="192">
        <f t="shared" si="6"/>
        <v>0</v>
      </c>
      <c r="K105" s="193">
        <f t="shared" si="7"/>
        <v>0</v>
      </c>
      <c r="L105" s="193">
        <f t="shared" si="8"/>
        <v>0</v>
      </c>
      <c r="M105" s="193">
        <f>ROUND(G105*(H105),2)</f>
        <v>0</v>
      </c>
      <c r="N105" s="193">
        <v>0</v>
      </c>
      <c r="O105" s="193"/>
      <c r="P105" s="197"/>
      <c r="Q105" s="197"/>
      <c r="R105" s="197"/>
      <c r="S105" s="194">
        <f t="shared" si="9"/>
        <v>0</v>
      </c>
      <c r="T105" s="194"/>
      <c r="U105" s="194"/>
      <c r="V105" s="205"/>
      <c r="W105" s="55"/>
      <c r="Z105">
        <v>0</v>
      </c>
    </row>
    <row r="106" spans="1:26" ht="24.95" customHeight="1" x14ac:dyDescent="0.25">
      <c r="A106" s="185"/>
      <c r="B106" s="218"/>
      <c r="C106" s="195" t="s">
        <v>703</v>
      </c>
      <c r="D106" s="349" t="s">
        <v>704</v>
      </c>
      <c r="E106" s="349"/>
      <c r="F106" s="190" t="s">
        <v>386</v>
      </c>
      <c r="G106" s="191">
        <v>3</v>
      </c>
      <c r="H106" s="196"/>
      <c r="I106" s="190">
        <f t="shared" si="5"/>
        <v>0</v>
      </c>
      <c r="J106" s="192">
        <f t="shared" si="6"/>
        <v>0</v>
      </c>
      <c r="K106" s="193">
        <f t="shared" si="7"/>
        <v>0</v>
      </c>
      <c r="L106" s="193">
        <f t="shared" si="8"/>
        <v>0</v>
      </c>
      <c r="M106" s="193">
        <f>ROUND(G106*(H106),2)</f>
        <v>0</v>
      </c>
      <c r="N106" s="193">
        <v>0</v>
      </c>
      <c r="O106" s="193"/>
      <c r="P106" s="197"/>
      <c r="Q106" s="197"/>
      <c r="R106" s="197"/>
      <c r="S106" s="194">
        <f t="shared" si="9"/>
        <v>0</v>
      </c>
      <c r="T106" s="194"/>
      <c r="U106" s="194"/>
      <c r="V106" s="205"/>
      <c r="W106" s="55"/>
      <c r="Z106">
        <v>0</v>
      </c>
    </row>
    <row r="107" spans="1:26" ht="24.95" customHeight="1" x14ac:dyDescent="0.25">
      <c r="A107" s="185"/>
      <c r="B107" s="217"/>
      <c r="C107" s="186" t="s">
        <v>705</v>
      </c>
      <c r="D107" s="337" t="s">
        <v>706</v>
      </c>
      <c r="E107" s="337"/>
      <c r="F107" s="180" t="s">
        <v>386</v>
      </c>
      <c r="G107" s="181">
        <v>1</v>
      </c>
      <c r="H107" s="187"/>
      <c r="I107" s="180">
        <f t="shared" si="5"/>
        <v>0</v>
      </c>
      <c r="J107" s="182">
        <f t="shared" si="6"/>
        <v>0</v>
      </c>
      <c r="K107" s="183">
        <f t="shared" si="7"/>
        <v>0</v>
      </c>
      <c r="L107" s="183">
        <f t="shared" si="8"/>
        <v>0</v>
      </c>
      <c r="M107" s="183"/>
      <c r="N107" s="183">
        <v>0</v>
      </c>
      <c r="O107" s="183"/>
      <c r="P107" s="188"/>
      <c r="Q107" s="188"/>
      <c r="R107" s="188"/>
      <c r="S107" s="184">
        <f t="shared" si="9"/>
        <v>0</v>
      </c>
      <c r="T107" s="184"/>
      <c r="U107" s="184"/>
      <c r="V107" s="204"/>
      <c r="W107" s="55"/>
      <c r="Z107">
        <v>0</v>
      </c>
    </row>
    <row r="108" spans="1:26" ht="24.95" customHeight="1" x14ac:dyDescent="0.25">
      <c r="A108" s="185"/>
      <c r="B108" s="217"/>
      <c r="C108" s="186" t="s">
        <v>707</v>
      </c>
      <c r="D108" s="337" t="s">
        <v>708</v>
      </c>
      <c r="E108" s="337"/>
      <c r="F108" s="180" t="s">
        <v>386</v>
      </c>
      <c r="G108" s="181">
        <v>1</v>
      </c>
      <c r="H108" s="187"/>
      <c r="I108" s="180">
        <f t="shared" si="5"/>
        <v>0</v>
      </c>
      <c r="J108" s="182">
        <f t="shared" si="6"/>
        <v>0</v>
      </c>
      <c r="K108" s="183">
        <f t="shared" si="7"/>
        <v>0</v>
      </c>
      <c r="L108" s="183">
        <f t="shared" si="8"/>
        <v>0</v>
      </c>
      <c r="M108" s="183"/>
      <c r="N108" s="183">
        <v>0</v>
      </c>
      <c r="O108" s="183"/>
      <c r="P108" s="188"/>
      <c r="Q108" s="188"/>
      <c r="R108" s="188"/>
      <c r="S108" s="184">
        <f t="shared" si="9"/>
        <v>0</v>
      </c>
      <c r="T108" s="184"/>
      <c r="U108" s="184"/>
      <c r="V108" s="204"/>
      <c r="W108" s="55"/>
      <c r="Z108">
        <v>0</v>
      </c>
    </row>
    <row r="109" spans="1:26" ht="24.95" customHeight="1" x14ac:dyDescent="0.25">
      <c r="A109" s="185"/>
      <c r="B109" s="217"/>
      <c r="C109" s="186" t="s">
        <v>709</v>
      </c>
      <c r="D109" s="337" t="s">
        <v>710</v>
      </c>
      <c r="E109" s="337"/>
      <c r="F109" s="180" t="s">
        <v>386</v>
      </c>
      <c r="G109" s="181">
        <v>1</v>
      </c>
      <c r="H109" s="187"/>
      <c r="I109" s="180">
        <f t="shared" si="5"/>
        <v>0</v>
      </c>
      <c r="J109" s="182">
        <f t="shared" si="6"/>
        <v>0</v>
      </c>
      <c r="K109" s="183">
        <f t="shared" si="7"/>
        <v>0</v>
      </c>
      <c r="L109" s="183">
        <f t="shared" si="8"/>
        <v>0</v>
      </c>
      <c r="M109" s="183"/>
      <c r="N109" s="183">
        <v>0</v>
      </c>
      <c r="O109" s="183"/>
      <c r="P109" s="188">
        <v>4.2300000000000003E-3</v>
      </c>
      <c r="Q109" s="188"/>
      <c r="R109" s="188">
        <v>4.2300000000000003E-3</v>
      </c>
      <c r="S109" s="184">
        <f t="shared" si="9"/>
        <v>4.0000000000000001E-3</v>
      </c>
      <c r="T109" s="184"/>
      <c r="U109" s="184"/>
      <c r="V109" s="204"/>
      <c r="W109" s="55"/>
      <c r="Z109">
        <v>0</v>
      </c>
    </row>
    <row r="110" spans="1:26" ht="24.95" customHeight="1" x14ac:dyDescent="0.25">
      <c r="A110" s="185"/>
      <c r="B110" s="218"/>
      <c r="C110" s="195" t="s">
        <v>711</v>
      </c>
      <c r="D110" s="349" t="s">
        <v>712</v>
      </c>
      <c r="E110" s="349"/>
      <c r="F110" s="190" t="s">
        <v>386</v>
      </c>
      <c r="G110" s="191">
        <v>1</v>
      </c>
      <c r="H110" s="196"/>
      <c r="I110" s="190">
        <f t="shared" si="5"/>
        <v>0</v>
      </c>
      <c r="J110" s="192">
        <f t="shared" si="6"/>
        <v>0</v>
      </c>
      <c r="K110" s="193">
        <f t="shared" si="7"/>
        <v>0</v>
      </c>
      <c r="L110" s="193">
        <f t="shared" si="8"/>
        <v>0</v>
      </c>
      <c r="M110" s="193">
        <f>ROUND(G110*(H110),2)</f>
        <v>0</v>
      </c>
      <c r="N110" s="193">
        <v>0</v>
      </c>
      <c r="O110" s="193"/>
      <c r="P110" s="197"/>
      <c r="Q110" s="197"/>
      <c r="R110" s="197"/>
      <c r="S110" s="194">
        <f t="shared" si="9"/>
        <v>0</v>
      </c>
      <c r="T110" s="194"/>
      <c r="U110" s="194"/>
      <c r="V110" s="205"/>
      <c r="W110" s="55"/>
      <c r="Z110">
        <v>0</v>
      </c>
    </row>
    <row r="111" spans="1:26" x14ac:dyDescent="0.25">
      <c r="A111" s="10"/>
      <c r="B111" s="57"/>
      <c r="C111" s="178">
        <v>8</v>
      </c>
      <c r="D111" s="336" t="s">
        <v>223</v>
      </c>
      <c r="E111" s="336"/>
      <c r="F111" s="69"/>
      <c r="G111" s="177"/>
      <c r="H111" s="69"/>
      <c r="I111" s="146">
        <f>ROUND((SUM(I103:I110))/1,2)</f>
        <v>0</v>
      </c>
      <c r="J111" s="145"/>
      <c r="K111" s="145"/>
      <c r="L111" s="145">
        <f>ROUND((SUM(L103:L110))/1,2)</f>
        <v>0</v>
      </c>
      <c r="M111" s="145">
        <f>ROUND((SUM(M103:M110))/1,2)</f>
        <v>0</v>
      </c>
      <c r="N111" s="145"/>
      <c r="O111" s="145"/>
      <c r="P111" s="145"/>
      <c r="Q111" s="10"/>
      <c r="R111" s="10"/>
      <c r="S111" s="10">
        <f>ROUND((SUM(S103:S110))/1,2)</f>
        <v>0</v>
      </c>
      <c r="T111" s="10"/>
      <c r="U111" s="10"/>
      <c r="V111" s="206">
        <f>ROUND((SUM(V103:V110))/1,2)</f>
        <v>0</v>
      </c>
      <c r="W111" s="221"/>
      <c r="X111" s="144"/>
      <c r="Y111" s="144"/>
      <c r="Z111" s="144"/>
    </row>
    <row r="112" spans="1:26" x14ac:dyDescent="0.25">
      <c r="A112" s="1"/>
      <c r="B112" s="214"/>
      <c r="C112" s="1"/>
      <c r="D112" s="1"/>
      <c r="E112" s="139"/>
      <c r="F112" s="139"/>
      <c r="G112" s="171"/>
      <c r="H112" s="139"/>
      <c r="I112" s="139"/>
      <c r="J112" s="140"/>
      <c r="K112" s="140"/>
      <c r="L112" s="140"/>
      <c r="M112" s="140"/>
      <c r="N112" s="140"/>
      <c r="O112" s="140"/>
      <c r="P112" s="140"/>
      <c r="Q112" s="1"/>
      <c r="R112" s="1"/>
      <c r="S112" s="1"/>
      <c r="T112" s="1"/>
      <c r="U112" s="1"/>
      <c r="V112" s="207"/>
      <c r="W112" s="55"/>
    </row>
    <row r="113" spans="1:26" x14ac:dyDescent="0.25">
      <c r="A113" s="10"/>
      <c r="B113" s="57"/>
      <c r="C113" s="178">
        <v>99</v>
      </c>
      <c r="D113" s="336" t="s">
        <v>236</v>
      </c>
      <c r="E113" s="336"/>
      <c r="F113" s="69"/>
      <c r="G113" s="177"/>
      <c r="H113" s="69"/>
      <c r="I113" s="69"/>
      <c r="J113" s="145"/>
      <c r="K113" s="145"/>
      <c r="L113" s="145"/>
      <c r="M113" s="145"/>
      <c r="N113" s="145"/>
      <c r="O113" s="145"/>
      <c r="P113" s="145"/>
      <c r="Q113" s="10"/>
      <c r="R113" s="10"/>
      <c r="S113" s="10"/>
      <c r="T113" s="10"/>
      <c r="U113" s="10"/>
      <c r="V113" s="203"/>
      <c r="W113" s="221"/>
      <c r="X113" s="144"/>
      <c r="Y113" s="144"/>
      <c r="Z113" s="144"/>
    </row>
    <row r="114" spans="1:26" ht="24.95" customHeight="1" x14ac:dyDescent="0.25">
      <c r="A114" s="185"/>
      <c r="B114" s="217"/>
      <c r="C114" s="186" t="s">
        <v>713</v>
      </c>
      <c r="D114" s="337" t="s">
        <v>401</v>
      </c>
      <c r="E114" s="337"/>
      <c r="F114" s="180" t="s">
        <v>116</v>
      </c>
      <c r="G114" s="181">
        <v>12.266</v>
      </c>
      <c r="H114" s="187"/>
      <c r="I114" s="180">
        <f>ROUND(G114*(H114),2)</f>
        <v>0</v>
      </c>
      <c r="J114" s="182">
        <f>ROUND(G114*(N114),2)</f>
        <v>0</v>
      </c>
      <c r="K114" s="183">
        <f>ROUND(G114*(O114),2)</f>
        <v>0</v>
      </c>
      <c r="L114" s="183">
        <f>ROUND(G114*(H114),2)</f>
        <v>0</v>
      </c>
      <c r="M114" s="183"/>
      <c r="N114" s="183">
        <v>0</v>
      </c>
      <c r="O114" s="183"/>
      <c r="P114" s="188"/>
      <c r="Q114" s="188"/>
      <c r="R114" s="188"/>
      <c r="S114" s="184">
        <f>ROUND(G114*(P114),3)</f>
        <v>0</v>
      </c>
      <c r="T114" s="184"/>
      <c r="U114" s="184"/>
      <c r="V114" s="204"/>
      <c r="W114" s="55"/>
      <c r="Z114">
        <v>0</v>
      </c>
    </row>
    <row r="115" spans="1:26" x14ac:dyDescent="0.25">
      <c r="A115" s="10"/>
      <c r="B115" s="57"/>
      <c r="C115" s="178">
        <v>99</v>
      </c>
      <c r="D115" s="336" t="s">
        <v>236</v>
      </c>
      <c r="E115" s="336"/>
      <c r="F115" s="69"/>
      <c r="G115" s="177"/>
      <c r="H115" s="69"/>
      <c r="I115" s="146">
        <f>ROUND((SUM(I113:I114))/1,2)</f>
        <v>0</v>
      </c>
      <c r="J115" s="145"/>
      <c r="K115" s="145"/>
      <c r="L115" s="145">
        <f>ROUND((SUM(L113:L114))/1,2)</f>
        <v>0</v>
      </c>
      <c r="M115" s="145">
        <f>ROUND((SUM(M113:M114))/1,2)</f>
        <v>0</v>
      </c>
      <c r="N115" s="145"/>
      <c r="O115" s="145"/>
      <c r="P115" s="145"/>
      <c r="Q115" s="10"/>
      <c r="R115" s="10"/>
      <c r="S115" s="10">
        <f>ROUND((SUM(S113:S114))/1,2)</f>
        <v>0</v>
      </c>
      <c r="T115" s="10"/>
      <c r="U115" s="10"/>
      <c r="V115" s="206">
        <f>ROUND((SUM(V113:V114))/1,2)</f>
        <v>0</v>
      </c>
      <c r="W115" s="221"/>
      <c r="X115" s="144"/>
      <c r="Y115" s="144"/>
      <c r="Z115" s="144"/>
    </row>
    <row r="116" spans="1:26" x14ac:dyDescent="0.25">
      <c r="A116" s="1"/>
      <c r="B116" s="214"/>
      <c r="C116" s="1"/>
      <c r="D116" s="1"/>
      <c r="E116" s="139"/>
      <c r="F116" s="139"/>
      <c r="G116" s="171"/>
      <c r="H116" s="139"/>
      <c r="I116" s="139"/>
      <c r="J116" s="140"/>
      <c r="K116" s="140"/>
      <c r="L116" s="140"/>
      <c r="M116" s="140"/>
      <c r="N116" s="140"/>
      <c r="O116" s="140"/>
      <c r="P116" s="140"/>
      <c r="Q116" s="1"/>
      <c r="R116" s="1"/>
      <c r="S116" s="1"/>
      <c r="T116" s="1"/>
      <c r="U116" s="1"/>
      <c r="V116" s="207"/>
      <c r="W116" s="55"/>
    </row>
    <row r="117" spans="1:26" x14ac:dyDescent="0.25">
      <c r="A117" s="10"/>
      <c r="B117" s="57"/>
      <c r="C117" s="10"/>
      <c r="D117" s="333" t="s">
        <v>64</v>
      </c>
      <c r="E117" s="333"/>
      <c r="F117" s="69"/>
      <c r="G117" s="177"/>
      <c r="H117" s="69"/>
      <c r="I117" s="146">
        <f>ROUND((SUM(I82:I116))/2,2)</f>
        <v>0</v>
      </c>
      <c r="J117" s="145"/>
      <c r="K117" s="145"/>
      <c r="L117" s="69">
        <f>ROUND((SUM(L82:L116))/2,2)</f>
        <v>0</v>
      </c>
      <c r="M117" s="69">
        <f>ROUND((SUM(M82:M116))/2,2)</f>
        <v>0</v>
      </c>
      <c r="N117" s="145"/>
      <c r="O117" s="145"/>
      <c r="P117" s="198"/>
      <c r="Q117" s="10"/>
      <c r="R117" s="10"/>
      <c r="S117" s="198">
        <f>ROUND((SUM(S82:S116))/2,2)</f>
        <v>39.83</v>
      </c>
      <c r="T117" s="10"/>
      <c r="U117" s="10"/>
      <c r="V117" s="206">
        <f>ROUND((SUM(V82:V116))/2,2)</f>
        <v>0</v>
      </c>
      <c r="W117" s="55"/>
    </row>
    <row r="118" spans="1:26" x14ac:dyDescent="0.25">
      <c r="A118" s="1"/>
      <c r="B118" s="214"/>
      <c r="C118" s="1"/>
      <c r="D118" s="1"/>
      <c r="E118" s="139"/>
      <c r="F118" s="139"/>
      <c r="G118" s="171"/>
      <c r="H118" s="139"/>
      <c r="I118" s="139"/>
      <c r="J118" s="140"/>
      <c r="K118" s="140"/>
      <c r="L118" s="140"/>
      <c r="M118" s="140"/>
      <c r="N118" s="140"/>
      <c r="O118" s="140"/>
      <c r="P118" s="140"/>
      <c r="Q118" s="1"/>
      <c r="R118" s="1"/>
      <c r="S118" s="1"/>
      <c r="T118" s="1"/>
      <c r="U118" s="1"/>
      <c r="V118" s="207"/>
      <c r="W118" s="55"/>
    </row>
    <row r="119" spans="1:26" x14ac:dyDescent="0.25">
      <c r="A119" s="10"/>
      <c r="B119" s="57"/>
      <c r="C119" s="10"/>
      <c r="D119" s="333" t="s">
        <v>73</v>
      </c>
      <c r="E119" s="333"/>
      <c r="F119" s="69"/>
      <c r="G119" s="177"/>
      <c r="H119" s="69"/>
      <c r="I119" s="69"/>
      <c r="J119" s="145"/>
      <c r="K119" s="145"/>
      <c r="L119" s="145"/>
      <c r="M119" s="145"/>
      <c r="N119" s="145"/>
      <c r="O119" s="145"/>
      <c r="P119" s="145"/>
      <c r="Q119" s="10"/>
      <c r="R119" s="10"/>
      <c r="S119" s="10"/>
      <c r="T119" s="10"/>
      <c r="U119" s="10"/>
      <c r="V119" s="203"/>
      <c r="W119" s="221"/>
      <c r="X119" s="144"/>
      <c r="Y119" s="144"/>
      <c r="Z119" s="144"/>
    </row>
    <row r="120" spans="1:26" x14ac:dyDescent="0.25">
      <c r="A120" s="10"/>
      <c r="B120" s="57"/>
      <c r="C120" s="178">
        <v>722</v>
      </c>
      <c r="D120" s="336" t="s">
        <v>453</v>
      </c>
      <c r="E120" s="336"/>
      <c r="F120" s="69"/>
      <c r="G120" s="177"/>
      <c r="H120" s="69"/>
      <c r="I120" s="69"/>
      <c r="J120" s="145"/>
      <c r="K120" s="145"/>
      <c r="L120" s="145"/>
      <c r="M120" s="145"/>
      <c r="N120" s="145"/>
      <c r="O120" s="145"/>
      <c r="P120" s="145"/>
      <c r="Q120" s="10"/>
      <c r="R120" s="10"/>
      <c r="S120" s="10"/>
      <c r="T120" s="10"/>
      <c r="U120" s="10"/>
      <c r="V120" s="203"/>
      <c r="W120" s="221"/>
      <c r="X120" s="144"/>
      <c r="Y120" s="144"/>
      <c r="Z120" s="144"/>
    </row>
    <row r="121" spans="1:26" ht="24.95" customHeight="1" x14ac:dyDescent="0.25">
      <c r="A121" s="185"/>
      <c r="B121" s="217"/>
      <c r="C121" s="186" t="s">
        <v>714</v>
      </c>
      <c r="D121" s="337" t="s">
        <v>715</v>
      </c>
      <c r="E121" s="337"/>
      <c r="F121" s="180" t="s">
        <v>386</v>
      </c>
      <c r="G121" s="181">
        <v>2</v>
      </c>
      <c r="H121" s="187"/>
      <c r="I121" s="180">
        <f t="shared" ref="I121:I129" si="10">ROUND(G121*(H121),2)</f>
        <v>0</v>
      </c>
      <c r="J121" s="182">
        <f t="shared" ref="J121:J129" si="11">ROUND(G121*(N121),2)</f>
        <v>0</v>
      </c>
      <c r="K121" s="183">
        <f t="shared" ref="K121:K129" si="12">ROUND(G121*(O121),2)</f>
        <v>0</v>
      </c>
      <c r="L121" s="183">
        <f t="shared" ref="L121:L129" si="13">ROUND(G121*(H121),2)</f>
        <v>0</v>
      </c>
      <c r="M121" s="183"/>
      <c r="N121" s="183">
        <v>0</v>
      </c>
      <c r="O121" s="183"/>
      <c r="P121" s="188"/>
      <c r="Q121" s="188"/>
      <c r="R121" s="188"/>
      <c r="S121" s="184">
        <f t="shared" ref="S121:S129" si="14">ROUND(G121*(P121),3)</f>
        <v>0</v>
      </c>
      <c r="T121" s="184"/>
      <c r="U121" s="184"/>
      <c r="V121" s="204"/>
      <c r="W121" s="55"/>
      <c r="Z121">
        <v>0</v>
      </c>
    </row>
    <row r="122" spans="1:26" ht="24.95" customHeight="1" x14ac:dyDescent="0.25">
      <c r="A122" s="185"/>
      <c r="B122" s="218"/>
      <c r="C122" s="195" t="s">
        <v>716</v>
      </c>
      <c r="D122" s="349" t="s">
        <v>717</v>
      </c>
      <c r="E122" s="349"/>
      <c r="F122" s="190" t="s">
        <v>386</v>
      </c>
      <c r="G122" s="191">
        <v>2</v>
      </c>
      <c r="H122" s="196"/>
      <c r="I122" s="190">
        <f t="shared" si="10"/>
        <v>0</v>
      </c>
      <c r="J122" s="192">
        <f t="shared" si="11"/>
        <v>0</v>
      </c>
      <c r="K122" s="193">
        <f t="shared" si="12"/>
        <v>0</v>
      </c>
      <c r="L122" s="193">
        <f t="shared" si="13"/>
        <v>0</v>
      </c>
      <c r="M122" s="193">
        <f>ROUND(G122*(H122),2)</f>
        <v>0</v>
      </c>
      <c r="N122" s="193">
        <v>0</v>
      </c>
      <c r="O122" s="193"/>
      <c r="P122" s="197"/>
      <c r="Q122" s="197"/>
      <c r="R122" s="197"/>
      <c r="S122" s="194">
        <f t="shared" si="14"/>
        <v>0</v>
      </c>
      <c r="T122" s="194"/>
      <c r="U122" s="194"/>
      <c r="V122" s="205"/>
      <c r="W122" s="55"/>
      <c r="Z122">
        <v>0</v>
      </c>
    </row>
    <row r="123" spans="1:26" ht="24.95" customHeight="1" x14ac:dyDescent="0.25">
      <c r="A123" s="185"/>
      <c r="B123" s="217"/>
      <c r="C123" s="186" t="s">
        <v>472</v>
      </c>
      <c r="D123" s="337" t="s">
        <v>473</v>
      </c>
      <c r="E123" s="337"/>
      <c r="F123" s="180" t="s">
        <v>386</v>
      </c>
      <c r="G123" s="181">
        <v>1</v>
      </c>
      <c r="H123" s="187"/>
      <c r="I123" s="180">
        <f t="shared" si="10"/>
        <v>0</v>
      </c>
      <c r="J123" s="182">
        <f t="shared" si="11"/>
        <v>0</v>
      </c>
      <c r="K123" s="183">
        <f t="shared" si="12"/>
        <v>0</v>
      </c>
      <c r="L123" s="183">
        <f t="shared" si="13"/>
        <v>0</v>
      </c>
      <c r="M123" s="183"/>
      <c r="N123" s="183">
        <v>0</v>
      </c>
      <c r="O123" s="183"/>
      <c r="P123" s="188"/>
      <c r="Q123" s="188"/>
      <c r="R123" s="188"/>
      <c r="S123" s="184">
        <f t="shared" si="14"/>
        <v>0</v>
      </c>
      <c r="T123" s="184"/>
      <c r="U123" s="184"/>
      <c r="V123" s="204"/>
      <c r="W123" s="55"/>
      <c r="Z123">
        <v>0</v>
      </c>
    </row>
    <row r="124" spans="1:26" ht="24.95" customHeight="1" x14ac:dyDescent="0.25">
      <c r="A124" s="185"/>
      <c r="B124" s="218"/>
      <c r="C124" s="195" t="s">
        <v>474</v>
      </c>
      <c r="D124" s="349" t="s">
        <v>475</v>
      </c>
      <c r="E124" s="349"/>
      <c r="F124" s="190" t="s">
        <v>386</v>
      </c>
      <c r="G124" s="191">
        <v>1</v>
      </c>
      <c r="H124" s="196"/>
      <c r="I124" s="190">
        <f t="shared" si="10"/>
        <v>0</v>
      </c>
      <c r="J124" s="192">
        <f t="shared" si="11"/>
        <v>0</v>
      </c>
      <c r="K124" s="193">
        <f t="shared" si="12"/>
        <v>0</v>
      </c>
      <c r="L124" s="193">
        <f t="shared" si="13"/>
        <v>0</v>
      </c>
      <c r="M124" s="193">
        <f>ROUND(G124*(H124),2)</f>
        <v>0</v>
      </c>
      <c r="N124" s="193">
        <v>0</v>
      </c>
      <c r="O124" s="193"/>
      <c r="P124" s="197"/>
      <c r="Q124" s="197"/>
      <c r="R124" s="197"/>
      <c r="S124" s="194">
        <f t="shared" si="14"/>
        <v>0</v>
      </c>
      <c r="T124" s="194"/>
      <c r="U124" s="194"/>
      <c r="V124" s="205"/>
      <c r="W124" s="55"/>
      <c r="Z124">
        <v>0</v>
      </c>
    </row>
    <row r="125" spans="1:26" ht="24.95" customHeight="1" x14ac:dyDescent="0.25">
      <c r="A125" s="185"/>
      <c r="B125" s="217"/>
      <c r="C125" s="186" t="s">
        <v>718</v>
      </c>
      <c r="D125" s="337" t="s">
        <v>719</v>
      </c>
      <c r="E125" s="337"/>
      <c r="F125" s="180" t="s">
        <v>386</v>
      </c>
      <c r="G125" s="181">
        <v>1</v>
      </c>
      <c r="H125" s="187"/>
      <c r="I125" s="180">
        <f t="shared" si="10"/>
        <v>0</v>
      </c>
      <c r="J125" s="182">
        <f t="shared" si="11"/>
        <v>0</v>
      </c>
      <c r="K125" s="183">
        <f t="shared" si="12"/>
        <v>0</v>
      </c>
      <c r="L125" s="183">
        <f t="shared" si="13"/>
        <v>0</v>
      </c>
      <c r="M125" s="183"/>
      <c r="N125" s="183">
        <v>0</v>
      </c>
      <c r="O125" s="183"/>
      <c r="P125" s="188"/>
      <c r="Q125" s="188"/>
      <c r="R125" s="188"/>
      <c r="S125" s="184">
        <f t="shared" si="14"/>
        <v>0</v>
      </c>
      <c r="T125" s="184"/>
      <c r="U125" s="184"/>
      <c r="V125" s="204"/>
      <c r="W125" s="55"/>
      <c r="Z125">
        <v>0</v>
      </c>
    </row>
    <row r="126" spans="1:26" ht="24.95" customHeight="1" x14ac:dyDescent="0.25">
      <c r="A126" s="185"/>
      <c r="B126" s="218"/>
      <c r="C126" s="195" t="s">
        <v>720</v>
      </c>
      <c r="D126" s="349" t="s">
        <v>721</v>
      </c>
      <c r="E126" s="349"/>
      <c r="F126" s="190" t="s">
        <v>386</v>
      </c>
      <c r="G126" s="191">
        <v>1</v>
      </c>
      <c r="H126" s="196"/>
      <c r="I126" s="190">
        <f t="shared" si="10"/>
        <v>0</v>
      </c>
      <c r="J126" s="192">
        <f t="shared" si="11"/>
        <v>0</v>
      </c>
      <c r="K126" s="193">
        <f t="shared" si="12"/>
        <v>0</v>
      </c>
      <c r="L126" s="193">
        <f t="shared" si="13"/>
        <v>0</v>
      </c>
      <c r="M126" s="193">
        <f>ROUND(G126*(H126),2)</f>
        <v>0</v>
      </c>
      <c r="N126" s="193">
        <v>0</v>
      </c>
      <c r="O126" s="193"/>
      <c r="P126" s="197"/>
      <c r="Q126" s="197"/>
      <c r="R126" s="197"/>
      <c r="S126" s="194">
        <f t="shared" si="14"/>
        <v>0</v>
      </c>
      <c r="T126" s="194"/>
      <c r="U126" s="194"/>
      <c r="V126" s="205"/>
      <c r="W126" s="55"/>
      <c r="Z126">
        <v>0</v>
      </c>
    </row>
    <row r="127" spans="1:26" ht="24.95" customHeight="1" x14ac:dyDescent="0.25">
      <c r="A127" s="185"/>
      <c r="B127" s="217"/>
      <c r="C127" s="186" t="s">
        <v>722</v>
      </c>
      <c r="D127" s="337" t="s">
        <v>723</v>
      </c>
      <c r="E127" s="337"/>
      <c r="F127" s="180" t="s">
        <v>386</v>
      </c>
      <c r="G127" s="181">
        <v>1</v>
      </c>
      <c r="H127" s="187"/>
      <c r="I127" s="180">
        <f t="shared" si="10"/>
        <v>0</v>
      </c>
      <c r="J127" s="182">
        <f t="shared" si="11"/>
        <v>0</v>
      </c>
      <c r="K127" s="183">
        <f t="shared" si="12"/>
        <v>0</v>
      </c>
      <c r="L127" s="183">
        <f t="shared" si="13"/>
        <v>0</v>
      </c>
      <c r="M127" s="183"/>
      <c r="N127" s="183">
        <v>0</v>
      </c>
      <c r="O127" s="183"/>
      <c r="P127" s="188">
        <v>2.7399999999999998E-3</v>
      </c>
      <c r="Q127" s="188"/>
      <c r="R127" s="188">
        <v>2.7399999999999998E-3</v>
      </c>
      <c r="S127" s="184">
        <f t="shared" si="14"/>
        <v>3.0000000000000001E-3</v>
      </c>
      <c r="T127" s="184"/>
      <c r="U127" s="184"/>
      <c r="V127" s="204"/>
      <c r="W127" s="55"/>
      <c r="Z127">
        <v>0</v>
      </c>
    </row>
    <row r="128" spans="1:26" ht="24.95" customHeight="1" x14ac:dyDescent="0.25">
      <c r="A128" s="185"/>
      <c r="B128" s="217"/>
      <c r="C128" s="186" t="s">
        <v>724</v>
      </c>
      <c r="D128" s="337" t="s">
        <v>725</v>
      </c>
      <c r="E128" s="337"/>
      <c r="F128" s="180" t="s">
        <v>386</v>
      </c>
      <c r="G128" s="181">
        <v>1</v>
      </c>
      <c r="H128" s="187"/>
      <c r="I128" s="180">
        <f t="shared" si="10"/>
        <v>0</v>
      </c>
      <c r="J128" s="182">
        <f t="shared" si="11"/>
        <v>0</v>
      </c>
      <c r="K128" s="183">
        <f t="shared" si="12"/>
        <v>0</v>
      </c>
      <c r="L128" s="183">
        <f t="shared" si="13"/>
        <v>0</v>
      </c>
      <c r="M128" s="183"/>
      <c r="N128" s="183">
        <v>0</v>
      </c>
      <c r="O128" s="183"/>
      <c r="P128" s="188"/>
      <c r="Q128" s="188"/>
      <c r="R128" s="188"/>
      <c r="S128" s="184">
        <f t="shared" si="14"/>
        <v>0</v>
      </c>
      <c r="T128" s="184"/>
      <c r="U128" s="184"/>
      <c r="V128" s="204"/>
      <c r="W128" s="55"/>
      <c r="Z128">
        <v>0</v>
      </c>
    </row>
    <row r="129" spans="1:26" ht="24.95" customHeight="1" x14ac:dyDescent="0.25">
      <c r="A129" s="185"/>
      <c r="B129" s="217"/>
      <c r="C129" s="186" t="s">
        <v>488</v>
      </c>
      <c r="D129" s="337" t="s">
        <v>489</v>
      </c>
      <c r="E129" s="337"/>
      <c r="F129" s="180" t="s">
        <v>116</v>
      </c>
      <c r="G129" s="181">
        <v>8.9999999999999993E-3</v>
      </c>
      <c r="H129" s="187"/>
      <c r="I129" s="180">
        <f t="shared" si="10"/>
        <v>0</v>
      </c>
      <c r="J129" s="182">
        <f t="shared" si="11"/>
        <v>0</v>
      </c>
      <c r="K129" s="183">
        <f t="shared" si="12"/>
        <v>0</v>
      </c>
      <c r="L129" s="183">
        <f t="shared" si="13"/>
        <v>0</v>
      </c>
      <c r="M129" s="183"/>
      <c r="N129" s="183">
        <v>0</v>
      </c>
      <c r="O129" s="183"/>
      <c r="P129" s="188"/>
      <c r="Q129" s="188"/>
      <c r="R129" s="188"/>
      <c r="S129" s="184">
        <f t="shared" si="14"/>
        <v>0</v>
      </c>
      <c r="T129" s="184"/>
      <c r="U129" s="184"/>
      <c r="V129" s="204"/>
      <c r="W129" s="55"/>
      <c r="Z129">
        <v>0</v>
      </c>
    </row>
    <row r="130" spans="1:26" x14ac:dyDescent="0.25">
      <c r="A130" s="10"/>
      <c r="B130" s="57"/>
      <c r="C130" s="178">
        <v>722</v>
      </c>
      <c r="D130" s="336" t="s">
        <v>453</v>
      </c>
      <c r="E130" s="336"/>
      <c r="F130" s="69"/>
      <c r="G130" s="177"/>
      <c r="H130" s="69"/>
      <c r="I130" s="146">
        <f>ROUND((SUM(I120:I129))/1,2)</f>
        <v>0</v>
      </c>
      <c r="J130" s="145"/>
      <c r="K130" s="145"/>
      <c r="L130" s="145">
        <f>ROUND((SUM(L120:L129))/1,2)</f>
        <v>0</v>
      </c>
      <c r="M130" s="145">
        <f>ROUND((SUM(M120:M129))/1,2)</f>
        <v>0</v>
      </c>
      <c r="N130" s="145"/>
      <c r="O130" s="145"/>
      <c r="P130" s="145"/>
      <c r="Q130" s="10"/>
      <c r="R130" s="10"/>
      <c r="S130" s="10">
        <f>ROUND((SUM(S120:S129))/1,2)</f>
        <v>0</v>
      </c>
      <c r="T130" s="10"/>
      <c r="U130" s="10"/>
      <c r="V130" s="206">
        <f>ROUND((SUM(V120:V129))/1,2)</f>
        <v>0</v>
      </c>
      <c r="W130" s="221"/>
      <c r="X130" s="144"/>
      <c r="Y130" s="144"/>
      <c r="Z130" s="144"/>
    </row>
    <row r="131" spans="1:26" x14ac:dyDescent="0.25">
      <c r="A131" s="1"/>
      <c r="B131" s="214"/>
      <c r="C131" s="1"/>
      <c r="D131" s="1"/>
      <c r="E131" s="139"/>
      <c r="F131" s="139"/>
      <c r="G131" s="171"/>
      <c r="H131" s="139"/>
      <c r="I131" s="139"/>
      <c r="J131" s="140"/>
      <c r="K131" s="140"/>
      <c r="L131" s="140"/>
      <c r="M131" s="140"/>
      <c r="N131" s="140"/>
      <c r="O131" s="140"/>
      <c r="P131" s="140"/>
      <c r="Q131" s="1"/>
      <c r="R131" s="1"/>
      <c r="S131" s="1"/>
      <c r="T131" s="1"/>
      <c r="U131" s="1"/>
      <c r="V131" s="207"/>
      <c r="W131" s="55"/>
    </row>
    <row r="132" spans="1:26" x14ac:dyDescent="0.25">
      <c r="A132" s="10"/>
      <c r="B132" s="57"/>
      <c r="C132" s="178">
        <v>724</v>
      </c>
      <c r="D132" s="336" t="s">
        <v>726</v>
      </c>
      <c r="E132" s="336"/>
      <c r="F132" s="69"/>
      <c r="G132" s="177"/>
      <c r="H132" s="69"/>
      <c r="I132" s="69"/>
      <c r="J132" s="145"/>
      <c r="K132" s="145"/>
      <c r="L132" s="145"/>
      <c r="M132" s="145"/>
      <c r="N132" s="145"/>
      <c r="O132" s="145"/>
      <c r="P132" s="145"/>
      <c r="Q132" s="10"/>
      <c r="R132" s="10"/>
      <c r="S132" s="10"/>
      <c r="T132" s="10"/>
      <c r="U132" s="10"/>
      <c r="V132" s="203"/>
      <c r="W132" s="221"/>
      <c r="X132" s="144"/>
      <c r="Y132" s="144"/>
      <c r="Z132" s="144"/>
    </row>
    <row r="133" spans="1:26" ht="24.95" customHeight="1" x14ac:dyDescent="0.25">
      <c r="A133" s="185"/>
      <c r="B133" s="217"/>
      <c r="C133" s="186" t="s">
        <v>727</v>
      </c>
      <c r="D133" s="337" t="s">
        <v>728</v>
      </c>
      <c r="E133" s="337"/>
      <c r="F133" s="180" t="s">
        <v>386</v>
      </c>
      <c r="G133" s="181">
        <v>1</v>
      </c>
      <c r="H133" s="187"/>
      <c r="I133" s="180">
        <f t="shared" ref="I133:I143" si="15">ROUND(G133*(H133),2)</f>
        <v>0</v>
      </c>
      <c r="J133" s="182">
        <f t="shared" ref="J133:J143" si="16">ROUND(G133*(N133),2)</f>
        <v>0</v>
      </c>
      <c r="K133" s="183">
        <f t="shared" ref="K133:K143" si="17">ROUND(G133*(O133),2)</f>
        <v>0</v>
      </c>
      <c r="L133" s="183">
        <f t="shared" ref="L133:L143" si="18">ROUND(G133*(H133),2)</f>
        <v>0</v>
      </c>
      <c r="M133" s="183"/>
      <c r="N133" s="183">
        <v>0</v>
      </c>
      <c r="O133" s="183"/>
      <c r="P133" s="188">
        <v>3.0000000000000001E-5</v>
      </c>
      <c r="Q133" s="188"/>
      <c r="R133" s="188">
        <v>3.0000000000000001E-5</v>
      </c>
      <c r="S133" s="184">
        <f t="shared" ref="S133:S143" si="19">ROUND(G133*(P133),3)</f>
        <v>0</v>
      </c>
      <c r="T133" s="184"/>
      <c r="U133" s="184"/>
      <c r="V133" s="204"/>
      <c r="W133" s="55"/>
      <c r="Z133">
        <v>0</v>
      </c>
    </row>
    <row r="134" spans="1:26" ht="24.95" customHeight="1" x14ac:dyDescent="0.25">
      <c r="A134" s="185"/>
      <c r="B134" s="217"/>
      <c r="C134" s="186" t="s">
        <v>729</v>
      </c>
      <c r="D134" s="337" t="s">
        <v>730</v>
      </c>
      <c r="E134" s="337"/>
      <c r="F134" s="180" t="s">
        <v>386</v>
      </c>
      <c r="G134" s="181">
        <v>1</v>
      </c>
      <c r="H134" s="187"/>
      <c r="I134" s="180">
        <f t="shared" si="15"/>
        <v>0</v>
      </c>
      <c r="J134" s="182">
        <f t="shared" si="16"/>
        <v>0</v>
      </c>
      <c r="K134" s="183">
        <f t="shared" si="17"/>
        <v>0</v>
      </c>
      <c r="L134" s="183">
        <f t="shared" si="18"/>
        <v>0</v>
      </c>
      <c r="M134" s="183"/>
      <c r="N134" s="183">
        <v>0</v>
      </c>
      <c r="O134" s="183"/>
      <c r="P134" s="188"/>
      <c r="Q134" s="188"/>
      <c r="R134" s="188"/>
      <c r="S134" s="184">
        <f t="shared" si="19"/>
        <v>0</v>
      </c>
      <c r="T134" s="184"/>
      <c r="U134" s="184"/>
      <c r="V134" s="204"/>
      <c r="W134" s="55"/>
      <c r="Z134">
        <v>0</v>
      </c>
    </row>
    <row r="135" spans="1:26" ht="24.95" customHeight="1" x14ac:dyDescent="0.25">
      <c r="A135" s="185"/>
      <c r="B135" s="217"/>
      <c r="C135" s="186" t="s">
        <v>731</v>
      </c>
      <c r="D135" s="337" t="s">
        <v>732</v>
      </c>
      <c r="E135" s="337"/>
      <c r="F135" s="180" t="s">
        <v>386</v>
      </c>
      <c r="G135" s="181">
        <v>1</v>
      </c>
      <c r="H135" s="187"/>
      <c r="I135" s="180">
        <f t="shared" si="15"/>
        <v>0</v>
      </c>
      <c r="J135" s="182">
        <f t="shared" si="16"/>
        <v>0</v>
      </c>
      <c r="K135" s="183">
        <f t="shared" si="17"/>
        <v>0</v>
      </c>
      <c r="L135" s="183">
        <f t="shared" si="18"/>
        <v>0</v>
      </c>
      <c r="M135" s="183"/>
      <c r="N135" s="183">
        <v>0</v>
      </c>
      <c r="O135" s="183"/>
      <c r="P135" s="188"/>
      <c r="Q135" s="188"/>
      <c r="R135" s="188"/>
      <c r="S135" s="184">
        <f t="shared" si="19"/>
        <v>0</v>
      </c>
      <c r="T135" s="184"/>
      <c r="U135" s="184"/>
      <c r="V135" s="204"/>
      <c r="W135" s="55"/>
      <c r="Z135">
        <v>0</v>
      </c>
    </row>
    <row r="136" spans="1:26" ht="24.95" customHeight="1" x14ac:dyDescent="0.25">
      <c r="A136" s="185"/>
      <c r="B136" s="217"/>
      <c r="C136" s="186" t="s">
        <v>733</v>
      </c>
      <c r="D136" s="337" t="s">
        <v>734</v>
      </c>
      <c r="E136" s="337"/>
      <c r="F136" s="180" t="s">
        <v>386</v>
      </c>
      <c r="G136" s="181">
        <v>1</v>
      </c>
      <c r="H136" s="187"/>
      <c r="I136" s="180">
        <f t="shared" si="15"/>
        <v>0</v>
      </c>
      <c r="J136" s="182">
        <f t="shared" si="16"/>
        <v>0</v>
      </c>
      <c r="K136" s="183">
        <f t="shared" si="17"/>
        <v>0</v>
      </c>
      <c r="L136" s="183">
        <f t="shared" si="18"/>
        <v>0</v>
      </c>
      <c r="M136" s="183"/>
      <c r="N136" s="183">
        <v>0</v>
      </c>
      <c r="O136" s="183"/>
      <c r="P136" s="188"/>
      <c r="Q136" s="188"/>
      <c r="R136" s="188"/>
      <c r="S136" s="184">
        <f t="shared" si="19"/>
        <v>0</v>
      </c>
      <c r="T136" s="184"/>
      <c r="U136" s="184"/>
      <c r="V136" s="204"/>
      <c r="W136" s="55"/>
      <c r="Z136">
        <v>0</v>
      </c>
    </row>
    <row r="137" spans="1:26" ht="24.95" customHeight="1" x14ac:dyDescent="0.25">
      <c r="A137" s="185"/>
      <c r="B137" s="217"/>
      <c r="C137" s="186" t="s">
        <v>735</v>
      </c>
      <c r="D137" s="337" t="s">
        <v>736</v>
      </c>
      <c r="E137" s="337"/>
      <c r="F137" s="180" t="s">
        <v>737</v>
      </c>
      <c r="G137" s="181">
        <v>2</v>
      </c>
      <c r="H137" s="187"/>
      <c r="I137" s="180">
        <f t="shared" si="15"/>
        <v>0</v>
      </c>
      <c r="J137" s="182">
        <f t="shared" si="16"/>
        <v>0</v>
      </c>
      <c r="K137" s="183">
        <f t="shared" si="17"/>
        <v>0</v>
      </c>
      <c r="L137" s="183">
        <f t="shared" si="18"/>
        <v>0</v>
      </c>
      <c r="M137" s="183"/>
      <c r="N137" s="183">
        <v>0</v>
      </c>
      <c r="O137" s="183"/>
      <c r="P137" s="188"/>
      <c r="Q137" s="188"/>
      <c r="R137" s="188"/>
      <c r="S137" s="184">
        <f t="shared" si="19"/>
        <v>0</v>
      </c>
      <c r="T137" s="184"/>
      <c r="U137" s="184"/>
      <c r="V137" s="204"/>
      <c r="W137" s="55"/>
      <c r="Z137">
        <v>0</v>
      </c>
    </row>
    <row r="138" spans="1:26" ht="24.95" customHeight="1" x14ac:dyDescent="0.25">
      <c r="A138" s="185"/>
      <c r="B138" s="218"/>
      <c r="C138" s="195" t="s">
        <v>738</v>
      </c>
      <c r="D138" s="349" t="s">
        <v>739</v>
      </c>
      <c r="E138" s="349"/>
      <c r="F138" s="190" t="s">
        <v>386</v>
      </c>
      <c r="G138" s="191">
        <v>2</v>
      </c>
      <c r="H138" s="196"/>
      <c r="I138" s="190">
        <f t="shared" si="15"/>
        <v>0</v>
      </c>
      <c r="J138" s="192">
        <f t="shared" si="16"/>
        <v>0</v>
      </c>
      <c r="K138" s="193">
        <f t="shared" si="17"/>
        <v>0</v>
      </c>
      <c r="L138" s="193">
        <f t="shared" si="18"/>
        <v>0</v>
      </c>
      <c r="M138" s="193">
        <f>ROUND(G138*(H138),2)</f>
        <v>0</v>
      </c>
      <c r="N138" s="193">
        <v>0</v>
      </c>
      <c r="O138" s="193"/>
      <c r="P138" s="197"/>
      <c r="Q138" s="197"/>
      <c r="R138" s="197"/>
      <c r="S138" s="194">
        <f t="shared" si="19"/>
        <v>0</v>
      </c>
      <c r="T138" s="194"/>
      <c r="U138" s="194"/>
      <c r="V138" s="205"/>
      <c r="W138" s="55"/>
      <c r="Z138">
        <v>0</v>
      </c>
    </row>
    <row r="139" spans="1:26" ht="24.95" customHeight="1" x14ac:dyDescent="0.25">
      <c r="A139" s="185"/>
      <c r="B139" s="217"/>
      <c r="C139" s="186" t="s">
        <v>740</v>
      </c>
      <c r="D139" s="337" t="s">
        <v>741</v>
      </c>
      <c r="E139" s="337"/>
      <c r="F139" s="180" t="s">
        <v>386</v>
      </c>
      <c r="G139" s="181">
        <v>1</v>
      </c>
      <c r="H139" s="187"/>
      <c r="I139" s="180">
        <f t="shared" si="15"/>
        <v>0</v>
      </c>
      <c r="J139" s="182">
        <f t="shared" si="16"/>
        <v>0</v>
      </c>
      <c r="K139" s="183">
        <f t="shared" si="17"/>
        <v>0</v>
      </c>
      <c r="L139" s="183">
        <f t="shared" si="18"/>
        <v>0</v>
      </c>
      <c r="M139" s="183"/>
      <c r="N139" s="183">
        <v>0</v>
      </c>
      <c r="O139" s="183"/>
      <c r="P139" s="188"/>
      <c r="Q139" s="188"/>
      <c r="R139" s="188"/>
      <c r="S139" s="184">
        <f t="shared" si="19"/>
        <v>0</v>
      </c>
      <c r="T139" s="184"/>
      <c r="U139" s="184"/>
      <c r="V139" s="204"/>
      <c r="W139" s="55"/>
      <c r="Z139">
        <v>0</v>
      </c>
    </row>
    <row r="140" spans="1:26" ht="24.95" customHeight="1" x14ac:dyDescent="0.25">
      <c r="A140" s="185"/>
      <c r="B140" s="217"/>
      <c r="C140" s="186" t="s">
        <v>742</v>
      </c>
      <c r="D140" s="337" t="s">
        <v>743</v>
      </c>
      <c r="E140" s="337"/>
      <c r="F140" s="180" t="s">
        <v>386</v>
      </c>
      <c r="G140" s="181">
        <v>1</v>
      </c>
      <c r="H140" s="187"/>
      <c r="I140" s="180">
        <f t="shared" si="15"/>
        <v>0</v>
      </c>
      <c r="J140" s="182">
        <f t="shared" si="16"/>
        <v>0</v>
      </c>
      <c r="K140" s="183">
        <f t="shared" si="17"/>
        <v>0</v>
      </c>
      <c r="L140" s="183">
        <f t="shared" si="18"/>
        <v>0</v>
      </c>
      <c r="M140" s="183"/>
      <c r="N140" s="183">
        <v>0</v>
      </c>
      <c r="O140" s="183"/>
      <c r="P140" s="188"/>
      <c r="Q140" s="188"/>
      <c r="R140" s="188"/>
      <c r="S140" s="184">
        <f t="shared" si="19"/>
        <v>0</v>
      </c>
      <c r="T140" s="184"/>
      <c r="U140" s="184"/>
      <c r="V140" s="204"/>
      <c r="W140" s="55"/>
      <c r="Z140">
        <v>0</v>
      </c>
    </row>
    <row r="141" spans="1:26" ht="24.95" customHeight="1" x14ac:dyDescent="0.25">
      <c r="A141" s="185"/>
      <c r="B141" s="217"/>
      <c r="C141" s="186" t="s">
        <v>744</v>
      </c>
      <c r="D141" s="337" t="s">
        <v>745</v>
      </c>
      <c r="E141" s="337"/>
      <c r="F141" s="179" t="s">
        <v>386</v>
      </c>
      <c r="G141" s="181">
        <v>1</v>
      </c>
      <c r="H141" s="187"/>
      <c r="I141" s="180">
        <f t="shared" si="15"/>
        <v>0</v>
      </c>
      <c r="J141" s="179">
        <f t="shared" si="16"/>
        <v>0</v>
      </c>
      <c r="K141" s="184">
        <f t="shared" si="17"/>
        <v>0</v>
      </c>
      <c r="L141" s="184">
        <f t="shared" si="18"/>
        <v>0</v>
      </c>
      <c r="M141" s="184"/>
      <c r="N141" s="184">
        <v>0</v>
      </c>
      <c r="O141" s="184"/>
      <c r="P141" s="188"/>
      <c r="Q141" s="188"/>
      <c r="R141" s="188"/>
      <c r="S141" s="184">
        <f t="shared" si="19"/>
        <v>0</v>
      </c>
      <c r="T141" s="184"/>
      <c r="U141" s="184"/>
      <c r="V141" s="204"/>
      <c r="W141" s="55"/>
      <c r="Z141">
        <v>0</v>
      </c>
    </row>
    <row r="142" spans="1:26" ht="24.95" customHeight="1" x14ac:dyDescent="0.25">
      <c r="A142" s="185"/>
      <c r="B142" s="218"/>
      <c r="C142" s="195" t="s">
        <v>746</v>
      </c>
      <c r="D142" s="349" t="s">
        <v>747</v>
      </c>
      <c r="E142" s="349"/>
      <c r="F142" s="189" t="s">
        <v>386</v>
      </c>
      <c r="G142" s="191">
        <v>1</v>
      </c>
      <c r="H142" s="196"/>
      <c r="I142" s="190">
        <f t="shared" si="15"/>
        <v>0</v>
      </c>
      <c r="J142" s="189">
        <f t="shared" si="16"/>
        <v>0</v>
      </c>
      <c r="K142" s="194">
        <f t="shared" si="17"/>
        <v>0</v>
      </c>
      <c r="L142" s="194">
        <f t="shared" si="18"/>
        <v>0</v>
      </c>
      <c r="M142" s="194">
        <f>ROUND(G142*(H142),2)</f>
        <v>0</v>
      </c>
      <c r="N142" s="194">
        <v>0</v>
      </c>
      <c r="O142" s="194"/>
      <c r="P142" s="197"/>
      <c r="Q142" s="197"/>
      <c r="R142" s="197"/>
      <c r="S142" s="194">
        <f t="shared" si="19"/>
        <v>0</v>
      </c>
      <c r="T142" s="194"/>
      <c r="U142" s="194"/>
      <c r="V142" s="205"/>
      <c r="W142" s="55"/>
      <c r="Z142">
        <v>0</v>
      </c>
    </row>
    <row r="143" spans="1:26" ht="24.95" customHeight="1" x14ac:dyDescent="0.25">
      <c r="A143" s="185"/>
      <c r="B143" s="217"/>
      <c r="C143" s="186" t="s">
        <v>748</v>
      </c>
      <c r="D143" s="337" t="s">
        <v>749</v>
      </c>
      <c r="E143" s="337"/>
      <c r="F143" s="179" t="s">
        <v>116</v>
      </c>
      <c r="G143" s="181">
        <v>1.4999999999999999E-2</v>
      </c>
      <c r="H143" s="187"/>
      <c r="I143" s="180">
        <f t="shared" si="15"/>
        <v>0</v>
      </c>
      <c r="J143" s="179">
        <f t="shared" si="16"/>
        <v>0</v>
      </c>
      <c r="K143" s="184">
        <f t="shared" si="17"/>
        <v>0</v>
      </c>
      <c r="L143" s="184">
        <f t="shared" si="18"/>
        <v>0</v>
      </c>
      <c r="M143" s="184"/>
      <c r="N143" s="184">
        <v>0</v>
      </c>
      <c r="O143" s="184"/>
      <c r="P143" s="188"/>
      <c r="Q143" s="188"/>
      <c r="R143" s="188"/>
      <c r="S143" s="184">
        <f t="shared" si="19"/>
        <v>0</v>
      </c>
      <c r="T143" s="184"/>
      <c r="U143" s="184"/>
      <c r="V143" s="204"/>
      <c r="W143" s="55"/>
      <c r="Z143">
        <v>0</v>
      </c>
    </row>
    <row r="144" spans="1:26" x14ac:dyDescent="0.25">
      <c r="A144" s="10"/>
      <c r="B144" s="57"/>
      <c r="C144" s="178">
        <v>724</v>
      </c>
      <c r="D144" s="336" t="s">
        <v>726</v>
      </c>
      <c r="E144" s="336"/>
      <c r="F144" s="10"/>
      <c r="G144" s="177"/>
      <c r="H144" s="69"/>
      <c r="I144" s="146">
        <f>ROUND((SUM(I132:I143))/1,2)</f>
        <v>0</v>
      </c>
      <c r="J144" s="10"/>
      <c r="K144" s="10"/>
      <c r="L144" s="10">
        <f>ROUND((SUM(L132:L143))/1,2)</f>
        <v>0</v>
      </c>
      <c r="M144" s="10">
        <f>ROUND((SUM(M132:M143))/1,2)</f>
        <v>0</v>
      </c>
      <c r="N144" s="10"/>
      <c r="O144" s="10"/>
      <c r="P144" s="198"/>
      <c r="Q144" s="1"/>
      <c r="R144" s="1"/>
      <c r="S144" s="198">
        <f>ROUND((SUM(S132:S143))/1,2)</f>
        <v>0</v>
      </c>
      <c r="T144" s="2"/>
      <c r="U144" s="2"/>
      <c r="V144" s="206">
        <f>ROUND((SUM(V132:V143))/1,2)</f>
        <v>0</v>
      </c>
      <c r="W144" s="55"/>
    </row>
    <row r="145" spans="1:26" x14ac:dyDescent="0.25">
      <c r="A145" s="1"/>
      <c r="B145" s="214"/>
      <c r="C145" s="1"/>
      <c r="D145" s="1"/>
      <c r="E145" s="1"/>
      <c r="F145" s="1"/>
      <c r="G145" s="171"/>
      <c r="H145" s="139"/>
      <c r="I145" s="13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07"/>
      <c r="W145" s="55"/>
    </row>
    <row r="146" spans="1:26" x14ac:dyDescent="0.25">
      <c r="A146" s="10"/>
      <c r="B146" s="57"/>
      <c r="C146" s="10"/>
      <c r="D146" s="333" t="s">
        <v>73</v>
      </c>
      <c r="E146" s="333"/>
      <c r="F146" s="10"/>
      <c r="G146" s="177"/>
      <c r="H146" s="69"/>
      <c r="I146" s="146">
        <f>ROUND((SUM(I119:I145))/2,2)</f>
        <v>0</v>
      </c>
      <c r="J146" s="10"/>
      <c r="K146" s="10"/>
      <c r="L146" s="10">
        <f>ROUND((SUM(L119:L145))/2,2)</f>
        <v>0</v>
      </c>
      <c r="M146" s="10">
        <f>ROUND((SUM(M119:M145))/2,2)</f>
        <v>0</v>
      </c>
      <c r="N146" s="10"/>
      <c r="O146" s="10"/>
      <c r="P146" s="198"/>
      <c r="Q146" s="1"/>
      <c r="R146" s="1"/>
      <c r="S146" s="198">
        <f>ROUND((SUM(S119:S145))/2,2)</f>
        <v>0</v>
      </c>
      <c r="T146" s="1"/>
      <c r="U146" s="1"/>
      <c r="V146" s="206">
        <f>ROUND((SUM(V119:V145))/2,2)</f>
        <v>0</v>
      </c>
      <c r="W146" s="55"/>
    </row>
    <row r="147" spans="1:26" x14ac:dyDescent="0.25">
      <c r="A147" s="1"/>
      <c r="B147" s="219"/>
      <c r="C147" s="199"/>
      <c r="D147" s="350" t="s">
        <v>84</v>
      </c>
      <c r="E147" s="350"/>
      <c r="F147" s="199"/>
      <c r="G147" s="200"/>
      <c r="H147" s="201"/>
      <c r="I147" s="201">
        <f>ROUND((SUM(I82:I146))/3,2)</f>
        <v>0</v>
      </c>
      <c r="J147" s="199"/>
      <c r="K147" s="199">
        <f>ROUND((SUM(K82:K146))/3,2)</f>
        <v>0</v>
      </c>
      <c r="L147" s="199">
        <f>ROUND((SUM(L82:L146))/3,2)</f>
        <v>0</v>
      </c>
      <c r="M147" s="199">
        <f>ROUND((SUM(M82:M146))/3,2)</f>
        <v>0</v>
      </c>
      <c r="N147" s="199"/>
      <c r="O147" s="199"/>
      <c r="P147" s="200"/>
      <c r="Q147" s="199"/>
      <c r="R147" s="199"/>
      <c r="S147" s="200">
        <f>ROUND((SUM(S82:S146))/3,2)</f>
        <v>39.83</v>
      </c>
      <c r="T147" s="199"/>
      <c r="U147" s="199"/>
      <c r="V147" s="208">
        <f>ROUND((SUM(V82:V146))/3,2)</f>
        <v>0</v>
      </c>
      <c r="W147" s="55"/>
      <c r="Y147">
        <f>(SUM(Y82:Y146))</f>
        <v>0</v>
      </c>
      <c r="Z147">
        <f>(SUM(Z82:Z146))</f>
        <v>0</v>
      </c>
    </row>
  </sheetData>
  <mergeCells count="110">
    <mergeCell ref="D144:E144"/>
    <mergeCell ref="D146:E146"/>
    <mergeCell ref="D147:E147"/>
    <mergeCell ref="D138:E138"/>
    <mergeCell ref="D139:E139"/>
    <mergeCell ref="D140:E140"/>
    <mergeCell ref="D141:E141"/>
    <mergeCell ref="D142:E142"/>
    <mergeCell ref="D143:E143"/>
    <mergeCell ref="D132:E132"/>
    <mergeCell ref="D133:E133"/>
    <mergeCell ref="D134:E134"/>
    <mergeCell ref="D135:E135"/>
    <mergeCell ref="D136:E136"/>
    <mergeCell ref="D137:E137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10:E110"/>
    <mergeCell ref="D111:E111"/>
    <mergeCell ref="D113:E113"/>
    <mergeCell ref="D114:E114"/>
    <mergeCell ref="D115:E115"/>
    <mergeCell ref="D117:E117"/>
    <mergeCell ref="D104:E104"/>
    <mergeCell ref="D105:E105"/>
    <mergeCell ref="D106:E106"/>
    <mergeCell ref="D107:E107"/>
    <mergeCell ref="D108:E108"/>
    <mergeCell ref="D109:E109"/>
    <mergeCell ref="D97:E97"/>
    <mergeCell ref="D98:E98"/>
    <mergeCell ref="D99:E99"/>
    <mergeCell ref="D100:E100"/>
    <mergeCell ref="D101:E101"/>
    <mergeCell ref="D103:E103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B73:E73"/>
    <mergeCell ref="B74:E74"/>
    <mergeCell ref="B75:E75"/>
    <mergeCell ref="I73:P73"/>
    <mergeCell ref="D82:E82"/>
    <mergeCell ref="D83:E83"/>
    <mergeCell ref="B62:D62"/>
    <mergeCell ref="B63:D63"/>
    <mergeCell ref="B64:D64"/>
    <mergeCell ref="B65:D65"/>
    <mergeCell ref="B67:D67"/>
    <mergeCell ref="B71:V71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81:B81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02.1 Studňa - zdroj pitnej a technologickej vody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workbookViewId="0">
      <pane ySplit="1" topLeftCell="A63" activePane="bottomLeft" state="frozen"/>
      <selection pane="bottomLeft" activeCell="I70" sqref="I70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750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6215'!E60</f>
        <v>0</v>
      </c>
      <c r="D15" s="60">
        <f>'SO 6215'!F60</f>
        <v>0</v>
      </c>
      <c r="E15" s="69">
        <f>'SO 6215'!G60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/>
      <c r="D16" s="95"/>
      <c r="E16" s="96"/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(SUM(Z77:Z125))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6215'!K77:'SO 6215'!K125)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6215'!K77:'SO 6215'!K125)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833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750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6215'!L93</f>
        <v>0</v>
      </c>
      <c r="F56" s="69">
        <f>'SO 6215'!M93</f>
        <v>0</v>
      </c>
      <c r="G56" s="69">
        <f>'SO 6215'!I93</f>
        <v>0</v>
      </c>
      <c r="H56" s="145">
        <f>'SO 6215'!S93</f>
        <v>14.46</v>
      </c>
      <c r="I56" s="145">
        <f>'SO 6215'!V93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68</v>
      </c>
      <c r="C57" s="269"/>
      <c r="D57" s="269"/>
      <c r="E57" s="69">
        <f>'SO 6215'!L100</f>
        <v>0</v>
      </c>
      <c r="F57" s="69">
        <f>'SO 6215'!M100</f>
        <v>0</v>
      </c>
      <c r="G57" s="69">
        <f>'SO 6215'!I100</f>
        <v>0</v>
      </c>
      <c r="H57" s="145">
        <f>'SO 6215'!S100</f>
        <v>10.18</v>
      </c>
      <c r="I57" s="145">
        <f>'SO 6215'!V100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1" t="s">
        <v>71</v>
      </c>
      <c r="C58" s="269"/>
      <c r="D58" s="269"/>
      <c r="E58" s="69">
        <f>'SO 6215'!L119</f>
        <v>0</v>
      </c>
      <c r="F58" s="69">
        <f>'SO 6215'!M119</f>
        <v>0</v>
      </c>
      <c r="G58" s="69">
        <f>'SO 6215'!I119</f>
        <v>0</v>
      </c>
      <c r="H58" s="145">
        <f>'SO 6215'!S119</f>
        <v>0.01</v>
      </c>
      <c r="I58" s="145">
        <f>'SO 6215'!V119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0"/>
      <c r="B59" s="331" t="s">
        <v>72</v>
      </c>
      <c r="C59" s="269"/>
      <c r="D59" s="269"/>
      <c r="E59" s="69">
        <f>'SO 6215'!L123</f>
        <v>0</v>
      </c>
      <c r="F59" s="69">
        <f>'SO 6215'!M123</f>
        <v>0</v>
      </c>
      <c r="G59" s="69">
        <f>'SO 6215'!I123</f>
        <v>0</v>
      </c>
      <c r="H59" s="145">
        <f>'SO 6215'!S123</f>
        <v>0</v>
      </c>
      <c r="I59" s="145">
        <f>'SO 6215'!V123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21"/>
      <c r="X59" s="144"/>
      <c r="Y59" s="144"/>
      <c r="Z59" s="144"/>
    </row>
    <row r="60" spans="1:26" x14ac:dyDescent="0.25">
      <c r="A60" s="10"/>
      <c r="B60" s="332" t="s">
        <v>64</v>
      </c>
      <c r="C60" s="333"/>
      <c r="D60" s="333"/>
      <c r="E60" s="146">
        <f>'SO 6215'!L125</f>
        <v>0</v>
      </c>
      <c r="F60" s="146">
        <f>'SO 6215'!M125</f>
        <v>0</v>
      </c>
      <c r="G60" s="146">
        <f>'SO 6215'!I125</f>
        <v>0</v>
      </c>
      <c r="H60" s="147">
        <f>'SO 6215'!S125</f>
        <v>24.65</v>
      </c>
      <c r="I60" s="147">
        <f>'SO 6215'!V125</f>
        <v>0</v>
      </c>
      <c r="J60" s="147"/>
      <c r="K60" s="147"/>
      <c r="L60" s="147"/>
      <c r="M60" s="147"/>
      <c r="N60" s="147"/>
      <c r="O60" s="147"/>
      <c r="P60" s="147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"/>
      <c r="B61" s="214"/>
      <c r="C61" s="1"/>
      <c r="D61" s="1"/>
      <c r="E61" s="139"/>
      <c r="F61" s="139"/>
      <c r="G61" s="139"/>
      <c r="H61" s="140"/>
      <c r="I61" s="140"/>
      <c r="J61" s="140"/>
      <c r="K61" s="140"/>
      <c r="L61" s="140"/>
      <c r="M61" s="140"/>
      <c r="N61" s="140"/>
      <c r="O61" s="140"/>
      <c r="P61" s="140"/>
      <c r="V61" s="157"/>
      <c r="W61" s="55"/>
    </row>
    <row r="62" spans="1:26" x14ac:dyDescent="0.25">
      <c r="A62" s="148"/>
      <c r="B62" s="347" t="s">
        <v>84</v>
      </c>
      <c r="C62" s="348"/>
      <c r="D62" s="348"/>
      <c r="E62" s="150">
        <f>'SO 6215'!L126</f>
        <v>0</v>
      </c>
      <c r="F62" s="150">
        <f>'SO 6215'!M126</f>
        <v>0</v>
      </c>
      <c r="G62" s="150">
        <f>'SO 6215'!I126</f>
        <v>0</v>
      </c>
      <c r="H62" s="151">
        <f>'SO 6215'!S126</f>
        <v>24.65</v>
      </c>
      <c r="I62" s="151">
        <f>'SO 6215'!V126</f>
        <v>0</v>
      </c>
      <c r="J62" s="152"/>
      <c r="K62" s="152"/>
      <c r="L62" s="152"/>
      <c r="M62" s="152"/>
      <c r="N62" s="152"/>
      <c r="O62" s="152"/>
      <c r="P62" s="152"/>
      <c r="Q62" s="153"/>
      <c r="R62" s="153"/>
      <c r="S62" s="153"/>
      <c r="T62" s="153"/>
      <c r="U62" s="153"/>
      <c r="V62" s="158"/>
      <c r="W62" s="221"/>
      <c r="X62" s="149"/>
      <c r="Y62" s="149"/>
      <c r="Z62" s="149"/>
    </row>
    <row r="63" spans="1:26" x14ac:dyDescent="0.25">
      <c r="A63" s="15"/>
      <c r="B63" s="42"/>
      <c r="C63" s="3"/>
      <c r="D63" s="3"/>
      <c r="E63" s="14"/>
      <c r="F63" s="14"/>
      <c r="G63" s="14"/>
      <c r="H63" s="159"/>
      <c r="I63" s="159"/>
      <c r="J63" s="159"/>
      <c r="K63" s="159"/>
      <c r="L63" s="159"/>
      <c r="M63" s="159"/>
      <c r="N63" s="159"/>
      <c r="O63" s="159"/>
      <c r="P63" s="159"/>
      <c r="Q63" s="11"/>
      <c r="R63" s="11"/>
      <c r="S63" s="11"/>
      <c r="T63" s="11"/>
      <c r="U63" s="11"/>
      <c r="V63" s="11"/>
      <c r="W63" s="55"/>
    </row>
    <row r="64" spans="1:26" x14ac:dyDescent="0.25">
      <c r="A64" s="15"/>
      <c r="B64" s="42"/>
      <c r="C64" s="3"/>
      <c r="D64" s="3"/>
      <c r="E64" s="14"/>
      <c r="F64" s="14"/>
      <c r="G64" s="14"/>
      <c r="H64" s="159"/>
      <c r="I64" s="159"/>
      <c r="J64" s="159"/>
      <c r="K64" s="159"/>
      <c r="L64" s="159"/>
      <c r="M64" s="159"/>
      <c r="N64" s="159"/>
      <c r="O64" s="159"/>
      <c r="P64" s="159"/>
      <c r="Q64" s="11"/>
      <c r="R64" s="11"/>
      <c r="S64" s="11"/>
      <c r="T64" s="11"/>
      <c r="U64" s="11"/>
      <c r="V64" s="11"/>
      <c r="W64" s="55"/>
    </row>
    <row r="65" spans="1:26" x14ac:dyDescent="0.25">
      <c r="A65" s="15"/>
      <c r="B65" s="38"/>
      <c r="C65" s="8"/>
      <c r="D65" s="8"/>
      <c r="E65" s="27"/>
      <c r="F65" s="27"/>
      <c r="G65" s="27"/>
      <c r="H65" s="160"/>
      <c r="I65" s="160"/>
      <c r="J65" s="160"/>
      <c r="K65" s="160"/>
      <c r="L65" s="160"/>
      <c r="M65" s="160"/>
      <c r="N65" s="160"/>
      <c r="O65" s="160"/>
      <c r="P65" s="160"/>
      <c r="Q65" s="16"/>
      <c r="R65" s="16"/>
      <c r="S65" s="16"/>
      <c r="T65" s="16"/>
      <c r="U65" s="16"/>
      <c r="V65" s="16"/>
      <c r="W65" s="55"/>
    </row>
    <row r="66" spans="1:26" ht="35.1" customHeight="1" x14ac:dyDescent="0.25">
      <c r="A66" s="1"/>
      <c r="B66" s="338" t="s">
        <v>85</v>
      </c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55"/>
    </row>
    <row r="67" spans="1:26" x14ac:dyDescent="0.25">
      <c r="A67" s="15"/>
      <c r="B67" s="99"/>
      <c r="C67" s="19"/>
      <c r="D67" s="19"/>
      <c r="E67" s="101"/>
      <c r="F67" s="101"/>
      <c r="G67" s="101"/>
      <c r="H67" s="174"/>
      <c r="I67" s="174"/>
      <c r="J67" s="174"/>
      <c r="K67" s="174"/>
      <c r="L67" s="174"/>
      <c r="M67" s="174"/>
      <c r="N67" s="174"/>
      <c r="O67" s="174"/>
      <c r="P67" s="174"/>
      <c r="Q67" s="20"/>
      <c r="R67" s="20"/>
      <c r="S67" s="20"/>
      <c r="T67" s="20"/>
      <c r="U67" s="20"/>
      <c r="V67" s="20"/>
      <c r="W67" s="55"/>
    </row>
    <row r="68" spans="1:26" ht="20.100000000000001" customHeight="1" x14ac:dyDescent="0.25">
      <c r="A68" s="209"/>
      <c r="B68" s="341" t="s">
        <v>28</v>
      </c>
      <c r="C68" s="342"/>
      <c r="D68" s="342"/>
      <c r="E68" s="343"/>
      <c r="F68" s="172"/>
      <c r="G68" s="172"/>
      <c r="H68" s="173" t="s">
        <v>25</v>
      </c>
      <c r="I68" s="344"/>
      <c r="J68" s="345"/>
      <c r="K68" s="345"/>
      <c r="L68" s="345"/>
      <c r="M68" s="345"/>
      <c r="N68" s="345"/>
      <c r="O68" s="345"/>
      <c r="P68" s="346"/>
      <c r="Q68" s="18"/>
      <c r="R68" s="18"/>
      <c r="S68" s="18"/>
      <c r="T68" s="18"/>
      <c r="U68" s="18"/>
      <c r="V68" s="18"/>
      <c r="W68" s="55"/>
    </row>
    <row r="69" spans="1:26" ht="20.100000000000001" customHeight="1" x14ac:dyDescent="0.25">
      <c r="A69" s="209"/>
      <c r="B69" s="324" t="s">
        <v>29</v>
      </c>
      <c r="C69" s="325"/>
      <c r="D69" s="325"/>
      <c r="E69" s="326"/>
      <c r="F69" s="168"/>
      <c r="G69" s="168"/>
      <c r="H69" s="169" t="s">
        <v>23</v>
      </c>
      <c r="I69" s="169"/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55"/>
    </row>
    <row r="70" spans="1:26" ht="20.100000000000001" customHeight="1" x14ac:dyDescent="0.25">
      <c r="A70" s="209"/>
      <c r="B70" s="324" t="s">
        <v>30</v>
      </c>
      <c r="C70" s="325"/>
      <c r="D70" s="325"/>
      <c r="E70" s="326"/>
      <c r="F70" s="168"/>
      <c r="G70" s="168"/>
      <c r="H70" s="169" t="s">
        <v>96</v>
      </c>
      <c r="I70" s="169"/>
      <c r="J70" s="159"/>
      <c r="K70" s="159"/>
      <c r="L70" s="159"/>
      <c r="M70" s="159"/>
      <c r="N70" s="159"/>
      <c r="O70" s="159"/>
      <c r="P70" s="159"/>
      <c r="Q70" s="11"/>
      <c r="R70" s="11"/>
      <c r="S70" s="11"/>
      <c r="T70" s="11"/>
      <c r="U70" s="11"/>
      <c r="V70" s="11"/>
      <c r="W70" s="55"/>
    </row>
    <row r="71" spans="1:26" ht="20.100000000000001" customHeight="1" x14ac:dyDescent="0.25">
      <c r="A71" s="15"/>
      <c r="B71" s="213" t="s">
        <v>97</v>
      </c>
      <c r="C71" s="3"/>
      <c r="D71" s="3"/>
      <c r="E71" s="14"/>
      <c r="F71" s="14"/>
      <c r="G71" s="14"/>
      <c r="H71" s="159"/>
      <c r="I71" s="15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100000000000001" customHeight="1" x14ac:dyDescent="0.25">
      <c r="A72" s="15"/>
      <c r="B72" s="213" t="s">
        <v>750</v>
      </c>
      <c r="C72" s="3"/>
      <c r="D72" s="3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ht="20.100000000000001" customHeight="1" x14ac:dyDescent="0.25">
      <c r="A73" s="15"/>
      <c r="B73" s="42"/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100000000000001" customHeight="1" x14ac:dyDescent="0.25">
      <c r="A74" s="15"/>
      <c r="B74" s="42"/>
      <c r="C74" s="3"/>
      <c r="D74" s="3"/>
      <c r="E74" s="14"/>
      <c r="F74" s="14"/>
      <c r="G74" s="14"/>
      <c r="H74" s="159"/>
      <c r="I74" s="15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100000000000001" customHeight="1" x14ac:dyDescent="0.25">
      <c r="A75" s="15"/>
      <c r="B75" s="215" t="s">
        <v>63</v>
      </c>
      <c r="C75" s="170"/>
      <c r="D75" s="170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x14ac:dyDescent="0.25">
      <c r="A76" s="2"/>
      <c r="B76" s="216" t="s">
        <v>86</v>
      </c>
      <c r="C76" s="135" t="s">
        <v>87</v>
      </c>
      <c r="D76" s="135" t="s">
        <v>88</v>
      </c>
      <c r="E76" s="161"/>
      <c r="F76" s="161" t="s">
        <v>89</v>
      </c>
      <c r="G76" s="161" t="s">
        <v>90</v>
      </c>
      <c r="H76" s="162" t="s">
        <v>91</v>
      </c>
      <c r="I76" s="162" t="s">
        <v>92</v>
      </c>
      <c r="J76" s="162"/>
      <c r="K76" s="162"/>
      <c r="L76" s="162"/>
      <c r="M76" s="162"/>
      <c r="N76" s="162"/>
      <c r="O76" s="162"/>
      <c r="P76" s="162" t="s">
        <v>93</v>
      </c>
      <c r="Q76" s="163"/>
      <c r="R76" s="163"/>
      <c r="S76" s="135" t="s">
        <v>94</v>
      </c>
      <c r="T76" s="164"/>
      <c r="U76" s="164"/>
      <c r="V76" s="135" t="s">
        <v>95</v>
      </c>
      <c r="W76" s="55"/>
    </row>
    <row r="77" spans="1:26" x14ac:dyDescent="0.25">
      <c r="A77" s="10"/>
      <c r="B77" s="75"/>
      <c r="C77" s="175"/>
      <c r="D77" s="335" t="s">
        <v>64</v>
      </c>
      <c r="E77" s="335"/>
      <c r="F77" s="141"/>
      <c r="G77" s="176"/>
      <c r="H77" s="141"/>
      <c r="I77" s="141"/>
      <c r="J77" s="142"/>
      <c r="K77" s="142"/>
      <c r="L77" s="142"/>
      <c r="M77" s="142"/>
      <c r="N77" s="142"/>
      <c r="O77" s="142"/>
      <c r="P77" s="142"/>
      <c r="Q77" s="111"/>
      <c r="R77" s="111"/>
      <c r="S77" s="111"/>
      <c r="T77" s="111"/>
      <c r="U77" s="111"/>
      <c r="V77" s="202"/>
      <c r="W77" s="221"/>
      <c r="X77" s="144"/>
      <c r="Y77" s="144"/>
      <c r="Z77" s="144"/>
    </row>
    <row r="78" spans="1:26" x14ac:dyDescent="0.25">
      <c r="A78" s="10"/>
      <c r="B78" s="57"/>
      <c r="C78" s="178">
        <v>1</v>
      </c>
      <c r="D78" s="336" t="s">
        <v>98</v>
      </c>
      <c r="E78" s="336"/>
      <c r="F78" s="69"/>
      <c r="G78" s="177"/>
      <c r="H78" s="69"/>
      <c r="I78" s="69"/>
      <c r="J78" s="145"/>
      <c r="K78" s="145"/>
      <c r="L78" s="145"/>
      <c r="M78" s="145"/>
      <c r="N78" s="145"/>
      <c r="O78" s="145"/>
      <c r="P78" s="145"/>
      <c r="Q78" s="10"/>
      <c r="R78" s="10"/>
      <c r="S78" s="10"/>
      <c r="T78" s="10"/>
      <c r="U78" s="10"/>
      <c r="V78" s="203"/>
      <c r="W78" s="221"/>
      <c r="X78" s="144"/>
      <c r="Y78" s="144"/>
      <c r="Z78" s="144"/>
    </row>
    <row r="79" spans="1:26" ht="24.95" customHeight="1" x14ac:dyDescent="0.25">
      <c r="A79" s="185"/>
      <c r="B79" s="217"/>
      <c r="C79" s="186" t="s">
        <v>751</v>
      </c>
      <c r="D79" s="337" t="s">
        <v>752</v>
      </c>
      <c r="E79" s="337"/>
      <c r="F79" s="180" t="s">
        <v>101</v>
      </c>
      <c r="G79" s="181">
        <v>50</v>
      </c>
      <c r="H79" s="187"/>
      <c r="I79" s="180">
        <f t="shared" ref="I79:I92" si="0">ROUND(G79*(H79),2)</f>
        <v>0</v>
      </c>
      <c r="J79" s="182">
        <f t="shared" ref="J79:J92" si="1">ROUND(G79*(N79),2)</f>
        <v>0</v>
      </c>
      <c r="K79" s="183">
        <f t="shared" ref="K79:K92" si="2">ROUND(G79*(O79),2)</f>
        <v>0</v>
      </c>
      <c r="L79" s="183">
        <f t="shared" ref="L79:L92" si="3">ROUND(G79*(H79),2)</f>
        <v>0</v>
      </c>
      <c r="M79" s="183"/>
      <c r="N79" s="183">
        <v>0</v>
      </c>
      <c r="O79" s="183"/>
      <c r="P79" s="188"/>
      <c r="Q79" s="188"/>
      <c r="R79" s="188"/>
      <c r="S79" s="184">
        <f t="shared" ref="S79:S92" si="4">ROUND(G79*(P79),3)</f>
        <v>0</v>
      </c>
      <c r="T79" s="184"/>
      <c r="U79" s="184"/>
      <c r="V79" s="204"/>
      <c r="W79" s="55"/>
      <c r="Z79">
        <v>0</v>
      </c>
    </row>
    <row r="80" spans="1:26" ht="24.95" customHeight="1" x14ac:dyDescent="0.25">
      <c r="A80" s="185"/>
      <c r="B80" s="217"/>
      <c r="C80" s="186" t="s">
        <v>753</v>
      </c>
      <c r="D80" s="337" t="s">
        <v>754</v>
      </c>
      <c r="E80" s="337"/>
      <c r="F80" s="180" t="s">
        <v>101</v>
      </c>
      <c r="G80" s="181">
        <v>25</v>
      </c>
      <c r="H80" s="187"/>
      <c r="I80" s="180">
        <f t="shared" si="0"/>
        <v>0</v>
      </c>
      <c r="J80" s="182">
        <f t="shared" si="1"/>
        <v>0</v>
      </c>
      <c r="K80" s="183">
        <f t="shared" si="2"/>
        <v>0</v>
      </c>
      <c r="L80" s="183">
        <f t="shared" si="3"/>
        <v>0</v>
      </c>
      <c r="M80" s="183"/>
      <c r="N80" s="183">
        <v>0</v>
      </c>
      <c r="O80" s="183"/>
      <c r="P80" s="188"/>
      <c r="Q80" s="188"/>
      <c r="R80" s="188"/>
      <c r="S80" s="184">
        <f t="shared" si="4"/>
        <v>0</v>
      </c>
      <c r="T80" s="184"/>
      <c r="U80" s="184"/>
      <c r="V80" s="204"/>
      <c r="W80" s="55"/>
      <c r="Z80">
        <v>0</v>
      </c>
    </row>
    <row r="81" spans="1:26" ht="24.95" customHeight="1" x14ac:dyDescent="0.25">
      <c r="A81" s="185"/>
      <c r="B81" s="217"/>
      <c r="C81" s="186" t="s">
        <v>364</v>
      </c>
      <c r="D81" s="337" t="s">
        <v>365</v>
      </c>
      <c r="E81" s="337"/>
      <c r="F81" s="180" t="s">
        <v>101</v>
      </c>
      <c r="G81" s="181">
        <v>30</v>
      </c>
      <c r="H81" s="187"/>
      <c r="I81" s="180">
        <f t="shared" si="0"/>
        <v>0</v>
      </c>
      <c r="J81" s="182">
        <f t="shared" si="1"/>
        <v>0</v>
      </c>
      <c r="K81" s="183">
        <f t="shared" si="2"/>
        <v>0</v>
      </c>
      <c r="L81" s="183">
        <f t="shared" si="3"/>
        <v>0</v>
      </c>
      <c r="M81" s="183"/>
      <c r="N81" s="183">
        <v>0</v>
      </c>
      <c r="O81" s="183"/>
      <c r="P81" s="188"/>
      <c r="Q81" s="188"/>
      <c r="R81" s="188"/>
      <c r="S81" s="184">
        <f t="shared" si="4"/>
        <v>0</v>
      </c>
      <c r="T81" s="184"/>
      <c r="U81" s="184"/>
      <c r="V81" s="204"/>
      <c r="W81" s="55"/>
      <c r="Z81">
        <v>0</v>
      </c>
    </row>
    <row r="82" spans="1:26" ht="35.1" customHeight="1" x14ac:dyDescent="0.25">
      <c r="A82" s="185"/>
      <c r="B82" s="217"/>
      <c r="C82" s="186" t="s">
        <v>366</v>
      </c>
      <c r="D82" s="337" t="s">
        <v>367</v>
      </c>
      <c r="E82" s="337"/>
      <c r="F82" s="180" t="s">
        <v>101</v>
      </c>
      <c r="G82" s="181">
        <v>15</v>
      </c>
      <c r="H82" s="187"/>
      <c r="I82" s="180">
        <f t="shared" si="0"/>
        <v>0</v>
      </c>
      <c r="J82" s="182">
        <f t="shared" si="1"/>
        <v>0</v>
      </c>
      <c r="K82" s="183">
        <f t="shared" si="2"/>
        <v>0</v>
      </c>
      <c r="L82" s="183">
        <f t="shared" si="3"/>
        <v>0</v>
      </c>
      <c r="M82" s="183"/>
      <c r="N82" s="183">
        <v>0</v>
      </c>
      <c r="O82" s="183"/>
      <c r="P82" s="188"/>
      <c r="Q82" s="188"/>
      <c r="R82" s="188"/>
      <c r="S82" s="184">
        <f t="shared" si="4"/>
        <v>0</v>
      </c>
      <c r="T82" s="184"/>
      <c r="U82" s="184"/>
      <c r="V82" s="204"/>
      <c r="W82" s="55"/>
      <c r="Z82">
        <v>0</v>
      </c>
    </row>
    <row r="83" spans="1:26" ht="24.95" customHeight="1" x14ac:dyDescent="0.25">
      <c r="A83" s="185"/>
      <c r="B83" s="217"/>
      <c r="C83" s="186" t="s">
        <v>691</v>
      </c>
      <c r="D83" s="337" t="s">
        <v>692</v>
      </c>
      <c r="E83" s="337"/>
      <c r="F83" s="180" t="s">
        <v>111</v>
      </c>
      <c r="G83" s="181">
        <v>60</v>
      </c>
      <c r="H83" s="187"/>
      <c r="I83" s="180">
        <f t="shared" si="0"/>
        <v>0</v>
      </c>
      <c r="J83" s="182">
        <f t="shared" si="1"/>
        <v>0</v>
      </c>
      <c r="K83" s="183">
        <f t="shared" si="2"/>
        <v>0</v>
      </c>
      <c r="L83" s="183">
        <f t="shared" si="3"/>
        <v>0</v>
      </c>
      <c r="M83" s="183"/>
      <c r="N83" s="183">
        <v>0</v>
      </c>
      <c r="O83" s="183"/>
      <c r="P83" s="188">
        <v>9.7000000000000005E-4</v>
      </c>
      <c r="Q83" s="188"/>
      <c r="R83" s="188">
        <v>9.7000000000000005E-4</v>
      </c>
      <c r="S83" s="184">
        <f t="shared" si="4"/>
        <v>5.8000000000000003E-2</v>
      </c>
      <c r="T83" s="184"/>
      <c r="U83" s="184"/>
      <c r="V83" s="204"/>
      <c r="W83" s="55"/>
      <c r="Z83">
        <v>0</v>
      </c>
    </row>
    <row r="84" spans="1:26" ht="24.95" customHeight="1" x14ac:dyDescent="0.25">
      <c r="A84" s="185"/>
      <c r="B84" s="217"/>
      <c r="C84" s="186" t="s">
        <v>693</v>
      </c>
      <c r="D84" s="337" t="s">
        <v>694</v>
      </c>
      <c r="E84" s="337"/>
      <c r="F84" s="180" t="s">
        <v>111</v>
      </c>
      <c r="G84" s="181">
        <v>60</v>
      </c>
      <c r="H84" s="187"/>
      <c r="I84" s="180">
        <f t="shared" si="0"/>
        <v>0</v>
      </c>
      <c r="J84" s="182">
        <f t="shared" si="1"/>
        <v>0</v>
      </c>
      <c r="K84" s="183">
        <f t="shared" si="2"/>
        <v>0</v>
      </c>
      <c r="L84" s="183">
        <f t="shared" si="3"/>
        <v>0</v>
      </c>
      <c r="M84" s="183"/>
      <c r="N84" s="183">
        <v>0</v>
      </c>
      <c r="O84" s="183"/>
      <c r="P84" s="188"/>
      <c r="Q84" s="188"/>
      <c r="R84" s="188"/>
      <c r="S84" s="184">
        <f t="shared" si="4"/>
        <v>0</v>
      </c>
      <c r="T84" s="184"/>
      <c r="U84" s="184"/>
      <c r="V84" s="204"/>
      <c r="W84" s="55"/>
      <c r="Z84">
        <v>0</v>
      </c>
    </row>
    <row r="85" spans="1:26" ht="24.95" customHeight="1" x14ac:dyDescent="0.25">
      <c r="A85" s="185"/>
      <c r="B85" s="217"/>
      <c r="C85" s="186" t="s">
        <v>755</v>
      </c>
      <c r="D85" s="337" t="s">
        <v>756</v>
      </c>
      <c r="E85" s="337"/>
      <c r="F85" s="180" t="s">
        <v>101</v>
      </c>
      <c r="G85" s="181">
        <v>75</v>
      </c>
      <c r="H85" s="187"/>
      <c r="I85" s="180">
        <f t="shared" si="0"/>
        <v>0</v>
      </c>
      <c r="J85" s="182">
        <f t="shared" si="1"/>
        <v>0</v>
      </c>
      <c r="K85" s="183">
        <f t="shared" si="2"/>
        <v>0</v>
      </c>
      <c r="L85" s="183">
        <f t="shared" si="3"/>
        <v>0</v>
      </c>
      <c r="M85" s="183"/>
      <c r="N85" s="183">
        <v>0</v>
      </c>
      <c r="O85" s="183"/>
      <c r="P85" s="188"/>
      <c r="Q85" s="188"/>
      <c r="R85" s="188"/>
      <c r="S85" s="184">
        <f t="shared" si="4"/>
        <v>0</v>
      </c>
      <c r="T85" s="184"/>
      <c r="U85" s="184"/>
      <c r="V85" s="204"/>
      <c r="W85" s="55"/>
      <c r="Z85">
        <v>0</v>
      </c>
    </row>
    <row r="86" spans="1:26" ht="24.95" customHeight="1" x14ac:dyDescent="0.25">
      <c r="A86" s="185"/>
      <c r="B86" s="217"/>
      <c r="C86" s="186" t="s">
        <v>757</v>
      </c>
      <c r="D86" s="337" t="s">
        <v>758</v>
      </c>
      <c r="E86" s="337"/>
      <c r="F86" s="180" t="s">
        <v>101</v>
      </c>
      <c r="G86" s="181">
        <v>30</v>
      </c>
      <c r="H86" s="187"/>
      <c r="I86" s="180">
        <f t="shared" si="0"/>
        <v>0</v>
      </c>
      <c r="J86" s="182">
        <f t="shared" si="1"/>
        <v>0</v>
      </c>
      <c r="K86" s="183">
        <f t="shared" si="2"/>
        <v>0</v>
      </c>
      <c r="L86" s="183">
        <f t="shared" si="3"/>
        <v>0</v>
      </c>
      <c r="M86" s="183"/>
      <c r="N86" s="183">
        <v>0</v>
      </c>
      <c r="O86" s="183"/>
      <c r="P86" s="188"/>
      <c r="Q86" s="188"/>
      <c r="R86" s="188"/>
      <c r="S86" s="184">
        <f t="shared" si="4"/>
        <v>0</v>
      </c>
      <c r="T86" s="184"/>
      <c r="U86" s="184"/>
      <c r="V86" s="204"/>
      <c r="W86" s="55"/>
      <c r="Z86">
        <v>0</v>
      </c>
    </row>
    <row r="87" spans="1:26" ht="24.95" customHeight="1" x14ac:dyDescent="0.25">
      <c r="A87" s="185"/>
      <c r="B87" s="217"/>
      <c r="C87" s="186" t="s">
        <v>370</v>
      </c>
      <c r="D87" s="337" t="s">
        <v>371</v>
      </c>
      <c r="E87" s="337"/>
      <c r="F87" s="180" t="s">
        <v>101</v>
      </c>
      <c r="G87" s="181">
        <v>30</v>
      </c>
      <c r="H87" s="187"/>
      <c r="I87" s="180">
        <f t="shared" si="0"/>
        <v>0</v>
      </c>
      <c r="J87" s="182">
        <f t="shared" si="1"/>
        <v>0</v>
      </c>
      <c r="K87" s="183">
        <f t="shared" si="2"/>
        <v>0</v>
      </c>
      <c r="L87" s="183">
        <f t="shared" si="3"/>
        <v>0</v>
      </c>
      <c r="M87" s="183"/>
      <c r="N87" s="183">
        <v>0</v>
      </c>
      <c r="O87" s="183"/>
      <c r="P87" s="188"/>
      <c r="Q87" s="188"/>
      <c r="R87" s="188"/>
      <c r="S87" s="184">
        <f t="shared" si="4"/>
        <v>0</v>
      </c>
      <c r="T87" s="184"/>
      <c r="U87" s="184"/>
      <c r="V87" s="204"/>
      <c r="W87" s="55"/>
      <c r="Z87">
        <v>0</v>
      </c>
    </row>
    <row r="88" spans="1:26" ht="24.95" customHeight="1" x14ac:dyDescent="0.25">
      <c r="A88" s="185"/>
      <c r="B88" s="217"/>
      <c r="C88" s="186" t="s">
        <v>372</v>
      </c>
      <c r="D88" s="337" t="s">
        <v>373</v>
      </c>
      <c r="E88" s="337"/>
      <c r="F88" s="180" t="s">
        <v>101</v>
      </c>
      <c r="G88" s="181">
        <v>30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24.95" customHeight="1" x14ac:dyDescent="0.25">
      <c r="A89" s="185"/>
      <c r="B89" s="217"/>
      <c r="C89" s="186" t="s">
        <v>374</v>
      </c>
      <c r="D89" s="337" t="s">
        <v>375</v>
      </c>
      <c r="E89" s="337"/>
      <c r="F89" s="180" t="s">
        <v>116</v>
      </c>
      <c r="G89" s="181">
        <v>50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24.95" customHeight="1" x14ac:dyDescent="0.25">
      <c r="A90" s="185"/>
      <c r="B90" s="217"/>
      <c r="C90" s="186" t="s">
        <v>759</v>
      </c>
      <c r="D90" s="337" t="s">
        <v>760</v>
      </c>
      <c r="E90" s="337"/>
      <c r="F90" s="180" t="s">
        <v>101</v>
      </c>
      <c r="G90" s="181">
        <v>50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24.95" customHeight="1" x14ac:dyDescent="0.25">
      <c r="A91" s="185"/>
      <c r="B91" s="217"/>
      <c r="C91" s="186" t="s">
        <v>761</v>
      </c>
      <c r="D91" s="337" t="s">
        <v>379</v>
      </c>
      <c r="E91" s="337"/>
      <c r="F91" s="180" t="s">
        <v>101</v>
      </c>
      <c r="G91" s="181">
        <v>9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24.95" customHeight="1" x14ac:dyDescent="0.25">
      <c r="A92" s="185"/>
      <c r="B92" s="218"/>
      <c r="C92" s="195" t="s">
        <v>762</v>
      </c>
      <c r="D92" s="349" t="s">
        <v>763</v>
      </c>
      <c r="E92" s="349"/>
      <c r="F92" s="190" t="s">
        <v>116</v>
      </c>
      <c r="G92" s="191">
        <v>14.4</v>
      </c>
      <c r="H92" s="196"/>
      <c r="I92" s="190">
        <f t="shared" si="0"/>
        <v>0</v>
      </c>
      <c r="J92" s="192">
        <f t="shared" si="1"/>
        <v>0</v>
      </c>
      <c r="K92" s="193">
        <f t="shared" si="2"/>
        <v>0</v>
      </c>
      <c r="L92" s="193">
        <f t="shared" si="3"/>
        <v>0</v>
      </c>
      <c r="M92" s="193">
        <f>ROUND(G92*(H92),2)</f>
        <v>0</v>
      </c>
      <c r="N92" s="193">
        <v>0</v>
      </c>
      <c r="O92" s="193"/>
      <c r="P92" s="197">
        <v>1</v>
      </c>
      <c r="Q92" s="197"/>
      <c r="R92" s="197">
        <v>1</v>
      </c>
      <c r="S92" s="194">
        <f t="shared" si="4"/>
        <v>14.4</v>
      </c>
      <c r="T92" s="194"/>
      <c r="U92" s="194"/>
      <c r="V92" s="205"/>
      <c r="W92" s="55"/>
      <c r="Z92">
        <v>0</v>
      </c>
    </row>
    <row r="93" spans="1:26" x14ac:dyDescent="0.25">
      <c r="A93" s="10"/>
      <c r="B93" s="57"/>
      <c r="C93" s="178">
        <v>1</v>
      </c>
      <c r="D93" s="336" t="s">
        <v>98</v>
      </c>
      <c r="E93" s="336"/>
      <c r="F93" s="69"/>
      <c r="G93" s="177"/>
      <c r="H93" s="69"/>
      <c r="I93" s="146">
        <f>ROUND((SUM(I78:I92))/1,2)</f>
        <v>0</v>
      </c>
      <c r="J93" s="145"/>
      <c r="K93" s="145"/>
      <c r="L93" s="145">
        <f>ROUND((SUM(L78:L92))/1,2)</f>
        <v>0</v>
      </c>
      <c r="M93" s="145">
        <f>ROUND((SUM(M78:M92))/1,2)</f>
        <v>0</v>
      </c>
      <c r="N93" s="145"/>
      <c r="O93" s="145"/>
      <c r="P93" s="145"/>
      <c r="Q93" s="10"/>
      <c r="R93" s="10"/>
      <c r="S93" s="10">
        <f>ROUND((SUM(S78:S92))/1,2)</f>
        <v>14.46</v>
      </c>
      <c r="T93" s="10"/>
      <c r="U93" s="10"/>
      <c r="V93" s="206">
        <f>ROUND((SUM(V78:V92))/1,2)</f>
        <v>0</v>
      </c>
      <c r="W93" s="221"/>
      <c r="X93" s="144"/>
      <c r="Y93" s="144"/>
      <c r="Z93" s="144"/>
    </row>
    <row r="94" spans="1:26" x14ac:dyDescent="0.25">
      <c r="A94" s="1"/>
      <c r="B94" s="214"/>
      <c r="C94" s="1"/>
      <c r="D94" s="1"/>
      <c r="E94" s="139"/>
      <c r="F94" s="139"/>
      <c r="G94" s="171"/>
      <c r="H94" s="139"/>
      <c r="I94" s="139"/>
      <c r="J94" s="140"/>
      <c r="K94" s="140"/>
      <c r="L94" s="140"/>
      <c r="M94" s="140"/>
      <c r="N94" s="140"/>
      <c r="O94" s="140"/>
      <c r="P94" s="140"/>
      <c r="Q94" s="1"/>
      <c r="R94" s="1"/>
      <c r="S94" s="1"/>
      <c r="T94" s="1"/>
      <c r="U94" s="1"/>
      <c r="V94" s="207"/>
      <c r="W94" s="55"/>
    </row>
    <row r="95" spans="1:26" x14ac:dyDescent="0.25">
      <c r="A95" s="10"/>
      <c r="B95" s="57"/>
      <c r="C95" s="178">
        <v>4</v>
      </c>
      <c r="D95" s="336" t="s">
        <v>164</v>
      </c>
      <c r="E95" s="336"/>
      <c r="F95" s="69"/>
      <c r="G95" s="177"/>
      <c r="H95" s="69"/>
      <c r="I95" s="69"/>
      <c r="J95" s="145"/>
      <c r="K95" s="145"/>
      <c r="L95" s="145"/>
      <c r="M95" s="145"/>
      <c r="N95" s="145"/>
      <c r="O95" s="145"/>
      <c r="P95" s="145"/>
      <c r="Q95" s="10"/>
      <c r="R95" s="10"/>
      <c r="S95" s="10"/>
      <c r="T95" s="10"/>
      <c r="U95" s="10"/>
      <c r="V95" s="203"/>
      <c r="W95" s="221"/>
      <c r="X95" s="144"/>
      <c r="Y95" s="144"/>
      <c r="Z95" s="144"/>
    </row>
    <row r="96" spans="1:26" ht="24.95" customHeight="1" x14ac:dyDescent="0.25">
      <c r="A96" s="185"/>
      <c r="B96" s="217"/>
      <c r="C96" s="186" t="s">
        <v>764</v>
      </c>
      <c r="D96" s="337" t="s">
        <v>383</v>
      </c>
      <c r="E96" s="337"/>
      <c r="F96" s="180" t="s">
        <v>101</v>
      </c>
      <c r="G96" s="181">
        <v>3</v>
      </c>
      <c r="H96" s="187"/>
      <c r="I96" s="180">
        <f>ROUND(G96*(H96),2)</f>
        <v>0</v>
      </c>
      <c r="J96" s="182">
        <f>ROUND(G96*(N96),2)</f>
        <v>0</v>
      </c>
      <c r="K96" s="183">
        <f>ROUND(G96*(O96),2)</f>
        <v>0</v>
      </c>
      <c r="L96" s="183">
        <f>ROUND(G96*(H96),2)</f>
        <v>0</v>
      </c>
      <c r="M96" s="183"/>
      <c r="N96" s="183">
        <v>0</v>
      </c>
      <c r="O96" s="183"/>
      <c r="P96" s="188">
        <v>1.8907700000000001</v>
      </c>
      <c r="Q96" s="188"/>
      <c r="R96" s="188">
        <v>1.8907700000000001</v>
      </c>
      <c r="S96" s="184">
        <f>ROUND(G96*(P96),3)</f>
        <v>5.6719999999999997</v>
      </c>
      <c r="T96" s="184"/>
      <c r="U96" s="184"/>
      <c r="V96" s="204"/>
      <c r="W96" s="55"/>
      <c r="Z96">
        <v>0</v>
      </c>
    </row>
    <row r="97" spans="1:26" ht="24.95" customHeight="1" x14ac:dyDescent="0.25">
      <c r="A97" s="185"/>
      <c r="B97" s="217"/>
      <c r="C97" s="186" t="s">
        <v>695</v>
      </c>
      <c r="D97" s="337" t="s">
        <v>696</v>
      </c>
      <c r="E97" s="337"/>
      <c r="F97" s="180" t="s">
        <v>386</v>
      </c>
      <c r="G97" s="181">
        <v>1</v>
      </c>
      <c r="H97" s="187"/>
      <c r="I97" s="180">
        <f>ROUND(G97*(H97),2)</f>
        <v>0</v>
      </c>
      <c r="J97" s="182">
        <f>ROUND(G97*(N97),2)</f>
        <v>0</v>
      </c>
      <c r="K97" s="183">
        <f>ROUND(G97*(O97),2)</f>
        <v>0</v>
      </c>
      <c r="L97" s="183">
        <f>ROUND(G97*(H97),2)</f>
        <v>0</v>
      </c>
      <c r="M97" s="183"/>
      <c r="N97" s="183">
        <v>0</v>
      </c>
      <c r="O97" s="183"/>
      <c r="P97" s="188">
        <v>6.6E-3</v>
      </c>
      <c r="Q97" s="188"/>
      <c r="R97" s="188">
        <v>6.6E-3</v>
      </c>
      <c r="S97" s="184">
        <f>ROUND(G97*(P97),3)</f>
        <v>7.0000000000000001E-3</v>
      </c>
      <c r="T97" s="184"/>
      <c r="U97" s="184"/>
      <c r="V97" s="204"/>
      <c r="W97" s="55"/>
      <c r="Z97">
        <v>0</v>
      </c>
    </row>
    <row r="98" spans="1:26" ht="24.95" customHeight="1" x14ac:dyDescent="0.25">
      <c r="A98" s="185"/>
      <c r="B98" s="217"/>
      <c r="C98" s="186" t="s">
        <v>765</v>
      </c>
      <c r="D98" s="337" t="s">
        <v>766</v>
      </c>
      <c r="E98" s="337"/>
      <c r="F98" s="180" t="s">
        <v>101</v>
      </c>
      <c r="G98" s="181">
        <v>2</v>
      </c>
      <c r="H98" s="187"/>
      <c r="I98" s="180">
        <f>ROUND(G98*(H98),2)</f>
        <v>0</v>
      </c>
      <c r="J98" s="182">
        <f>ROUND(G98*(N98),2)</f>
        <v>0</v>
      </c>
      <c r="K98" s="183">
        <f>ROUND(G98*(O98),2)</f>
        <v>0</v>
      </c>
      <c r="L98" s="183">
        <f>ROUND(G98*(H98),2)</f>
        <v>0</v>
      </c>
      <c r="M98" s="183"/>
      <c r="N98" s="183">
        <v>0</v>
      </c>
      <c r="O98" s="183"/>
      <c r="P98" s="188">
        <v>2.2033900000000002</v>
      </c>
      <c r="Q98" s="188"/>
      <c r="R98" s="188">
        <v>2.2033900000000002</v>
      </c>
      <c r="S98" s="184">
        <f>ROUND(G98*(P98),3)</f>
        <v>4.407</v>
      </c>
      <c r="T98" s="184"/>
      <c r="U98" s="184"/>
      <c r="V98" s="204"/>
      <c r="W98" s="55"/>
      <c r="Z98">
        <v>0</v>
      </c>
    </row>
    <row r="99" spans="1:26" ht="24.95" customHeight="1" x14ac:dyDescent="0.25">
      <c r="A99" s="185"/>
      <c r="B99" s="217"/>
      <c r="C99" s="186" t="s">
        <v>697</v>
      </c>
      <c r="D99" s="337" t="s">
        <v>698</v>
      </c>
      <c r="E99" s="337"/>
      <c r="F99" s="180" t="s">
        <v>386</v>
      </c>
      <c r="G99" s="181">
        <v>1</v>
      </c>
      <c r="H99" s="187"/>
      <c r="I99" s="180">
        <f>ROUND(G99*(H99),2)</f>
        <v>0</v>
      </c>
      <c r="J99" s="182">
        <f>ROUND(G99*(N99),2)</f>
        <v>0</v>
      </c>
      <c r="K99" s="183">
        <f>ROUND(G99*(O99),2)</f>
        <v>0</v>
      </c>
      <c r="L99" s="183">
        <f>ROUND(G99*(H99),2)</f>
        <v>0</v>
      </c>
      <c r="M99" s="183"/>
      <c r="N99" s="183">
        <v>0</v>
      </c>
      <c r="O99" s="183"/>
      <c r="P99" s="188">
        <v>9.4070000000000001E-2</v>
      </c>
      <c r="Q99" s="188"/>
      <c r="R99" s="188">
        <v>9.4070000000000001E-2</v>
      </c>
      <c r="S99" s="184">
        <f>ROUND(G99*(P99),3)</f>
        <v>9.4E-2</v>
      </c>
      <c r="T99" s="184"/>
      <c r="U99" s="184"/>
      <c r="V99" s="204"/>
      <c r="W99" s="55"/>
      <c r="Z99">
        <v>0</v>
      </c>
    </row>
    <row r="100" spans="1:26" x14ac:dyDescent="0.25">
      <c r="A100" s="10"/>
      <c r="B100" s="57"/>
      <c r="C100" s="178">
        <v>4</v>
      </c>
      <c r="D100" s="336" t="s">
        <v>164</v>
      </c>
      <c r="E100" s="336"/>
      <c r="F100" s="69"/>
      <c r="G100" s="177"/>
      <c r="H100" s="69"/>
      <c r="I100" s="146">
        <f>ROUND((SUM(I95:I99))/1,2)</f>
        <v>0</v>
      </c>
      <c r="J100" s="145"/>
      <c r="K100" s="145"/>
      <c r="L100" s="145">
        <f>ROUND((SUM(L95:L99))/1,2)</f>
        <v>0</v>
      </c>
      <c r="M100" s="145">
        <f>ROUND((SUM(M95:M99))/1,2)</f>
        <v>0</v>
      </c>
      <c r="N100" s="145"/>
      <c r="O100" s="145"/>
      <c r="P100" s="145"/>
      <c r="Q100" s="10"/>
      <c r="R100" s="10"/>
      <c r="S100" s="10">
        <f>ROUND((SUM(S95:S99))/1,2)</f>
        <v>10.18</v>
      </c>
      <c r="T100" s="10"/>
      <c r="U100" s="10"/>
      <c r="V100" s="206">
        <f>ROUND((SUM(V95:V99))/1,2)</f>
        <v>0</v>
      </c>
      <c r="W100" s="221"/>
      <c r="X100" s="144"/>
      <c r="Y100" s="144"/>
      <c r="Z100" s="144"/>
    </row>
    <row r="101" spans="1:26" x14ac:dyDescent="0.25">
      <c r="A101" s="1"/>
      <c r="B101" s="214"/>
      <c r="C101" s="1"/>
      <c r="D101" s="1"/>
      <c r="E101" s="139"/>
      <c r="F101" s="139"/>
      <c r="G101" s="171"/>
      <c r="H101" s="139"/>
      <c r="I101" s="139"/>
      <c r="J101" s="140"/>
      <c r="K101" s="140"/>
      <c r="L101" s="140"/>
      <c r="M101" s="140"/>
      <c r="N101" s="140"/>
      <c r="O101" s="140"/>
      <c r="P101" s="140"/>
      <c r="Q101" s="1"/>
      <c r="R101" s="1"/>
      <c r="S101" s="1"/>
      <c r="T101" s="1"/>
      <c r="U101" s="1"/>
      <c r="V101" s="207"/>
      <c r="W101" s="55"/>
    </row>
    <row r="102" spans="1:26" x14ac:dyDescent="0.25">
      <c r="A102" s="10"/>
      <c r="B102" s="57"/>
      <c r="C102" s="178">
        <v>8</v>
      </c>
      <c r="D102" s="336" t="s">
        <v>223</v>
      </c>
      <c r="E102" s="336"/>
      <c r="F102" s="69"/>
      <c r="G102" s="177"/>
      <c r="H102" s="69"/>
      <c r="I102" s="69"/>
      <c r="J102" s="145"/>
      <c r="K102" s="145"/>
      <c r="L102" s="145"/>
      <c r="M102" s="145"/>
      <c r="N102" s="145"/>
      <c r="O102" s="145"/>
      <c r="P102" s="145"/>
      <c r="Q102" s="10"/>
      <c r="R102" s="10"/>
      <c r="S102" s="10"/>
      <c r="T102" s="10"/>
      <c r="U102" s="10"/>
      <c r="V102" s="203"/>
      <c r="W102" s="221"/>
      <c r="X102" s="144"/>
      <c r="Y102" s="144"/>
      <c r="Z102" s="144"/>
    </row>
    <row r="103" spans="1:26" ht="24.95" customHeight="1" x14ac:dyDescent="0.25">
      <c r="A103" s="185"/>
      <c r="B103" s="217"/>
      <c r="C103" s="186" t="s">
        <v>767</v>
      </c>
      <c r="D103" s="337" t="s">
        <v>768</v>
      </c>
      <c r="E103" s="337"/>
      <c r="F103" s="180" t="s">
        <v>152</v>
      </c>
      <c r="G103" s="181">
        <v>20</v>
      </c>
      <c r="H103" s="187"/>
      <c r="I103" s="180">
        <f t="shared" ref="I103:I118" si="5">ROUND(G103*(H103),2)</f>
        <v>0</v>
      </c>
      <c r="J103" s="182">
        <f t="shared" ref="J103:J118" si="6">ROUND(G103*(N103),2)</f>
        <v>0</v>
      </c>
      <c r="K103" s="183">
        <f t="shared" ref="K103:K118" si="7">ROUND(G103*(O103),2)</f>
        <v>0</v>
      </c>
      <c r="L103" s="183">
        <f t="shared" ref="L103:L118" si="8">ROUND(G103*(H103),2)</f>
        <v>0</v>
      </c>
      <c r="M103" s="183"/>
      <c r="N103" s="183">
        <v>0</v>
      </c>
      <c r="O103" s="183"/>
      <c r="P103" s="188"/>
      <c r="Q103" s="188"/>
      <c r="R103" s="188"/>
      <c r="S103" s="184">
        <f t="shared" ref="S103:S118" si="9">ROUND(G103*(P103),3)</f>
        <v>0</v>
      </c>
      <c r="T103" s="184"/>
      <c r="U103" s="184"/>
      <c r="V103" s="204"/>
      <c r="W103" s="55"/>
      <c r="Z103">
        <v>0</v>
      </c>
    </row>
    <row r="104" spans="1:26" ht="24.95" customHeight="1" x14ac:dyDescent="0.25">
      <c r="A104" s="185"/>
      <c r="B104" s="218"/>
      <c r="C104" s="195" t="s">
        <v>769</v>
      </c>
      <c r="D104" s="349" t="s">
        <v>770</v>
      </c>
      <c r="E104" s="349"/>
      <c r="F104" s="190" t="s">
        <v>386</v>
      </c>
      <c r="G104" s="191">
        <v>3.34</v>
      </c>
      <c r="H104" s="196"/>
      <c r="I104" s="190">
        <f t="shared" si="5"/>
        <v>0</v>
      </c>
      <c r="J104" s="192">
        <f t="shared" si="6"/>
        <v>0</v>
      </c>
      <c r="K104" s="193">
        <f t="shared" si="7"/>
        <v>0</v>
      </c>
      <c r="L104" s="193">
        <f t="shared" si="8"/>
        <v>0</v>
      </c>
      <c r="M104" s="193">
        <f>ROUND(G104*(H104),2)</f>
        <v>0</v>
      </c>
      <c r="N104" s="193">
        <v>0</v>
      </c>
      <c r="O104" s="193"/>
      <c r="P104" s="197"/>
      <c r="Q104" s="197"/>
      <c r="R104" s="197"/>
      <c r="S104" s="194">
        <f t="shared" si="9"/>
        <v>0</v>
      </c>
      <c r="T104" s="194"/>
      <c r="U104" s="194"/>
      <c r="V104" s="205"/>
      <c r="W104" s="55"/>
      <c r="Z104">
        <v>0</v>
      </c>
    </row>
    <row r="105" spans="1:26" ht="24.95" customHeight="1" x14ac:dyDescent="0.25">
      <c r="A105" s="185"/>
      <c r="B105" s="217"/>
      <c r="C105" s="186" t="s">
        <v>771</v>
      </c>
      <c r="D105" s="337" t="s">
        <v>772</v>
      </c>
      <c r="E105" s="337"/>
      <c r="F105" s="180" t="s">
        <v>152</v>
      </c>
      <c r="G105" s="181">
        <v>20</v>
      </c>
      <c r="H105" s="187"/>
      <c r="I105" s="180">
        <f t="shared" si="5"/>
        <v>0</v>
      </c>
      <c r="J105" s="182">
        <f t="shared" si="6"/>
        <v>0</v>
      </c>
      <c r="K105" s="183">
        <f t="shared" si="7"/>
        <v>0</v>
      </c>
      <c r="L105" s="183">
        <f t="shared" si="8"/>
        <v>0</v>
      </c>
      <c r="M105" s="183"/>
      <c r="N105" s="183">
        <v>0</v>
      </c>
      <c r="O105" s="183"/>
      <c r="P105" s="188"/>
      <c r="Q105" s="188"/>
      <c r="R105" s="188"/>
      <c r="S105" s="184">
        <f t="shared" si="9"/>
        <v>0</v>
      </c>
      <c r="T105" s="184"/>
      <c r="U105" s="184"/>
      <c r="V105" s="204"/>
      <c r="W105" s="55"/>
      <c r="Z105">
        <v>0</v>
      </c>
    </row>
    <row r="106" spans="1:26" ht="24.95" customHeight="1" x14ac:dyDescent="0.25">
      <c r="A106" s="185"/>
      <c r="B106" s="217"/>
      <c r="C106" s="186" t="s">
        <v>773</v>
      </c>
      <c r="D106" s="337" t="s">
        <v>774</v>
      </c>
      <c r="E106" s="337"/>
      <c r="F106" s="180" t="s">
        <v>386</v>
      </c>
      <c r="G106" s="181">
        <v>1</v>
      </c>
      <c r="H106" s="187"/>
      <c r="I106" s="180">
        <f t="shared" si="5"/>
        <v>0</v>
      </c>
      <c r="J106" s="182">
        <f t="shared" si="6"/>
        <v>0</v>
      </c>
      <c r="K106" s="183">
        <f t="shared" si="7"/>
        <v>0</v>
      </c>
      <c r="L106" s="183">
        <f t="shared" si="8"/>
        <v>0</v>
      </c>
      <c r="M106" s="183"/>
      <c r="N106" s="183">
        <v>0</v>
      </c>
      <c r="O106" s="183"/>
      <c r="P106" s="188"/>
      <c r="Q106" s="188"/>
      <c r="R106" s="188"/>
      <c r="S106" s="184">
        <f t="shared" si="9"/>
        <v>0</v>
      </c>
      <c r="T106" s="184"/>
      <c r="U106" s="184"/>
      <c r="V106" s="204"/>
      <c r="W106" s="55"/>
      <c r="Z106">
        <v>0</v>
      </c>
    </row>
    <row r="107" spans="1:26" ht="24.95" customHeight="1" x14ac:dyDescent="0.25">
      <c r="A107" s="185"/>
      <c r="B107" s="217"/>
      <c r="C107" s="186" t="s">
        <v>775</v>
      </c>
      <c r="D107" s="337" t="s">
        <v>776</v>
      </c>
      <c r="E107" s="337"/>
      <c r="F107" s="180" t="s">
        <v>386</v>
      </c>
      <c r="G107" s="181">
        <v>1</v>
      </c>
      <c r="H107" s="187"/>
      <c r="I107" s="180">
        <f t="shared" si="5"/>
        <v>0</v>
      </c>
      <c r="J107" s="182">
        <f t="shared" si="6"/>
        <v>0</v>
      </c>
      <c r="K107" s="183">
        <f t="shared" si="7"/>
        <v>0</v>
      </c>
      <c r="L107" s="183">
        <f t="shared" si="8"/>
        <v>0</v>
      </c>
      <c r="M107" s="183"/>
      <c r="N107" s="183">
        <v>0</v>
      </c>
      <c r="O107" s="183"/>
      <c r="P107" s="188"/>
      <c r="Q107" s="188"/>
      <c r="R107" s="188"/>
      <c r="S107" s="184">
        <f t="shared" si="9"/>
        <v>0</v>
      </c>
      <c r="T107" s="184"/>
      <c r="U107" s="184"/>
      <c r="V107" s="204"/>
      <c r="W107" s="55"/>
      <c r="Z107">
        <v>0</v>
      </c>
    </row>
    <row r="108" spans="1:26" ht="24.95" customHeight="1" x14ac:dyDescent="0.25">
      <c r="A108" s="185"/>
      <c r="B108" s="217"/>
      <c r="C108" s="186" t="s">
        <v>777</v>
      </c>
      <c r="D108" s="337" t="s">
        <v>778</v>
      </c>
      <c r="E108" s="337"/>
      <c r="F108" s="180" t="s">
        <v>386</v>
      </c>
      <c r="G108" s="181">
        <v>1</v>
      </c>
      <c r="H108" s="187"/>
      <c r="I108" s="180">
        <f t="shared" si="5"/>
        <v>0</v>
      </c>
      <c r="J108" s="182">
        <f t="shared" si="6"/>
        <v>0</v>
      </c>
      <c r="K108" s="183">
        <f t="shared" si="7"/>
        <v>0</v>
      </c>
      <c r="L108" s="183">
        <f t="shared" si="8"/>
        <v>0</v>
      </c>
      <c r="M108" s="183"/>
      <c r="N108" s="183">
        <v>0</v>
      </c>
      <c r="O108" s="183"/>
      <c r="P108" s="188"/>
      <c r="Q108" s="188"/>
      <c r="R108" s="188"/>
      <c r="S108" s="184">
        <f t="shared" si="9"/>
        <v>0</v>
      </c>
      <c r="T108" s="184"/>
      <c r="U108" s="184"/>
      <c r="V108" s="204"/>
      <c r="W108" s="55"/>
      <c r="Z108">
        <v>0</v>
      </c>
    </row>
    <row r="109" spans="1:26" ht="24.95" customHeight="1" x14ac:dyDescent="0.25">
      <c r="A109" s="185"/>
      <c r="B109" s="217"/>
      <c r="C109" s="186" t="s">
        <v>779</v>
      </c>
      <c r="D109" s="337" t="s">
        <v>780</v>
      </c>
      <c r="E109" s="337"/>
      <c r="F109" s="180" t="s">
        <v>386</v>
      </c>
      <c r="G109" s="181">
        <v>1</v>
      </c>
      <c r="H109" s="187"/>
      <c r="I109" s="180">
        <f t="shared" si="5"/>
        <v>0</v>
      </c>
      <c r="J109" s="182">
        <f t="shared" si="6"/>
        <v>0</v>
      </c>
      <c r="K109" s="183">
        <f t="shared" si="7"/>
        <v>0</v>
      </c>
      <c r="L109" s="183">
        <f t="shared" si="8"/>
        <v>0</v>
      </c>
      <c r="M109" s="183"/>
      <c r="N109" s="183">
        <v>0</v>
      </c>
      <c r="O109" s="183"/>
      <c r="P109" s="188">
        <v>3.3E-3</v>
      </c>
      <c r="Q109" s="188"/>
      <c r="R109" s="188">
        <v>3.3E-3</v>
      </c>
      <c r="S109" s="184">
        <f t="shared" si="9"/>
        <v>3.0000000000000001E-3</v>
      </c>
      <c r="T109" s="184"/>
      <c r="U109" s="184"/>
      <c r="V109" s="204"/>
      <c r="W109" s="55"/>
      <c r="Z109">
        <v>0</v>
      </c>
    </row>
    <row r="110" spans="1:26" ht="24.95" customHeight="1" x14ac:dyDescent="0.25">
      <c r="A110" s="185"/>
      <c r="B110" s="218"/>
      <c r="C110" s="195" t="s">
        <v>781</v>
      </c>
      <c r="D110" s="349" t="s">
        <v>782</v>
      </c>
      <c r="E110" s="349"/>
      <c r="F110" s="190" t="s">
        <v>386</v>
      </c>
      <c r="G110" s="191">
        <v>1</v>
      </c>
      <c r="H110" s="196"/>
      <c r="I110" s="190">
        <f t="shared" si="5"/>
        <v>0</v>
      </c>
      <c r="J110" s="192">
        <f t="shared" si="6"/>
        <v>0</v>
      </c>
      <c r="K110" s="193">
        <f t="shared" si="7"/>
        <v>0</v>
      </c>
      <c r="L110" s="193">
        <f t="shared" si="8"/>
        <v>0</v>
      </c>
      <c r="M110" s="193">
        <f>ROUND(G110*(H110),2)</f>
        <v>0</v>
      </c>
      <c r="N110" s="193">
        <v>0</v>
      </c>
      <c r="O110" s="193"/>
      <c r="P110" s="197"/>
      <c r="Q110" s="197"/>
      <c r="R110" s="197"/>
      <c r="S110" s="194">
        <f t="shared" si="9"/>
        <v>0</v>
      </c>
      <c r="T110" s="194"/>
      <c r="U110" s="194"/>
      <c r="V110" s="205"/>
      <c r="W110" s="55"/>
      <c r="Z110">
        <v>0</v>
      </c>
    </row>
    <row r="111" spans="1:26" ht="35.1" customHeight="1" x14ac:dyDescent="0.25">
      <c r="A111" s="185"/>
      <c r="B111" s="217"/>
      <c r="C111" s="186" t="s">
        <v>783</v>
      </c>
      <c r="D111" s="337" t="s">
        <v>784</v>
      </c>
      <c r="E111" s="337"/>
      <c r="F111" s="180" t="s">
        <v>386</v>
      </c>
      <c r="G111" s="181">
        <v>1</v>
      </c>
      <c r="H111" s="187"/>
      <c r="I111" s="180">
        <f t="shared" si="5"/>
        <v>0</v>
      </c>
      <c r="J111" s="182">
        <f t="shared" si="6"/>
        <v>0</v>
      </c>
      <c r="K111" s="183">
        <f t="shared" si="7"/>
        <v>0</v>
      </c>
      <c r="L111" s="183">
        <f t="shared" si="8"/>
        <v>0</v>
      </c>
      <c r="M111" s="183"/>
      <c r="N111" s="183">
        <v>0</v>
      </c>
      <c r="O111" s="183"/>
      <c r="P111" s="188"/>
      <c r="Q111" s="188"/>
      <c r="R111" s="188"/>
      <c r="S111" s="184">
        <f t="shared" si="9"/>
        <v>0</v>
      </c>
      <c r="T111" s="184"/>
      <c r="U111" s="184"/>
      <c r="V111" s="204"/>
      <c r="W111" s="55"/>
      <c r="Z111">
        <v>0</v>
      </c>
    </row>
    <row r="112" spans="1:26" ht="24.95" customHeight="1" x14ac:dyDescent="0.25">
      <c r="A112" s="185"/>
      <c r="B112" s="218"/>
      <c r="C112" s="195" t="s">
        <v>785</v>
      </c>
      <c r="D112" s="349" t="s">
        <v>786</v>
      </c>
      <c r="E112" s="349"/>
      <c r="F112" s="190" t="s">
        <v>386</v>
      </c>
      <c r="G112" s="191">
        <v>1</v>
      </c>
      <c r="H112" s="196"/>
      <c r="I112" s="190">
        <f t="shared" si="5"/>
        <v>0</v>
      </c>
      <c r="J112" s="192">
        <f t="shared" si="6"/>
        <v>0</v>
      </c>
      <c r="K112" s="193">
        <f t="shared" si="7"/>
        <v>0</v>
      </c>
      <c r="L112" s="193">
        <f t="shared" si="8"/>
        <v>0</v>
      </c>
      <c r="M112" s="193">
        <f>ROUND(G112*(H112),2)</f>
        <v>0</v>
      </c>
      <c r="N112" s="193">
        <v>0</v>
      </c>
      <c r="O112" s="193"/>
      <c r="P112" s="197"/>
      <c r="Q112" s="197"/>
      <c r="R112" s="197"/>
      <c r="S112" s="194">
        <f t="shared" si="9"/>
        <v>0</v>
      </c>
      <c r="T112" s="194"/>
      <c r="U112" s="194"/>
      <c r="V112" s="205"/>
      <c r="W112" s="55"/>
      <c r="Z112">
        <v>0</v>
      </c>
    </row>
    <row r="113" spans="1:26" ht="24.95" customHeight="1" x14ac:dyDescent="0.25">
      <c r="A113" s="185"/>
      <c r="B113" s="218"/>
      <c r="C113" s="195" t="s">
        <v>787</v>
      </c>
      <c r="D113" s="349" t="s">
        <v>788</v>
      </c>
      <c r="E113" s="349"/>
      <c r="F113" s="190" t="s">
        <v>386</v>
      </c>
      <c r="G113" s="191">
        <v>1</v>
      </c>
      <c r="H113" s="196"/>
      <c r="I113" s="190">
        <f t="shared" si="5"/>
        <v>0</v>
      </c>
      <c r="J113" s="192">
        <f t="shared" si="6"/>
        <v>0</v>
      </c>
      <c r="K113" s="193">
        <f t="shared" si="7"/>
        <v>0</v>
      </c>
      <c r="L113" s="193">
        <f t="shared" si="8"/>
        <v>0</v>
      </c>
      <c r="M113" s="193">
        <f>ROUND(G113*(H113),2)</f>
        <v>0</v>
      </c>
      <c r="N113" s="193">
        <v>0</v>
      </c>
      <c r="O113" s="193"/>
      <c r="P113" s="197"/>
      <c r="Q113" s="197"/>
      <c r="R113" s="197"/>
      <c r="S113" s="194">
        <f t="shared" si="9"/>
        <v>0</v>
      </c>
      <c r="T113" s="194"/>
      <c r="U113" s="194"/>
      <c r="V113" s="205"/>
      <c r="W113" s="55"/>
      <c r="Z113">
        <v>0</v>
      </c>
    </row>
    <row r="114" spans="1:26" ht="24.95" customHeight="1" x14ac:dyDescent="0.25">
      <c r="A114" s="185"/>
      <c r="B114" s="218"/>
      <c r="C114" s="195" t="s">
        <v>789</v>
      </c>
      <c r="D114" s="349" t="s">
        <v>790</v>
      </c>
      <c r="E114" s="349"/>
      <c r="F114" s="190" t="s">
        <v>386</v>
      </c>
      <c r="G114" s="191">
        <v>1</v>
      </c>
      <c r="H114" s="196"/>
      <c r="I114" s="190">
        <f t="shared" si="5"/>
        <v>0</v>
      </c>
      <c r="J114" s="192">
        <f t="shared" si="6"/>
        <v>0</v>
      </c>
      <c r="K114" s="193">
        <f t="shared" si="7"/>
        <v>0</v>
      </c>
      <c r="L114" s="193">
        <f t="shared" si="8"/>
        <v>0</v>
      </c>
      <c r="M114" s="193">
        <f>ROUND(G114*(H114),2)</f>
        <v>0</v>
      </c>
      <c r="N114" s="193">
        <v>0</v>
      </c>
      <c r="O114" s="193"/>
      <c r="P114" s="197"/>
      <c r="Q114" s="197"/>
      <c r="R114" s="197"/>
      <c r="S114" s="194">
        <f t="shared" si="9"/>
        <v>0</v>
      </c>
      <c r="T114" s="194"/>
      <c r="U114" s="194"/>
      <c r="V114" s="205"/>
      <c r="W114" s="55"/>
      <c r="Z114">
        <v>0</v>
      </c>
    </row>
    <row r="115" spans="1:26" ht="24.95" customHeight="1" x14ac:dyDescent="0.25">
      <c r="A115" s="185"/>
      <c r="B115" s="218"/>
      <c r="C115" s="195" t="s">
        <v>791</v>
      </c>
      <c r="D115" s="349" t="s">
        <v>792</v>
      </c>
      <c r="E115" s="349"/>
      <c r="F115" s="190" t="s">
        <v>386</v>
      </c>
      <c r="G115" s="191">
        <v>2</v>
      </c>
      <c r="H115" s="196"/>
      <c r="I115" s="190">
        <f t="shared" si="5"/>
        <v>0</v>
      </c>
      <c r="J115" s="192">
        <f t="shared" si="6"/>
        <v>0</v>
      </c>
      <c r="K115" s="193">
        <f t="shared" si="7"/>
        <v>0</v>
      </c>
      <c r="L115" s="193">
        <f t="shared" si="8"/>
        <v>0</v>
      </c>
      <c r="M115" s="193">
        <f>ROUND(G115*(H115),2)</f>
        <v>0</v>
      </c>
      <c r="N115" s="193">
        <v>0</v>
      </c>
      <c r="O115" s="193"/>
      <c r="P115" s="197"/>
      <c r="Q115" s="197"/>
      <c r="R115" s="197"/>
      <c r="S115" s="194">
        <f t="shared" si="9"/>
        <v>0</v>
      </c>
      <c r="T115" s="194"/>
      <c r="U115" s="194"/>
      <c r="V115" s="205"/>
      <c r="W115" s="55"/>
      <c r="Z115">
        <v>0</v>
      </c>
    </row>
    <row r="116" spans="1:26" ht="24.95" customHeight="1" x14ac:dyDescent="0.25">
      <c r="A116" s="185"/>
      <c r="B116" s="218"/>
      <c r="C116" s="195" t="s">
        <v>793</v>
      </c>
      <c r="D116" s="349" t="s">
        <v>794</v>
      </c>
      <c r="E116" s="349"/>
      <c r="F116" s="190" t="s">
        <v>386</v>
      </c>
      <c r="G116" s="191">
        <v>1</v>
      </c>
      <c r="H116" s="196"/>
      <c r="I116" s="190">
        <f t="shared" si="5"/>
        <v>0</v>
      </c>
      <c r="J116" s="192">
        <f t="shared" si="6"/>
        <v>0</v>
      </c>
      <c r="K116" s="193">
        <f t="shared" si="7"/>
        <v>0</v>
      </c>
      <c r="L116" s="193">
        <f t="shared" si="8"/>
        <v>0</v>
      </c>
      <c r="M116" s="193">
        <f>ROUND(G116*(H116),2)</f>
        <v>0</v>
      </c>
      <c r="N116" s="193">
        <v>0</v>
      </c>
      <c r="O116" s="193"/>
      <c r="P116" s="197"/>
      <c r="Q116" s="197"/>
      <c r="R116" s="197"/>
      <c r="S116" s="194">
        <f t="shared" si="9"/>
        <v>0</v>
      </c>
      <c r="T116" s="194"/>
      <c r="U116" s="194"/>
      <c r="V116" s="205"/>
      <c r="W116" s="55"/>
      <c r="Z116">
        <v>0</v>
      </c>
    </row>
    <row r="117" spans="1:26" ht="24.95" customHeight="1" x14ac:dyDescent="0.25">
      <c r="A117" s="185"/>
      <c r="B117" s="217"/>
      <c r="C117" s="186" t="s">
        <v>709</v>
      </c>
      <c r="D117" s="337" t="s">
        <v>710</v>
      </c>
      <c r="E117" s="337"/>
      <c r="F117" s="180" t="s">
        <v>386</v>
      </c>
      <c r="G117" s="181">
        <v>1</v>
      </c>
      <c r="H117" s="187"/>
      <c r="I117" s="180">
        <f t="shared" si="5"/>
        <v>0</v>
      </c>
      <c r="J117" s="182">
        <f t="shared" si="6"/>
        <v>0</v>
      </c>
      <c r="K117" s="183">
        <f t="shared" si="7"/>
        <v>0</v>
      </c>
      <c r="L117" s="183">
        <f t="shared" si="8"/>
        <v>0</v>
      </c>
      <c r="M117" s="183"/>
      <c r="N117" s="183">
        <v>0</v>
      </c>
      <c r="O117" s="183"/>
      <c r="P117" s="188">
        <v>4.2300000000000003E-3</v>
      </c>
      <c r="Q117" s="188"/>
      <c r="R117" s="188">
        <v>4.2300000000000003E-3</v>
      </c>
      <c r="S117" s="184">
        <f t="shared" si="9"/>
        <v>4.0000000000000001E-3</v>
      </c>
      <c r="T117" s="184"/>
      <c r="U117" s="184"/>
      <c r="V117" s="204"/>
      <c r="W117" s="55"/>
      <c r="Z117">
        <v>0</v>
      </c>
    </row>
    <row r="118" spans="1:26" ht="24.95" customHeight="1" x14ac:dyDescent="0.25">
      <c r="A118" s="185"/>
      <c r="B118" s="218"/>
      <c r="C118" s="195" t="s">
        <v>795</v>
      </c>
      <c r="D118" s="349" t="s">
        <v>796</v>
      </c>
      <c r="E118" s="349"/>
      <c r="F118" s="190" t="s">
        <v>386</v>
      </c>
      <c r="G118" s="191">
        <v>1</v>
      </c>
      <c r="H118" s="196"/>
      <c r="I118" s="190">
        <f t="shared" si="5"/>
        <v>0</v>
      </c>
      <c r="J118" s="192">
        <f t="shared" si="6"/>
        <v>0</v>
      </c>
      <c r="K118" s="193">
        <f t="shared" si="7"/>
        <v>0</v>
      </c>
      <c r="L118" s="193">
        <f t="shared" si="8"/>
        <v>0</v>
      </c>
      <c r="M118" s="193">
        <f>ROUND(G118*(H118),2)</f>
        <v>0</v>
      </c>
      <c r="N118" s="193">
        <v>0</v>
      </c>
      <c r="O118" s="193"/>
      <c r="P118" s="197"/>
      <c r="Q118" s="197"/>
      <c r="R118" s="197"/>
      <c r="S118" s="194">
        <f t="shared" si="9"/>
        <v>0</v>
      </c>
      <c r="T118" s="194"/>
      <c r="U118" s="194"/>
      <c r="V118" s="205"/>
      <c r="W118" s="55"/>
      <c r="Z118">
        <v>0</v>
      </c>
    </row>
    <row r="119" spans="1:26" x14ac:dyDescent="0.25">
      <c r="A119" s="10"/>
      <c r="B119" s="57"/>
      <c r="C119" s="178">
        <v>8</v>
      </c>
      <c r="D119" s="336" t="s">
        <v>223</v>
      </c>
      <c r="E119" s="336"/>
      <c r="F119" s="69"/>
      <c r="G119" s="177"/>
      <c r="H119" s="69"/>
      <c r="I119" s="146">
        <f>ROUND((SUM(I102:I118))/1,2)</f>
        <v>0</v>
      </c>
      <c r="J119" s="145"/>
      <c r="K119" s="145"/>
      <c r="L119" s="145">
        <f>ROUND((SUM(L102:L118))/1,2)</f>
        <v>0</v>
      </c>
      <c r="M119" s="145">
        <f>ROUND((SUM(M102:M118))/1,2)</f>
        <v>0</v>
      </c>
      <c r="N119" s="145"/>
      <c r="O119" s="145"/>
      <c r="P119" s="145"/>
      <c r="Q119" s="10"/>
      <c r="R119" s="10"/>
      <c r="S119" s="10">
        <f>ROUND((SUM(S102:S118))/1,2)</f>
        <v>0.01</v>
      </c>
      <c r="T119" s="10"/>
      <c r="U119" s="10"/>
      <c r="V119" s="206">
        <f>ROUND((SUM(V102:V118))/1,2)</f>
        <v>0</v>
      </c>
      <c r="W119" s="221"/>
      <c r="X119" s="144"/>
      <c r="Y119" s="144"/>
      <c r="Z119" s="144"/>
    </row>
    <row r="120" spans="1:26" x14ac:dyDescent="0.25">
      <c r="A120" s="1"/>
      <c r="B120" s="214"/>
      <c r="C120" s="1"/>
      <c r="D120" s="1"/>
      <c r="E120" s="139"/>
      <c r="F120" s="139"/>
      <c r="G120" s="171"/>
      <c r="H120" s="139"/>
      <c r="I120" s="139"/>
      <c r="J120" s="140"/>
      <c r="K120" s="140"/>
      <c r="L120" s="140"/>
      <c r="M120" s="140"/>
      <c r="N120" s="140"/>
      <c r="O120" s="140"/>
      <c r="P120" s="140"/>
      <c r="Q120" s="1"/>
      <c r="R120" s="1"/>
      <c r="S120" s="1"/>
      <c r="T120" s="1"/>
      <c r="U120" s="1"/>
      <c r="V120" s="207"/>
      <c r="W120" s="55"/>
    </row>
    <row r="121" spans="1:26" x14ac:dyDescent="0.25">
      <c r="A121" s="10"/>
      <c r="B121" s="57"/>
      <c r="C121" s="178">
        <v>99</v>
      </c>
      <c r="D121" s="336" t="s">
        <v>236</v>
      </c>
      <c r="E121" s="336"/>
      <c r="F121" s="69"/>
      <c r="G121" s="177"/>
      <c r="H121" s="69"/>
      <c r="I121" s="69"/>
      <c r="J121" s="145"/>
      <c r="K121" s="145"/>
      <c r="L121" s="145"/>
      <c r="M121" s="145"/>
      <c r="N121" s="145"/>
      <c r="O121" s="145"/>
      <c r="P121" s="145"/>
      <c r="Q121" s="10"/>
      <c r="R121" s="10"/>
      <c r="S121" s="10"/>
      <c r="T121" s="10"/>
      <c r="U121" s="10"/>
      <c r="V121" s="203"/>
      <c r="W121" s="221"/>
      <c r="X121" s="144"/>
      <c r="Y121" s="144"/>
      <c r="Z121" s="144"/>
    </row>
    <row r="122" spans="1:26" ht="24.95" customHeight="1" x14ac:dyDescent="0.25">
      <c r="A122" s="185"/>
      <c r="B122" s="217"/>
      <c r="C122" s="186" t="s">
        <v>400</v>
      </c>
      <c r="D122" s="337" t="s">
        <v>401</v>
      </c>
      <c r="E122" s="337"/>
      <c r="F122" s="180" t="s">
        <v>116</v>
      </c>
      <c r="G122" s="181">
        <v>37.365000000000002</v>
      </c>
      <c r="H122" s="187"/>
      <c r="I122" s="180">
        <f>ROUND(G122*(H122),2)</f>
        <v>0</v>
      </c>
      <c r="J122" s="182">
        <f>ROUND(G122*(N122),2)</f>
        <v>0</v>
      </c>
      <c r="K122" s="183">
        <f>ROUND(G122*(O122),2)</f>
        <v>0</v>
      </c>
      <c r="L122" s="183">
        <f>ROUND(G122*(H122),2)</f>
        <v>0</v>
      </c>
      <c r="M122" s="183"/>
      <c r="N122" s="183">
        <v>0</v>
      </c>
      <c r="O122" s="183"/>
      <c r="P122" s="188"/>
      <c r="Q122" s="188"/>
      <c r="R122" s="188"/>
      <c r="S122" s="184">
        <f>ROUND(G122*(P122),3)</f>
        <v>0</v>
      </c>
      <c r="T122" s="184"/>
      <c r="U122" s="184"/>
      <c r="V122" s="204"/>
      <c r="W122" s="55"/>
      <c r="Z122">
        <v>0</v>
      </c>
    </row>
    <row r="123" spans="1:26" x14ac:dyDescent="0.25">
      <c r="A123" s="10"/>
      <c r="B123" s="57"/>
      <c r="C123" s="178">
        <v>99</v>
      </c>
      <c r="D123" s="336" t="s">
        <v>236</v>
      </c>
      <c r="E123" s="336"/>
      <c r="F123" s="69"/>
      <c r="G123" s="177"/>
      <c r="H123" s="69"/>
      <c r="I123" s="146">
        <f>ROUND((SUM(I121:I122))/1,2)</f>
        <v>0</v>
      </c>
      <c r="J123" s="145"/>
      <c r="K123" s="145"/>
      <c r="L123" s="145">
        <f>ROUND((SUM(L121:L122))/1,2)</f>
        <v>0</v>
      </c>
      <c r="M123" s="145">
        <f>ROUND((SUM(M121:M122))/1,2)</f>
        <v>0</v>
      </c>
      <c r="N123" s="145"/>
      <c r="O123" s="145"/>
      <c r="P123" s="198"/>
      <c r="Q123" s="1"/>
      <c r="R123" s="1"/>
      <c r="S123" s="198">
        <f>ROUND((SUM(S121:S122))/1,2)</f>
        <v>0</v>
      </c>
      <c r="T123" s="2"/>
      <c r="U123" s="2"/>
      <c r="V123" s="206">
        <f>ROUND((SUM(V121:V122))/1,2)</f>
        <v>0</v>
      </c>
      <c r="W123" s="55"/>
    </row>
    <row r="124" spans="1:26" x14ac:dyDescent="0.25">
      <c r="A124" s="1"/>
      <c r="B124" s="214"/>
      <c r="C124" s="1"/>
      <c r="D124" s="1"/>
      <c r="E124" s="139"/>
      <c r="F124" s="139"/>
      <c r="G124" s="171"/>
      <c r="H124" s="139"/>
      <c r="I124" s="139"/>
      <c r="J124" s="140"/>
      <c r="K124" s="140"/>
      <c r="L124" s="140"/>
      <c r="M124" s="140"/>
      <c r="N124" s="140"/>
      <c r="O124" s="140"/>
      <c r="P124" s="140"/>
      <c r="Q124" s="1"/>
      <c r="R124" s="1"/>
      <c r="S124" s="1"/>
      <c r="T124" s="1"/>
      <c r="U124" s="1"/>
      <c r="V124" s="207"/>
      <c r="W124" s="55"/>
    </row>
    <row r="125" spans="1:26" x14ac:dyDescent="0.25">
      <c r="A125" s="10"/>
      <c r="B125" s="57"/>
      <c r="C125" s="10"/>
      <c r="D125" s="333" t="s">
        <v>64</v>
      </c>
      <c r="E125" s="333"/>
      <c r="F125" s="69"/>
      <c r="G125" s="177"/>
      <c r="H125" s="69"/>
      <c r="I125" s="146">
        <f>ROUND((SUM(I77:I124))/2,2)</f>
        <v>0</v>
      </c>
      <c r="J125" s="145"/>
      <c r="K125" s="145"/>
      <c r="L125" s="145">
        <f>ROUND((SUM(L77:L124))/2,2)</f>
        <v>0</v>
      </c>
      <c r="M125" s="145">
        <f>ROUND((SUM(M77:M124))/2,2)</f>
        <v>0</v>
      </c>
      <c r="N125" s="145"/>
      <c r="O125" s="145"/>
      <c r="P125" s="198"/>
      <c r="Q125" s="1"/>
      <c r="R125" s="1"/>
      <c r="S125" s="198">
        <f>ROUND((SUM(S77:S124))/2,2)</f>
        <v>24.65</v>
      </c>
      <c r="T125" s="1"/>
      <c r="U125" s="1"/>
      <c r="V125" s="206">
        <f>ROUND((SUM(V77:V124))/2,2)</f>
        <v>0</v>
      </c>
      <c r="W125" s="55"/>
    </row>
    <row r="126" spans="1:26" x14ac:dyDescent="0.25">
      <c r="A126" s="1"/>
      <c r="B126" s="219"/>
      <c r="C126" s="199"/>
      <c r="D126" s="350" t="s">
        <v>84</v>
      </c>
      <c r="E126" s="350"/>
      <c r="F126" s="201"/>
      <c r="G126" s="200"/>
      <c r="H126" s="201"/>
      <c r="I126" s="201">
        <f>ROUND((SUM(I77:I125))/3,2)</f>
        <v>0</v>
      </c>
      <c r="J126" s="223"/>
      <c r="K126" s="223">
        <f>ROUND((SUM(K77:K125))/3,2)</f>
        <v>0</v>
      </c>
      <c r="L126" s="223">
        <f>ROUND((SUM(L77:L125))/3,2)</f>
        <v>0</v>
      </c>
      <c r="M126" s="223">
        <f>ROUND((SUM(M77:M125))/3,2)</f>
        <v>0</v>
      </c>
      <c r="N126" s="223"/>
      <c r="O126" s="223"/>
      <c r="P126" s="200"/>
      <c r="Q126" s="199"/>
      <c r="R126" s="199"/>
      <c r="S126" s="200">
        <f>ROUND((SUM(S77:S125))/3,2)</f>
        <v>24.65</v>
      </c>
      <c r="T126" s="199"/>
      <c r="U126" s="199"/>
      <c r="V126" s="208">
        <f>ROUND((SUM(V77:V125))/3,2)</f>
        <v>0</v>
      </c>
      <c r="W126" s="55"/>
      <c r="Y126">
        <f>(SUM(Y77:Y125))</f>
        <v>0</v>
      </c>
      <c r="Z126">
        <f>(SUM(Z77:Z125))</f>
        <v>0</v>
      </c>
    </row>
  </sheetData>
  <mergeCells count="93">
    <mergeCell ref="D122:E122"/>
    <mergeCell ref="D123:E123"/>
    <mergeCell ref="D125:E125"/>
    <mergeCell ref="D126:E126"/>
    <mergeCell ref="D115:E115"/>
    <mergeCell ref="D116:E116"/>
    <mergeCell ref="D117:E117"/>
    <mergeCell ref="D118:E118"/>
    <mergeCell ref="D119:E119"/>
    <mergeCell ref="D121:E121"/>
    <mergeCell ref="D114:E114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02:E102"/>
    <mergeCell ref="D89:E89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02.2 Žumpa splaškovej kanalizácie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workbookViewId="0">
      <pane ySplit="1" topLeftCell="A48" activePane="bottomLeft" state="frozen"/>
      <selection pane="bottomLeft" activeCell="I70" sqref="I70"/>
    </sheetView>
  </sheetViews>
  <sheetFormatPr defaultColWidth="0" defaultRowHeight="15" x14ac:dyDescent="0.25"/>
  <cols>
    <col min="1" max="1" width="1.7109375" customWidth="1"/>
    <col min="2" max="2" width="4.7109375" customWidth="1"/>
    <col min="3" max="3" width="12.7109375" customWidth="1"/>
    <col min="4" max="5" width="22.7109375" customWidth="1"/>
    <col min="6" max="7" width="9.7109375" customWidth="1"/>
    <col min="8" max="9" width="12.7109375" customWidth="1"/>
    <col min="10" max="10" width="10.7109375" hidden="1" customWidth="1"/>
    <col min="11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3" width="2.7109375" customWidth="1"/>
    <col min="24" max="26" width="0" hidden="1" customWidth="1"/>
    <col min="27" max="27" width="9.140625" hidden="1" customWidth="1"/>
  </cols>
  <sheetData>
    <row r="1" spans="1:23" ht="35.1" customHeight="1" x14ac:dyDescent="0.25">
      <c r="A1" s="12"/>
      <c r="B1" s="293" t="s">
        <v>20</v>
      </c>
      <c r="C1" s="294"/>
      <c r="D1" s="12"/>
      <c r="E1" s="295" t="s">
        <v>0</v>
      </c>
      <c r="F1" s="296"/>
      <c r="G1" s="13"/>
      <c r="H1" s="340" t="s">
        <v>85</v>
      </c>
      <c r="I1" s="294"/>
      <c r="J1" s="165"/>
      <c r="K1" s="166"/>
      <c r="L1" s="166"/>
      <c r="M1" s="166"/>
      <c r="N1" s="166"/>
      <c r="O1" s="166"/>
      <c r="P1" s="167"/>
      <c r="Q1" s="118"/>
      <c r="R1" s="118"/>
      <c r="S1" s="118"/>
      <c r="T1" s="118"/>
      <c r="U1" s="118"/>
      <c r="V1" s="118"/>
      <c r="W1" s="55">
        <v>30.126000000000001</v>
      </c>
    </row>
    <row r="2" spans="1:23" ht="35.1" customHeight="1" x14ac:dyDescent="0.25">
      <c r="A2" s="15"/>
      <c r="B2" s="297" t="s">
        <v>20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9"/>
      <c r="R2" s="299"/>
      <c r="S2" s="299"/>
      <c r="T2" s="299"/>
      <c r="U2" s="299"/>
      <c r="V2" s="300"/>
      <c r="W2" s="55"/>
    </row>
    <row r="3" spans="1:23" ht="18" customHeight="1" x14ac:dyDescent="0.25">
      <c r="A3" s="15"/>
      <c r="B3" s="263" t="s">
        <v>1</v>
      </c>
      <c r="C3" s="264"/>
      <c r="D3" s="264"/>
      <c r="E3" s="264"/>
      <c r="F3" s="264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6"/>
      <c r="W3" s="55"/>
    </row>
    <row r="4" spans="1:23" ht="18" customHeight="1" x14ac:dyDescent="0.25">
      <c r="A4" s="15"/>
      <c r="B4" s="45" t="s">
        <v>797</v>
      </c>
      <c r="C4" s="32"/>
      <c r="D4" s="25"/>
      <c r="E4" s="25"/>
      <c r="F4" s="46" t="s">
        <v>22</v>
      </c>
      <c r="G4" s="25"/>
      <c r="H4" s="25"/>
      <c r="I4" s="25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120"/>
      <c r="W4" s="55"/>
    </row>
    <row r="5" spans="1:23" ht="18" customHeight="1" x14ac:dyDescent="0.25">
      <c r="A5" s="15"/>
      <c r="B5" s="40"/>
      <c r="C5" s="32"/>
      <c r="D5" s="25"/>
      <c r="E5" s="25"/>
      <c r="F5" s="46" t="s">
        <v>23</v>
      </c>
      <c r="G5" s="25"/>
      <c r="H5" s="25"/>
      <c r="I5" s="25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120"/>
      <c r="W5" s="55"/>
    </row>
    <row r="6" spans="1:23" ht="18" customHeight="1" x14ac:dyDescent="0.25">
      <c r="A6" s="15"/>
      <c r="B6" s="47" t="s">
        <v>24</v>
      </c>
      <c r="C6" s="32"/>
      <c r="D6" s="46" t="s">
        <v>25</v>
      </c>
      <c r="E6" s="25"/>
      <c r="F6" s="46" t="s">
        <v>26</v>
      </c>
      <c r="G6" s="46" t="s">
        <v>27</v>
      </c>
      <c r="H6" s="25"/>
      <c r="I6" s="25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120"/>
      <c r="W6" s="55"/>
    </row>
    <row r="7" spans="1:23" ht="20.100000000000001" customHeight="1" x14ac:dyDescent="0.25">
      <c r="A7" s="15"/>
      <c r="B7" s="301" t="s">
        <v>28</v>
      </c>
      <c r="C7" s="302"/>
      <c r="D7" s="302"/>
      <c r="E7" s="302"/>
      <c r="F7" s="302"/>
      <c r="G7" s="302"/>
      <c r="H7" s="303"/>
      <c r="I7" s="49"/>
      <c r="J7" s="5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120"/>
      <c r="W7" s="55"/>
    </row>
    <row r="8" spans="1:23" ht="18" customHeight="1" x14ac:dyDescent="0.25">
      <c r="A8" s="15"/>
      <c r="B8" s="51" t="s">
        <v>31</v>
      </c>
      <c r="C8" s="48"/>
      <c r="D8" s="28"/>
      <c r="E8" s="28"/>
      <c r="F8" s="52" t="s">
        <v>32</v>
      </c>
      <c r="G8" s="28"/>
      <c r="H8" s="28"/>
      <c r="I8" s="25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120"/>
      <c r="W8" s="55"/>
    </row>
    <row r="9" spans="1:23" ht="20.100000000000001" customHeight="1" x14ac:dyDescent="0.25">
      <c r="A9" s="15"/>
      <c r="B9" s="267" t="s">
        <v>29</v>
      </c>
      <c r="C9" s="268"/>
      <c r="D9" s="268"/>
      <c r="E9" s="268"/>
      <c r="F9" s="268"/>
      <c r="G9" s="268"/>
      <c r="H9" s="289"/>
      <c r="I9" s="50"/>
      <c r="J9" s="5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120"/>
      <c r="W9" s="55"/>
    </row>
    <row r="10" spans="1:23" ht="18" customHeight="1" x14ac:dyDescent="0.25">
      <c r="A10" s="15"/>
      <c r="B10" s="47" t="s">
        <v>31</v>
      </c>
      <c r="C10" s="32"/>
      <c r="D10" s="25"/>
      <c r="E10" s="25"/>
      <c r="F10" s="46" t="s">
        <v>32</v>
      </c>
      <c r="G10" s="25"/>
      <c r="H10" s="25"/>
      <c r="I10" s="25"/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120"/>
      <c r="W10" s="55"/>
    </row>
    <row r="11" spans="1:23" ht="20.100000000000001" customHeight="1" x14ac:dyDescent="0.25">
      <c r="A11" s="15"/>
      <c r="B11" s="267" t="s">
        <v>30</v>
      </c>
      <c r="C11" s="268"/>
      <c r="D11" s="268"/>
      <c r="E11" s="268"/>
      <c r="F11" s="268"/>
      <c r="G11" s="268"/>
      <c r="H11" s="289"/>
      <c r="I11" s="50"/>
      <c r="J11" s="5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20"/>
      <c r="W11" s="55"/>
    </row>
    <row r="12" spans="1:23" ht="18" customHeight="1" x14ac:dyDescent="0.25">
      <c r="A12" s="15"/>
      <c r="B12" s="47" t="s">
        <v>31</v>
      </c>
      <c r="C12" s="32"/>
      <c r="D12" s="25"/>
      <c r="E12" s="25"/>
      <c r="F12" s="46" t="s">
        <v>32</v>
      </c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120"/>
      <c r="W12" s="55"/>
    </row>
    <row r="13" spans="1:23" ht="18" customHeight="1" x14ac:dyDescent="0.25">
      <c r="A13" s="15"/>
      <c r="B13" s="39"/>
      <c r="C13" s="31"/>
      <c r="D13" s="21"/>
      <c r="E13" s="21"/>
      <c r="F13" s="21"/>
      <c r="G13" s="21"/>
      <c r="H13" s="21"/>
      <c r="I13" s="32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20"/>
      <c r="W13" s="55"/>
    </row>
    <row r="14" spans="1:23" ht="18" customHeight="1" x14ac:dyDescent="0.25">
      <c r="A14" s="15"/>
      <c r="B14" s="56" t="s">
        <v>6</v>
      </c>
      <c r="C14" s="64" t="s">
        <v>53</v>
      </c>
      <c r="D14" s="63" t="s">
        <v>54</v>
      </c>
      <c r="E14" s="68" t="s">
        <v>55</v>
      </c>
      <c r="F14" s="258" t="s">
        <v>39</v>
      </c>
      <c r="G14" s="259"/>
      <c r="H14" s="290"/>
      <c r="I14" s="32"/>
      <c r="J14" s="25"/>
      <c r="K14" s="26"/>
      <c r="L14" s="26"/>
      <c r="M14" s="26"/>
      <c r="N14" s="26"/>
      <c r="O14" s="76"/>
      <c r="P14" s="84">
        <v>0</v>
      </c>
      <c r="Q14" s="80"/>
      <c r="R14" s="26"/>
      <c r="S14" s="26"/>
      <c r="T14" s="26"/>
      <c r="U14" s="26"/>
      <c r="V14" s="120"/>
      <c r="W14" s="55"/>
    </row>
    <row r="15" spans="1:23" ht="18" customHeight="1" x14ac:dyDescent="0.25">
      <c r="A15" s="15"/>
      <c r="B15" s="57" t="s">
        <v>33</v>
      </c>
      <c r="C15" s="65">
        <f>'SO 6216'!E60</f>
        <v>0</v>
      </c>
      <c r="D15" s="60">
        <f>'SO 6216'!F60</f>
        <v>0</v>
      </c>
      <c r="E15" s="69">
        <f>'SO 6216'!G60</f>
        <v>0</v>
      </c>
      <c r="F15" s="291"/>
      <c r="G15" s="277"/>
      <c r="H15" s="292"/>
      <c r="I15" s="25"/>
      <c r="J15" s="25"/>
      <c r="K15" s="26"/>
      <c r="L15" s="26"/>
      <c r="M15" s="26"/>
      <c r="N15" s="26"/>
      <c r="O15" s="76"/>
      <c r="P15" s="85"/>
      <c r="Q15" s="80"/>
      <c r="R15" s="26"/>
      <c r="S15" s="26"/>
      <c r="T15" s="26"/>
      <c r="U15" s="26"/>
      <c r="V15" s="120"/>
      <c r="W15" s="55"/>
    </row>
    <row r="16" spans="1:23" ht="18" customHeight="1" x14ac:dyDescent="0.25">
      <c r="A16" s="15"/>
      <c r="B16" s="56" t="s">
        <v>34</v>
      </c>
      <c r="C16" s="94"/>
      <c r="D16" s="95"/>
      <c r="E16" s="96"/>
      <c r="F16" s="273" t="s">
        <v>40</v>
      </c>
      <c r="G16" s="277"/>
      <c r="H16" s="292"/>
      <c r="I16" s="25"/>
      <c r="J16" s="25"/>
      <c r="K16" s="26"/>
      <c r="L16" s="26"/>
      <c r="M16" s="26"/>
      <c r="N16" s="26"/>
      <c r="O16" s="76"/>
      <c r="P16" s="86">
        <f>(SUM(Z77:Z125))</f>
        <v>0</v>
      </c>
      <c r="Q16" s="80"/>
      <c r="R16" s="26"/>
      <c r="S16" s="26"/>
      <c r="T16" s="26"/>
      <c r="U16" s="26"/>
      <c r="V16" s="120"/>
      <c r="W16" s="55"/>
    </row>
    <row r="17" spans="1:26" ht="18" customHeight="1" x14ac:dyDescent="0.25">
      <c r="A17" s="15"/>
      <c r="B17" s="57" t="s">
        <v>35</v>
      </c>
      <c r="C17" s="65"/>
      <c r="D17" s="60"/>
      <c r="E17" s="69"/>
      <c r="F17" s="274" t="s">
        <v>41</v>
      </c>
      <c r="G17" s="277"/>
      <c r="H17" s="292"/>
      <c r="I17" s="25"/>
      <c r="J17" s="25"/>
      <c r="K17" s="26"/>
      <c r="L17" s="26"/>
      <c r="M17" s="26"/>
      <c r="N17" s="26"/>
      <c r="O17" s="76"/>
      <c r="P17" s="86">
        <v>0</v>
      </c>
      <c r="Q17" s="80"/>
      <c r="R17" s="26"/>
      <c r="S17" s="26"/>
      <c r="T17" s="26"/>
      <c r="U17" s="26"/>
      <c r="V17" s="120"/>
      <c r="W17" s="55"/>
    </row>
    <row r="18" spans="1:26" ht="18" customHeight="1" x14ac:dyDescent="0.25">
      <c r="A18" s="15"/>
      <c r="B18" s="58" t="s">
        <v>36</v>
      </c>
      <c r="C18" s="66"/>
      <c r="D18" s="61"/>
      <c r="E18" s="70"/>
      <c r="F18" s="276"/>
      <c r="G18" s="282"/>
      <c r="H18" s="292"/>
      <c r="I18" s="25"/>
      <c r="J18" s="25"/>
      <c r="K18" s="26"/>
      <c r="L18" s="26"/>
      <c r="M18" s="26"/>
      <c r="N18" s="26"/>
      <c r="O18" s="76"/>
      <c r="P18" s="85"/>
      <c r="Q18" s="80"/>
      <c r="R18" s="26"/>
      <c r="S18" s="26"/>
      <c r="T18" s="26"/>
      <c r="U18" s="26"/>
      <c r="V18" s="120"/>
      <c r="W18" s="55"/>
    </row>
    <row r="19" spans="1:26" ht="18" customHeight="1" x14ac:dyDescent="0.25">
      <c r="A19" s="15"/>
      <c r="B19" s="58" t="s">
        <v>37</v>
      </c>
      <c r="C19" s="67"/>
      <c r="D19" s="62"/>
      <c r="E19" s="70"/>
      <c r="F19" s="316"/>
      <c r="G19" s="305"/>
      <c r="H19" s="317"/>
      <c r="I19" s="25"/>
      <c r="J19" s="25"/>
      <c r="K19" s="26"/>
      <c r="L19" s="26"/>
      <c r="M19" s="26"/>
      <c r="N19" s="26"/>
      <c r="O19" s="76"/>
      <c r="P19" s="85"/>
      <c r="Q19" s="80"/>
      <c r="R19" s="26"/>
      <c r="S19" s="26"/>
      <c r="T19" s="26"/>
      <c r="U19" s="26"/>
      <c r="V19" s="120"/>
      <c r="W19" s="55"/>
    </row>
    <row r="20" spans="1:26" ht="18" customHeight="1" x14ac:dyDescent="0.25">
      <c r="A20" s="15"/>
      <c r="B20" s="54" t="s">
        <v>38</v>
      </c>
      <c r="C20" s="59"/>
      <c r="D20" s="97"/>
      <c r="E20" s="98">
        <f>SUM(E15:E19)</f>
        <v>0</v>
      </c>
      <c r="F20" s="269" t="s">
        <v>38</v>
      </c>
      <c r="G20" s="275"/>
      <c r="H20" s="290"/>
      <c r="I20" s="32"/>
      <c r="J20" s="25"/>
      <c r="K20" s="26"/>
      <c r="L20" s="26"/>
      <c r="M20" s="26"/>
      <c r="N20" s="26"/>
      <c r="O20" s="76"/>
      <c r="P20" s="87">
        <f>SUM(P14:P19)</f>
        <v>0</v>
      </c>
      <c r="Q20" s="80"/>
      <c r="R20" s="26"/>
      <c r="S20" s="26"/>
      <c r="T20" s="26"/>
      <c r="U20" s="26"/>
      <c r="V20" s="120"/>
      <c r="W20" s="55"/>
    </row>
    <row r="21" spans="1:26" ht="18" customHeight="1" x14ac:dyDescent="0.25">
      <c r="A21" s="15"/>
      <c r="B21" s="51" t="s">
        <v>47</v>
      </c>
      <c r="C21" s="53"/>
      <c r="D21" s="93"/>
      <c r="E21" s="71">
        <f>((E15*U22*0)+(E16*V22*0)+(E17*W22*0))/100</f>
        <v>0</v>
      </c>
      <c r="F21" s="280" t="s">
        <v>50</v>
      </c>
      <c r="G21" s="277"/>
      <c r="H21" s="292"/>
      <c r="I21" s="25"/>
      <c r="J21" s="25"/>
      <c r="K21" s="26"/>
      <c r="L21" s="26"/>
      <c r="M21" s="26"/>
      <c r="N21" s="26"/>
      <c r="O21" s="76"/>
      <c r="P21" s="86">
        <f>((E15*X22*0)+(E16*Y22*0)+(E17*Z22*0))/100</f>
        <v>0</v>
      </c>
      <c r="Q21" s="80"/>
      <c r="R21" s="26"/>
      <c r="S21" s="26"/>
      <c r="T21" s="26"/>
      <c r="U21" s="26"/>
      <c r="V21" s="120"/>
      <c r="W21" s="55"/>
    </row>
    <row r="22" spans="1:26" ht="18" customHeight="1" x14ac:dyDescent="0.25">
      <c r="A22" s="15"/>
      <c r="B22" s="47" t="s">
        <v>48</v>
      </c>
      <c r="C22" s="34"/>
      <c r="D22" s="73"/>
      <c r="E22" s="72">
        <f>((E15*U23*0)+(E16*V23*0)+(E17*W23*0))/100</f>
        <v>0</v>
      </c>
      <c r="F22" s="280" t="s">
        <v>51</v>
      </c>
      <c r="G22" s="277"/>
      <c r="H22" s="292"/>
      <c r="I22" s="25"/>
      <c r="J22" s="25"/>
      <c r="K22" s="26"/>
      <c r="L22" s="26"/>
      <c r="M22" s="26"/>
      <c r="N22" s="26"/>
      <c r="O22" s="76"/>
      <c r="P22" s="86">
        <f>((E15*X23*0)+(E16*Y23*0)+(E17*Z23*0))/100</f>
        <v>0</v>
      </c>
      <c r="Q22" s="80"/>
      <c r="R22" s="26"/>
      <c r="S22" s="26"/>
      <c r="T22" s="26"/>
      <c r="U22" s="26">
        <v>1</v>
      </c>
      <c r="V22" s="121">
        <v>1</v>
      </c>
      <c r="W22" s="55">
        <v>1</v>
      </c>
      <c r="X22">
        <v>1</v>
      </c>
      <c r="Y22">
        <v>1</v>
      </c>
      <c r="Z22">
        <v>1</v>
      </c>
    </row>
    <row r="23" spans="1:26" ht="18" customHeight="1" x14ac:dyDescent="0.25">
      <c r="A23" s="15"/>
      <c r="B23" s="47" t="s">
        <v>49</v>
      </c>
      <c r="C23" s="34"/>
      <c r="D23" s="73"/>
      <c r="E23" s="72">
        <f>((E15*U24*0)+(E16*V24*0)+(E17*W24*0))/100</f>
        <v>0</v>
      </c>
      <c r="F23" s="280" t="s">
        <v>52</v>
      </c>
      <c r="G23" s="277"/>
      <c r="H23" s="292"/>
      <c r="I23" s="25"/>
      <c r="J23" s="25"/>
      <c r="K23" s="26"/>
      <c r="L23" s="26"/>
      <c r="M23" s="26"/>
      <c r="N23" s="26"/>
      <c r="O23" s="76"/>
      <c r="P23" s="86">
        <f>((E15*X24*0)+(E16*Y24*0)+(E17*Z24*0))/100</f>
        <v>0</v>
      </c>
      <c r="Q23" s="80"/>
      <c r="R23" s="26"/>
      <c r="S23" s="26"/>
      <c r="T23" s="26"/>
      <c r="U23" s="26">
        <v>1</v>
      </c>
      <c r="V23" s="121">
        <v>1</v>
      </c>
      <c r="W23" s="55">
        <v>0</v>
      </c>
      <c r="X23">
        <v>1</v>
      </c>
      <c r="Y23">
        <v>1</v>
      </c>
      <c r="Z23">
        <v>1</v>
      </c>
    </row>
    <row r="24" spans="1:26" ht="18" customHeight="1" x14ac:dyDescent="0.25">
      <c r="A24" s="15"/>
      <c r="B24" s="40"/>
      <c r="C24" s="34"/>
      <c r="D24" s="73"/>
      <c r="E24" s="73"/>
      <c r="F24" s="318"/>
      <c r="G24" s="282"/>
      <c r="H24" s="292"/>
      <c r="I24" s="25"/>
      <c r="J24" s="25"/>
      <c r="K24" s="26"/>
      <c r="L24" s="26"/>
      <c r="M24" s="26"/>
      <c r="N24" s="26"/>
      <c r="O24" s="76"/>
      <c r="P24" s="88"/>
      <c r="Q24" s="80"/>
      <c r="R24" s="26"/>
      <c r="S24" s="26"/>
      <c r="T24" s="26"/>
      <c r="U24" s="26">
        <v>1</v>
      </c>
      <c r="V24" s="121">
        <v>1</v>
      </c>
      <c r="W24" s="55">
        <v>1</v>
      </c>
      <c r="X24">
        <v>1</v>
      </c>
      <c r="Y24">
        <v>1</v>
      </c>
      <c r="Z24">
        <v>0</v>
      </c>
    </row>
    <row r="25" spans="1:26" ht="18" customHeight="1" x14ac:dyDescent="0.25">
      <c r="A25" s="15"/>
      <c r="B25" s="47"/>
      <c r="C25" s="34"/>
      <c r="D25" s="73"/>
      <c r="E25" s="73"/>
      <c r="F25" s="304" t="s">
        <v>38</v>
      </c>
      <c r="G25" s="305"/>
      <c r="H25" s="292"/>
      <c r="I25" s="25"/>
      <c r="J25" s="25"/>
      <c r="K25" s="26"/>
      <c r="L25" s="26"/>
      <c r="M25" s="26"/>
      <c r="N25" s="26"/>
      <c r="O25" s="76"/>
      <c r="P25" s="87">
        <f>SUM(E21:E24)+SUM(P21:P24)</f>
        <v>0</v>
      </c>
      <c r="Q25" s="80"/>
      <c r="R25" s="26"/>
      <c r="S25" s="26"/>
      <c r="T25" s="26"/>
      <c r="U25" s="26"/>
      <c r="V25" s="120"/>
      <c r="W25" s="55"/>
    </row>
    <row r="26" spans="1:26" ht="18" customHeight="1" x14ac:dyDescent="0.25">
      <c r="A26" s="15"/>
      <c r="B26" s="116" t="s">
        <v>58</v>
      </c>
      <c r="C26" s="100"/>
      <c r="D26" s="102"/>
      <c r="E26" s="112"/>
      <c r="F26" s="269" t="s">
        <v>42</v>
      </c>
      <c r="G26" s="306"/>
      <c r="H26" s="307"/>
      <c r="I26" s="23"/>
      <c r="J26" s="23"/>
      <c r="K26" s="24"/>
      <c r="L26" s="24"/>
      <c r="M26" s="24"/>
      <c r="N26" s="24"/>
      <c r="O26" s="77"/>
      <c r="P26" s="89"/>
      <c r="Q26" s="81"/>
      <c r="R26" s="24"/>
      <c r="S26" s="24"/>
      <c r="T26" s="24"/>
      <c r="U26" s="24"/>
      <c r="V26" s="122"/>
      <c r="W26" s="55"/>
    </row>
    <row r="27" spans="1:26" ht="18" customHeight="1" x14ac:dyDescent="0.25">
      <c r="A27" s="15"/>
      <c r="B27" s="41"/>
      <c r="C27" s="36"/>
      <c r="D27" s="74"/>
      <c r="E27" s="113"/>
      <c r="F27" s="308" t="s">
        <v>43</v>
      </c>
      <c r="G27" s="284"/>
      <c r="H27" s="309"/>
      <c r="I27" s="28"/>
      <c r="J27" s="28"/>
      <c r="K27" s="29"/>
      <c r="L27" s="29"/>
      <c r="M27" s="29"/>
      <c r="N27" s="29"/>
      <c r="O27" s="78"/>
      <c r="P27" s="90">
        <f>E20+P20+E25+P25</f>
        <v>0</v>
      </c>
      <c r="Q27" s="82"/>
      <c r="R27" s="29"/>
      <c r="S27" s="29"/>
      <c r="T27" s="29"/>
      <c r="U27" s="29"/>
      <c r="V27" s="123"/>
      <c r="W27" s="55"/>
    </row>
    <row r="28" spans="1:26" ht="18" customHeight="1" x14ac:dyDescent="0.25">
      <c r="A28" s="15"/>
      <c r="B28" s="42"/>
      <c r="C28" s="37"/>
      <c r="D28" s="15"/>
      <c r="E28" s="114"/>
      <c r="F28" s="310" t="s">
        <v>44</v>
      </c>
      <c r="G28" s="311"/>
      <c r="H28" s="222">
        <f>P27-SUM('SO 6216'!K77:'SO 6216'!K125)</f>
        <v>0</v>
      </c>
      <c r="I28" s="21"/>
      <c r="J28" s="21"/>
      <c r="K28" s="22"/>
      <c r="L28" s="22"/>
      <c r="M28" s="22"/>
      <c r="N28" s="22"/>
      <c r="O28" s="79"/>
      <c r="P28" s="91">
        <f>ROUND(((ROUND(H28,2)*20)*1/100),2)</f>
        <v>0</v>
      </c>
      <c r="Q28" s="83"/>
      <c r="R28" s="22"/>
      <c r="S28" s="22"/>
      <c r="T28" s="22"/>
      <c r="U28" s="22"/>
      <c r="V28" s="124"/>
      <c r="W28" s="55"/>
    </row>
    <row r="29" spans="1:26" ht="18" customHeight="1" x14ac:dyDescent="0.25">
      <c r="A29" s="15"/>
      <c r="B29" s="42"/>
      <c r="C29" s="37"/>
      <c r="D29" s="15"/>
      <c r="E29" s="114"/>
      <c r="F29" s="312" t="s">
        <v>45</v>
      </c>
      <c r="G29" s="313"/>
      <c r="H29" s="33">
        <f>SUM('SO 6216'!K77:'SO 6216'!K125)</f>
        <v>0</v>
      </c>
      <c r="I29" s="25"/>
      <c r="J29" s="25"/>
      <c r="K29" s="26"/>
      <c r="L29" s="26"/>
      <c r="M29" s="26"/>
      <c r="N29" s="26"/>
      <c r="O29" s="76"/>
      <c r="P29" s="84">
        <f>ROUND(((ROUND(H29,2)*0)/100),2)</f>
        <v>0</v>
      </c>
      <c r="Q29" s="80"/>
      <c r="R29" s="26"/>
      <c r="S29" s="26"/>
      <c r="T29" s="26"/>
      <c r="U29" s="26"/>
      <c r="V29" s="120"/>
      <c r="W29" s="55"/>
    </row>
    <row r="30" spans="1:26" ht="18" customHeight="1" x14ac:dyDescent="0.25">
      <c r="A30" s="15"/>
      <c r="B30" s="42"/>
      <c r="C30" s="37"/>
      <c r="D30" s="15"/>
      <c r="E30" s="114"/>
      <c r="F30" s="314" t="s">
        <v>46</v>
      </c>
      <c r="G30" s="315"/>
      <c r="H30" s="108"/>
      <c r="I30" s="109"/>
      <c r="J30" s="21"/>
      <c r="K30" s="22"/>
      <c r="L30" s="22"/>
      <c r="M30" s="22"/>
      <c r="N30" s="22"/>
      <c r="O30" s="79"/>
      <c r="P30" s="110">
        <f>SUM(P27:P29)</f>
        <v>0</v>
      </c>
      <c r="Q30" s="80"/>
      <c r="R30" s="26"/>
      <c r="S30" s="26"/>
      <c r="T30" s="26"/>
      <c r="U30" s="26"/>
      <c r="V30" s="120"/>
      <c r="W30" s="55"/>
    </row>
    <row r="31" spans="1:26" ht="18" customHeight="1" x14ac:dyDescent="0.25">
      <c r="A31" s="15"/>
      <c r="B31" s="38"/>
      <c r="C31" s="30"/>
      <c r="D31" s="105"/>
      <c r="E31" s="115"/>
      <c r="F31" s="284"/>
      <c r="G31" s="272"/>
      <c r="H31" s="34"/>
      <c r="I31" s="25"/>
      <c r="J31" s="25"/>
      <c r="K31" s="26"/>
      <c r="L31" s="26"/>
      <c r="M31" s="26"/>
      <c r="N31" s="26"/>
      <c r="O31" s="76"/>
      <c r="P31" s="92"/>
      <c r="Q31" s="80"/>
      <c r="R31" s="26"/>
      <c r="S31" s="26"/>
      <c r="T31" s="26"/>
      <c r="U31" s="26"/>
      <c r="V31" s="120"/>
      <c r="W31" s="55"/>
    </row>
    <row r="32" spans="1:26" ht="18" customHeight="1" x14ac:dyDescent="0.25">
      <c r="A32" s="15"/>
      <c r="B32" s="116" t="s">
        <v>56</v>
      </c>
      <c r="C32" s="107"/>
      <c r="D32" s="19"/>
      <c r="E32" s="117" t="s">
        <v>57</v>
      </c>
      <c r="F32" s="74"/>
      <c r="G32" s="19"/>
      <c r="H32" s="35"/>
      <c r="I32" s="23"/>
      <c r="J32" s="23"/>
      <c r="K32" s="24"/>
      <c r="L32" s="24"/>
      <c r="M32" s="24"/>
      <c r="N32" s="24"/>
      <c r="O32" s="24"/>
      <c r="P32" s="18"/>
      <c r="Q32" s="24"/>
      <c r="R32" s="24"/>
      <c r="S32" s="24"/>
      <c r="T32" s="24"/>
      <c r="U32" s="24"/>
      <c r="V32" s="122"/>
      <c r="W32" s="55"/>
    </row>
    <row r="33" spans="1:23" ht="18" customHeight="1" x14ac:dyDescent="0.25">
      <c r="A33" s="15"/>
      <c r="B33" s="41"/>
      <c r="C33" s="36"/>
      <c r="D33" s="17"/>
      <c r="E33" s="17"/>
      <c r="F33" s="17"/>
      <c r="G33" s="17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25"/>
      <c r="W33" s="55"/>
    </row>
    <row r="34" spans="1:23" ht="18" customHeight="1" x14ac:dyDescent="0.25">
      <c r="A34" s="15"/>
      <c r="B34" s="42"/>
      <c r="C34" s="37"/>
      <c r="D34" s="3"/>
      <c r="E34" s="3"/>
      <c r="F34" s="3"/>
      <c r="G34" s="3"/>
      <c r="H34" s="3"/>
      <c r="I34" s="3"/>
      <c r="J34" s="3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6"/>
      <c r="W34" s="55"/>
    </row>
    <row r="35" spans="1:23" ht="18" customHeight="1" x14ac:dyDescent="0.25">
      <c r="A35" s="15"/>
      <c r="B35" s="42"/>
      <c r="C35" s="37"/>
      <c r="D35" s="3"/>
      <c r="E35" s="3"/>
      <c r="F35" s="3"/>
      <c r="G35" s="3"/>
      <c r="H35" s="3"/>
      <c r="I35" s="3"/>
      <c r="J35" s="3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6"/>
      <c r="W35" s="55"/>
    </row>
    <row r="36" spans="1:23" ht="18" customHeight="1" x14ac:dyDescent="0.25">
      <c r="A36" s="15"/>
      <c r="B36" s="42"/>
      <c r="C36" s="37"/>
      <c r="D36" s="3"/>
      <c r="E36" s="3"/>
      <c r="F36" s="3"/>
      <c r="G36" s="3"/>
      <c r="H36" s="3"/>
      <c r="I36" s="3"/>
      <c r="J36" s="3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6"/>
      <c r="W36" s="55"/>
    </row>
    <row r="37" spans="1:23" ht="18" customHeight="1" x14ac:dyDescent="0.25">
      <c r="A37" s="15"/>
      <c r="B37" s="38"/>
      <c r="C37" s="30"/>
      <c r="D37" s="8"/>
      <c r="E37" s="8"/>
      <c r="F37" s="8"/>
      <c r="G37" s="8"/>
      <c r="H37" s="8"/>
      <c r="I37" s="8"/>
      <c r="J37" s="8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27"/>
      <c r="W37" s="55"/>
    </row>
    <row r="38" spans="1:23" ht="18" customHeight="1" x14ac:dyDescent="0.25">
      <c r="A38" s="15"/>
      <c r="B38" s="128"/>
      <c r="C38" s="43"/>
      <c r="D38" s="129"/>
      <c r="E38" s="129"/>
      <c r="F38" s="129"/>
      <c r="G38" s="129"/>
      <c r="H38" s="129"/>
      <c r="I38" s="129"/>
      <c r="J38" s="129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1"/>
      <c r="W38" s="55"/>
    </row>
    <row r="39" spans="1:23" ht="18" customHeight="1" x14ac:dyDescent="0.25">
      <c r="A39" s="15"/>
      <c r="B39" s="42"/>
      <c r="C39" s="3"/>
      <c r="D39" s="3"/>
      <c r="E39" s="3"/>
      <c r="F39" s="3"/>
      <c r="G39" s="3"/>
      <c r="H39" s="3"/>
      <c r="I39" s="3"/>
      <c r="J39" s="3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220"/>
    </row>
    <row r="40" spans="1:23" ht="18" customHeight="1" x14ac:dyDescent="0.25">
      <c r="A40" s="15"/>
      <c r="B40" s="42"/>
      <c r="C40" s="3"/>
      <c r="D40" s="3"/>
      <c r="E40" s="3"/>
      <c r="F40" s="3"/>
      <c r="G40" s="3"/>
      <c r="H40" s="3"/>
      <c r="I40" s="3"/>
      <c r="J40" s="3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20"/>
    </row>
    <row r="41" spans="1:23" x14ac:dyDescent="0.25">
      <c r="A41" s="15"/>
      <c r="B41" s="42"/>
      <c r="C41" s="3"/>
      <c r="D41" s="3"/>
      <c r="E41" s="3"/>
      <c r="F41" s="3"/>
      <c r="G41" s="3"/>
      <c r="H41" s="3"/>
      <c r="I41" s="3"/>
      <c r="J41" s="3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220"/>
    </row>
    <row r="42" spans="1:23" x14ac:dyDescent="0.25">
      <c r="A42" s="137"/>
      <c r="B42" s="2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220"/>
    </row>
    <row r="43" spans="1:23" x14ac:dyDescent="0.25">
      <c r="A43" s="137"/>
      <c r="B43" s="211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55"/>
    </row>
    <row r="44" spans="1:23" ht="35.1" customHeight="1" x14ac:dyDescent="0.25">
      <c r="A44" s="137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5"/>
    </row>
    <row r="45" spans="1:23" x14ac:dyDescent="0.25">
      <c r="A45" s="137"/>
      <c r="B45" s="212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25"/>
      <c r="W45" s="55"/>
    </row>
    <row r="46" spans="1:23" ht="20.100000000000001" customHeight="1" x14ac:dyDescent="0.25">
      <c r="A46" s="209"/>
      <c r="B46" s="324" t="s">
        <v>28</v>
      </c>
      <c r="C46" s="325"/>
      <c r="D46" s="325"/>
      <c r="E46" s="326"/>
      <c r="F46" s="327" t="s">
        <v>25</v>
      </c>
      <c r="G46" s="325"/>
      <c r="H46" s="326"/>
      <c r="I46" s="136"/>
      <c r="J46" s="3"/>
      <c r="K46" s="3"/>
      <c r="L46" s="3"/>
      <c r="M46" s="3"/>
      <c r="N46" s="3"/>
      <c r="O46" s="3"/>
      <c r="P46" s="3"/>
      <c r="Q46" s="11"/>
      <c r="R46" s="11"/>
      <c r="S46" s="11"/>
      <c r="T46" s="11"/>
      <c r="U46" s="11"/>
      <c r="V46" s="126"/>
      <c r="W46" s="55"/>
    </row>
    <row r="47" spans="1:23" ht="20.100000000000001" customHeight="1" x14ac:dyDescent="0.25">
      <c r="A47" s="209"/>
      <c r="B47" s="324" t="s">
        <v>29</v>
      </c>
      <c r="C47" s="325"/>
      <c r="D47" s="325"/>
      <c r="E47" s="326"/>
      <c r="F47" s="327" t="s">
        <v>23</v>
      </c>
      <c r="G47" s="325"/>
      <c r="H47" s="326"/>
      <c r="I47" s="136"/>
      <c r="J47" s="3"/>
      <c r="K47" s="3"/>
      <c r="L47" s="3"/>
      <c r="M47" s="3"/>
      <c r="N47" s="3"/>
      <c r="O47" s="3"/>
      <c r="P47" s="3"/>
      <c r="Q47" s="11"/>
      <c r="R47" s="11"/>
      <c r="S47" s="11"/>
      <c r="T47" s="11"/>
      <c r="U47" s="11"/>
      <c r="V47" s="126"/>
      <c r="W47" s="55"/>
    </row>
    <row r="48" spans="1:23" ht="20.100000000000001" customHeight="1" x14ac:dyDescent="0.25">
      <c r="A48" s="209"/>
      <c r="B48" s="324" t="s">
        <v>30</v>
      </c>
      <c r="C48" s="325"/>
      <c r="D48" s="325"/>
      <c r="E48" s="326"/>
      <c r="F48" s="327" t="s">
        <v>96</v>
      </c>
      <c r="G48" s="325"/>
      <c r="H48" s="326"/>
      <c r="I48" s="136"/>
      <c r="J48" s="3"/>
      <c r="K48" s="3"/>
      <c r="L48" s="3"/>
      <c r="M48" s="3"/>
      <c r="N48" s="3"/>
      <c r="O48" s="3"/>
      <c r="P48" s="3"/>
      <c r="Q48" s="11"/>
      <c r="R48" s="11"/>
      <c r="S48" s="11"/>
      <c r="T48" s="11"/>
      <c r="U48" s="11"/>
      <c r="V48" s="126"/>
      <c r="W48" s="55"/>
    </row>
    <row r="49" spans="1:26" ht="30" customHeight="1" x14ac:dyDescent="0.25">
      <c r="A49" s="209"/>
      <c r="B49" s="328" t="s">
        <v>1</v>
      </c>
      <c r="C49" s="329"/>
      <c r="D49" s="329"/>
      <c r="E49" s="329"/>
      <c r="F49" s="329"/>
      <c r="G49" s="329"/>
      <c r="H49" s="329"/>
      <c r="I49" s="330"/>
      <c r="J49" s="3"/>
      <c r="K49" s="3"/>
      <c r="L49" s="3"/>
      <c r="M49" s="3"/>
      <c r="N49" s="3"/>
      <c r="O49" s="3"/>
      <c r="P49" s="3"/>
      <c r="Q49" s="11"/>
      <c r="R49" s="11"/>
      <c r="S49" s="11"/>
      <c r="T49" s="11"/>
      <c r="U49" s="11"/>
      <c r="V49" s="126"/>
      <c r="W49" s="55"/>
    </row>
    <row r="50" spans="1:26" x14ac:dyDescent="0.25">
      <c r="A50" s="15"/>
      <c r="B50" s="213" t="s">
        <v>797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1"/>
      <c r="R50" s="11"/>
      <c r="S50" s="11"/>
      <c r="T50" s="11"/>
      <c r="U50" s="11"/>
      <c r="V50" s="126"/>
      <c r="W50" s="55"/>
    </row>
    <row r="51" spans="1:26" x14ac:dyDescent="0.25">
      <c r="A51" s="15"/>
      <c r="B51" s="4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1"/>
      <c r="R51" s="11"/>
      <c r="S51" s="11"/>
      <c r="T51" s="11"/>
      <c r="U51" s="11"/>
      <c r="V51" s="126"/>
      <c r="W51" s="55"/>
    </row>
    <row r="52" spans="1:26" x14ac:dyDescent="0.25">
      <c r="A52" s="15"/>
      <c r="B52" s="4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1"/>
      <c r="R52" s="11"/>
      <c r="S52" s="11"/>
      <c r="T52" s="11"/>
      <c r="U52" s="11"/>
      <c r="V52" s="126"/>
      <c r="W52" s="55"/>
    </row>
    <row r="53" spans="1:26" x14ac:dyDescent="0.25">
      <c r="A53" s="15"/>
      <c r="B53" s="213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1"/>
      <c r="R53" s="11"/>
      <c r="S53" s="11"/>
      <c r="T53" s="11"/>
      <c r="U53" s="11"/>
      <c r="V53" s="126"/>
      <c r="W53" s="55"/>
    </row>
    <row r="54" spans="1:26" x14ac:dyDescent="0.25">
      <c r="A54" s="2"/>
      <c r="B54" s="319" t="s">
        <v>59</v>
      </c>
      <c r="C54" s="320"/>
      <c r="D54" s="135"/>
      <c r="E54" s="135" t="s">
        <v>53</v>
      </c>
      <c r="F54" s="135" t="s">
        <v>54</v>
      </c>
      <c r="G54" s="135" t="s">
        <v>38</v>
      </c>
      <c r="H54" s="135" t="s">
        <v>60</v>
      </c>
      <c r="I54" s="135" t="s">
        <v>61</v>
      </c>
      <c r="J54" s="134"/>
      <c r="K54" s="134"/>
      <c r="L54" s="134"/>
      <c r="M54" s="134"/>
      <c r="N54" s="134"/>
      <c r="O54" s="134"/>
      <c r="P54" s="134"/>
      <c r="Q54" s="132"/>
      <c r="R54" s="132"/>
      <c r="S54" s="132"/>
      <c r="T54" s="132"/>
      <c r="U54" s="132"/>
      <c r="V54" s="154"/>
      <c r="W54" s="55"/>
    </row>
    <row r="55" spans="1:26" x14ac:dyDescent="0.25">
      <c r="A55" s="10"/>
      <c r="B55" s="334" t="s">
        <v>64</v>
      </c>
      <c r="C55" s="335"/>
      <c r="D55" s="335"/>
      <c r="E55" s="141"/>
      <c r="F55" s="141"/>
      <c r="G55" s="141"/>
      <c r="H55" s="142"/>
      <c r="I55" s="142"/>
      <c r="J55" s="142"/>
      <c r="K55" s="142"/>
      <c r="L55" s="142"/>
      <c r="M55" s="142"/>
      <c r="N55" s="142"/>
      <c r="O55" s="142"/>
      <c r="P55" s="142"/>
      <c r="Q55" s="143"/>
      <c r="R55" s="143"/>
      <c r="S55" s="143"/>
      <c r="T55" s="143"/>
      <c r="U55" s="143"/>
      <c r="V55" s="155"/>
      <c r="W55" s="221"/>
      <c r="X55" s="144"/>
      <c r="Y55" s="144"/>
      <c r="Z55" s="144"/>
    </row>
    <row r="56" spans="1:26" x14ac:dyDescent="0.25">
      <c r="A56" s="10"/>
      <c r="B56" s="331" t="s">
        <v>65</v>
      </c>
      <c r="C56" s="269"/>
      <c r="D56" s="269"/>
      <c r="E56" s="69">
        <f>'SO 6216'!L93</f>
        <v>0</v>
      </c>
      <c r="F56" s="69">
        <f>'SO 6216'!M93</f>
        <v>0</v>
      </c>
      <c r="G56" s="69">
        <f>'SO 6216'!I93</f>
        <v>0</v>
      </c>
      <c r="H56" s="145">
        <f>'SO 6216'!S93</f>
        <v>14.46</v>
      </c>
      <c r="I56" s="145">
        <f>'SO 6216'!V93</f>
        <v>0</v>
      </c>
      <c r="J56" s="145"/>
      <c r="K56" s="145"/>
      <c r="L56" s="145"/>
      <c r="M56" s="145"/>
      <c r="N56" s="145"/>
      <c r="O56" s="145"/>
      <c r="P56" s="145"/>
      <c r="Q56" s="144"/>
      <c r="R56" s="144"/>
      <c r="S56" s="144"/>
      <c r="T56" s="144"/>
      <c r="U56" s="144"/>
      <c r="V56" s="156"/>
      <c r="W56" s="221"/>
      <c r="X56" s="144"/>
      <c r="Y56" s="144"/>
      <c r="Z56" s="144"/>
    </row>
    <row r="57" spans="1:26" x14ac:dyDescent="0.25">
      <c r="A57" s="10"/>
      <c r="B57" s="331" t="s">
        <v>68</v>
      </c>
      <c r="C57" s="269"/>
      <c r="D57" s="269"/>
      <c r="E57" s="69">
        <f>'SO 6216'!L100</f>
        <v>0</v>
      </c>
      <c r="F57" s="69">
        <f>'SO 6216'!M100</f>
        <v>0</v>
      </c>
      <c r="G57" s="69">
        <f>'SO 6216'!I100</f>
        <v>0</v>
      </c>
      <c r="H57" s="145">
        <f>'SO 6216'!S100</f>
        <v>10.18</v>
      </c>
      <c r="I57" s="145">
        <f>'SO 6216'!V100</f>
        <v>0</v>
      </c>
      <c r="J57" s="145"/>
      <c r="K57" s="145"/>
      <c r="L57" s="145"/>
      <c r="M57" s="145"/>
      <c r="N57" s="145"/>
      <c r="O57" s="145"/>
      <c r="P57" s="145"/>
      <c r="Q57" s="144"/>
      <c r="R57" s="144"/>
      <c r="S57" s="144"/>
      <c r="T57" s="144"/>
      <c r="U57" s="144"/>
      <c r="V57" s="156"/>
      <c r="W57" s="221"/>
      <c r="X57" s="144"/>
      <c r="Y57" s="144"/>
      <c r="Z57" s="144"/>
    </row>
    <row r="58" spans="1:26" x14ac:dyDescent="0.25">
      <c r="A58" s="10"/>
      <c r="B58" s="331" t="s">
        <v>71</v>
      </c>
      <c r="C58" s="269"/>
      <c r="D58" s="269"/>
      <c r="E58" s="69">
        <f>'SO 6216'!L119</f>
        <v>0</v>
      </c>
      <c r="F58" s="69">
        <f>'SO 6216'!M119</f>
        <v>0</v>
      </c>
      <c r="G58" s="69">
        <f>'SO 6216'!I119</f>
        <v>0</v>
      </c>
      <c r="H58" s="145">
        <f>'SO 6216'!S119</f>
        <v>0.01</v>
      </c>
      <c r="I58" s="145">
        <f>'SO 6216'!V119</f>
        <v>0</v>
      </c>
      <c r="J58" s="145"/>
      <c r="K58" s="145"/>
      <c r="L58" s="145"/>
      <c r="M58" s="145"/>
      <c r="N58" s="145"/>
      <c r="O58" s="145"/>
      <c r="P58" s="145"/>
      <c r="Q58" s="144"/>
      <c r="R58" s="144"/>
      <c r="S58" s="144"/>
      <c r="T58" s="144"/>
      <c r="U58" s="144"/>
      <c r="V58" s="156"/>
      <c r="W58" s="221"/>
      <c r="X58" s="144"/>
      <c r="Y58" s="144"/>
      <c r="Z58" s="144"/>
    </row>
    <row r="59" spans="1:26" x14ac:dyDescent="0.25">
      <c r="A59" s="10"/>
      <c r="B59" s="331" t="s">
        <v>72</v>
      </c>
      <c r="C59" s="269"/>
      <c r="D59" s="269"/>
      <c r="E59" s="69">
        <f>'SO 6216'!L123</f>
        <v>0</v>
      </c>
      <c r="F59" s="69">
        <f>'SO 6216'!M123</f>
        <v>0</v>
      </c>
      <c r="G59" s="69">
        <f>'SO 6216'!I123</f>
        <v>0</v>
      </c>
      <c r="H59" s="145">
        <f>'SO 6216'!S123</f>
        <v>0</v>
      </c>
      <c r="I59" s="145">
        <f>'SO 6216'!V123</f>
        <v>0</v>
      </c>
      <c r="J59" s="145"/>
      <c r="K59" s="145"/>
      <c r="L59" s="145"/>
      <c r="M59" s="145"/>
      <c r="N59" s="145"/>
      <c r="O59" s="145"/>
      <c r="P59" s="145"/>
      <c r="Q59" s="144"/>
      <c r="R59" s="144"/>
      <c r="S59" s="144"/>
      <c r="T59" s="144"/>
      <c r="U59" s="144"/>
      <c r="V59" s="156"/>
      <c r="W59" s="221"/>
      <c r="X59" s="144"/>
      <c r="Y59" s="144"/>
      <c r="Z59" s="144"/>
    </row>
    <row r="60" spans="1:26" x14ac:dyDescent="0.25">
      <c r="A60" s="10"/>
      <c r="B60" s="332" t="s">
        <v>64</v>
      </c>
      <c r="C60" s="333"/>
      <c r="D60" s="333"/>
      <c r="E60" s="146">
        <f>'SO 6216'!L125</f>
        <v>0</v>
      </c>
      <c r="F60" s="146">
        <f>'SO 6216'!M125</f>
        <v>0</v>
      </c>
      <c r="G60" s="146">
        <f>'SO 6216'!I125</f>
        <v>0</v>
      </c>
      <c r="H60" s="147">
        <f>'SO 6216'!S125</f>
        <v>24.65</v>
      </c>
      <c r="I60" s="147">
        <f>'SO 6216'!V125</f>
        <v>0</v>
      </c>
      <c r="J60" s="147"/>
      <c r="K60" s="147"/>
      <c r="L60" s="147"/>
      <c r="M60" s="147"/>
      <c r="N60" s="147"/>
      <c r="O60" s="147"/>
      <c r="P60" s="147"/>
      <c r="Q60" s="144"/>
      <c r="R60" s="144"/>
      <c r="S60" s="144"/>
      <c r="T60" s="144"/>
      <c r="U60" s="144"/>
      <c r="V60" s="156"/>
      <c r="W60" s="221"/>
      <c r="X60" s="144"/>
      <c r="Y60" s="144"/>
      <c r="Z60" s="144"/>
    </row>
    <row r="61" spans="1:26" x14ac:dyDescent="0.25">
      <c r="A61" s="1"/>
      <c r="B61" s="214"/>
      <c r="C61" s="1"/>
      <c r="D61" s="1"/>
      <c r="E61" s="139"/>
      <c r="F61" s="139"/>
      <c r="G61" s="139"/>
      <c r="H61" s="140"/>
      <c r="I61" s="140"/>
      <c r="J61" s="140"/>
      <c r="K61" s="140"/>
      <c r="L61" s="140"/>
      <c r="M61" s="140"/>
      <c r="N61" s="140"/>
      <c r="O61" s="140"/>
      <c r="P61" s="140"/>
      <c r="V61" s="157"/>
      <c r="W61" s="55"/>
    </row>
    <row r="62" spans="1:26" x14ac:dyDescent="0.25">
      <c r="A62" s="148"/>
      <c r="B62" s="347" t="s">
        <v>84</v>
      </c>
      <c r="C62" s="348"/>
      <c r="D62" s="348"/>
      <c r="E62" s="150">
        <f>'SO 6216'!L126</f>
        <v>0</v>
      </c>
      <c r="F62" s="150">
        <f>'SO 6216'!M126</f>
        <v>0</v>
      </c>
      <c r="G62" s="150">
        <f>'SO 6216'!I126</f>
        <v>0</v>
      </c>
      <c r="H62" s="151">
        <f>'SO 6216'!S126</f>
        <v>24.65</v>
      </c>
      <c r="I62" s="151">
        <f>'SO 6216'!V126</f>
        <v>0</v>
      </c>
      <c r="J62" s="152"/>
      <c r="K62" s="152"/>
      <c r="L62" s="152"/>
      <c r="M62" s="152"/>
      <c r="N62" s="152"/>
      <c r="O62" s="152"/>
      <c r="P62" s="152"/>
      <c r="Q62" s="153"/>
      <c r="R62" s="153"/>
      <c r="S62" s="153"/>
      <c r="T62" s="153"/>
      <c r="U62" s="153"/>
      <c r="V62" s="158"/>
      <c r="W62" s="221"/>
      <c r="X62" s="149"/>
      <c r="Y62" s="149"/>
      <c r="Z62" s="149"/>
    </row>
    <row r="63" spans="1:26" x14ac:dyDescent="0.25">
      <c r="A63" s="15"/>
      <c r="B63" s="42"/>
      <c r="C63" s="3"/>
      <c r="D63" s="3"/>
      <c r="E63" s="14"/>
      <c r="F63" s="14"/>
      <c r="G63" s="14"/>
      <c r="H63" s="159"/>
      <c r="I63" s="159"/>
      <c r="J63" s="159"/>
      <c r="K63" s="159"/>
      <c r="L63" s="159"/>
      <c r="M63" s="159"/>
      <c r="N63" s="159"/>
      <c r="O63" s="159"/>
      <c r="P63" s="159"/>
      <c r="Q63" s="11"/>
      <c r="R63" s="11"/>
      <c r="S63" s="11"/>
      <c r="T63" s="11"/>
      <c r="U63" s="11"/>
      <c r="V63" s="11"/>
      <c r="W63" s="55"/>
    </row>
    <row r="64" spans="1:26" x14ac:dyDescent="0.25">
      <c r="A64" s="15"/>
      <c r="B64" s="42"/>
      <c r="C64" s="3"/>
      <c r="D64" s="3"/>
      <c r="E64" s="14"/>
      <c r="F64" s="14"/>
      <c r="G64" s="14"/>
      <c r="H64" s="159"/>
      <c r="I64" s="159"/>
      <c r="J64" s="159"/>
      <c r="K64" s="159"/>
      <c r="L64" s="159"/>
      <c r="M64" s="159"/>
      <c r="N64" s="159"/>
      <c r="O64" s="159"/>
      <c r="P64" s="159"/>
      <c r="Q64" s="11"/>
      <c r="R64" s="11"/>
      <c r="S64" s="11"/>
      <c r="T64" s="11"/>
      <c r="U64" s="11"/>
      <c r="V64" s="11"/>
      <c r="W64" s="55"/>
    </row>
    <row r="65" spans="1:26" x14ac:dyDescent="0.25">
      <c r="A65" s="15"/>
      <c r="B65" s="38"/>
      <c r="C65" s="8"/>
      <c r="D65" s="8"/>
      <c r="E65" s="27"/>
      <c r="F65" s="27"/>
      <c r="G65" s="27"/>
      <c r="H65" s="160"/>
      <c r="I65" s="160"/>
      <c r="J65" s="160"/>
      <c r="K65" s="160"/>
      <c r="L65" s="160"/>
      <c r="M65" s="160"/>
      <c r="N65" s="160"/>
      <c r="O65" s="160"/>
      <c r="P65" s="160"/>
      <c r="Q65" s="16"/>
      <c r="R65" s="16"/>
      <c r="S65" s="16"/>
      <c r="T65" s="16"/>
      <c r="U65" s="16"/>
      <c r="V65" s="16"/>
      <c r="W65" s="55"/>
    </row>
    <row r="66" spans="1:26" ht="35.1" customHeight="1" x14ac:dyDescent="0.25">
      <c r="A66" s="1"/>
      <c r="B66" s="338" t="s">
        <v>85</v>
      </c>
      <c r="C66" s="339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55"/>
    </row>
    <row r="67" spans="1:26" x14ac:dyDescent="0.25">
      <c r="A67" s="15"/>
      <c r="B67" s="99"/>
      <c r="C67" s="19"/>
      <c r="D67" s="19"/>
      <c r="E67" s="101"/>
      <c r="F67" s="101"/>
      <c r="G67" s="101"/>
      <c r="H67" s="174"/>
      <c r="I67" s="174"/>
      <c r="J67" s="174"/>
      <c r="K67" s="174"/>
      <c r="L67" s="174"/>
      <c r="M67" s="174"/>
      <c r="N67" s="174"/>
      <c r="O67" s="174"/>
      <c r="P67" s="174"/>
      <c r="Q67" s="20"/>
      <c r="R67" s="20"/>
      <c r="S67" s="20"/>
      <c r="T67" s="20"/>
      <c r="U67" s="20"/>
      <c r="V67" s="20"/>
      <c r="W67" s="55"/>
    </row>
    <row r="68" spans="1:26" ht="20.100000000000001" customHeight="1" x14ac:dyDescent="0.25">
      <c r="A68" s="209"/>
      <c r="B68" s="341" t="s">
        <v>28</v>
      </c>
      <c r="C68" s="342"/>
      <c r="D68" s="342"/>
      <c r="E68" s="343"/>
      <c r="F68" s="172"/>
      <c r="G68" s="172"/>
      <c r="H68" s="173" t="s">
        <v>25</v>
      </c>
      <c r="I68" s="344"/>
      <c r="J68" s="345"/>
      <c r="K68" s="345"/>
      <c r="L68" s="345"/>
      <c r="M68" s="345"/>
      <c r="N68" s="345"/>
      <c r="O68" s="345"/>
      <c r="P68" s="346"/>
      <c r="Q68" s="18"/>
      <c r="R68" s="18"/>
      <c r="S68" s="18"/>
      <c r="T68" s="18"/>
      <c r="U68" s="18"/>
      <c r="V68" s="18"/>
      <c r="W68" s="55"/>
    </row>
    <row r="69" spans="1:26" ht="20.100000000000001" customHeight="1" x14ac:dyDescent="0.25">
      <c r="A69" s="209"/>
      <c r="B69" s="324" t="s">
        <v>29</v>
      </c>
      <c r="C69" s="325"/>
      <c r="D69" s="325"/>
      <c r="E69" s="326"/>
      <c r="F69" s="168"/>
      <c r="G69" s="168"/>
      <c r="H69" s="169" t="s">
        <v>23</v>
      </c>
      <c r="I69" s="169"/>
      <c r="J69" s="159"/>
      <c r="K69" s="159"/>
      <c r="L69" s="159"/>
      <c r="M69" s="159"/>
      <c r="N69" s="159"/>
      <c r="O69" s="159"/>
      <c r="P69" s="159"/>
      <c r="Q69" s="11"/>
      <c r="R69" s="11"/>
      <c r="S69" s="11"/>
      <c r="T69" s="11"/>
      <c r="U69" s="11"/>
      <c r="V69" s="11"/>
      <c r="W69" s="55"/>
    </row>
    <row r="70" spans="1:26" ht="20.100000000000001" customHeight="1" x14ac:dyDescent="0.25">
      <c r="A70" s="209"/>
      <c r="B70" s="324" t="s">
        <v>30</v>
      </c>
      <c r="C70" s="325"/>
      <c r="D70" s="325"/>
      <c r="E70" s="326"/>
      <c r="F70" s="168"/>
      <c r="G70" s="168"/>
      <c r="H70" s="169" t="s">
        <v>96</v>
      </c>
      <c r="I70" s="169"/>
      <c r="J70" s="159"/>
      <c r="K70" s="159"/>
      <c r="L70" s="159"/>
      <c r="M70" s="159"/>
      <c r="N70" s="159"/>
      <c r="O70" s="159"/>
      <c r="P70" s="159"/>
      <c r="Q70" s="11"/>
      <c r="R70" s="11"/>
      <c r="S70" s="11"/>
      <c r="T70" s="11"/>
      <c r="U70" s="11"/>
      <c r="V70" s="11"/>
      <c r="W70" s="55"/>
    </row>
    <row r="71" spans="1:26" ht="20.100000000000001" customHeight="1" x14ac:dyDescent="0.25">
      <c r="A71" s="15"/>
      <c r="B71" s="213" t="s">
        <v>97</v>
      </c>
      <c r="C71" s="3"/>
      <c r="D71" s="3"/>
      <c r="E71" s="14"/>
      <c r="F71" s="14"/>
      <c r="G71" s="14"/>
      <c r="H71" s="159"/>
      <c r="I71" s="159"/>
      <c r="J71" s="159"/>
      <c r="K71" s="159"/>
      <c r="L71" s="159"/>
      <c r="M71" s="159"/>
      <c r="N71" s="159"/>
      <c r="O71" s="159"/>
      <c r="P71" s="159"/>
      <c r="Q71" s="11"/>
      <c r="R71" s="11"/>
      <c r="S71" s="11"/>
      <c r="T71" s="11"/>
      <c r="U71" s="11"/>
      <c r="V71" s="11"/>
      <c r="W71" s="55"/>
    </row>
    <row r="72" spans="1:26" ht="20.100000000000001" customHeight="1" x14ac:dyDescent="0.25">
      <c r="A72" s="15"/>
      <c r="B72" s="213" t="s">
        <v>797</v>
      </c>
      <c r="C72" s="3"/>
      <c r="D72" s="3"/>
      <c r="E72" s="14"/>
      <c r="F72" s="14"/>
      <c r="G72" s="14"/>
      <c r="H72" s="159"/>
      <c r="I72" s="159"/>
      <c r="J72" s="159"/>
      <c r="K72" s="159"/>
      <c r="L72" s="159"/>
      <c r="M72" s="159"/>
      <c r="N72" s="159"/>
      <c r="O72" s="159"/>
      <c r="P72" s="159"/>
      <c r="Q72" s="11"/>
      <c r="R72" s="11"/>
      <c r="S72" s="11"/>
      <c r="T72" s="11"/>
      <c r="U72" s="11"/>
      <c r="V72" s="11"/>
      <c r="W72" s="55"/>
    </row>
    <row r="73" spans="1:26" ht="20.100000000000001" customHeight="1" x14ac:dyDescent="0.25">
      <c r="A73" s="15"/>
      <c r="B73" s="42"/>
      <c r="C73" s="3"/>
      <c r="D73" s="3"/>
      <c r="E73" s="14"/>
      <c r="F73" s="14"/>
      <c r="G73" s="14"/>
      <c r="H73" s="159"/>
      <c r="I73" s="159"/>
      <c r="J73" s="159"/>
      <c r="K73" s="159"/>
      <c r="L73" s="159"/>
      <c r="M73" s="159"/>
      <c r="N73" s="159"/>
      <c r="O73" s="159"/>
      <c r="P73" s="159"/>
      <c r="Q73" s="11"/>
      <c r="R73" s="11"/>
      <c r="S73" s="11"/>
      <c r="T73" s="11"/>
      <c r="U73" s="11"/>
      <c r="V73" s="11"/>
      <c r="W73" s="55"/>
    </row>
    <row r="74" spans="1:26" ht="20.100000000000001" customHeight="1" x14ac:dyDescent="0.25">
      <c r="A74" s="15"/>
      <c r="B74" s="42"/>
      <c r="C74" s="3"/>
      <c r="D74" s="3"/>
      <c r="E74" s="14"/>
      <c r="F74" s="14"/>
      <c r="G74" s="14"/>
      <c r="H74" s="159"/>
      <c r="I74" s="159"/>
      <c r="J74" s="159"/>
      <c r="K74" s="159"/>
      <c r="L74" s="159"/>
      <c r="M74" s="159"/>
      <c r="N74" s="159"/>
      <c r="O74" s="159"/>
      <c r="P74" s="159"/>
      <c r="Q74" s="11"/>
      <c r="R74" s="11"/>
      <c r="S74" s="11"/>
      <c r="T74" s="11"/>
      <c r="U74" s="11"/>
      <c r="V74" s="11"/>
      <c r="W74" s="55"/>
    </row>
    <row r="75" spans="1:26" ht="20.100000000000001" customHeight="1" x14ac:dyDescent="0.25">
      <c r="A75" s="15"/>
      <c r="B75" s="215" t="s">
        <v>63</v>
      </c>
      <c r="C75" s="170"/>
      <c r="D75" s="170"/>
      <c r="E75" s="14"/>
      <c r="F75" s="14"/>
      <c r="G75" s="14"/>
      <c r="H75" s="159"/>
      <c r="I75" s="159"/>
      <c r="J75" s="159"/>
      <c r="K75" s="159"/>
      <c r="L75" s="159"/>
      <c r="M75" s="159"/>
      <c r="N75" s="159"/>
      <c r="O75" s="159"/>
      <c r="P75" s="159"/>
      <c r="Q75" s="11"/>
      <c r="R75" s="11"/>
      <c r="S75" s="11"/>
      <c r="T75" s="11"/>
      <c r="U75" s="11"/>
      <c r="V75" s="11"/>
      <c r="W75" s="55"/>
    </row>
    <row r="76" spans="1:26" x14ac:dyDescent="0.25">
      <c r="A76" s="2"/>
      <c r="B76" s="216" t="s">
        <v>86</v>
      </c>
      <c r="C76" s="135" t="s">
        <v>87</v>
      </c>
      <c r="D76" s="135" t="s">
        <v>88</v>
      </c>
      <c r="E76" s="161"/>
      <c r="F76" s="161" t="s">
        <v>89</v>
      </c>
      <c r="G76" s="161" t="s">
        <v>90</v>
      </c>
      <c r="H76" s="162" t="s">
        <v>91</v>
      </c>
      <c r="I76" s="162" t="s">
        <v>92</v>
      </c>
      <c r="J76" s="162"/>
      <c r="K76" s="162"/>
      <c r="L76" s="162"/>
      <c r="M76" s="162"/>
      <c r="N76" s="162"/>
      <c r="O76" s="162"/>
      <c r="P76" s="162" t="s">
        <v>93</v>
      </c>
      <c r="Q76" s="163"/>
      <c r="R76" s="163"/>
      <c r="S76" s="135" t="s">
        <v>94</v>
      </c>
      <c r="T76" s="164"/>
      <c r="U76" s="164"/>
      <c r="V76" s="135" t="s">
        <v>95</v>
      </c>
      <c r="W76" s="55"/>
    </row>
    <row r="77" spans="1:26" x14ac:dyDescent="0.25">
      <c r="A77" s="10"/>
      <c r="B77" s="75"/>
      <c r="C77" s="175"/>
      <c r="D77" s="335" t="s">
        <v>64</v>
      </c>
      <c r="E77" s="335"/>
      <c r="F77" s="141"/>
      <c r="G77" s="176"/>
      <c r="H77" s="141"/>
      <c r="I77" s="141"/>
      <c r="J77" s="142"/>
      <c r="K77" s="142"/>
      <c r="L77" s="142"/>
      <c r="M77" s="142"/>
      <c r="N77" s="142"/>
      <c r="O77" s="142"/>
      <c r="P77" s="142"/>
      <c r="Q77" s="111"/>
      <c r="R77" s="111"/>
      <c r="S77" s="111"/>
      <c r="T77" s="111"/>
      <c r="U77" s="111"/>
      <c r="V77" s="202"/>
      <c r="W77" s="221"/>
      <c r="X77" s="144"/>
      <c r="Y77" s="144"/>
      <c r="Z77" s="144"/>
    </row>
    <row r="78" spans="1:26" x14ac:dyDescent="0.25">
      <c r="A78" s="10"/>
      <c r="B78" s="57"/>
      <c r="C78" s="178">
        <v>1</v>
      </c>
      <c r="D78" s="336" t="s">
        <v>98</v>
      </c>
      <c r="E78" s="336"/>
      <c r="F78" s="69"/>
      <c r="G78" s="177"/>
      <c r="H78" s="69"/>
      <c r="I78" s="69"/>
      <c r="J78" s="145"/>
      <c r="K78" s="145"/>
      <c r="L78" s="145"/>
      <c r="M78" s="145"/>
      <c r="N78" s="145"/>
      <c r="O78" s="145"/>
      <c r="P78" s="145"/>
      <c r="Q78" s="10"/>
      <c r="R78" s="10"/>
      <c r="S78" s="10"/>
      <c r="T78" s="10"/>
      <c r="U78" s="10"/>
      <c r="V78" s="203"/>
      <c r="W78" s="221"/>
      <c r="X78" s="144"/>
      <c r="Y78" s="144"/>
      <c r="Z78" s="144"/>
    </row>
    <row r="79" spans="1:26" ht="24.95" customHeight="1" x14ac:dyDescent="0.25">
      <c r="A79" s="185"/>
      <c r="B79" s="217"/>
      <c r="C79" s="186" t="s">
        <v>751</v>
      </c>
      <c r="D79" s="337" t="s">
        <v>752</v>
      </c>
      <c r="E79" s="337"/>
      <c r="F79" s="180" t="s">
        <v>101</v>
      </c>
      <c r="G79" s="181">
        <v>50</v>
      </c>
      <c r="H79" s="187"/>
      <c r="I79" s="180">
        <f t="shared" ref="I79:I92" si="0">ROUND(G79*(H79),2)</f>
        <v>0</v>
      </c>
      <c r="J79" s="182">
        <f t="shared" ref="J79:J92" si="1">ROUND(G79*(N79),2)</f>
        <v>0</v>
      </c>
      <c r="K79" s="183">
        <f t="shared" ref="K79:K92" si="2">ROUND(G79*(O79),2)</f>
        <v>0</v>
      </c>
      <c r="L79" s="183">
        <f t="shared" ref="L79:L92" si="3">ROUND(G79*(H79),2)</f>
        <v>0</v>
      </c>
      <c r="M79" s="183"/>
      <c r="N79" s="183">
        <v>0</v>
      </c>
      <c r="O79" s="183"/>
      <c r="P79" s="188"/>
      <c r="Q79" s="188"/>
      <c r="R79" s="188"/>
      <c r="S79" s="184">
        <f t="shared" ref="S79:S92" si="4">ROUND(G79*(P79),3)</f>
        <v>0</v>
      </c>
      <c r="T79" s="184"/>
      <c r="U79" s="184"/>
      <c r="V79" s="204"/>
      <c r="W79" s="55"/>
      <c r="Z79">
        <v>0</v>
      </c>
    </row>
    <row r="80" spans="1:26" ht="24.95" customHeight="1" x14ac:dyDescent="0.25">
      <c r="A80" s="185"/>
      <c r="B80" s="217"/>
      <c r="C80" s="186" t="s">
        <v>753</v>
      </c>
      <c r="D80" s="337" t="s">
        <v>754</v>
      </c>
      <c r="E80" s="337"/>
      <c r="F80" s="180" t="s">
        <v>101</v>
      </c>
      <c r="G80" s="181">
        <v>25</v>
      </c>
      <c r="H80" s="187"/>
      <c r="I80" s="180">
        <f t="shared" si="0"/>
        <v>0</v>
      </c>
      <c r="J80" s="182">
        <f t="shared" si="1"/>
        <v>0</v>
      </c>
      <c r="K80" s="183">
        <f t="shared" si="2"/>
        <v>0</v>
      </c>
      <c r="L80" s="183">
        <f t="shared" si="3"/>
        <v>0</v>
      </c>
      <c r="M80" s="183"/>
      <c r="N80" s="183">
        <v>0</v>
      </c>
      <c r="O80" s="183"/>
      <c r="P80" s="188"/>
      <c r="Q80" s="188"/>
      <c r="R80" s="188"/>
      <c r="S80" s="184">
        <f t="shared" si="4"/>
        <v>0</v>
      </c>
      <c r="T80" s="184"/>
      <c r="U80" s="184"/>
      <c r="V80" s="204"/>
      <c r="W80" s="55"/>
      <c r="Z80">
        <v>0</v>
      </c>
    </row>
    <row r="81" spans="1:26" ht="24.95" customHeight="1" x14ac:dyDescent="0.25">
      <c r="A81" s="185"/>
      <c r="B81" s="217"/>
      <c r="C81" s="186" t="s">
        <v>364</v>
      </c>
      <c r="D81" s="337" t="s">
        <v>365</v>
      </c>
      <c r="E81" s="337"/>
      <c r="F81" s="180" t="s">
        <v>101</v>
      </c>
      <c r="G81" s="181">
        <v>30</v>
      </c>
      <c r="H81" s="187"/>
      <c r="I81" s="180">
        <f t="shared" si="0"/>
        <v>0</v>
      </c>
      <c r="J81" s="182">
        <f t="shared" si="1"/>
        <v>0</v>
      </c>
      <c r="K81" s="183">
        <f t="shared" si="2"/>
        <v>0</v>
      </c>
      <c r="L81" s="183">
        <f t="shared" si="3"/>
        <v>0</v>
      </c>
      <c r="M81" s="183"/>
      <c r="N81" s="183">
        <v>0</v>
      </c>
      <c r="O81" s="183"/>
      <c r="P81" s="188"/>
      <c r="Q81" s="188"/>
      <c r="R81" s="188"/>
      <c r="S81" s="184">
        <f t="shared" si="4"/>
        <v>0</v>
      </c>
      <c r="T81" s="184"/>
      <c r="U81" s="184"/>
      <c r="V81" s="204"/>
      <c r="W81" s="55"/>
      <c r="Z81">
        <v>0</v>
      </c>
    </row>
    <row r="82" spans="1:26" ht="35.1" customHeight="1" x14ac:dyDescent="0.25">
      <c r="A82" s="185"/>
      <c r="B82" s="217"/>
      <c r="C82" s="186" t="s">
        <v>366</v>
      </c>
      <c r="D82" s="337" t="s">
        <v>367</v>
      </c>
      <c r="E82" s="337"/>
      <c r="F82" s="180" t="s">
        <v>101</v>
      </c>
      <c r="G82" s="181">
        <v>15</v>
      </c>
      <c r="H82" s="187"/>
      <c r="I82" s="180">
        <f t="shared" si="0"/>
        <v>0</v>
      </c>
      <c r="J82" s="182">
        <f t="shared" si="1"/>
        <v>0</v>
      </c>
      <c r="K82" s="183">
        <f t="shared" si="2"/>
        <v>0</v>
      </c>
      <c r="L82" s="183">
        <f t="shared" si="3"/>
        <v>0</v>
      </c>
      <c r="M82" s="183"/>
      <c r="N82" s="183">
        <v>0</v>
      </c>
      <c r="O82" s="183"/>
      <c r="P82" s="188"/>
      <c r="Q82" s="188"/>
      <c r="R82" s="188"/>
      <c r="S82" s="184">
        <f t="shared" si="4"/>
        <v>0</v>
      </c>
      <c r="T82" s="184"/>
      <c r="U82" s="184"/>
      <c r="V82" s="204"/>
      <c r="W82" s="55"/>
      <c r="Z82">
        <v>0</v>
      </c>
    </row>
    <row r="83" spans="1:26" ht="24.95" customHeight="1" x14ac:dyDescent="0.25">
      <c r="A83" s="185"/>
      <c r="B83" s="217"/>
      <c r="C83" s="186" t="s">
        <v>691</v>
      </c>
      <c r="D83" s="337" t="s">
        <v>692</v>
      </c>
      <c r="E83" s="337"/>
      <c r="F83" s="180" t="s">
        <v>111</v>
      </c>
      <c r="G83" s="181">
        <v>60</v>
      </c>
      <c r="H83" s="187"/>
      <c r="I83" s="180">
        <f t="shared" si="0"/>
        <v>0</v>
      </c>
      <c r="J83" s="182">
        <f t="shared" si="1"/>
        <v>0</v>
      </c>
      <c r="K83" s="183">
        <f t="shared" si="2"/>
        <v>0</v>
      </c>
      <c r="L83" s="183">
        <f t="shared" si="3"/>
        <v>0</v>
      </c>
      <c r="M83" s="183"/>
      <c r="N83" s="183">
        <v>0</v>
      </c>
      <c r="O83" s="183"/>
      <c r="P83" s="188">
        <v>9.7000000000000005E-4</v>
      </c>
      <c r="Q83" s="188"/>
      <c r="R83" s="188">
        <v>9.7000000000000005E-4</v>
      </c>
      <c r="S83" s="184">
        <f t="shared" si="4"/>
        <v>5.8000000000000003E-2</v>
      </c>
      <c r="T83" s="184"/>
      <c r="U83" s="184"/>
      <c r="V83" s="204"/>
      <c r="W83" s="55"/>
      <c r="Z83">
        <v>0</v>
      </c>
    </row>
    <row r="84" spans="1:26" ht="24.95" customHeight="1" x14ac:dyDescent="0.25">
      <c r="A84" s="185"/>
      <c r="B84" s="217"/>
      <c r="C84" s="186" t="s">
        <v>693</v>
      </c>
      <c r="D84" s="337" t="s">
        <v>694</v>
      </c>
      <c r="E84" s="337"/>
      <c r="F84" s="180" t="s">
        <v>111</v>
      </c>
      <c r="G84" s="181">
        <v>60</v>
      </c>
      <c r="H84" s="187"/>
      <c r="I84" s="180">
        <f t="shared" si="0"/>
        <v>0</v>
      </c>
      <c r="J84" s="182">
        <f t="shared" si="1"/>
        <v>0</v>
      </c>
      <c r="K84" s="183">
        <f t="shared" si="2"/>
        <v>0</v>
      </c>
      <c r="L84" s="183">
        <f t="shared" si="3"/>
        <v>0</v>
      </c>
      <c r="M84" s="183"/>
      <c r="N84" s="183">
        <v>0</v>
      </c>
      <c r="O84" s="183"/>
      <c r="P84" s="188"/>
      <c r="Q84" s="188"/>
      <c r="R84" s="188"/>
      <c r="S84" s="184">
        <f t="shared" si="4"/>
        <v>0</v>
      </c>
      <c r="T84" s="184"/>
      <c r="U84" s="184"/>
      <c r="V84" s="204"/>
      <c r="W84" s="55"/>
      <c r="Z84">
        <v>0</v>
      </c>
    </row>
    <row r="85" spans="1:26" ht="24.95" customHeight="1" x14ac:dyDescent="0.25">
      <c r="A85" s="185"/>
      <c r="B85" s="217"/>
      <c r="C85" s="186" t="s">
        <v>755</v>
      </c>
      <c r="D85" s="337" t="s">
        <v>756</v>
      </c>
      <c r="E85" s="337"/>
      <c r="F85" s="180" t="s">
        <v>101</v>
      </c>
      <c r="G85" s="181">
        <v>75</v>
      </c>
      <c r="H85" s="187"/>
      <c r="I85" s="180">
        <f t="shared" si="0"/>
        <v>0</v>
      </c>
      <c r="J85" s="182">
        <f t="shared" si="1"/>
        <v>0</v>
      </c>
      <c r="K85" s="183">
        <f t="shared" si="2"/>
        <v>0</v>
      </c>
      <c r="L85" s="183">
        <f t="shared" si="3"/>
        <v>0</v>
      </c>
      <c r="M85" s="183"/>
      <c r="N85" s="183">
        <v>0</v>
      </c>
      <c r="O85" s="183"/>
      <c r="P85" s="188"/>
      <c r="Q85" s="188"/>
      <c r="R85" s="188"/>
      <c r="S85" s="184">
        <f t="shared" si="4"/>
        <v>0</v>
      </c>
      <c r="T85" s="184"/>
      <c r="U85" s="184"/>
      <c r="V85" s="204"/>
      <c r="W85" s="55"/>
      <c r="Z85">
        <v>0</v>
      </c>
    </row>
    <row r="86" spans="1:26" ht="24.95" customHeight="1" x14ac:dyDescent="0.25">
      <c r="A86" s="185"/>
      <c r="B86" s="217"/>
      <c r="C86" s="186" t="s">
        <v>757</v>
      </c>
      <c r="D86" s="337" t="s">
        <v>758</v>
      </c>
      <c r="E86" s="337"/>
      <c r="F86" s="180" t="s">
        <v>101</v>
      </c>
      <c r="G86" s="181">
        <v>30</v>
      </c>
      <c r="H86" s="187"/>
      <c r="I86" s="180">
        <f t="shared" si="0"/>
        <v>0</v>
      </c>
      <c r="J86" s="182">
        <f t="shared" si="1"/>
        <v>0</v>
      </c>
      <c r="K86" s="183">
        <f t="shared" si="2"/>
        <v>0</v>
      </c>
      <c r="L86" s="183">
        <f t="shared" si="3"/>
        <v>0</v>
      </c>
      <c r="M86" s="183"/>
      <c r="N86" s="183">
        <v>0</v>
      </c>
      <c r="O86" s="183"/>
      <c r="P86" s="188"/>
      <c r="Q86" s="188"/>
      <c r="R86" s="188"/>
      <c r="S86" s="184">
        <f t="shared" si="4"/>
        <v>0</v>
      </c>
      <c r="T86" s="184"/>
      <c r="U86" s="184"/>
      <c r="V86" s="204"/>
      <c r="W86" s="55"/>
      <c r="Z86">
        <v>0</v>
      </c>
    </row>
    <row r="87" spans="1:26" ht="24.95" customHeight="1" x14ac:dyDescent="0.25">
      <c r="A87" s="185"/>
      <c r="B87" s="217"/>
      <c r="C87" s="186" t="s">
        <v>370</v>
      </c>
      <c r="D87" s="337" t="s">
        <v>371</v>
      </c>
      <c r="E87" s="337"/>
      <c r="F87" s="180" t="s">
        <v>101</v>
      </c>
      <c r="G87" s="181">
        <v>30</v>
      </c>
      <c r="H87" s="187"/>
      <c r="I87" s="180">
        <f t="shared" si="0"/>
        <v>0</v>
      </c>
      <c r="J87" s="182">
        <f t="shared" si="1"/>
        <v>0</v>
      </c>
      <c r="K87" s="183">
        <f t="shared" si="2"/>
        <v>0</v>
      </c>
      <c r="L87" s="183">
        <f t="shared" si="3"/>
        <v>0</v>
      </c>
      <c r="M87" s="183"/>
      <c r="N87" s="183">
        <v>0</v>
      </c>
      <c r="O87" s="183"/>
      <c r="P87" s="188"/>
      <c r="Q87" s="188"/>
      <c r="R87" s="188"/>
      <c r="S87" s="184">
        <f t="shared" si="4"/>
        <v>0</v>
      </c>
      <c r="T87" s="184"/>
      <c r="U87" s="184"/>
      <c r="V87" s="204"/>
      <c r="W87" s="55"/>
      <c r="Z87">
        <v>0</v>
      </c>
    </row>
    <row r="88" spans="1:26" ht="24.95" customHeight="1" x14ac:dyDescent="0.25">
      <c r="A88" s="185"/>
      <c r="B88" s="217"/>
      <c r="C88" s="186" t="s">
        <v>372</v>
      </c>
      <c r="D88" s="337" t="s">
        <v>373</v>
      </c>
      <c r="E88" s="337"/>
      <c r="F88" s="180" t="s">
        <v>101</v>
      </c>
      <c r="G88" s="181">
        <v>30</v>
      </c>
      <c r="H88" s="187"/>
      <c r="I88" s="180">
        <f t="shared" si="0"/>
        <v>0</v>
      </c>
      <c r="J88" s="182">
        <f t="shared" si="1"/>
        <v>0</v>
      </c>
      <c r="K88" s="183">
        <f t="shared" si="2"/>
        <v>0</v>
      </c>
      <c r="L88" s="183">
        <f t="shared" si="3"/>
        <v>0</v>
      </c>
      <c r="M88" s="183"/>
      <c r="N88" s="183">
        <v>0</v>
      </c>
      <c r="O88" s="183"/>
      <c r="P88" s="188"/>
      <c r="Q88" s="188"/>
      <c r="R88" s="188"/>
      <c r="S88" s="184">
        <f t="shared" si="4"/>
        <v>0</v>
      </c>
      <c r="T88" s="184"/>
      <c r="U88" s="184"/>
      <c r="V88" s="204"/>
      <c r="W88" s="55"/>
      <c r="Z88">
        <v>0</v>
      </c>
    </row>
    <row r="89" spans="1:26" ht="24.95" customHeight="1" x14ac:dyDescent="0.25">
      <c r="A89" s="185"/>
      <c r="B89" s="217"/>
      <c r="C89" s="186" t="s">
        <v>374</v>
      </c>
      <c r="D89" s="337" t="s">
        <v>375</v>
      </c>
      <c r="E89" s="337"/>
      <c r="F89" s="180" t="s">
        <v>116</v>
      </c>
      <c r="G89" s="181">
        <v>50</v>
      </c>
      <c r="H89" s="187"/>
      <c r="I89" s="180">
        <f t="shared" si="0"/>
        <v>0</v>
      </c>
      <c r="J89" s="182">
        <f t="shared" si="1"/>
        <v>0</v>
      </c>
      <c r="K89" s="183">
        <f t="shared" si="2"/>
        <v>0</v>
      </c>
      <c r="L89" s="183">
        <f t="shared" si="3"/>
        <v>0</v>
      </c>
      <c r="M89" s="183"/>
      <c r="N89" s="183">
        <v>0</v>
      </c>
      <c r="O89" s="183"/>
      <c r="P89" s="188"/>
      <c r="Q89" s="188"/>
      <c r="R89" s="188"/>
      <c r="S89" s="184">
        <f t="shared" si="4"/>
        <v>0</v>
      </c>
      <c r="T89" s="184"/>
      <c r="U89" s="184"/>
      <c r="V89" s="204"/>
      <c r="W89" s="55"/>
      <c r="Z89">
        <v>0</v>
      </c>
    </row>
    <row r="90" spans="1:26" ht="24.95" customHeight="1" x14ac:dyDescent="0.25">
      <c r="A90" s="185"/>
      <c r="B90" s="217"/>
      <c r="C90" s="186" t="s">
        <v>759</v>
      </c>
      <c r="D90" s="337" t="s">
        <v>760</v>
      </c>
      <c r="E90" s="337"/>
      <c r="F90" s="180" t="s">
        <v>101</v>
      </c>
      <c r="G90" s="181">
        <v>50</v>
      </c>
      <c r="H90" s="187"/>
      <c r="I90" s="180">
        <f t="shared" si="0"/>
        <v>0</v>
      </c>
      <c r="J90" s="182">
        <f t="shared" si="1"/>
        <v>0</v>
      </c>
      <c r="K90" s="183">
        <f t="shared" si="2"/>
        <v>0</v>
      </c>
      <c r="L90" s="183">
        <f t="shared" si="3"/>
        <v>0</v>
      </c>
      <c r="M90" s="183"/>
      <c r="N90" s="183">
        <v>0</v>
      </c>
      <c r="O90" s="183"/>
      <c r="P90" s="188"/>
      <c r="Q90" s="188"/>
      <c r="R90" s="188"/>
      <c r="S90" s="184">
        <f t="shared" si="4"/>
        <v>0</v>
      </c>
      <c r="T90" s="184"/>
      <c r="U90" s="184"/>
      <c r="V90" s="204"/>
      <c r="W90" s="55"/>
      <c r="Z90">
        <v>0</v>
      </c>
    </row>
    <row r="91" spans="1:26" ht="24.95" customHeight="1" x14ac:dyDescent="0.25">
      <c r="A91" s="185"/>
      <c r="B91" s="217"/>
      <c r="C91" s="186" t="s">
        <v>761</v>
      </c>
      <c r="D91" s="337" t="s">
        <v>379</v>
      </c>
      <c r="E91" s="337"/>
      <c r="F91" s="180" t="s">
        <v>101</v>
      </c>
      <c r="G91" s="181">
        <v>9</v>
      </c>
      <c r="H91" s="187"/>
      <c r="I91" s="180">
        <f t="shared" si="0"/>
        <v>0</v>
      </c>
      <c r="J91" s="182">
        <f t="shared" si="1"/>
        <v>0</v>
      </c>
      <c r="K91" s="183">
        <f t="shared" si="2"/>
        <v>0</v>
      </c>
      <c r="L91" s="183">
        <f t="shared" si="3"/>
        <v>0</v>
      </c>
      <c r="M91" s="183"/>
      <c r="N91" s="183">
        <v>0</v>
      </c>
      <c r="O91" s="183"/>
      <c r="P91" s="188"/>
      <c r="Q91" s="188"/>
      <c r="R91" s="188"/>
      <c r="S91" s="184">
        <f t="shared" si="4"/>
        <v>0</v>
      </c>
      <c r="T91" s="184"/>
      <c r="U91" s="184"/>
      <c r="V91" s="204"/>
      <c r="W91" s="55"/>
      <c r="Z91">
        <v>0</v>
      </c>
    </row>
    <row r="92" spans="1:26" ht="24.95" customHeight="1" x14ac:dyDescent="0.25">
      <c r="A92" s="185"/>
      <c r="B92" s="218"/>
      <c r="C92" s="195" t="s">
        <v>762</v>
      </c>
      <c r="D92" s="349" t="s">
        <v>763</v>
      </c>
      <c r="E92" s="349"/>
      <c r="F92" s="190" t="s">
        <v>116</v>
      </c>
      <c r="G92" s="191">
        <v>14.4</v>
      </c>
      <c r="H92" s="196"/>
      <c r="I92" s="190">
        <f t="shared" si="0"/>
        <v>0</v>
      </c>
      <c r="J92" s="192">
        <f t="shared" si="1"/>
        <v>0</v>
      </c>
      <c r="K92" s="193">
        <f t="shared" si="2"/>
        <v>0</v>
      </c>
      <c r="L92" s="193">
        <f t="shared" si="3"/>
        <v>0</v>
      </c>
      <c r="M92" s="193">
        <f>ROUND(G92*(H92),2)</f>
        <v>0</v>
      </c>
      <c r="N92" s="193">
        <v>0</v>
      </c>
      <c r="O92" s="193"/>
      <c r="P92" s="197">
        <v>1</v>
      </c>
      <c r="Q92" s="197"/>
      <c r="R92" s="197">
        <v>1</v>
      </c>
      <c r="S92" s="194">
        <f t="shared" si="4"/>
        <v>14.4</v>
      </c>
      <c r="T92" s="194"/>
      <c r="U92" s="194"/>
      <c r="V92" s="205"/>
      <c r="W92" s="55"/>
      <c r="Z92">
        <v>0</v>
      </c>
    </row>
    <row r="93" spans="1:26" x14ac:dyDescent="0.25">
      <c r="A93" s="10"/>
      <c r="B93" s="57"/>
      <c r="C93" s="178">
        <v>1</v>
      </c>
      <c r="D93" s="336" t="s">
        <v>98</v>
      </c>
      <c r="E93" s="336"/>
      <c r="F93" s="69"/>
      <c r="G93" s="177"/>
      <c r="H93" s="69"/>
      <c r="I93" s="146">
        <f>ROUND((SUM(I78:I92))/1,2)</f>
        <v>0</v>
      </c>
      <c r="J93" s="145"/>
      <c r="K93" s="145"/>
      <c r="L93" s="145">
        <f>ROUND((SUM(L78:L92))/1,2)</f>
        <v>0</v>
      </c>
      <c r="M93" s="145">
        <f>ROUND((SUM(M78:M92))/1,2)</f>
        <v>0</v>
      </c>
      <c r="N93" s="145"/>
      <c r="O93" s="145"/>
      <c r="P93" s="145"/>
      <c r="Q93" s="10"/>
      <c r="R93" s="10"/>
      <c r="S93" s="10">
        <f>ROUND((SUM(S78:S92))/1,2)</f>
        <v>14.46</v>
      </c>
      <c r="T93" s="10"/>
      <c r="U93" s="10"/>
      <c r="V93" s="206">
        <f>ROUND((SUM(V78:V92))/1,2)</f>
        <v>0</v>
      </c>
      <c r="W93" s="221"/>
      <c r="X93" s="144"/>
      <c r="Y93" s="144"/>
      <c r="Z93" s="144"/>
    </row>
    <row r="94" spans="1:26" x14ac:dyDescent="0.25">
      <c r="A94" s="1"/>
      <c r="B94" s="214"/>
      <c r="C94" s="1"/>
      <c r="D94" s="1"/>
      <c r="E94" s="139"/>
      <c r="F94" s="139"/>
      <c r="G94" s="171"/>
      <c r="H94" s="139"/>
      <c r="I94" s="139"/>
      <c r="J94" s="140"/>
      <c r="K94" s="140"/>
      <c r="L94" s="140"/>
      <c r="M94" s="140"/>
      <c r="N94" s="140"/>
      <c r="O94" s="140"/>
      <c r="P94" s="140"/>
      <c r="Q94" s="1"/>
      <c r="R94" s="1"/>
      <c r="S94" s="1"/>
      <c r="T94" s="1"/>
      <c r="U94" s="1"/>
      <c r="V94" s="207"/>
      <c r="W94" s="55"/>
    </row>
    <row r="95" spans="1:26" x14ac:dyDescent="0.25">
      <c r="A95" s="10"/>
      <c r="B95" s="57"/>
      <c r="C95" s="178">
        <v>4</v>
      </c>
      <c r="D95" s="336" t="s">
        <v>164</v>
      </c>
      <c r="E95" s="336"/>
      <c r="F95" s="69"/>
      <c r="G95" s="177"/>
      <c r="H95" s="69"/>
      <c r="I95" s="69"/>
      <c r="J95" s="145"/>
      <c r="K95" s="145"/>
      <c r="L95" s="145"/>
      <c r="M95" s="145"/>
      <c r="N95" s="145"/>
      <c r="O95" s="145"/>
      <c r="P95" s="145"/>
      <c r="Q95" s="10"/>
      <c r="R95" s="10"/>
      <c r="S95" s="10"/>
      <c r="T95" s="10"/>
      <c r="U95" s="10"/>
      <c r="V95" s="203"/>
      <c r="W95" s="221"/>
      <c r="X95" s="144"/>
      <c r="Y95" s="144"/>
      <c r="Z95" s="144"/>
    </row>
    <row r="96" spans="1:26" ht="24.95" customHeight="1" x14ac:dyDescent="0.25">
      <c r="A96" s="185"/>
      <c r="B96" s="217"/>
      <c r="C96" s="186" t="s">
        <v>764</v>
      </c>
      <c r="D96" s="337" t="s">
        <v>383</v>
      </c>
      <c r="E96" s="337"/>
      <c r="F96" s="180" t="s">
        <v>101</v>
      </c>
      <c r="G96" s="181">
        <v>3</v>
      </c>
      <c r="H96" s="187"/>
      <c r="I96" s="180">
        <f>ROUND(G96*(H96),2)</f>
        <v>0</v>
      </c>
      <c r="J96" s="182">
        <f>ROUND(G96*(N96),2)</f>
        <v>0</v>
      </c>
      <c r="K96" s="183">
        <f>ROUND(G96*(O96),2)</f>
        <v>0</v>
      </c>
      <c r="L96" s="183">
        <f>ROUND(G96*(H96),2)</f>
        <v>0</v>
      </c>
      <c r="M96" s="183"/>
      <c r="N96" s="183">
        <v>0</v>
      </c>
      <c r="O96" s="183"/>
      <c r="P96" s="188">
        <v>1.8907700000000001</v>
      </c>
      <c r="Q96" s="188"/>
      <c r="R96" s="188">
        <v>1.8907700000000001</v>
      </c>
      <c r="S96" s="184">
        <f>ROUND(G96*(P96),3)</f>
        <v>5.6719999999999997</v>
      </c>
      <c r="T96" s="184"/>
      <c r="U96" s="184"/>
      <c r="V96" s="204"/>
      <c r="W96" s="55"/>
      <c r="Z96">
        <v>0</v>
      </c>
    </row>
    <row r="97" spans="1:26" ht="24.95" customHeight="1" x14ac:dyDescent="0.25">
      <c r="A97" s="185"/>
      <c r="B97" s="217"/>
      <c r="C97" s="186" t="s">
        <v>695</v>
      </c>
      <c r="D97" s="337" t="s">
        <v>696</v>
      </c>
      <c r="E97" s="337"/>
      <c r="F97" s="180" t="s">
        <v>386</v>
      </c>
      <c r="G97" s="181">
        <v>1</v>
      </c>
      <c r="H97" s="187"/>
      <c r="I97" s="180">
        <f>ROUND(G97*(H97),2)</f>
        <v>0</v>
      </c>
      <c r="J97" s="182">
        <f>ROUND(G97*(N97),2)</f>
        <v>0</v>
      </c>
      <c r="K97" s="183">
        <f>ROUND(G97*(O97),2)</f>
        <v>0</v>
      </c>
      <c r="L97" s="183">
        <f>ROUND(G97*(H97),2)</f>
        <v>0</v>
      </c>
      <c r="M97" s="183"/>
      <c r="N97" s="183">
        <v>0</v>
      </c>
      <c r="O97" s="183"/>
      <c r="P97" s="188">
        <v>6.6E-3</v>
      </c>
      <c r="Q97" s="188"/>
      <c r="R97" s="188">
        <v>6.6E-3</v>
      </c>
      <c r="S97" s="184">
        <f>ROUND(G97*(P97),3)</f>
        <v>7.0000000000000001E-3</v>
      </c>
      <c r="T97" s="184"/>
      <c r="U97" s="184"/>
      <c r="V97" s="204"/>
      <c r="W97" s="55"/>
      <c r="Z97">
        <v>0</v>
      </c>
    </row>
    <row r="98" spans="1:26" ht="24.95" customHeight="1" x14ac:dyDescent="0.25">
      <c r="A98" s="185"/>
      <c r="B98" s="217"/>
      <c r="C98" s="186" t="s">
        <v>765</v>
      </c>
      <c r="D98" s="337" t="s">
        <v>766</v>
      </c>
      <c r="E98" s="337"/>
      <c r="F98" s="180" t="s">
        <v>101</v>
      </c>
      <c r="G98" s="181">
        <v>2</v>
      </c>
      <c r="H98" s="187"/>
      <c r="I98" s="180">
        <f>ROUND(G98*(H98),2)</f>
        <v>0</v>
      </c>
      <c r="J98" s="182">
        <f>ROUND(G98*(N98),2)</f>
        <v>0</v>
      </c>
      <c r="K98" s="183">
        <f>ROUND(G98*(O98),2)</f>
        <v>0</v>
      </c>
      <c r="L98" s="183">
        <f>ROUND(G98*(H98),2)</f>
        <v>0</v>
      </c>
      <c r="M98" s="183"/>
      <c r="N98" s="183">
        <v>0</v>
      </c>
      <c r="O98" s="183"/>
      <c r="P98" s="188">
        <v>2.2033900000000002</v>
      </c>
      <c r="Q98" s="188"/>
      <c r="R98" s="188">
        <v>2.2033900000000002</v>
      </c>
      <c r="S98" s="184">
        <f>ROUND(G98*(P98),3)</f>
        <v>4.407</v>
      </c>
      <c r="T98" s="184"/>
      <c r="U98" s="184"/>
      <c r="V98" s="204"/>
      <c r="W98" s="55"/>
      <c r="Z98">
        <v>0</v>
      </c>
    </row>
    <row r="99" spans="1:26" ht="24.95" customHeight="1" x14ac:dyDescent="0.25">
      <c r="A99" s="185"/>
      <c r="B99" s="217"/>
      <c r="C99" s="186" t="s">
        <v>697</v>
      </c>
      <c r="D99" s="337" t="s">
        <v>698</v>
      </c>
      <c r="E99" s="337"/>
      <c r="F99" s="180" t="s">
        <v>386</v>
      </c>
      <c r="G99" s="181">
        <v>1</v>
      </c>
      <c r="H99" s="187"/>
      <c r="I99" s="180">
        <f>ROUND(G99*(H99),2)</f>
        <v>0</v>
      </c>
      <c r="J99" s="182">
        <f>ROUND(G99*(N99),2)</f>
        <v>0</v>
      </c>
      <c r="K99" s="183">
        <f>ROUND(G99*(O99),2)</f>
        <v>0</v>
      </c>
      <c r="L99" s="183">
        <f>ROUND(G99*(H99),2)</f>
        <v>0</v>
      </c>
      <c r="M99" s="183"/>
      <c r="N99" s="183">
        <v>0</v>
      </c>
      <c r="O99" s="183"/>
      <c r="P99" s="188">
        <v>9.4070000000000001E-2</v>
      </c>
      <c r="Q99" s="188"/>
      <c r="R99" s="188">
        <v>9.4070000000000001E-2</v>
      </c>
      <c r="S99" s="184">
        <f>ROUND(G99*(P99),3)</f>
        <v>9.4E-2</v>
      </c>
      <c r="T99" s="184"/>
      <c r="U99" s="184"/>
      <c r="V99" s="204"/>
      <c r="W99" s="55"/>
      <c r="Z99">
        <v>0</v>
      </c>
    </row>
    <row r="100" spans="1:26" x14ac:dyDescent="0.25">
      <c r="A100" s="10"/>
      <c r="B100" s="57"/>
      <c r="C100" s="178">
        <v>4</v>
      </c>
      <c r="D100" s="336" t="s">
        <v>164</v>
      </c>
      <c r="E100" s="336"/>
      <c r="F100" s="69"/>
      <c r="G100" s="177"/>
      <c r="H100" s="69"/>
      <c r="I100" s="146">
        <f>ROUND((SUM(I95:I99))/1,2)</f>
        <v>0</v>
      </c>
      <c r="J100" s="145"/>
      <c r="K100" s="145"/>
      <c r="L100" s="145">
        <f>ROUND((SUM(L95:L99))/1,2)</f>
        <v>0</v>
      </c>
      <c r="M100" s="145">
        <f>ROUND((SUM(M95:M99))/1,2)</f>
        <v>0</v>
      </c>
      <c r="N100" s="145"/>
      <c r="O100" s="145"/>
      <c r="P100" s="145"/>
      <c r="Q100" s="10"/>
      <c r="R100" s="10"/>
      <c r="S100" s="10">
        <f>ROUND((SUM(S95:S99))/1,2)</f>
        <v>10.18</v>
      </c>
      <c r="T100" s="10"/>
      <c r="U100" s="10"/>
      <c r="V100" s="206">
        <f>ROUND((SUM(V95:V99))/1,2)</f>
        <v>0</v>
      </c>
      <c r="W100" s="221"/>
      <c r="X100" s="144"/>
      <c r="Y100" s="144"/>
      <c r="Z100" s="144"/>
    </row>
    <row r="101" spans="1:26" x14ac:dyDescent="0.25">
      <c r="A101" s="1"/>
      <c r="B101" s="214"/>
      <c r="C101" s="1"/>
      <c r="D101" s="1"/>
      <c r="E101" s="139"/>
      <c r="F101" s="139"/>
      <c r="G101" s="171"/>
      <c r="H101" s="139"/>
      <c r="I101" s="139"/>
      <c r="J101" s="140"/>
      <c r="K101" s="140"/>
      <c r="L101" s="140"/>
      <c r="M101" s="140"/>
      <c r="N101" s="140"/>
      <c r="O101" s="140"/>
      <c r="P101" s="140"/>
      <c r="Q101" s="1"/>
      <c r="R101" s="1"/>
      <c r="S101" s="1"/>
      <c r="T101" s="1"/>
      <c r="U101" s="1"/>
      <c r="V101" s="207"/>
      <c r="W101" s="55"/>
    </row>
    <row r="102" spans="1:26" x14ac:dyDescent="0.25">
      <c r="A102" s="10"/>
      <c r="B102" s="57"/>
      <c r="C102" s="178">
        <v>8</v>
      </c>
      <c r="D102" s="336" t="s">
        <v>223</v>
      </c>
      <c r="E102" s="336"/>
      <c r="F102" s="69"/>
      <c r="G102" s="177"/>
      <c r="H102" s="69"/>
      <c r="I102" s="69"/>
      <c r="J102" s="145"/>
      <c r="K102" s="145"/>
      <c r="L102" s="145"/>
      <c r="M102" s="145"/>
      <c r="N102" s="145"/>
      <c r="O102" s="145"/>
      <c r="P102" s="145"/>
      <c r="Q102" s="10"/>
      <c r="R102" s="10"/>
      <c r="S102" s="10"/>
      <c r="T102" s="10"/>
      <c r="U102" s="10"/>
      <c r="V102" s="203"/>
      <c r="W102" s="221"/>
      <c r="X102" s="144"/>
      <c r="Y102" s="144"/>
      <c r="Z102" s="144"/>
    </row>
    <row r="103" spans="1:26" ht="24.95" customHeight="1" x14ac:dyDescent="0.25">
      <c r="A103" s="185"/>
      <c r="B103" s="217"/>
      <c r="C103" s="186" t="s">
        <v>767</v>
      </c>
      <c r="D103" s="337" t="s">
        <v>768</v>
      </c>
      <c r="E103" s="337"/>
      <c r="F103" s="180" t="s">
        <v>152</v>
      </c>
      <c r="G103" s="181">
        <v>20</v>
      </c>
      <c r="H103" s="187"/>
      <c r="I103" s="180">
        <f t="shared" ref="I103:I118" si="5">ROUND(G103*(H103),2)</f>
        <v>0</v>
      </c>
      <c r="J103" s="182">
        <f t="shared" ref="J103:J118" si="6">ROUND(G103*(N103),2)</f>
        <v>0</v>
      </c>
      <c r="K103" s="183">
        <f t="shared" ref="K103:K118" si="7">ROUND(G103*(O103),2)</f>
        <v>0</v>
      </c>
      <c r="L103" s="183">
        <f t="shared" ref="L103:L118" si="8">ROUND(G103*(H103),2)</f>
        <v>0</v>
      </c>
      <c r="M103" s="183"/>
      <c r="N103" s="183">
        <v>0</v>
      </c>
      <c r="O103" s="183"/>
      <c r="P103" s="188"/>
      <c r="Q103" s="188"/>
      <c r="R103" s="188"/>
      <c r="S103" s="184">
        <f t="shared" ref="S103:S118" si="9">ROUND(G103*(P103),3)</f>
        <v>0</v>
      </c>
      <c r="T103" s="184"/>
      <c r="U103" s="184"/>
      <c r="V103" s="204"/>
      <c r="W103" s="55"/>
      <c r="Z103">
        <v>0</v>
      </c>
    </row>
    <row r="104" spans="1:26" ht="24.95" customHeight="1" x14ac:dyDescent="0.25">
      <c r="A104" s="185"/>
      <c r="B104" s="218"/>
      <c r="C104" s="195" t="s">
        <v>769</v>
      </c>
      <c r="D104" s="349" t="s">
        <v>770</v>
      </c>
      <c r="E104" s="349"/>
      <c r="F104" s="190" t="s">
        <v>386</v>
      </c>
      <c r="G104" s="191">
        <v>3.34</v>
      </c>
      <c r="H104" s="196"/>
      <c r="I104" s="190">
        <f t="shared" si="5"/>
        <v>0</v>
      </c>
      <c r="J104" s="192">
        <f t="shared" si="6"/>
        <v>0</v>
      </c>
      <c r="K104" s="193">
        <f t="shared" si="7"/>
        <v>0</v>
      </c>
      <c r="L104" s="193">
        <f t="shared" si="8"/>
        <v>0</v>
      </c>
      <c r="M104" s="193">
        <f>ROUND(G104*(H104),2)</f>
        <v>0</v>
      </c>
      <c r="N104" s="193">
        <v>0</v>
      </c>
      <c r="O104" s="193"/>
      <c r="P104" s="197"/>
      <c r="Q104" s="197"/>
      <c r="R104" s="197"/>
      <c r="S104" s="194">
        <f t="shared" si="9"/>
        <v>0</v>
      </c>
      <c r="T104" s="194"/>
      <c r="U104" s="194"/>
      <c r="V104" s="205"/>
      <c r="W104" s="55"/>
      <c r="Z104">
        <v>0</v>
      </c>
    </row>
    <row r="105" spans="1:26" ht="24.95" customHeight="1" x14ac:dyDescent="0.25">
      <c r="A105" s="185"/>
      <c r="B105" s="217"/>
      <c r="C105" s="186" t="s">
        <v>771</v>
      </c>
      <c r="D105" s="337" t="s">
        <v>772</v>
      </c>
      <c r="E105" s="337"/>
      <c r="F105" s="180" t="s">
        <v>152</v>
      </c>
      <c r="G105" s="181">
        <v>20</v>
      </c>
      <c r="H105" s="187"/>
      <c r="I105" s="180">
        <f t="shared" si="5"/>
        <v>0</v>
      </c>
      <c r="J105" s="182">
        <f t="shared" si="6"/>
        <v>0</v>
      </c>
      <c r="K105" s="183">
        <f t="shared" si="7"/>
        <v>0</v>
      </c>
      <c r="L105" s="183">
        <f t="shared" si="8"/>
        <v>0</v>
      </c>
      <c r="M105" s="183"/>
      <c r="N105" s="183">
        <v>0</v>
      </c>
      <c r="O105" s="183"/>
      <c r="P105" s="188"/>
      <c r="Q105" s="188"/>
      <c r="R105" s="188"/>
      <c r="S105" s="184">
        <f t="shared" si="9"/>
        <v>0</v>
      </c>
      <c r="T105" s="184"/>
      <c r="U105" s="184"/>
      <c r="V105" s="204"/>
      <c r="W105" s="55"/>
      <c r="Z105">
        <v>0</v>
      </c>
    </row>
    <row r="106" spans="1:26" ht="24.95" customHeight="1" x14ac:dyDescent="0.25">
      <c r="A106" s="185"/>
      <c r="B106" s="217"/>
      <c r="C106" s="186" t="s">
        <v>773</v>
      </c>
      <c r="D106" s="337" t="s">
        <v>774</v>
      </c>
      <c r="E106" s="337"/>
      <c r="F106" s="180" t="s">
        <v>386</v>
      </c>
      <c r="G106" s="181">
        <v>1</v>
      </c>
      <c r="H106" s="187"/>
      <c r="I106" s="180">
        <f t="shared" si="5"/>
        <v>0</v>
      </c>
      <c r="J106" s="182">
        <f t="shared" si="6"/>
        <v>0</v>
      </c>
      <c r="K106" s="183">
        <f t="shared" si="7"/>
        <v>0</v>
      </c>
      <c r="L106" s="183">
        <f t="shared" si="8"/>
        <v>0</v>
      </c>
      <c r="M106" s="183"/>
      <c r="N106" s="183">
        <v>0</v>
      </c>
      <c r="O106" s="183"/>
      <c r="P106" s="188"/>
      <c r="Q106" s="188"/>
      <c r="R106" s="188"/>
      <c r="S106" s="184">
        <f t="shared" si="9"/>
        <v>0</v>
      </c>
      <c r="T106" s="184"/>
      <c r="U106" s="184"/>
      <c r="V106" s="204"/>
      <c r="W106" s="55"/>
      <c r="Z106">
        <v>0</v>
      </c>
    </row>
    <row r="107" spans="1:26" ht="24.95" customHeight="1" x14ac:dyDescent="0.25">
      <c r="A107" s="185"/>
      <c r="B107" s="217"/>
      <c r="C107" s="186" t="s">
        <v>775</v>
      </c>
      <c r="D107" s="337" t="s">
        <v>776</v>
      </c>
      <c r="E107" s="337"/>
      <c r="F107" s="180" t="s">
        <v>386</v>
      </c>
      <c r="G107" s="181">
        <v>1</v>
      </c>
      <c r="H107" s="187"/>
      <c r="I107" s="180">
        <f t="shared" si="5"/>
        <v>0</v>
      </c>
      <c r="J107" s="182">
        <f t="shared" si="6"/>
        <v>0</v>
      </c>
      <c r="K107" s="183">
        <f t="shared" si="7"/>
        <v>0</v>
      </c>
      <c r="L107" s="183">
        <f t="shared" si="8"/>
        <v>0</v>
      </c>
      <c r="M107" s="183"/>
      <c r="N107" s="183">
        <v>0</v>
      </c>
      <c r="O107" s="183"/>
      <c r="P107" s="188"/>
      <c r="Q107" s="188"/>
      <c r="R107" s="188"/>
      <c r="S107" s="184">
        <f t="shared" si="9"/>
        <v>0</v>
      </c>
      <c r="T107" s="184"/>
      <c r="U107" s="184"/>
      <c r="V107" s="204"/>
      <c r="W107" s="55"/>
      <c r="Z107">
        <v>0</v>
      </c>
    </row>
    <row r="108" spans="1:26" ht="24.95" customHeight="1" x14ac:dyDescent="0.25">
      <c r="A108" s="185"/>
      <c r="B108" s="217"/>
      <c r="C108" s="186" t="s">
        <v>777</v>
      </c>
      <c r="D108" s="337" t="s">
        <v>778</v>
      </c>
      <c r="E108" s="337"/>
      <c r="F108" s="180" t="s">
        <v>386</v>
      </c>
      <c r="G108" s="181">
        <v>1</v>
      </c>
      <c r="H108" s="187"/>
      <c r="I108" s="180">
        <f t="shared" si="5"/>
        <v>0</v>
      </c>
      <c r="J108" s="182">
        <f t="shared" si="6"/>
        <v>0</v>
      </c>
      <c r="K108" s="183">
        <f t="shared" si="7"/>
        <v>0</v>
      </c>
      <c r="L108" s="183">
        <f t="shared" si="8"/>
        <v>0</v>
      </c>
      <c r="M108" s="183"/>
      <c r="N108" s="183">
        <v>0</v>
      </c>
      <c r="O108" s="183"/>
      <c r="P108" s="188"/>
      <c r="Q108" s="188"/>
      <c r="R108" s="188"/>
      <c r="S108" s="184">
        <f t="shared" si="9"/>
        <v>0</v>
      </c>
      <c r="T108" s="184"/>
      <c r="U108" s="184"/>
      <c r="V108" s="204"/>
      <c r="W108" s="55"/>
      <c r="Z108">
        <v>0</v>
      </c>
    </row>
    <row r="109" spans="1:26" ht="24.95" customHeight="1" x14ac:dyDescent="0.25">
      <c r="A109" s="185"/>
      <c r="B109" s="217"/>
      <c r="C109" s="186" t="s">
        <v>779</v>
      </c>
      <c r="D109" s="337" t="s">
        <v>780</v>
      </c>
      <c r="E109" s="337"/>
      <c r="F109" s="180" t="s">
        <v>386</v>
      </c>
      <c r="G109" s="181">
        <v>1</v>
      </c>
      <c r="H109" s="187"/>
      <c r="I109" s="180">
        <f t="shared" si="5"/>
        <v>0</v>
      </c>
      <c r="J109" s="182">
        <f t="shared" si="6"/>
        <v>0</v>
      </c>
      <c r="K109" s="183">
        <f t="shared" si="7"/>
        <v>0</v>
      </c>
      <c r="L109" s="183">
        <f t="shared" si="8"/>
        <v>0</v>
      </c>
      <c r="M109" s="183"/>
      <c r="N109" s="183">
        <v>0</v>
      </c>
      <c r="O109" s="183"/>
      <c r="P109" s="188">
        <v>3.3E-3</v>
      </c>
      <c r="Q109" s="188"/>
      <c r="R109" s="188">
        <v>3.3E-3</v>
      </c>
      <c r="S109" s="184">
        <f t="shared" si="9"/>
        <v>3.0000000000000001E-3</v>
      </c>
      <c r="T109" s="184"/>
      <c r="U109" s="184"/>
      <c r="V109" s="204"/>
      <c r="W109" s="55"/>
      <c r="Z109">
        <v>0</v>
      </c>
    </row>
    <row r="110" spans="1:26" ht="24.95" customHeight="1" x14ac:dyDescent="0.25">
      <c r="A110" s="185"/>
      <c r="B110" s="218"/>
      <c r="C110" s="195" t="s">
        <v>781</v>
      </c>
      <c r="D110" s="349" t="s">
        <v>782</v>
      </c>
      <c r="E110" s="349"/>
      <c r="F110" s="190" t="s">
        <v>386</v>
      </c>
      <c r="G110" s="191">
        <v>1</v>
      </c>
      <c r="H110" s="196"/>
      <c r="I110" s="190">
        <f t="shared" si="5"/>
        <v>0</v>
      </c>
      <c r="J110" s="192">
        <f t="shared" si="6"/>
        <v>0</v>
      </c>
      <c r="K110" s="193">
        <f t="shared" si="7"/>
        <v>0</v>
      </c>
      <c r="L110" s="193">
        <f t="shared" si="8"/>
        <v>0</v>
      </c>
      <c r="M110" s="193">
        <f>ROUND(G110*(H110),2)</f>
        <v>0</v>
      </c>
      <c r="N110" s="193">
        <v>0</v>
      </c>
      <c r="O110" s="193"/>
      <c r="P110" s="197"/>
      <c r="Q110" s="197"/>
      <c r="R110" s="197"/>
      <c r="S110" s="194">
        <f t="shared" si="9"/>
        <v>0</v>
      </c>
      <c r="T110" s="194"/>
      <c r="U110" s="194"/>
      <c r="V110" s="205"/>
      <c r="W110" s="55"/>
      <c r="Z110">
        <v>0</v>
      </c>
    </row>
    <row r="111" spans="1:26" ht="35.1" customHeight="1" x14ac:dyDescent="0.25">
      <c r="A111" s="185"/>
      <c r="B111" s="217"/>
      <c r="C111" s="186" t="s">
        <v>783</v>
      </c>
      <c r="D111" s="337" t="s">
        <v>784</v>
      </c>
      <c r="E111" s="337"/>
      <c r="F111" s="180" t="s">
        <v>386</v>
      </c>
      <c r="G111" s="181">
        <v>1</v>
      </c>
      <c r="H111" s="187"/>
      <c r="I111" s="180">
        <f t="shared" si="5"/>
        <v>0</v>
      </c>
      <c r="J111" s="182">
        <f t="shared" si="6"/>
        <v>0</v>
      </c>
      <c r="K111" s="183">
        <f t="shared" si="7"/>
        <v>0</v>
      </c>
      <c r="L111" s="183">
        <f t="shared" si="8"/>
        <v>0</v>
      </c>
      <c r="M111" s="183"/>
      <c r="N111" s="183">
        <v>0</v>
      </c>
      <c r="O111" s="183"/>
      <c r="P111" s="188"/>
      <c r="Q111" s="188"/>
      <c r="R111" s="188"/>
      <c r="S111" s="184">
        <f t="shared" si="9"/>
        <v>0</v>
      </c>
      <c r="T111" s="184"/>
      <c r="U111" s="184"/>
      <c r="V111" s="204"/>
      <c r="W111" s="55"/>
      <c r="Z111">
        <v>0</v>
      </c>
    </row>
    <row r="112" spans="1:26" ht="24.95" customHeight="1" x14ac:dyDescent="0.25">
      <c r="A112" s="185"/>
      <c r="B112" s="218"/>
      <c r="C112" s="195" t="s">
        <v>785</v>
      </c>
      <c r="D112" s="349" t="s">
        <v>786</v>
      </c>
      <c r="E112" s="349"/>
      <c r="F112" s="190" t="s">
        <v>386</v>
      </c>
      <c r="G112" s="191">
        <v>1</v>
      </c>
      <c r="H112" s="196"/>
      <c r="I112" s="190">
        <f t="shared" si="5"/>
        <v>0</v>
      </c>
      <c r="J112" s="192">
        <f t="shared" si="6"/>
        <v>0</v>
      </c>
      <c r="K112" s="193">
        <f t="shared" si="7"/>
        <v>0</v>
      </c>
      <c r="L112" s="193">
        <f t="shared" si="8"/>
        <v>0</v>
      </c>
      <c r="M112" s="193">
        <f>ROUND(G112*(H112),2)</f>
        <v>0</v>
      </c>
      <c r="N112" s="193">
        <v>0</v>
      </c>
      <c r="O112" s="193"/>
      <c r="P112" s="197"/>
      <c r="Q112" s="197"/>
      <c r="R112" s="197"/>
      <c r="S112" s="194">
        <f t="shared" si="9"/>
        <v>0</v>
      </c>
      <c r="T112" s="194"/>
      <c r="U112" s="194"/>
      <c r="V112" s="205"/>
      <c r="W112" s="55"/>
      <c r="Z112">
        <v>0</v>
      </c>
    </row>
    <row r="113" spans="1:26" ht="24.95" customHeight="1" x14ac:dyDescent="0.25">
      <c r="A113" s="185"/>
      <c r="B113" s="218"/>
      <c r="C113" s="195" t="s">
        <v>787</v>
      </c>
      <c r="D113" s="349" t="s">
        <v>788</v>
      </c>
      <c r="E113" s="349"/>
      <c r="F113" s="190" t="s">
        <v>386</v>
      </c>
      <c r="G113" s="191">
        <v>1</v>
      </c>
      <c r="H113" s="196"/>
      <c r="I113" s="190">
        <f t="shared" si="5"/>
        <v>0</v>
      </c>
      <c r="J113" s="192">
        <f t="shared" si="6"/>
        <v>0</v>
      </c>
      <c r="K113" s="193">
        <f t="shared" si="7"/>
        <v>0</v>
      </c>
      <c r="L113" s="193">
        <f t="shared" si="8"/>
        <v>0</v>
      </c>
      <c r="M113" s="193">
        <f>ROUND(G113*(H113),2)</f>
        <v>0</v>
      </c>
      <c r="N113" s="193">
        <v>0</v>
      </c>
      <c r="O113" s="193"/>
      <c r="P113" s="197"/>
      <c r="Q113" s="197"/>
      <c r="R113" s="197"/>
      <c r="S113" s="194">
        <f t="shared" si="9"/>
        <v>0</v>
      </c>
      <c r="T113" s="194"/>
      <c r="U113" s="194"/>
      <c r="V113" s="205"/>
      <c r="W113" s="55"/>
      <c r="Z113">
        <v>0</v>
      </c>
    </row>
    <row r="114" spans="1:26" ht="24.95" customHeight="1" x14ac:dyDescent="0.25">
      <c r="A114" s="185"/>
      <c r="B114" s="218"/>
      <c r="C114" s="195" t="s">
        <v>789</v>
      </c>
      <c r="D114" s="349" t="s">
        <v>790</v>
      </c>
      <c r="E114" s="349"/>
      <c r="F114" s="190" t="s">
        <v>386</v>
      </c>
      <c r="G114" s="191">
        <v>1</v>
      </c>
      <c r="H114" s="196"/>
      <c r="I114" s="190">
        <f t="shared" si="5"/>
        <v>0</v>
      </c>
      <c r="J114" s="192">
        <f t="shared" si="6"/>
        <v>0</v>
      </c>
      <c r="K114" s="193">
        <f t="shared" si="7"/>
        <v>0</v>
      </c>
      <c r="L114" s="193">
        <f t="shared" si="8"/>
        <v>0</v>
      </c>
      <c r="M114" s="193">
        <f>ROUND(G114*(H114),2)</f>
        <v>0</v>
      </c>
      <c r="N114" s="193">
        <v>0</v>
      </c>
      <c r="O114" s="193"/>
      <c r="P114" s="197"/>
      <c r="Q114" s="197"/>
      <c r="R114" s="197"/>
      <c r="S114" s="194">
        <f t="shared" si="9"/>
        <v>0</v>
      </c>
      <c r="T114" s="194"/>
      <c r="U114" s="194"/>
      <c r="V114" s="205"/>
      <c r="W114" s="55"/>
      <c r="Z114">
        <v>0</v>
      </c>
    </row>
    <row r="115" spans="1:26" ht="24.95" customHeight="1" x14ac:dyDescent="0.25">
      <c r="A115" s="185"/>
      <c r="B115" s="218"/>
      <c r="C115" s="195" t="s">
        <v>791</v>
      </c>
      <c r="D115" s="349" t="s">
        <v>792</v>
      </c>
      <c r="E115" s="349"/>
      <c r="F115" s="190" t="s">
        <v>386</v>
      </c>
      <c r="G115" s="191">
        <v>2</v>
      </c>
      <c r="H115" s="196"/>
      <c r="I115" s="190">
        <f t="shared" si="5"/>
        <v>0</v>
      </c>
      <c r="J115" s="192">
        <f t="shared" si="6"/>
        <v>0</v>
      </c>
      <c r="K115" s="193">
        <f t="shared" si="7"/>
        <v>0</v>
      </c>
      <c r="L115" s="193">
        <f t="shared" si="8"/>
        <v>0</v>
      </c>
      <c r="M115" s="193">
        <f>ROUND(G115*(H115),2)</f>
        <v>0</v>
      </c>
      <c r="N115" s="193">
        <v>0</v>
      </c>
      <c r="O115" s="193"/>
      <c r="P115" s="197"/>
      <c r="Q115" s="197"/>
      <c r="R115" s="197"/>
      <c r="S115" s="194">
        <f t="shared" si="9"/>
        <v>0</v>
      </c>
      <c r="T115" s="194"/>
      <c r="U115" s="194"/>
      <c r="V115" s="205"/>
      <c r="W115" s="55"/>
      <c r="Z115">
        <v>0</v>
      </c>
    </row>
    <row r="116" spans="1:26" ht="24.95" customHeight="1" x14ac:dyDescent="0.25">
      <c r="A116" s="185"/>
      <c r="B116" s="218"/>
      <c r="C116" s="195" t="s">
        <v>793</v>
      </c>
      <c r="D116" s="349" t="s">
        <v>794</v>
      </c>
      <c r="E116" s="349"/>
      <c r="F116" s="190" t="s">
        <v>386</v>
      </c>
      <c r="G116" s="191">
        <v>1</v>
      </c>
      <c r="H116" s="196"/>
      <c r="I116" s="190">
        <f t="shared" si="5"/>
        <v>0</v>
      </c>
      <c r="J116" s="192">
        <f t="shared" si="6"/>
        <v>0</v>
      </c>
      <c r="K116" s="193">
        <f t="shared" si="7"/>
        <v>0</v>
      </c>
      <c r="L116" s="193">
        <f t="shared" si="8"/>
        <v>0</v>
      </c>
      <c r="M116" s="193">
        <f>ROUND(G116*(H116),2)</f>
        <v>0</v>
      </c>
      <c r="N116" s="193">
        <v>0</v>
      </c>
      <c r="O116" s="193"/>
      <c r="P116" s="197"/>
      <c r="Q116" s="197"/>
      <c r="R116" s="197"/>
      <c r="S116" s="194">
        <f t="shared" si="9"/>
        <v>0</v>
      </c>
      <c r="T116" s="194"/>
      <c r="U116" s="194"/>
      <c r="V116" s="205"/>
      <c r="W116" s="55"/>
      <c r="Z116">
        <v>0</v>
      </c>
    </row>
    <row r="117" spans="1:26" ht="24.95" customHeight="1" x14ac:dyDescent="0.25">
      <c r="A117" s="185"/>
      <c r="B117" s="217"/>
      <c r="C117" s="186" t="s">
        <v>709</v>
      </c>
      <c r="D117" s="337" t="s">
        <v>710</v>
      </c>
      <c r="E117" s="337"/>
      <c r="F117" s="180" t="s">
        <v>386</v>
      </c>
      <c r="G117" s="181">
        <v>1</v>
      </c>
      <c r="H117" s="187"/>
      <c r="I117" s="180">
        <f t="shared" si="5"/>
        <v>0</v>
      </c>
      <c r="J117" s="182">
        <f t="shared" si="6"/>
        <v>0</v>
      </c>
      <c r="K117" s="183">
        <f t="shared" si="7"/>
        <v>0</v>
      </c>
      <c r="L117" s="183">
        <f t="shared" si="8"/>
        <v>0</v>
      </c>
      <c r="M117" s="183"/>
      <c r="N117" s="183">
        <v>0</v>
      </c>
      <c r="O117" s="183"/>
      <c r="P117" s="188">
        <v>4.2300000000000003E-3</v>
      </c>
      <c r="Q117" s="188"/>
      <c r="R117" s="188">
        <v>4.2300000000000003E-3</v>
      </c>
      <c r="S117" s="184">
        <f t="shared" si="9"/>
        <v>4.0000000000000001E-3</v>
      </c>
      <c r="T117" s="184"/>
      <c r="U117" s="184"/>
      <c r="V117" s="204"/>
      <c r="W117" s="55"/>
      <c r="Z117">
        <v>0</v>
      </c>
    </row>
    <row r="118" spans="1:26" ht="24.95" customHeight="1" x14ac:dyDescent="0.25">
      <c r="A118" s="185"/>
      <c r="B118" s="218"/>
      <c r="C118" s="195" t="s">
        <v>795</v>
      </c>
      <c r="D118" s="349" t="s">
        <v>796</v>
      </c>
      <c r="E118" s="349"/>
      <c r="F118" s="190" t="s">
        <v>386</v>
      </c>
      <c r="G118" s="191">
        <v>1</v>
      </c>
      <c r="H118" s="196"/>
      <c r="I118" s="190">
        <f t="shared" si="5"/>
        <v>0</v>
      </c>
      <c r="J118" s="192">
        <f t="shared" si="6"/>
        <v>0</v>
      </c>
      <c r="K118" s="193">
        <f t="shared" si="7"/>
        <v>0</v>
      </c>
      <c r="L118" s="193">
        <f t="shared" si="8"/>
        <v>0</v>
      </c>
      <c r="M118" s="193">
        <f>ROUND(G118*(H118),2)</f>
        <v>0</v>
      </c>
      <c r="N118" s="193">
        <v>0</v>
      </c>
      <c r="O118" s="193"/>
      <c r="P118" s="197"/>
      <c r="Q118" s="197"/>
      <c r="R118" s="197"/>
      <c r="S118" s="194">
        <f t="shared" si="9"/>
        <v>0</v>
      </c>
      <c r="T118" s="194"/>
      <c r="U118" s="194"/>
      <c r="V118" s="205"/>
      <c r="W118" s="55"/>
      <c r="Z118">
        <v>0</v>
      </c>
    </row>
    <row r="119" spans="1:26" x14ac:dyDescent="0.25">
      <c r="A119" s="10"/>
      <c r="B119" s="57"/>
      <c r="C119" s="178">
        <v>8</v>
      </c>
      <c r="D119" s="336" t="s">
        <v>223</v>
      </c>
      <c r="E119" s="336"/>
      <c r="F119" s="69"/>
      <c r="G119" s="177"/>
      <c r="H119" s="69"/>
      <c r="I119" s="146">
        <f>ROUND((SUM(I102:I118))/1,2)</f>
        <v>0</v>
      </c>
      <c r="J119" s="145"/>
      <c r="K119" s="145"/>
      <c r="L119" s="145">
        <f>ROUND((SUM(L102:L118))/1,2)</f>
        <v>0</v>
      </c>
      <c r="M119" s="145">
        <f>ROUND((SUM(M102:M118))/1,2)</f>
        <v>0</v>
      </c>
      <c r="N119" s="145"/>
      <c r="O119" s="145"/>
      <c r="P119" s="145"/>
      <c r="Q119" s="10"/>
      <c r="R119" s="10"/>
      <c r="S119" s="10">
        <f>ROUND((SUM(S102:S118))/1,2)</f>
        <v>0.01</v>
      </c>
      <c r="T119" s="10"/>
      <c r="U119" s="10"/>
      <c r="V119" s="206">
        <f>ROUND((SUM(V102:V118))/1,2)</f>
        <v>0</v>
      </c>
      <c r="W119" s="221"/>
      <c r="X119" s="144"/>
      <c r="Y119" s="144"/>
      <c r="Z119" s="144"/>
    </row>
    <row r="120" spans="1:26" x14ac:dyDescent="0.25">
      <c r="A120" s="1"/>
      <c r="B120" s="214"/>
      <c r="C120" s="1"/>
      <c r="D120" s="1"/>
      <c r="E120" s="139"/>
      <c r="F120" s="139"/>
      <c r="G120" s="171"/>
      <c r="H120" s="139"/>
      <c r="I120" s="139"/>
      <c r="J120" s="140"/>
      <c r="K120" s="140"/>
      <c r="L120" s="140"/>
      <c r="M120" s="140"/>
      <c r="N120" s="140"/>
      <c r="O120" s="140"/>
      <c r="P120" s="140"/>
      <c r="Q120" s="1"/>
      <c r="R120" s="1"/>
      <c r="S120" s="1"/>
      <c r="T120" s="1"/>
      <c r="U120" s="1"/>
      <c r="V120" s="207"/>
      <c r="W120" s="55"/>
    </row>
    <row r="121" spans="1:26" x14ac:dyDescent="0.25">
      <c r="A121" s="10"/>
      <c r="B121" s="57"/>
      <c r="C121" s="178">
        <v>99</v>
      </c>
      <c r="D121" s="336" t="s">
        <v>236</v>
      </c>
      <c r="E121" s="336"/>
      <c r="F121" s="69"/>
      <c r="G121" s="177"/>
      <c r="H121" s="69"/>
      <c r="I121" s="69"/>
      <c r="J121" s="145"/>
      <c r="K121" s="145"/>
      <c r="L121" s="145"/>
      <c r="M121" s="145"/>
      <c r="N121" s="145"/>
      <c r="O121" s="145"/>
      <c r="P121" s="145"/>
      <c r="Q121" s="10"/>
      <c r="R121" s="10"/>
      <c r="S121" s="10"/>
      <c r="T121" s="10"/>
      <c r="U121" s="10"/>
      <c r="V121" s="203"/>
      <c r="W121" s="221"/>
      <c r="X121" s="144"/>
      <c r="Y121" s="144"/>
      <c r="Z121" s="144"/>
    </row>
    <row r="122" spans="1:26" ht="24.95" customHeight="1" x14ac:dyDescent="0.25">
      <c r="A122" s="185"/>
      <c r="B122" s="217"/>
      <c r="C122" s="186" t="s">
        <v>400</v>
      </c>
      <c r="D122" s="337" t="s">
        <v>401</v>
      </c>
      <c r="E122" s="337"/>
      <c r="F122" s="180" t="s">
        <v>116</v>
      </c>
      <c r="G122" s="181">
        <v>37.365000000000002</v>
      </c>
      <c r="H122" s="187"/>
      <c r="I122" s="180">
        <f>ROUND(G122*(H122),2)</f>
        <v>0</v>
      </c>
      <c r="J122" s="182">
        <f>ROUND(G122*(N122),2)</f>
        <v>0</v>
      </c>
      <c r="K122" s="183">
        <f>ROUND(G122*(O122),2)</f>
        <v>0</v>
      </c>
      <c r="L122" s="183">
        <f>ROUND(G122*(H122),2)</f>
        <v>0</v>
      </c>
      <c r="M122" s="183"/>
      <c r="N122" s="183">
        <v>0</v>
      </c>
      <c r="O122" s="183"/>
      <c r="P122" s="188"/>
      <c r="Q122" s="188"/>
      <c r="R122" s="188"/>
      <c r="S122" s="184">
        <f>ROUND(G122*(P122),3)</f>
        <v>0</v>
      </c>
      <c r="T122" s="184"/>
      <c r="U122" s="184"/>
      <c r="V122" s="204"/>
      <c r="W122" s="55"/>
      <c r="Z122">
        <v>0</v>
      </c>
    </row>
    <row r="123" spans="1:26" x14ac:dyDescent="0.25">
      <c r="A123" s="10"/>
      <c r="B123" s="57"/>
      <c r="C123" s="178">
        <v>99</v>
      </c>
      <c r="D123" s="336" t="s">
        <v>236</v>
      </c>
      <c r="E123" s="336"/>
      <c r="F123" s="69"/>
      <c r="G123" s="177"/>
      <c r="H123" s="69"/>
      <c r="I123" s="146">
        <f>ROUND((SUM(I121:I122))/1,2)</f>
        <v>0</v>
      </c>
      <c r="J123" s="145"/>
      <c r="K123" s="145"/>
      <c r="L123" s="145">
        <f>ROUND((SUM(L121:L122))/1,2)</f>
        <v>0</v>
      </c>
      <c r="M123" s="145">
        <f>ROUND((SUM(M121:M122))/1,2)</f>
        <v>0</v>
      </c>
      <c r="N123" s="145"/>
      <c r="O123" s="145"/>
      <c r="P123" s="198"/>
      <c r="Q123" s="1"/>
      <c r="R123" s="1"/>
      <c r="S123" s="198">
        <f>ROUND((SUM(S121:S122))/1,2)</f>
        <v>0</v>
      </c>
      <c r="T123" s="2"/>
      <c r="U123" s="2"/>
      <c r="V123" s="206">
        <f>ROUND((SUM(V121:V122))/1,2)</f>
        <v>0</v>
      </c>
      <c r="W123" s="55"/>
    </row>
    <row r="124" spans="1:26" x14ac:dyDescent="0.25">
      <c r="A124" s="1"/>
      <c r="B124" s="214"/>
      <c r="C124" s="1"/>
      <c r="D124" s="1"/>
      <c r="E124" s="139"/>
      <c r="F124" s="139"/>
      <c r="G124" s="171"/>
      <c r="H124" s="139"/>
      <c r="I124" s="139"/>
      <c r="J124" s="140"/>
      <c r="K124" s="140"/>
      <c r="L124" s="140"/>
      <c r="M124" s="140"/>
      <c r="N124" s="140"/>
      <c r="O124" s="140"/>
      <c r="P124" s="140"/>
      <c r="Q124" s="1"/>
      <c r="R124" s="1"/>
      <c r="S124" s="1"/>
      <c r="T124" s="1"/>
      <c r="U124" s="1"/>
      <c r="V124" s="207"/>
      <c r="W124" s="55"/>
    </row>
    <row r="125" spans="1:26" x14ac:dyDescent="0.25">
      <c r="A125" s="10"/>
      <c r="B125" s="57"/>
      <c r="C125" s="10"/>
      <c r="D125" s="333" t="s">
        <v>64</v>
      </c>
      <c r="E125" s="333"/>
      <c r="F125" s="69"/>
      <c r="G125" s="177"/>
      <c r="H125" s="69"/>
      <c r="I125" s="146">
        <f>ROUND((SUM(I77:I124))/2,2)</f>
        <v>0</v>
      </c>
      <c r="J125" s="145"/>
      <c r="K125" s="145"/>
      <c r="L125" s="145">
        <f>ROUND((SUM(L77:L124))/2,2)</f>
        <v>0</v>
      </c>
      <c r="M125" s="145">
        <f>ROUND((SUM(M77:M124))/2,2)</f>
        <v>0</v>
      </c>
      <c r="N125" s="145"/>
      <c r="O125" s="145"/>
      <c r="P125" s="198"/>
      <c r="Q125" s="1"/>
      <c r="R125" s="1"/>
      <c r="S125" s="198">
        <f>ROUND((SUM(S77:S124))/2,2)</f>
        <v>24.65</v>
      </c>
      <c r="T125" s="1"/>
      <c r="U125" s="1"/>
      <c r="V125" s="206">
        <f>ROUND((SUM(V77:V124))/2,2)</f>
        <v>0</v>
      </c>
      <c r="W125" s="55"/>
    </row>
    <row r="126" spans="1:26" x14ac:dyDescent="0.25">
      <c r="A126" s="1"/>
      <c r="B126" s="219"/>
      <c r="C126" s="199"/>
      <c r="D126" s="350" t="s">
        <v>84</v>
      </c>
      <c r="E126" s="350"/>
      <c r="F126" s="201"/>
      <c r="G126" s="200"/>
      <c r="H126" s="201"/>
      <c r="I126" s="201">
        <f>ROUND((SUM(I77:I125))/3,2)</f>
        <v>0</v>
      </c>
      <c r="J126" s="223"/>
      <c r="K126" s="223">
        <f>ROUND((SUM(K77:K125))/3,2)</f>
        <v>0</v>
      </c>
      <c r="L126" s="223">
        <f>ROUND((SUM(L77:L125))/3,2)</f>
        <v>0</v>
      </c>
      <c r="M126" s="223">
        <f>ROUND((SUM(M77:M125))/3,2)</f>
        <v>0</v>
      </c>
      <c r="N126" s="223"/>
      <c r="O126" s="223"/>
      <c r="P126" s="200"/>
      <c r="Q126" s="199"/>
      <c r="R126" s="199"/>
      <c r="S126" s="200">
        <f>ROUND((SUM(S77:S125))/3,2)</f>
        <v>24.65</v>
      </c>
      <c r="T126" s="199"/>
      <c r="U126" s="199"/>
      <c r="V126" s="208">
        <f>ROUND((SUM(V77:V125))/3,2)</f>
        <v>0</v>
      </c>
      <c r="W126" s="55"/>
      <c r="Y126">
        <f>(SUM(Y77:Y125))</f>
        <v>0</v>
      </c>
      <c r="Z126">
        <f>(SUM(Z77:Z125))</f>
        <v>0</v>
      </c>
    </row>
  </sheetData>
  <mergeCells count="93">
    <mergeCell ref="D122:E122"/>
    <mergeCell ref="D123:E123"/>
    <mergeCell ref="D125:E125"/>
    <mergeCell ref="D126:E126"/>
    <mergeCell ref="D115:E115"/>
    <mergeCell ref="D116:E116"/>
    <mergeCell ref="D117:E117"/>
    <mergeCell ref="D118:E118"/>
    <mergeCell ref="D119:E119"/>
    <mergeCell ref="D121:E121"/>
    <mergeCell ref="D114:E114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02:E102"/>
    <mergeCell ref="D89:E89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/>
    <hyperlink ref="E1:F1" location="A54:A54" tooltip="Klikni na prechod ku rekapitulácii..." display="Rekapitulácia rozpočtu"/>
    <hyperlink ref="H1:I1" location="B76:B76" tooltip="Klikni na prechod ku Rozpočet..." display="Rozpočet"/>
  </hyperlink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Vinárstvo Tokaj - Demian / SO 02.3 Žumpa na odkanalizovanie technologickej vody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Rekapitulácia</vt:lpstr>
      <vt:lpstr>Krycí list stavby</vt:lpstr>
      <vt:lpstr>SO 6210</vt:lpstr>
      <vt:lpstr>SO 6211</vt:lpstr>
      <vt:lpstr>SO 6212</vt:lpstr>
      <vt:lpstr>SO 6213</vt:lpstr>
      <vt:lpstr>SO 6214</vt:lpstr>
      <vt:lpstr>SO 6215</vt:lpstr>
      <vt:lpstr>SO 6216</vt:lpstr>
      <vt:lpstr>SO 6219</vt:lpstr>
      <vt:lpstr>'SO 6210'!Oblasť_tlače</vt:lpstr>
      <vt:lpstr>'SO 6211'!Oblasť_tlače</vt:lpstr>
      <vt:lpstr>'SO 6212'!Oblasť_tlače</vt:lpstr>
      <vt:lpstr>'SO 6213'!Oblasť_tlače</vt:lpstr>
      <vt:lpstr>'SO 6214'!Oblasť_tlače</vt:lpstr>
      <vt:lpstr>'SO 6215'!Oblasť_tlače</vt:lpstr>
      <vt:lpstr>'SO 6216'!Oblasť_tlače</vt:lpstr>
      <vt:lpstr>'SO 6219'!Oblasť_tlače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Imrich Bartošík</dc:creator>
  <cp:lastModifiedBy>uhrin@tenderprojekt.sk</cp:lastModifiedBy>
  <dcterms:created xsi:type="dcterms:W3CDTF">2023-10-28T11:29:41Z</dcterms:created>
  <dcterms:modified xsi:type="dcterms:W3CDTF">2023-11-13T16:04:18Z</dcterms:modified>
</cp:coreProperties>
</file>