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tej_gal_bratislava_sk/Documents/Desktop/BCS/Nábytok/DNS/"/>
    </mc:Choice>
  </mc:AlternateContent>
  <xr:revisionPtr revIDLastSave="118" documentId="14_{5C4E1637-6A9B-4DFC-95DE-32B443FA8A1C}" xr6:coauthVersionLast="47" xr6:coauthVersionMax="47" xr10:uidLastSave="{D84F7206-10CF-40D6-92A5-79C8B97721F3}"/>
  <bookViews>
    <workbookView xWindow="32205" yWindow="2055" windowWidth="21600" windowHeight="11385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6" l="1"/>
  <c r="F31" i="6" s="1"/>
  <c r="E30" i="6"/>
  <c r="F30" i="6" s="1"/>
  <c r="E29" i="6"/>
  <c r="F29" i="6" s="1"/>
  <c r="E28" i="6"/>
  <c r="F28" i="6" s="1"/>
  <c r="E27" i="6"/>
  <c r="F27" i="6" s="1"/>
  <c r="E26" i="6" l="1"/>
  <c r="F26" i="6" s="1"/>
  <c r="E25" i="6"/>
  <c r="F25" i="6" s="1"/>
  <c r="E32" i="6"/>
  <c r="F32" i="6" s="1"/>
  <c r="E24" i="6"/>
  <c r="F24" i="6" s="1"/>
  <c r="C34" i="6"/>
  <c r="F22" i="6"/>
  <c r="E22" i="6"/>
  <c r="F33" i="6" l="1"/>
</calcChain>
</file>

<file path=xl/sharedStrings.xml><?xml version="1.0" encoding="utf-8"?>
<sst xmlns="http://schemas.openxmlformats.org/spreadsheetml/2006/main" count="70" uniqueCount="68">
  <si>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</si>
  <si>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</si>
  <si>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</si>
  <si>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</si>
  <si>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</si>
  <si>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</si>
  <si>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</si>
  <si>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</si>
  <si>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</si>
  <si>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</si>
  <si>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</si>
  <si>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</si>
  <si>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</si>
  <si>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</si>
  <si>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</si>
  <si>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</si>
  <si>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</si>
  <si>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</si>
  <si>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</si>
  <si>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</si>
  <si>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</si>
  <si>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</si>
  <si>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</si>
  <si>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</si>
  <si>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</si>
  <si>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</si>
  <si>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</si>
  <si>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</si>
  <si>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</si>
  <si>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</si>
  <si>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</si>
  <si>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</si>
  <si>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</si>
  <si>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</si>
  <si>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</si>
  <si>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</si>
  <si>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</si>
  <si>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</si>
  <si>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</si>
  <si>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</si>
  <si>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</si>
  <si>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</si>
  <si>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</si>
  <si>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</si>
  <si>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</si>
  <si>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</si>
  <si>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</si>
  <si>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</si>
  <si>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</si>
  <si>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t>Názov položky</t>
  </si>
  <si>
    <t>Počet kusov</t>
  </si>
  <si>
    <t>Suma v EUR bez DPH za 1 kus</t>
  </si>
  <si>
    <t>Výška DPH na 1 kus</t>
  </si>
  <si>
    <t>Suma v EUR s DPH na všetky kusy</t>
  </si>
  <si>
    <t>Kancelársky stôl - typ I</t>
  </si>
  <si>
    <t>Kancelársky stôl - typ II</t>
  </si>
  <si>
    <t>Cena spolu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</si>
  <si>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</si>
  <si>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</si>
  <si>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</si>
  <si>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Príloha č. 2 - Návrh na plnenie kritérií vo výzve č. 43 "Nákup nábytku pre Bratislavské centrum služieb“</t>
  </si>
  <si>
    <t>Rokovací stôl</t>
  </si>
  <si>
    <t>Skrinka policová dvierková</t>
  </si>
  <si>
    <t>Zásuvkový kontajner uzamykateľný</t>
  </si>
  <si>
    <t>Skriňa uzavretá</t>
  </si>
  <si>
    <t>Pracovná kancelárska stolička</t>
  </si>
  <si>
    <t>Konferenčná stolička</t>
  </si>
  <si>
    <t>Jedálenská (konferenčná) stolička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</si>
</sst>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2" xfId="2" applyNumberFormat="1" applyFont="1" applyFill="1"/>
    <xf numFmtId="2" fontId="0" fillId="0" borderId="11" xfId="2" applyNumberFormat="1" applyFont="1" applyFill="1" applyBorder="1"/>
    <xf numFmtId="0" fontId="0" fillId="0" borderId="2" xfId="2" applyFont="1" applyFill="1" applyAlignment="1">
      <alignment horizontal="center"/>
    </xf>
    <xf numFmtId="0" fontId="11" fillId="0" borderId="12" xfId="2" applyFont="1" applyFill="1" applyBorder="1"/>
    <xf numFmtId="0" fontId="17" fillId="0" borderId="10" xfId="2" applyFont="1" applyFill="1" applyBorder="1" applyAlignment="1">
      <alignment wrapText="1"/>
    </xf>
    <xf numFmtId="0" fontId="17" fillId="0" borderId="2" xfId="2" applyFont="1" applyFill="1" applyAlignment="1">
      <alignment horizontal="center" wrapText="1"/>
    </xf>
    <xf numFmtId="0" fontId="17" fillId="0" borderId="2" xfId="2" applyFont="1" applyFill="1" applyAlignment="1">
      <alignment wrapText="1"/>
    </xf>
    <xf numFmtId="0" fontId="17" fillId="0" borderId="11" xfId="2" applyFont="1" applyFill="1" applyBorder="1" applyAlignment="1">
      <alignment wrapText="1"/>
    </xf>
    <xf numFmtId="4" fontId="0" fillId="0" borderId="11" xfId="2" applyNumberFormat="1" applyFont="1" applyFill="1" applyBorder="1"/>
    <xf numFmtId="4" fontId="17" fillId="0" borderId="11" xfId="2" applyNumberFormat="1" applyFont="1" applyFill="1" applyBorder="1"/>
    <xf numFmtId="165" fontId="0" fillId="5" borderId="2" xfId="2" applyNumberFormat="1" applyFont="1" applyFill="1" applyAlignment="1">
      <alignment horizontal="center"/>
    </xf>
    <xf numFmtId="4" fontId="0" fillId="0" borderId="2" xfId="2" applyNumberFormat="1" applyFont="1" applyFill="1" applyAlignment="1">
      <alignment horizontal="righ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3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164" fontId="11" fillId="0" borderId="24" xfId="2" applyNumberFormat="1" applyFont="1" applyFill="1" applyBorder="1" applyAlignment="1">
      <alignment horizontal="right"/>
    </xf>
    <xf numFmtId="0" fontId="17" fillId="0" borderId="16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18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1971675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1971675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5</xdr:col>
          <xdr:colOff>2095500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1971675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8"/>
  <sheetViews>
    <sheetView showGridLines="0" tabSelected="1" zoomScale="70" zoomScaleNormal="70" zoomScaleSheetLayoutView="115" workbookViewId="0">
      <selection activeCell="C31" sqref="C31"/>
    </sheetView>
  </sheetViews>
  <sheetFormatPr defaultRowHeight="15" x14ac:dyDescent="0.25"/>
  <cols>
    <col min="1" max="1" width="3.28515625" style="14" customWidth="1"/>
    <col min="2" max="2" width="33.28515625" style="14" customWidth="1"/>
    <col min="3" max="3" width="14.5703125" style="14" customWidth="1"/>
    <col min="4" max="4" width="30.85546875" style="14" customWidth="1"/>
    <col min="5" max="5" width="20.7109375" style="14" customWidth="1"/>
    <col min="6" max="6" width="34.5703125" customWidth="1"/>
  </cols>
  <sheetData>
    <row r="1" spans="1:6" ht="25.5" customHeight="1" x14ac:dyDescent="0.3">
      <c r="B1" s="43" t="s">
        <v>45</v>
      </c>
      <c r="C1" s="43"/>
      <c r="D1" s="43"/>
      <c r="E1" s="43"/>
      <c r="F1" s="43"/>
    </row>
    <row r="2" spans="1:6" ht="25.5" customHeight="1" x14ac:dyDescent="0.3">
      <c r="B2" s="62" t="s">
        <v>58</v>
      </c>
      <c r="C2" s="62"/>
      <c r="D2" s="62"/>
      <c r="E2" s="62"/>
      <c r="F2" s="62"/>
    </row>
    <row r="3" spans="1:6" ht="15.75" thickBot="1" x14ac:dyDescent="0.3">
      <c r="A3" s="66"/>
      <c r="B3" s="67"/>
      <c r="C3" s="67"/>
      <c r="D3" s="67"/>
      <c r="E3" s="67"/>
      <c r="F3" s="67"/>
    </row>
    <row r="4" spans="1:6" ht="45.75" customHeight="1" thickBot="1" x14ac:dyDescent="0.3">
      <c r="A4" s="66"/>
      <c r="B4" s="68" t="s">
        <v>60</v>
      </c>
      <c r="C4" s="69"/>
      <c r="D4" s="69"/>
      <c r="E4" s="69"/>
      <c r="F4" s="70"/>
    </row>
    <row r="5" spans="1:6" s="14" customFormat="1" ht="15.75" thickBot="1" x14ac:dyDescent="0.3">
      <c r="A5" s="66"/>
      <c r="B5" s="48"/>
      <c r="C5" s="48"/>
      <c r="D5" s="48"/>
      <c r="E5" s="48"/>
      <c r="F5" s="48"/>
    </row>
    <row r="6" spans="1:6" ht="17.100000000000001" customHeight="1" x14ac:dyDescent="0.25">
      <c r="A6" s="66"/>
      <c r="B6" s="16" t="s">
        <v>0</v>
      </c>
      <c r="C6" s="71"/>
      <c r="D6" s="71"/>
      <c r="E6" s="71"/>
      <c r="F6" s="72"/>
    </row>
    <row r="7" spans="1:6" ht="17.100000000000001" customHeight="1" x14ac:dyDescent="0.25">
      <c r="A7" s="66"/>
      <c r="B7" s="15" t="s">
        <v>1</v>
      </c>
      <c r="C7" s="73"/>
      <c r="D7" s="73"/>
      <c r="E7" s="73"/>
      <c r="F7" s="74"/>
    </row>
    <row r="8" spans="1:6" ht="17.100000000000001" customHeight="1" x14ac:dyDescent="0.25">
      <c r="A8" s="66"/>
      <c r="B8" s="15" t="s">
        <v>2</v>
      </c>
      <c r="C8" s="73"/>
      <c r="D8" s="73"/>
      <c r="E8" s="73"/>
      <c r="F8" s="74"/>
    </row>
    <row r="9" spans="1:6" ht="17.100000000000001" customHeight="1" x14ac:dyDescent="0.25">
      <c r="A9" s="66"/>
      <c r="B9" s="15" t="s">
        <v>3</v>
      </c>
      <c r="C9" s="73"/>
      <c r="D9" s="73"/>
      <c r="E9" s="73"/>
      <c r="F9" s="74"/>
    </row>
    <row r="10" spans="1:6" ht="17.100000000000001" customHeight="1" x14ac:dyDescent="0.25">
      <c r="A10" s="66"/>
      <c r="B10" s="15" t="s">
        <v>4</v>
      </c>
      <c r="C10" s="73"/>
      <c r="D10" s="73"/>
      <c r="E10" s="73"/>
      <c r="F10" s="74"/>
    </row>
    <row r="11" spans="1:6" ht="17.100000000000001" customHeight="1" x14ac:dyDescent="0.25">
      <c r="A11" s="66"/>
      <c r="B11" s="15" t="s">
        <v>5</v>
      </c>
      <c r="C11" s="73"/>
      <c r="D11" s="73"/>
      <c r="E11" s="73"/>
      <c r="F11" s="74"/>
    </row>
    <row r="12" spans="1:6" ht="17.100000000000001" customHeight="1" thickBot="1" x14ac:dyDescent="0.3">
      <c r="A12" s="66"/>
      <c r="B12" s="17" t="s">
        <v>6</v>
      </c>
      <c r="C12" s="44" t="s">
        <v>7</v>
      </c>
      <c r="D12" s="45"/>
      <c r="E12" s="46"/>
      <c r="F12" s="47"/>
    </row>
    <row r="13" spans="1:6" s="14" customFormat="1" ht="15.75" thickBot="1" x14ac:dyDescent="0.3">
      <c r="A13" s="66"/>
      <c r="B13" s="48"/>
      <c r="C13" s="48"/>
      <c r="D13" s="48"/>
      <c r="E13" s="48"/>
      <c r="F13" s="48"/>
    </row>
    <row r="14" spans="1:6" ht="30" customHeight="1" x14ac:dyDescent="0.25">
      <c r="A14" s="66"/>
      <c r="B14" s="49" t="s">
        <v>8</v>
      </c>
      <c r="C14" s="50"/>
      <c r="D14" s="50"/>
      <c r="E14" s="50"/>
      <c r="F14" s="51"/>
    </row>
    <row r="15" spans="1:6" ht="45" customHeight="1" x14ac:dyDescent="0.25">
      <c r="A15" s="66"/>
      <c r="B15" s="63" t="s">
        <v>46</v>
      </c>
      <c r="C15" s="64"/>
      <c r="D15" s="64"/>
      <c r="E15" s="64"/>
      <c r="F15" s="12"/>
    </row>
    <row r="16" spans="1:6" ht="45" customHeight="1" x14ac:dyDescent="0.25">
      <c r="A16" s="66"/>
      <c r="B16" s="37" t="s">
        <v>9</v>
      </c>
      <c r="C16" s="38"/>
      <c r="D16" s="38"/>
      <c r="E16" s="38"/>
      <c r="F16" s="12"/>
    </row>
    <row r="17" spans="1:6" ht="45" customHeight="1" x14ac:dyDescent="0.25">
      <c r="A17" s="66"/>
      <c r="B17" s="77" t="s">
        <v>59</v>
      </c>
      <c r="C17" s="78"/>
      <c r="D17" s="78"/>
      <c r="E17" s="78"/>
      <c r="F17" s="12"/>
    </row>
    <row r="18" spans="1:6" ht="45" customHeight="1" thickBot="1" x14ac:dyDescent="0.3">
      <c r="A18" s="66"/>
      <c r="B18" s="75" t="s">
        <v>57</v>
      </c>
      <c r="C18" s="76"/>
      <c r="D18" s="76"/>
      <c r="E18" s="76"/>
      <c r="F18" s="13"/>
    </row>
    <row r="19" spans="1:6" s="14" customFormat="1" ht="15.75" thickBot="1" x14ac:dyDescent="0.3">
      <c r="A19" s="66"/>
      <c r="B19" s="48"/>
      <c r="C19" s="48"/>
      <c r="D19" s="48"/>
      <c r="E19" s="48"/>
      <c r="F19" s="48"/>
    </row>
    <row r="20" spans="1:6" ht="24" customHeight="1" x14ac:dyDescent="0.25">
      <c r="A20" s="66"/>
      <c r="B20" s="52" t="s">
        <v>47</v>
      </c>
      <c r="C20" s="53"/>
      <c r="D20" s="53"/>
      <c r="E20" s="53"/>
      <c r="F20" s="54"/>
    </row>
    <row r="21" spans="1:6" ht="15" customHeight="1" x14ac:dyDescent="0.25">
      <c r="A21" s="66"/>
      <c r="B21" s="20" t="s">
        <v>10</v>
      </c>
      <c r="C21" s="21" t="s">
        <v>11</v>
      </c>
      <c r="D21" s="21"/>
      <c r="E21" s="22" t="s">
        <v>12</v>
      </c>
      <c r="F21" s="23" t="s">
        <v>13</v>
      </c>
    </row>
    <row r="22" spans="1:6" x14ac:dyDescent="0.25">
      <c r="A22" s="66"/>
      <c r="B22" s="24" t="s">
        <v>48</v>
      </c>
      <c r="C22" s="55">
        <v>100</v>
      </c>
      <c r="D22" s="55"/>
      <c r="E22" s="25" t="str">
        <f>IF(C22=100,"neuplatňuje sa","sem doplň minimum")</f>
        <v>neuplatňuje sa</v>
      </c>
      <c r="F22" s="26" t="str">
        <f>IF(C22=100,"neuplatňuje sa","sem doplň maximum")</f>
        <v>neuplatňuje sa</v>
      </c>
    </row>
    <row r="23" spans="1:6" ht="24" customHeight="1" x14ac:dyDescent="0.25">
      <c r="A23" s="66"/>
      <c r="B23" s="29" t="s">
        <v>49</v>
      </c>
      <c r="C23" s="30" t="s">
        <v>50</v>
      </c>
      <c r="D23" s="31" t="s">
        <v>51</v>
      </c>
      <c r="E23" s="31" t="s">
        <v>52</v>
      </c>
      <c r="F23" s="32" t="s">
        <v>53</v>
      </c>
    </row>
    <row r="24" spans="1:6" ht="15.95" customHeight="1" x14ac:dyDescent="0.25">
      <c r="A24" s="66"/>
      <c r="B24" s="24" t="s">
        <v>54</v>
      </c>
      <c r="C24" s="27">
        <v>54</v>
      </c>
      <c r="D24" s="35">
        <v>0</v>
      </c>
      <c r="E24" s="36">
        <f>IF(C$12="Som platcom DPH",D24*0.2,0)</f>
        <v>0</v>
      </c>
      <c r="F24" s="33">
        <f>SUM(D24+E24)*C24</f>
        <v>0</v>
      </c>
    </row>
    <row r="25" spans="1:6" ht="15.95" customHeight="1" x14ac:dyDescent="0.25">
      <c r="A25" s="66"/>
      <c r="B25" s="24" t="s">
        <v>55</v>
      </c>
      <c r="C25" s="27">
        <v>50</v>
      </c>
      <c r="D25" s="35">
        <v>0</v>
      </c>
      <c r="E25" s="36">
        <f>IF(C$12="Som platcom DPH",D25*0.2,0)</f>
        <v>0</v>
      </c>
      <c r="F25" s="33">
        <f>SUM(D25+E25)*C25</f>
        <v>0</v>
      </c>
    </row>
    <row r="26" spans="1:6" ht="15.95" customHeight="1" x14ac:dyDescent="0.25">
      <c r="A26" s="66"/>
      <c r="B26" s="24" t="s">
        <v>61</v>
      </c>
      <c r="C26" s="27">
        <v>3</v>
      </c>
      <c r="D26" s="35">
        <v>0</v>
      </c>
      <c r="E26" s="36">
        <f>IF(C$12="Som platcom DPH",D26*0.2,0)</f>
        <v>0</v>
      </c>
      <c r="F26" s="33">
        <f>SUM(D26+E26)*C26</f>
        <v>0</v>
      </c>
    </row>
    <row r="27" spans="1:6" ht="15.95" customHeight="1" x14ac:dyDescent="0.25">
      <c r="A27" s="66"/>
      <c r="B27" s="24" t="s">
        <v>62</v>
      </c>
      <c r="C27" s="27">
        <v>70</v>
      </c>
      <c r="D27" s="35">
        <v>0</v>
      </c>
      <c r="E27" s="36">
        <f t="shared" ref="E27:E31" si="0">IF(C$12="Som platcom DPH",D27*0.2,0)</f>
        <v>0</v>
      </c>
      <c r="F27" s="33">
        <f t="shared" ref="F27:F31" si="1">SUM(D27+E27)*C27</f>
        <v>0</v>
      </c>
    </row>
    <row r="28" spans="1:6" ht="15.95" customHeight="1" x14ac:dyDescent="0.25">
      <c r="A28" s="66"/>
      <c r="B28" s="24" t="s">
        <v>63</v>
      </c>
      <c r="C28" s="27">
        <v>100</v>
      </c>
      <c r="D28" s="35">
        <v>0</v>
      </c>
      <c r="E28" s="36">
        <f t="shared" si="0"/>
        <v>0</v>
      </c>
      <c r="F28" s="33">
        <f t="shared" si="1"/>
        <v>0</v>
      </c>
    </row>
    <row r="29" spans="1:6" ht="15.95" customHeight="1" x14ac:dyDescent="0.25">
      <c r="A29" s="66"/>
      <c r="B29" s="24" t="s">
        <v>64</v>
      </c>
      <c r="C29" s="27">
        <v>25</v>
      </c>
      <c r="D29" s="35">
        <v>0</v>
      </c>
      <c r="E29" s="36">
        <f t="shared" si="0"/>
        <v>0</v>
      </c>
      <c r="F29" s="33">
        <f t="shared" si="1"/>
        <v>0</v>
      </c>
    </row>
    <row r="30" spans="1:6" ht="15.95" customHeight="1" x14ac:dyDescent="0.25">
      <c r="A30" s="66"/>
      <c r="B30" s="24" t="s">
        <v>65</v>
      </c>
      <c r="C30" s="27">
        <v>105</v>
      </c>
      <c r="D30" s="35">
        <v>0</v>
      </c>
      <c r="E30" s="36">
        <f t="shared" si="0"/>
        <v>0</v>
      </c>
      <c r="F30" s="33">
        <f t="shared" si="1"/>
        <v>0</v>
      </c>
    </row>
    <row r="31" spans="1:6" ht="15.95" customHeight="1" x14ac:dyDescent="0.25">
      <c r="A31" s="66"/>
      <c r="B31" s="24" t="s">
        <v>66</v>
      </c>
      <c r="C31" s="27">
        <v>22</v>
      </c>
      <c r="D31" s="35">
        <v>0</v>
      </c>
      <c r="E31" s="36">
        <f t="shared" si="0"/>
        <v>0</v>
      </c>
      <c r="F31" s="33">
        <f t="shared" si="1"/>
        <v>0</v>
      </c>
    </row>
    <row r="32" spans="1:6" ht="15.95" customHeight="1" x14ac:dyDescent="0.25">
      <c r="A32" s="66"/>
      <c r="B32" s="24" t="s">
        <v>67</v>
      </c>
      <c r="C32" s="27">
        <v>26</v>
      </c>
      <c r="D32" s="35">
        <v>0</v>
      </c>
      <c r="E32" s="36">
        <f>IF(C$12="Som platcom DPH",D32*0.2,0)</f>
        <v>0</v>
      </c>
      <c r="F32" s="33">
        <f>SUM(D32+E32)*C32</f>
        <v>0</v>
      </c>
    </row>
    <row r="33" spans="1:6" ht="21" customHeight="1" x14ac:dyDescent="0.25">
      <c r="A33" s="66"/>
      <c r="B33" s="59" t="s">
        <v>56</v>
      </c>
      <c r="C33" s="60"/>
      <c r="D33" s="60"/>
      <c r="E33" s="61"/>
      <c r="F33" s="34">
        <f>SUM(F24:F32)</f>
        <v>0</v>
      </c>
    </row>
    <row r="34" spans="1:6" ht="20.45" customHeight="1" thickBot="1" x14ac:dyDescent="0.3">
      <c r="A34" s="66"/>
      <c r="B34" s="28" t="s">
        <v>14</v>
      </c>
      <c r="C34" s="56" t="str">
        <f>IF(C22=100,"Toto je jediné kritérium a prepočet na body sa preto neuplatňuje",IF(B22="čím menej, tým lepšie",(C22*(F22-F33)/(F22-E22)),(C22*(F33-E22)/(F22-E22))))</f>
        <v>Toto je jediné kritérium a prepočet na body sa preto neuplatňuje</v>
      </c>
      <c r="D34" s="57"/>
      <c r="E34" s="57"/>
      <c r="F34" s="58"/>
    </row>
    <row r="35" spans="1:6" s="19" customFormat="1" ht="21" customHeight="1" x14ac:dyDescent="0.25">
      <c r="A35" s="66"/>
      <c r="B35" s="65"/>
      <c r="C35" s="65"/>
      <c r="D35" s="65"/>
      <c r="E35" s="65"/>
      <c r="F35" s="65"/>
    </row>
    <row r="36" spans="1:6" ht="15" customHeight="1" thickBot="1" x14ac:dyDescent="0.3">
      <c r="A36" s="66"/>
      <c r="B36" s="18"/>
      <c r="C36" s="18"/>
      <c r="D36" s="18"/>
      <c r="E36" s="18"/>
      <c r="F36" s="18"/>
    </row>
    <row r="37" spans="1:6" x14ac:dyDescent="0.25">
      <c r="A37" s="66"/>
      <c r="B37" s="79" t="s">
        <v>15</v>
      </c>
      <c r="C37" s="81" t="s">
        <v>16</v>
      </c>
      <c r="D37" s="81"/>
      <c r="E37" s="39" t="s">
        <v>17</v>
      </c>
      <c r="F37" s="40"/>
    </row>
    <row r="38" spans="1:6" ht="16.5" customHeight="1" thickBot="1" x14ac:dyDescent="0.3">
      <c r="A38" s="66"/>
      <c r="B38" s="80"/>
      <c r="C38" s="82"/>
      <c r="D38" s="82"/>
      <c r="E38" s="41"/>
      <c r="F38" s="42"/>
    </row>
  </sheetData>
  <mergeCells count="29">
    <mergeCell ref="A3:A38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7:B38"/>
    <mergeCell ref="C37:D38"/>
    <mergeCell ref="B16:E16"/>
    <mergeCell ref="E37:F38"/>
    <mergeCell ref="B1:F1"/>
    <mergeCell ref="C12:D12"/>
    <mergeCell ref="E12:F12"/>
    <mergeCell ref="B13:F13"/>
    <mergeCell ref="B14:F14"/>
    <mergeCell ref="B20:F20"/>
    <mergeCell ref="C22:D22"/>
    <mergeCell ref="C34:F34"/>
    <mergeCell ref="B33:E33"/>
    <mergeCell ref="B2:F2"/>
    <mergeCell ref="B15:E15"/>
    <mergeCell ref="B35:F35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1971675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1971675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5</xdr:col>
                    <xdr:colOff>2095500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1971675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Gál Matej, Mgr.</cp:lastModifiedBy>
  <cp:revision/>
  <cp:lastPrinted>2023-08-07T08:53:15Z</cp:lastPrinted>
  <dcterms:created xsi:type="dcterms:W3CDTF">2022-09-22T09:41:16Z</dcterms:created>
  <dcterms:modified xsi:type="dcterms:W3CDTF">2023-11-07T12:06:31Z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