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17\ZoNFP\2021 PPA 51 Potravinari\RM MAZURÁK, s.r.o\VO\Stavba\Príloha č. 1 – Vykaz vymer – Rozpočet\SO.01.09 - Rekuperácia - administratíva\"/>
    </mc:Choice>
  </mc:AlternateContent>
  <xr:revisionPtr revIDLastSave="0" documentId="8_{A7E47F04-3F51-44ED-A9D8-C28CC4F9B122}" xr6:coauthVersionLast="47" xr6:coauthVersionMax="47" xr10:uidLastSave="{00000000-0000-0000-0000-000000000000}"/>
  <bookViews>
    <workbookView xWindow="-108" yWindow="-108" windowWidth="23256" windowHeight="12576" xr2:uid="{3FB9E88E-7DAF-465C-B37B-6DA5DBA48345}"/>
  </bookViews>
  <sheets>
    <sheet name="01.09 - Rekuperácia - adm..." sheetId="1" r:id="rId1"/>
  </sheets>
  <externalReferences>
    <externalReference r:id="rId2"/>
  </externalReferenc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0" i="1" l="1"/>
  <c r="J126" i="1"/>
  <c r="J127" i="1"/>
  <c r="J128" i="1"/>
  <c r="J129" i="1"/>
  <c r="J131" i="1"/>
  <c r="BF131" i="1" s="1"/>
  <c r="J125" i="1"/>
  <c r="BK131" i="1"/>
  <c r="BK124" i="1" s="1"/>
  <c r="BI131" i="1"/>
  <c r="F39" i="1" s="1"/>
  <c r="BH131" i="1"/>
  <c r="F38" i="1" s="1"/>
  <c r="BG131" i="1"/>
  <c r="F37" i="1" s="1"/>
  <c r="BE131" i="1"/>
  <c r="J35" i="1" s="1"/>
  <c r="T131" i="1"/>
  <c r="T124" i="1" s="1"/>
  <c r="T123" i="1" s="1"/>
  <c r="T122" i="1" s="1"/>
  <c r="R131" i="1"/>
  <c r="P131" i="1"/>
  <c r="P124" i="1" s="1"/>
  <c r="P123" i="1" s="1"/>
  <c r="P122" i="1" s="1"/>
  <c r="R124" i="1"/>
  <c r="R123" i="1" s="1"/>
  <c r="R122" i="1" s="1"/>
  <c r="J119" i="1"/>
  <c r="F119" i="1"/>
  <c r="J118" i="1"/>
  <c r="F118" i="1"/>
  <c r="F116" i="1"/>
  <c r="E114" i="1"/>
  <c r="J94" i="1"/>
  <c r="F94" i="1"/>
  <c r="J93" i="1"/>
  <c r="F93" i="1"/>
  <c r="F91" i="1"/>
  <c r="E89" i="1"/>
  <c r="J39" i="1"/>
  <c r="J38" i="1"/>
  <c r="J37" i="1"/>
  <c r="J14" i="1"/>
  <c r="J116" i="1" s="1"/>
  <c r="E7" i="1"/>
  <c r="E110" i="1" s="1"/>
  <c r="J123" i="1" l="1"/>
  <c r="J124" i="1"/>
  <c r="J122" i="1" s="1"/>
  <c r="F35" i="1"/>
  <c r="J91" i="1"/>
  <c r="E85" i="1"/>
  <c r="BK123" i="1"/>
  <c r="F36" i="1"/>
  <c r="J36" i="1"/>
  <c r="J100" i="1" l="1"/>
  <c r="J99" i="1"/>
  <c r="BK122" i="1"/>
  <c r="J32" i="1" l="1"/>
  <c r="J41" i="1" s="1"/>
  <c r="J98" i="1"/>
</calcChain>
</file>

<file path=xl/sharedStrings.xml><?xml version="1.0" encoding="utf-8"?>
<sst xmlns="http://schemas.openxmlformats.org/spreadsheetml/2006/main" count="172" uniqueCount="92">
  <si>
    <t>&gt;&gt;  skryté stĺpce  &lt;&lt;</t>
  </si>
  <si>
    <t>{bb226d99-a235-4ea8-84db-fc9a65e09f30}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</si>
  <si>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</si>
  <si>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</si>
  <si>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</si>
  <si>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</si>
  <si>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</si>
  <si>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</si>
  <si>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01 - Stavebné úpravy časti skladového objektu na mäsovýrobu a prístavba bitúnku</t>
  </si>
  <si>
    <t>Časť:</t>
  </si>
  <si>
    <t>01.09 - Rekuperácia - administratíva</t>
  </si>
  <si>
    <t>JKSO:</t>
  </si>
  <si>
    <t/>
  </si>
  <si>
    <t>KS:</t>
  </si>
  <si>
    <t>Miesto:</t>
  </si>
  <si>
    <t>KN č.1599/13-15,1599/40-46</t>
  </si>
  <si>
    <t>Dátum:</t>
  </si>
  <si>
    <t>Objednávateľ:</t>
  </si>
  <si>
    <t>IČO:</t>
  </si>
  <si>
    <t>Mazurák, s.r.o.</t>
  </si>
  <si>
    <t>IČ DPH:</t>
  </si>
  <si>
    <t>Zhotoviteľ:</t>
  </si>
  <si>
    <t>Projektant:</t>
  </si>
  <si>
    <t>Ing. Jozef Kuchťák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</si>
  <si>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</si>
  <si>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</si>
  <si>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</si>
  <si>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</si>
  <si>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</si>
  <si>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</si>
  <si>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</si>
  <si>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</si>
  <si>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</si>
  <si>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</si>
  <si>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</si>
  <si>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</si>
  <si>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</si>
  <si>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</si>
  <si>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</si>
  <si>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</si>
  <si>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</si>
  <si>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</si>
  <si>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</si>
  <si>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</si>
  <si>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</si>
  <si>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</si>
  <si>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</si>
  <si>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</si>
  <si>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</si>
  <si>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</si>
  <si>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</si>
  <si>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769 - Montáže vzduchotechnických zariadení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</si>
  <si>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</si>
  <si>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</si>
  <si>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</si>
  <si>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</si>
  <si>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</si>
  <si>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</si>
  <si>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</si>
  <si>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</si>
  <si>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</si>
  <si>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</si>
  <si>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</si>
  <si>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</si>
  <si>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</si>
  <si>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</si>
  <si>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</si>
  <si>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</si>
  <si>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</si>
  <si>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</si>
  <si>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2</t>
  </si>
  <si>
    <t>ROZPOCET</t>
  </si>
  <si>
    <t>769</t>
  </si>
  <si>
    <t>Montáže vzduchotechnických zariadení</t>
  </si>
  <si>
    <t>1</t>
  </si>
  <si>
    <t>K</t>
  </si>
  <si>
    <t>769045.001</t>
  </si>
  <si>
    <t>súb</t>
  </si>
  <si>
    <t>16</t>
  </si>
  <si>
    <t>-1157033480</t>
  </si>
  <si>
    <t>3</t>
  </si>
  <si>
    <t>4</t>
  </si>
  <si>
    <t>5</t>
  </si>
  <si>
    <t>6</t>
  </si>
  <si>
    <t>Vetracia jednotka s riadenim, so zabudovaným predohrevom, s automatickým by-passom.</t>
  </si>
  <si>
    <t>ks</t>
  </si>
  <si>
    <t>Sada náhradných fitrov 10xG3 na 5 rokov</t>
  </si>
  <si>
    <t>Programovateľný ovládač</t>
  </si>
  <si>
    <t>Kvalpalinový zemný výmenník s predfiltrom, bez čerpadlovej skupiny</t>
  </si>
  <si>
    <t>Riadiaca jednotka s NTC senzorom</t>
  </si>
  <si>
    <t>Guličkový sifón na odvod kondenzátu so zvislým pripojením s mechanickým zápachovým uzáverom</t>
  </si>
  <si>
    <t xml:space="preserve">Montáž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</si>
</sst>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3" x14ac:knownFonts="1">
    <font>
      <sz val="11"/>
      <color theme="1"/>
      <name val="Aptos Narrow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/>
    <xf numFmtId="0" fontId="0" fillId="0" borderId="16" xfId="0" applyBorder="1" applyAlignment="1">
      <alignment vertical="center"/>
    </xf>
    <xf numFmtId="166" fontId="19" fillId="0" borderId="4" xfId="0" applyNumberFormat="1" applyFont="1" applyBorder="1"/>
    <xf numFmtId="166" fontId="19" fillId="0" borderId="17" xfId="0" applyNumberFormat="1" applyFont="1" applyBorder="1"/>
    <xf numFmtId="4" fontId="20" fillId="0" borderId="0" xfId="0" applyNumberFormat="1" applyFont="1" applyAlignment="1">
      <alignment vertical="center"/>
    </xf>
    <xf numFmtId="0" fontId="21" fillId="0" borderId="3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/>
    <xf numFmtId="0" fontId="21" fillId="0" borderId="18" xfId="0" applyFont="1" applyBorder="1"/>
    <xf numFmtId="166" fontId="21" fillId="0" borderId="0" xfId="0" applyNumberFormat="1" applyFont="1"/>
    <xf numFmtId="166" fontId="21" fillId="0" borderId="19" xfId="0" applyNumberFormat="1" applyFont="1" applyBorder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vertical="center"/>
      <protection locked="0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167" fontId="14" fillId="0" borderId="20" xfId="0" applyNumberFormat="1" applyFont="1" applyBorder="1" applyAlignment="1" applyProtection="1">
      <alignment horizontal="righ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0.17\ZoNFP\2021%20PPA%2051%20Potravinari\RM%20MAZUR&#193;K,%20s.r.o\VO\Stavba\Pr&#237;loha%20&#269;.%201%20&#8211;%20Vykaz%20vymer%20&#8211;%20Rozpo&#269;et\SO.01%20stavba%20-%20celkov&#225;%20rekapitul&#225;cia\C019_2022%20-%20STAVEBN&#201;%20&#218;PRAVY,%20PR&#205;STAVBA%20,%20verzia%2024.3.2022.xlsx" TargetMode="External"/><Relationship Id="rId1" Type="http://schemas.openxmlformats.org/officeDocument/2006/relationships/externalLinkPath" Target="/2021%20PPA%2051%20Potravinari/RM%20MAZUR&#193;K,%20s.r.o/VO/Stavba/Pr&#237;loha%20&#269;.%201%20&#8211;%20Vykaz%20vymer%20&#8211;%20Rozpo&#269;et/SO.01%20stavba%20-%20celkov&#225;%20rekapitul&#225;cia/C019_2022%20-%20STAVEBN&#201;%20&#218;PRAVY,%20PR&#205;STAVBA%20,%20verzia%2024.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ácia stavby"/>
      <sheetName val="01.01.01 - Búracie práce"/>
      <sheetName val="01.01.02 - Spodná stavba"/>
      <sheetName val="01.01.03 - Hrubá stavba"/>
      <sheetName val="01.01.04 - Hala + opláštenie"/>
      <sheetName val="01.01.05 - Plochá strecha"/>
      <sheetName val="01.01.06 - Výplne exterie..."/>
      <sheetName val="01.01.07 - Zateplenie fasády"/>
      <sheetName val="01.01.08 - Zateplenie pod..."/>
      <sheetName val="01.01.09 - Finálna povrch..."/>
      <sheetName val="01.01.10 - Interierové vý..."/>
      <sheetName val="01.01.11 - Plošina + prís..."/>
      <sheetName val="01.03 - Elektroinštalácia"/>
      <sheetName val="01.04 - Zdravotechnika"/>
      <sheetName val="01.06 - Vykurovanie"/>
      <sheetName val="01.07 - Chladenie - admin..."/>
      <sheetName val="01.09 - Rekuperácia - adm..."/>
      <sheetName val="SO 02 - Elektrická prípojka"/>
      <sheetName val="SO 03 - Vodovodná prípojka"/>
      <sheetName val="SO 04 - Areálový vodovod,..."/>
      <sheetName val="SO 05 - Lapač tukov"/>
      <sheetName val="06.01 - Spevnené plochy"/>
      <sheetName val="06.02 - Oporný múr"/>
      <sheetName val="Zoznam figúr"/>
    </sheetNames>
    <sheetDataSet>
      <sheetData sheetId="0">
        <row r="6">
          <cell r="K6" t="str">
            <v>STAVEBNÉ ÚPRAVY, PRÍSTAVBA SKLADOVÉHO OBJEKTU 
A ZMENA ÚČELU VYUŽITIA ČASTI STAVBY NA MÄSOVÝROBU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0279-F3C3-4E4B-B9F2-A9991F31DC66}">
  <dimension ref="B2:BM132"/>
  <sheetViews>
    <sheetView tabSelected="1" workbookViewId="0">
      <selection activeCell="W11" sqref="W11"/>
    </sheetView>
  </sheetViews>
  <sheetFormatPr defaultRowHeight="14.4" x14ac:dyDescent="0.3"/>
  <cols>
    <col min="1" max="1" width="6.44140625" customWidth="1"/>
    <col min="2" max="2" width="0.88671875" customWidth="1"/>
    <col min="3" max="3" width="3.21875" customWidth="1"/>
    <col min="4" max="4" width="3.33203125" customWidth="1"/>
    <col min="5" max="5" width="13.33203125" customWidth="1"/>
    <col min="6" max="6" width="39.5546875" customWidth="1"/>
    <col min="7" max="7" width="5.77734375" customWidth="1"/>
    <col min="8" max="8" width="10.88671875" customWidth="1"/>
    <col min="9" max="9" width="12.33203125" customWidth="1"/>
    <col min="10" max="10" width="17.33203125" customWidth="1"/>
    <col min="11" max="11" width="17.33203125" hidden="1" customWidth="1"/>
    <col min="12" max="12" width="7.21875" customWidth="1"/>
    <col min="13" max="13" width="8.44140625" hidden="1" customWidth="1"/>
    <col min="15" max="20" width="11" hidden="1" customWidth="1"/>
    <col min="21" max="21" width="12.6640625" hidden="1" customWidth="1"/>
    <col min="22" max="22" width="9.5546875" customWidth="1"/>
    <col min="23" max="23" width="12.6640625" customWidth="1"/>
    <col min="24" max="24" width="9.5546875" customWidth="1"/>
    <col min="25" max="25" width="11.6640625" customWidth="1"/>
    <col min="26" max="26" width="8.5546875" customWidth="1"/>
    <col min="27" max="27" width="11.6640625" customWidth="1"/>
    <col min="28" max="28" width="12.6640625" customWidth="1"/>
    <col min="29" max="29" width="8.5546875" customWidth="1"/>
    <col min="30" max="30" width="11.6640625" customWidth="1"/>
    <col min="31" max="31" width="12.6640625" customWidth="1"/>
  </cols>
  <sheetData>
    <row r="2" spans="2:46" ht="36.9" customHeight="1" x14ac:dyDescent="0.3">
      <c r="L2" s="1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</v>
      </c>
    </row>
    <row r="3" spans="2:46" ht="6.9" customHeigh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2</v>
      </c>
    </row>
    <row r="4" spans="2:46" ht="24.9" customHeight="1" x14ac:dyDescent="0.3">
      <c r="B4" s="6"/>
      <c r="D4" s="7" t="s">
        <v>3</v>
      </c>
      <c r="L4" s="6"/>
      <c r="M4" s="8" t="s">
        <v>4</v>
      </c>
      <c r="AT4" s="3" t="s">
        <v>5</v>
      </c>
    </row>
    <row r="5" spans="2:46" ht="6.9" customHeight="1" x14ac:dyDescent="0.3">
      <c r="B5" s="6"/>
      <c r="L5" s="6"/>
    </row>
    <row r="6" spans="2:46" ht="12" customHeight="1" x14ac:dyDescent="0.3">
      <c r="B6" s="6"/>
      <c r="D6" s="9" t="s">
        <v>6</v>
      </c>
      <c r="L6" s="6"/>
    </row>
    <row r="7" spans="2:46" ht="26.25" customHeight="1" x14ac:dyDescent="0.3">
      <c r="B7" s="6"/>
      <c r="E7" s="10" t="str">
        <f>'[1]Rekapitulácia stavby'!K6</f>
        <v>STAVEBNÉ ÚPRAVY, PRÍSTAVBA SKLADOVÉHO OBJEKTU 
A ZMENA ÚČELU VYUŽITIA ČASTI STAVBY NA MÄSOVÝROBU</v>
      </c>
      <c r="F7" s="11"/>
      <c r="G7" s="11"/>
      <c r="H7" s="11"/>
      <c r="L7" s="6"/>
    </row>
    <row r="8" spans="2:46" ht="12" customHeight="1" x14ac:dyDescent="0.3">
      <c r="B8" s="6"/>
      <c r="D8" s="9" t="s">
        <v>7</v>
      </c>
      <c r="L8" s="6"/>
    </row>
    <row r="9" spans="2:46" s="13" customFormat="1" ht="23.25" customHeight="1" x14ac:dyDescent="0.3">
      <c r="B9" s="12"/>
      <c r="E9" s="10" t="s">
        <v>8</v>
      </c>
      <c r="F9" s="14"/>
      <c r="G9" s="14"/>
      <c r="H9" s="14"/>
      <c r="L9" s="12"/>
    </row>
    <row r="10" spans="2:46" s="13" customFormat="1" ht="12" customHeight="1" x14ac:dyDescent="0.3">
      <c r="B10" s="12"/>
      <c r="D10" s="9" t="s">
        <v>9</v>
      </c>
      <c r="L10" s="12"/>
    </row>
    <row r="11" spans="2:46" s="13" customFormat="1" ht="16.5" customHeight="1" x14ac:dyDescent="0.3">
      <c r="B11" s="12"/>
      <c r="E11" s="15" t="s">
        <v>10</v>
      </c>
      <c r="F11" s="14"/>
      <c r="G11" s="14"/>
      <c r="H11" s="14"/>
      <c r="L11" s="12"/>
    </row>
    <row r="12" spans="2:46" s="13" customFormat="1" x14ac:dyDescent="0.3">
      <c r="B12" s="12"/>
      <c r="L12" s="12"/>
    </row>
    <row r="13" spans="2:46" s="13" customFormat="1" ht="12" customHeight="1" x14ac:dyDescent="0.3">
      <c r="B13" s="12"/>
      <c r="D13" s="9" t="s">
        <v>11</v>
      </c>
      <c r="F13" s="16" t="s">
        <v>12</v>
      </c>
      <c r="I13" s="9" t="s">
        <v>13</v>
      </c>
      <c r="J13" s="16" t="s">
        <v>12</v>
      </c>
      <c r="L13" s="12"/>
    </row>
    <row r="14" spans="2:46" s="13" customFormat="1" ht="12" customHeight="1" x14ac:dyDescent="0.3">
      <c r="B14" s="12"/>
      <c r="D14" s="9" t="s">
        <v>14</v>
      </c>
      <c r="F14" s="16" t="s">
        <v>15</v>
      </c>
      <c r="I14" s="9" t="s">
        <v>16</v>
      </c>
      <c r="J14" s="17">
        <f>'[1]Rekapitulácia stavby'!AN8</f>
        <v>0</v>
      </c>
      <c r="L14" s="12"/>
    </row>
    <row r="15" spans="2:46" s="13" customFormat="1" ht="10.95" customHeight="1" x14ac:dyDescent="0.3">
      <c r="B15" s="12"/>
      <c r="L15" s="12"/>
    </row>
    <row r="16" spans="2:46" s="13" customFormat="1" ht="12" customHeight="1" x14ac:dyDescent="0.3">
      <c r="B16" s="12"/>
      <c r="D16" s="9" t="s">
        <v>17</v>
      </c>
      <c r="I16" s="9" t="s">
        <v>18</v>
      </c>
      <c r="J16" s="16" t="s">
        <v>12</v>
      </c>
      <c r="L16" s="12"/>
    </row>
    <row r="17" spans="2:12" s="13" customFormat="1" ht="18" customHeight="1" x14ac:dyDescent="0.3">
      <c r="B17" s="12"/>
      <c r="E17" s="16" t="s">
        <v>19</v>
      </c>
      <c r="I17" s="9" t="s">
        <v>20</v>
      </c>
      <c r="J17" s="16" t="s">
        <v>12</v>
      </c>
      <c r="L17" s="12"/>
    </row>
    <row r="18" spans="2:12" s="13" customFormat="1" ht="6.9" customHeight="1" x14ac:dyDescent="0.3">
      <c r="B18" s="12"/>
      <c r="L18" s="12"/>
    </row>
    <row r="19" spans="2:12" s="13" customFormat="1" ht="12" customHeight="1" x14ac:dyDescent="0.3">
      <c r="B19" s="12"/>
      <c r="D19" s="9" t="s">
        <v>21</v>
      </c>
      <c r="I19" s="9" t="s">
        <v>18</v>
      </c>
      <c r="J19" s="16" t="s">
        <v>12</v>
      </c>
      <c r="L19" s="12"/>
    </row>
    <row r="20" spans="2:12" s="13" customFormat="1" ht="18" customHeight="1" x14ac:dyDescent="0.3">
      <c r="B20" s="12"/>
      <c r="E20" s="16"/>
      <c r="I20" s="9" t="s">
        <v>20</v>
      </c>
      <c r="J20" s="16" t="s">
        <v>12</v>
      </c>
      <c r="L20" s="12"/>
    </row>
    <row r="21" spans="2:12" s="13" customFormat="1" ht="6.9" customHeight="1" x14ac:dyDescent="0.3">
      <c r="B21" s="12"/>
      <c r="L21" s="12"/>
    </row>
    <row r="22" spans="2:12" s="13" customFormat="1" ht="12" customHeight="1" x14ac:dyDescent="0.3">
      <c r="B22" s="12"/>
      <c r="D22" s="9" t="s">
        <v>22</v>
      </c>
      <c r="I22" s="9" t="s">
        <v>18</v>
      </c>
      <c r="J22" s="16" t="s">
        <v>12</v>
      </c>
      <c r="L22" s="12"/>
    </row>
    <row r="23" spans="2:12" s="13" customFormat="1" ht="18" customHeight="1" x14ac:dyDescent="0.3">
      <c r="B23" s="12"/>
      <c r="E23" s="16" t="s">
        <v>23</v>
      </c>
      <c r="I23" s="9" t="s">
        <v>20</v>
      </c>
      <c r="J23" s="16" t="s">
        <v>12</v>
      </c>
      <c r="L23" s="12"/>
    </row>
    <row r="24" spans="2:12" s="13" customFormat="1" ht="6.9" customHeight="1" x14ac:dyDescent="0.3">
      <c r="B24" s="12"/>
      <c r="L24" s="12"/>
    </row>
    <row r="25" spans="2:12" s="13" customFormat="1" ht="12" customHeight="1" x14ac:dyDescent="0.3">
      <c r="B25" s="12"/>
      <c r="D25" s="9" t="s">
        <v>24</v>
      </c>
      <c r="I25" s="9" t="s">
        <v>18</v>
      </c>
      <c r="J25" s="16" t="s">
        <v>12</v>
      </c>
      <c r="L25" s="12"/>
    </row>
    <row r="26" spans="2:12" s="13" customFormat="1" ht="18" customHeight="1" x14ac:dyDescent="0.3">
      <c r="B26" s="12"/>
      <c r="E26" s="16"/>
      <c r="I26" s="9" t="s">
        <v>20</v>
      </c>
      <c r="J26" s="16" t="s">
        <v>12</v>
      </c>
      <c r="L26" s="12"/>
    </row>
    <row r="27" spans="2:12" s="13" customFormat="1" ht="6.9" customHeight="1" x14ac:dyDescent="0.3">
      <c r="B27" s="12"/>
      <c r="L27" s="12"/>
    </row>
    <row r="28" spans="2:12" s="13" customFormat="1" ht="12" customHeight="1" x14ac:dyDescent="0.3">
      <c r="B28" s="12"/>
      <c r="D28" s="9" t="s">
        <v>25</v>
      </c>
      <c r="L28" s="12"/>
    </row>
    <row r="29" spans="2:12" s="19" customFormat="1" ht="16.5" customHeight="1" x14ac:dyDescent="0.3">
      <c r="B29" s="18"/>
      <c r="E29" s="20" t="s">
        <v>12</v>
      </c>
      <c r="F29" s="20"/>
      <c r="G29" s="20"/>
      <c r="H29" s="20"/>
      <c r="L29" s="18"/>
    </row>
    <row r="30" spans="2:12" s="13" customFormat="1" ht="6.9" customHeight="1" x14ac:dyDescent="0.3">
      <c r="B30" s="12"/>
      <c r="L30" s="12"/>
    </row>
    <row r="31" spans="2:12" s="13" customFormat="1" ht="6.9" customHeight="1" x14ac:dyDescent="0.3">
      <c r="B31" s="12"/>
      <c r="D31" s="21"/>
      <c r="E31" s="21"/>
      <c r="F31" s="21"/>
      <c r="G31" s="21"/>
      <c r="H31" s="21"/>
      <c r="I31" s="21"/>
      <c r="J31" s="21"/>
      <c r="K31" s="21"/>
      <c r="L31" s="12"/>
    </row>
    <row r="32" spans="2:12" s="13" customFormat="1" ht="25.35" customHeight="1" x14ac:dyDescent="0.3">
      <c r="B32" s="12"/>
      <c r="D32" s="22" t="s">
        <v>26</v>
      </c>
      <c r="J32" s="23">
        <f>ROUND(J122, 2)</f>
        <v>0</v>
      </c>
      <c r="L32" s="12"/>
    </row>
    <row r="33" spans="2:12" s="13" customFormat="1" ht="6.9" customHeight="1" x14ac:dyDescent="0.3">
      <c r="B33" s="12"/>
      <c r="D33" s="21"/>
      <c r="E33" s="21"/>
      <c r="F33" s="21"/>
      <c r="G33" s="21"/>
      <c r="H33" s="21"/>
      <c r="I33" s="21"/>
      <c r="J33" s="21"/>
      <c r="K33" s="21"/>
      <c r="L33" s="12"/>
    </row>
    <row r="34" spans="2:12" s="13" customFormat="1" ht="14.4" customHeight="1" x14ac:dyDescent="0.3">
      <c r="B34" s="12"/>
      <c r="F34" s="24" t="s">
        <v>27</v>
      </c>
      <c r="I34" s="24" t="s">
        <v>28</v>
      </c>
      <c r="J34" s="24" t="s">
        <v>29</v>
      </c>
      <c r="L34" s="12"/>
    </row>
    <row r="35" spans="2:12" s="13" customFormat="1" ht="14.4" customHeight="1" x14ac:dyDescent="0.3">
      <c r="B35" s="12"/>
      <c r="D35" s="25" t="s">
        <v>30</v>
      </c>
      <c r="E35" s="26" t="s">
        <v>31</v>
      </c>
      <c r="F35" s="27">
        <f>ROUND((SUM(BE122:BE131)),  2)</f>
        <v>0</v>
      </c>
      <c r="G35" s="28"/>
      <c r="H35" s="28"/>
      <c r="I35" s="29">
        <v>0.2</v>
      </c>
      <c r="J35" s="27">
        <f>ROUND(((SUM(BE122:BE131))*I35),  2)</f>
        <v>0</v>
      </c>
      <c r="L35" s="12"/>
    </row>
    <row r="36" spans="2:12" s="13" customFormat="1" ht="14.4" customHeight="1" x14ac:dyDescent="0.3">
      <c r="B36" s="12"/>
      <c r="E36" s="26" t="s">
        <v>32</v>
      </c>
      <c r="F36" s="30">
        <f>ROUND((SUM(BF122:BF131)),  2)</f>
        <v>0</v>
      </c>
      <c r="I36" s="31">
        <v>0.2</v>
      </c>
      <c r="J36" s="30">
        <f>ROUND(((SUM(BF122:BF131))*I36),  2)</f>
        <v>0</v>
      </c>
      <c r="L36" s="12"/>
    </row>
    <row r="37" spans="2:12" s="13" customFormat="1" ht="14.4" hidden="1" customHeight="1" x14ac:dyDescent="0.3">
      <c r="B37" s="12"/>
      <c r="E37" s="9" t="s">
        <v>33</v>
      </c>
      <c r="F37" s="30">
        <f>ROUND((SUM(BG122:BG131)),  2)</f>
        <v>0</v>
      </c>
      <c r="I37" s="31">
        <v>0.2</v>
      </c>
      <c r="J37" s="30">
        <f>0</f>
        <v>0</v>
      </c>
      <c r="L37" s="12"/>
    </row>
    <row r="38" spans="2:12" s="13" customFormat="1" ht="14.4" hidden="1" customHeight="1" x14ac:dyDescent="0.3">
      <c r="B38" s="12"/>
      <c r="E38" s="9" t="s">
        <v>34</v>
      </c>
      <c r="F38" s="30">
        <f>ROUND((SUM(BH122:BH131)),  2)</f>
        <v>0</v>
      </c>
      <c r="I38" s="31">
        <v>0.2</v>
      </c>
      <c r="J38" s="30">
        <f>0</f>
        <v>0</v>
      </c>
      <c r="L38" s="12"/>
    </row>
    <row r="39" spans="2:12" s="13" customFormat="1" ht="14.4" hidden="1" customHeight="1" x14ac:dyDescent="0.3">
      <c r="B39" s="12"/>
      <c r="E39" s="26" t="s">
        <v>35</v>
      </c>
      <c r="F39" s="27">
        <f>ROUND((SUM(BI122:BI131)),  2)</f>
        <v>0</v>
      </c>
      <c r="G39" s="28"/>
      <c r="H39" s="28"/>
      <c r="I39" s="29">
        <v>0</v>
      </c>
      <c r="J39" s="27">
        <f>0</f>
        <v>0</v>
      </c>
      <c r="L39" s="12"/>
    </row>
    <row r="40" spans="2:12" s="13" customFormat="1" ht="6.9" customHeight="1" x14ac:dyDescent="0.3">
      <c r="B40" s="12"/>
      <c r="L40" s="12"/>
    </row>
    <row r="41" spans="2:12" s="13" customFormat="1" ht="25.35" customHeight="1" x14ac:dyDescent="0.3">
      <c r="B41" s="12"/>
      <c r="C41" s="32"/>
      <c r="D41" s="33" t="s">
        <v>36</v>
      </c>
      <c r="E41" s="34"/>
      <c r="F41" s="34"/>
      <c r="G41" s="35" t="s">
        <v>37</v>
      </c>
      <c r="H41" s="36" t="s">
        <v>38</v>
      </c>
      <c r="I41" s="34"/>
      <c r="J41" s="37">
        <f>SUM(J32:J39)</f>
        <v>0</v>
      </c>
      <c r="K41" s="38"/>
      <c r="L41" s="12"/>
    </row>
    <row r="42" spans="2:12" s="13" customFormat="1" ht="14.4" customHeight="1" x14ac:dyDescent="0.3">
      <c r="B42" s="12"/>
      <c r="L42" s="12"/>
    </row>
    <row r="43" spans="2:12" ht="14.4" customHeight="1" x14ac:dyDescent="0.3">
      <c r="B43" s="6"/>
      <c r="L43" s="6"/>
    </row>
    <row r="44" spans="2:12" ht="14.4" customHeight="1" x14ac:dyDescent="0.3">
      <c r="B44" s="6"/>
      <c r="L44" s="6"/>
    </row>
    <row r="45" spans="2:12" ht="14.4" customHeight="1" x14ac:dyDescent="0.3">
      <c r="B45" s="6"/>
      <c r="L45" s="6"/>
    </row>
    <row r="46" spans="2:12" ht="14.4" customHeight="1" x14ac:dyDescent="0.3">
      <c r="B46" s="6"/>
      <c r="L46" s="6"/>
    </row>
    <row r="47" spans="2:12" ht="14.4" customHeight="1" x14ac:dyDescent="0.3">
      <c r="B47" s="6"/>
      <c r="L47" s="6"/>
    </row>
    <row r="48" spans="2:12" ht="14.4" customHeight="1" x14ac:dyDescent="0.3">
      <c r="B48" s="6"/>
      <c r="L48" s="6"/>
    </row>
    <row r="49" spans="2:12" ht="14.4" customHeight="1" x14ac:dyDescent="0.3">
      <c r="B49" s="6"/>
      <c r="L49" s="6"/>
    </row>
    <row r="50" spans="2:12" s="13" customFormat="1" ht="14.4" customHeight="1" x14ac:dyDescent="0.3">
      <c r="B50" s="12"/>
      <c r="D50" s="39" t="s">
        <v>39</v>
      </c>
      <c r="E50" s="40"/>
      <c r="F50" s="40"/>
      <c r="G50" s="39" t="s">
        <v>40</v>
      </c>
      <c r="H50" s="40"/>
      <c r="I50" s="40"/>
      <c r="J50" s="40"/>
      <c r="K50" s="40"/>
      <c r="L50" s="12"/>
    </row>
    <row r="51" spans="2:12" x14ac:dyDescent="0.3">
      <c r="B51" s="6"/>
      <c r="L51" s="6"/>
    </row>
    <row r="52" spans="2:12" x14ac:dyDescent="0.3">
      <c r="B52" s="6"/>
      <c r="L52" s="6"/>
    </row>
    <row r="53" spans="2:12" x14ac:dyDescent="0.3">
      <c r="B53" s="6"/>
      <c r="L53" s="6"/>
    </row>
    <row r="54" spans="2:12" x14ac:dyDescent="0.3">
      <c r="B54" s="6"/>
      <c r="L54" s="6"/>
    </row>
    <row r="55" spans="2:12" x14ac:dyDescent="0.3">
      <c r="B55" s="6"/>
      <c r="L55" s="6"/>
    </row>
    <row r="56" spans="2:12" x14ac:dyDescent="0.3">
      <c r="B56" s="6"/>
      <c r="L56" s="6"/>
    </row>
    <row r="57" spans="2:12" x14ac:dyDescent="0.3">
      <c r="B57" s="6"/>
      <c r="L57" s="6"/>
    </row>
    <row r="58" spans="2:12" x14ac:dyDescent="0.3">
      <c r="B58" s="6"/>
      <c r="L58" s="6"/>
    </row>
    <row r="59" spans="2:12" x14ac:dyDescent="0.3">
      <c r="B59" s="6"/>
      <c r="L59" s="6"/>
    </row>
    <row r="60" spans="2:12" x14ac:dyDescent="0.3">
      <c r="B60" s="6"/>
      <c r="L60" s="6"/>
    </row>
    <row r="61" spans="2:12" s="13" customFormat="1" x14ac:dyDescent="0.3">
      <c r="B61" s="12"/>
      <c r="D61" s="41" t="s">
        <v>41</v>
      </c>
      <c r="E61" s="42"/>
      <c r="F61" s="43" t="s">
        <v>42</v>
      </c>
      <c r="G61" s="41" t="s">
        <v>41</v>
      </c>
      <c r="H61" s="42"/>
      <c r="I61" s="42"/>
      <c r="J61" s="44" t="s">
        <v>42</v>
      </c>
      <c r="K61" s="42"/>
      <c r="L61" s="12"/>
    </row>
    <row r="62" spans="2:12" x14ac:dyDescent="0.3">
      <c r="B62" s="6"/>
      <c r="L62" s="6"/>
    </row>
    <row r="63" spans="2:12" x14ac:dyDescent="0.3">
      <c r="B63" s="6"/>
      <c r="L63" s="6"/>
    </row>
    <row r="64" spans="2:12" x14ac:dyDescent="0.3">
      <c r="B64" s="6"/>
      <c r="L64" s="6"/>
    </row>
    <row r="65" spans="2:12" s="13" customFormat="1" x14ac:dyDescent="0.3">
      <c r="B65" s="12"/>
      <c r="D65" s="39" t="s">
        <v>43</v>
      </c>
      <c r="E65" s="40"/>
      <c r="F65" s="40"/>
      <c r="G65" s="39" t="s">
        <v>44</v>
      </c>
      <c r="H65" s="40"/>
      <c r="I65" s="40"/>
      <c r="J65" s="40"/>
      <c r="K65" s="40"/>
      <c r="L65" s="12"/>
    </row>
    <row r="66" spans="2:12" x14ac:dyDescent="0.3">
      <c r="B66" s="6"/>
      <c r="L66" s="6"/>
    </row>
    <row r="67" spans="2:12" x14ac:dyDescent="0.3">
      <c r="B67" s="6"/>
      <c r="L67" s="6"/>
    </row>
    <row r="68" spans="2:12" x14ac:dyDescent="0.3">
      <c r="B68" s="6"/>
      <c r="L68" s="6"/>
    </row>
    <row r="69" spans="2:12" x14ac:dyDescent="0.3">
      <c r="B69" s="6"/>
      <c r="L69" s="6"/>
    </row>
    <row r="70" spans="2:12" x14ac:dyDescent="0.3">
      <c r="B70" s="6"/>
      <c r="L70" s="6"/>
    </row>
    <row r="71" spans="2:12" x14ac:dyDescent="0.3">
      <c r="B71" s="6"/>
      <c r="L71" s="6"/>
    </row>
    <row r="72" spans="2:12" x14ac:dyDescent="0.3">
      <c r="B72" s="6"/>
      <c r="L72" s="6"/>
    </row>
    <row r="73" spans="2:12" x14ac:dyDescent="0.3">
      <c r="B73" s="6"/>
      <c r="L73" s="6"/>
    </row>
    <row r="74" spans="2:12" x14ac:dyDescent="0.3">
      <c r="B74" s="6"/>
      <c r="L74" s="6"/>
    </row>
    <row r="75" spans="2:12" x14ac:dyDescent="0.3">
      <c r="B75" s="6"/>
      <c r="L75" s="6"/>
    </row>
    <row r="76" spans="2:12" s="13" customFormat="1" x14ac:dyDescent="0.3">
      <c r="B76" s="12"/>
      <c r="D76" s="41" t="s">
        <v>41</v>
      </c>
      <c r="E76" s="42"/>
      <c r="F76" s="43" t="s">
        <v>42</v>
      </c>
      <c r="G76" s="41" t="s">
        <v>41</v>
      </c>
      <c r="H76" s="42"/>
      <c r="I76" s="42"/>
      <c r="J76" s="44" t="s">
        <v>42</v>
      </c>
      <c r="K76" s="42"/>
      <c r="L76" s="12"/>
    </row>
    <row r="77" spans="2:12" s="13" customFormat="1" ht="14.4" customHeight="1" x14ac:dyDescent="0.3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12"/>
    </row>
    <row r="81" spans="2:12" s="13" customFormat="1" ht="6.9" customHeight="1" x14ac:dyDescent="0.3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12"/>
    </row>
    <row r="82" spans="2:12" s="13" customFormat="1" ht="24.9" customHeight="1" x14ac:dyDescent="0.3">
      <c r="B82" s="12"/>
      <c r="C82" s="7" t="s">
        <v>45</v>
      </c>
      <c r="L82" s="12"/>
    </row>
    <row r="83" spans="2:12" s="13" customFormat="1" ht="6.9" customHeight="1" x14ac:dyDescent="0.3">
      <c r="B83" s="12"/>
      <c r="L83" s="12"/>
    </row>
    <row r="84" spans="2:12" s="13" customFormat="1" ht="12" customHeight="1" x14ac:dyDescent="0.3">
      <c r="B84" s="12"/>
      <c r="C84" s="9" t="s">
        <v>6</v>
      </c>
      <c r="L84" s="12"/>
    </row>
    <row r="85" spans="2:12" s="13" customFormat="1" ht="26.25" customHeight="1" x14ac:dyDescent="0.3">
      <c r="B85" s="12"/>
      <c r="E85" s="10" t="str">
        <f>E7</f>
        <v>STAVEBNÉ ÚPRAVY, PRÍSTAVBA SKLADOVÉHO OBJEKTU 
A ZMENA ÚČELU VYUŽITIA ČASTI STAVBY NA MÄSOVÝROBU</v>
      </c>
      <c r="F85" s="11"/>
      <c r="G85" s="11"/>
      <c r="H85" s="11"/>
      <c r="L85" s="12"/>
    </row>
    <row r="86" spans="2:12" ht="12" customHeight="1" x14ac:dyDescent="0.3">
      <c r="B86" s="6"/>
      <c r="C86" s="9" t="s">
        <v>7</v>
      </c>
      <c r="L86" s="6"/>
    </row>
    <row r="87" spans="2:12" s="13" customFormat="1" ht="23.25" customHeight="1" x14ac:dyDescent="0.3">
      <c r="B87" s="12"/>
      <c r="E87" s="10" t="s">
        <v>8</v>
      </c>
      <c r="F87" s="14"/>
      <c r="G87" s="14"/>
      <c r="H87" s="14"/>
      <c r="L87" s="12"/>
    </row>
    <row r="88" spans="2:12" s="13" customFormat="1" ht="12" customHeight="1" x14ac:dyDescent="0.3">
      <c r="B88" s="12"/>
      <c r="C88" s="9" t="s">
        <v>9</v>
      </c>
      <c r="L88" s="12"/>
    </row>
    <row r="89" spans="2:12" s="13" customFormat="1" ht="16.5" customHeight="1" x14ac:dyDescent="0.3">
      <c r="B89" s="12"/>
      <c r="E89" s="15" t="str">
        <f>E11</f>
        <v>01.09 - Rekuperácia - administratíva</v>
      </c>
      <c r="F89" s="14"/>
      <c r="G89" s="14"/>
      <c r="H89" s="14"/>
      <c r="L89" s="12"/>
    </row>
    <row r="90" spans="2:12" s="13" customFormat="1" ht="6.9" customHeight="1" x14ac:dyDescent="0.3">
      <c r="B90" s="12"/>
      <c r="L90" s="12"/>
    </row>
    <row r="91" spans="2:12" s="13" customFormat="1" ht="12" customHeight="1" x14ac:dyDescent="0.3">
      <c r="B91" s="12"/>
      <c r="C91" s="9" t="s">
        <v>14</v>
      </c>
      <c r="F91" s="16" t="str">
        <f>F14</f>
        <v>KN č.1599/13-15,1599/40-46</v>
      </c>
      <c r="I91" s="9" t="s">
        <v>16</v>
      </c>
      <c r="J91" s="17">
        <f>IF(J14="","",J14)</f>
        <v>0</v>
      </c>
      <c r="L91" s="12"/>
    </row>
    <row r="92" spans="2:12" s="13" customFormat="1" ht="6.9" customHeight="1" x14ac:dyDescent="0.3">
      <c r="B92" s="12"/>
      <c r="L92" s="12"/>
    </row>
    <row r="93" spans="2:12" s="13" customFormat="1" ht="15.15" customHeight="1" x14ac:dyDescent="0.3">
      <c r="B93" s="12"/>
      <c r="C93" s="9" t="s">
        <v>17</v>
      </c>
      <c r="F93" s="16" t="str">
        <f>E17</f>
        <v>Mazurák, s.r.o.</v>
      </c>
      <c r="I93" s="9" t="s">
        <v>22</v>
      </c>
      <c r="J93" s="49" t="str">
        <f>E23</f>
        <v>Ing. Jozef Kuchťák</v>
      </c>
      <c r="L93" s="12"/>
    </row>
    <row r="94" spans="2:12" s="13" customFormat="1" ht="15.15" customHeight="1" x14ac:dyDescent="0.3">
      <c r="B94" s="12"/>
      <c r="C94" s="9" t="s">
        <v>21</v>
      </c>
      <c r="F94" s="16" t="str">
        <f>IF(E20="","",E20)</f>
        <v/>
      </c>
      <c r="I94" s="9" t="s">
        <v>24</v>
      </c>
      <c r="J94" s="49">
        <f>E26</f>
        <v>0</v>
      </c>
      <c r="L94" s="12"/>
    </row>
    <row r="95" spans="2:12" s="13" customFormat="1" ht="10.35" customHeight="1" x14ac:dyDescent="0.3">
      <c r="B95" s="12"/>
      <c r="L95" s="12"/>
    </row>
    <row r="96" spans="2:12" s="13" customFormat="1" ht="29.25" customHeight="1" x14ac:dyDescent="0.3">
      <c r="B96" s="12"/>
      <c r="C96" s="50" t="s">
        <v>46</v>
      </c>
      <c r="D96" s="32"/>
      <c r="E96" s="32"/>
      <c r="F96" s="32"/>
      <c r="G96" s="32"/>
      <c r="H96" s="32"/>
      <c r="I96" s="32"/>
      <c r="J96" s="51" t="s">
        <v>47</v>
      </c>
      <c r="K96" s="32"/>
      <c r="L96" s="12"/>
    </row>
    <row r="97" spans="2:47" s="13" customFormat="1" ht="10.35" customHeight="1" x14ac:dyDescent="0.3">
      <c r="B97" s="12"/>
      <c r="L97" s="12"/>
    </row>
    <row r="98" spans="2:47" s="13" customFormat="1" ht="22.95" customHeight="1" x14ac:dyDescent="0.3">
      <c r="B98" s="12"/>
      <c r="C98" s="52" t="s">
        <v>48</v>
      </c>
      <c r="J98" s="23">
        <f>J122</f>
        <v>0</v>
      </c>
      <c r="L98" s="12"/>
      <c r="AU98" s="3" t="s">
        <v>49</v>
      </c>
    </row>
    <row r="99" spans="2:47" s="54" customFormat="1" ht="24.9" customHeight="1" x14ac:dyDescent="0.3">
      <c r="B99" s="53"/>
      <c r="D99" s="55" t="s">
        <v>50</v>
      </c>
      <c r="E99" s="56"/>
      <c r="F99" s="56"/>
      <c r="G99" s="56"/>
      <c r="H99" s="56"/>
      <c r="I99" s="56"/>
      <c r="J99" s="57">
        <f>J123</f>
        <v>0</v>
      </c>
      <c r="L99" s="53"/>
    </row>
    <row r="100" spans="2:47" s="59" customFormat="1" ht="19.95" customHeight="1" x14ac:dyDescent="0.3">
      <c r="B100" s="58"/>
      <c r="D100" s="60" t="s">
        <v>51</v>
      </c>
      <c r="E100" s="61"/>
      <c r="F100" s="61"/>
      <c r="G100" s="61"/>
      <c r="H100" s="61"/>
      <c r="I100" s="61"/>
      <c r="J100" s="62">
        <f>J124</f>
        <v>0</v>
      </c>
      <c r="L100" s="58"/>
    </row>
    <row r="101" spans="2:47" s="13" customFormat="1" ht="21.75" customHeight="1" x14ac:dyDescent="0.3">
      <c r="B101" s="12"/>
      <c r="L101" s="12"/>
    </row>
    <row r="102" spans="2:47" s="13" customFormat="1" ht="6.9" customHeight="1" x14ac:dyDescent="0.3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12"/>
    </row>
    <row r="106" spans="2:47" s="13" customFormat="1" ht="6.9" customHeight="1" x14ac:dyDescent="0.3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12"/>
    </row>
    <row r="107" spans="2:47" s="13" customFormat="1" ht="24.9" customHeight="1" x14ac:dyDescent="0.3">
      <c r="B107" s="12"/>
      <c r="C107" s="7" t="s">
        <v>52</v>
      </c>
      <c r="L107" s="12"/>
    </row>
    <row r="108" spans="2:47" s="13" customFormat="1" ht="6.9" customHeight="1" x14ac:dyDescent="0.3">
      <c r="B108" s="12"/>
      <c r="L108" s="12"/>
    </row>
    <row r="109" spans="2:47" s="13" customFormat="1" ht="12" customHeight="1" x14ac:dyDescent="0.3">
      <c r="B109" s="12"/>
      <c r="C109" s="9" t="s">
        <v>6</v>
      </c>
      <c r="L109" s="12"/>
    </row>
    <row r="110" spans="2:47" s="13" customFormat="1" ht="26.25" customHeight="1" x14ac:dyDescent="0.3">
      <c r="B110" s="12"/>
      <c r="E110" s="10" t="str">
        <f>E7</f>
        <v>STAVEBNÉ ÚPRAVY, PRÍSTAVBA SKLADOVÉHO OBJEKTU 
A ZMENA ÚČELU VYUŽITIA ČASTI STAVBY NA MÄSOVÝROBU</v>
      </c>
      <c r="F110" s="11"/>
      <c r="G110" s="11"/>
      <c r="H110" s="11"/>
      <c r="L110" s="12"/>
    </row>
    <row r="111" spans="2:47" ht="12" customHeight="1" x14ac:dyDescent="0.3">
      <c r="B111" s="6"/>
      <c r="C111" s="9" t="s">
        <v>7</v>
      </c>
      <c r="L111" s="6"/>
    </row>
    <row r="112" spans="2:47" s="13" customFormat="1" ht="23.25" customHeight="1" x14ac:dyDescent="0.3">
      <c r="B112" s="12"/>
      <c r="E112" s="10" t="s">
        <v>8</v>
      </c>
      <c r="F112" s="14"/>
      <c r="G112" s="14"/>
      <c r="H112" s="14"/>
      <c r="L112" s="12"/>
    </row>
    <row r="113" spans="2:63" s="13" customFormat="1" ht="12" customHeight="1" x14ac:dyDescent="0.3">
      <c r="B113" s="12"/>
      <c r="C113" s="9" t="s">
        <v>9</v>
      </c>
      <c r="L113" s="12"/>
    </row>
    <row r="114" spans="2:63" s="13" customFormat="1" ht="16.5" customHeight="1" x14ac:dyDescent="0.3">
      <c r="B114" s="12"/>
      <c r="E114" s="15" t="str">
        <f>E11</f>
        <v>01.09 - Rekuperácia - administratíva</v>
      </c>
      <c r="F114" s="14"/>
      <c r="G114" s="14"/>
      <c r="H114" s="14"/>
      <c r="L114" s="12"/>
    </row>
    <row r="115" spans="2:63" s="13" customFormat="1" ht="6.9" customHeight="1" x14ac:dyDescent="0.3">
      <c r="B115" s="12"/>
      <c r="L115" s="12"/>
    </row>
    <row r="116" spans="2:63" s="13" customFormat="1" ht="12" customHeight="1" x14ac:dyDescent="0.3">
      <c r="B116" s="12"/>
      <c r="C116" s="9" t="s">
        <v>14</v>
      </c>
      <c r="F116" s="16" t="str">
        <f>F14</f>
        <v>KN č.1599/13-15,1599/40-46</v>
      </c>
      <c r="I116" s="9" t="s">
        <v>16</v>
      </c>
      <c r="J116" s="17">
        <f>IF(J14="","",J14)</f>
        <v>0</v>
      </c>
      <c r="L116" s="12"/>
    </row>
    <row r="117" spans="2:63" s="13" customFormat="1" ht="6.9" customHeight="1" x14ac:dyDescent="0.3">
      <c r="B117" s="12"/>
      <c r="L117" s="12"/>
    </row>
    <row r="118" spans="2:63" s="13" customFormat="1" ht="15.15" customHeight="1" x14ac:dyDescent="0.3">
      <c r="B118" s="12"/>
      <c r="C118" s="9" t="s">
        <v>17</v>
      </c>
      <c r="F118" s="16" t="str">
        <f>E17</f>
        <v>Mazurák, s.r.o.</v>
      </c>
      <c r="I118" s="9" t="s">
        <v>22</v>
      </c>
      <c r="J118" s="49" t="str">
        <f>E23</f>
        <v>Ing. Jozef Kuchťák</v>
      </c>
      <c r="L118" s="12"/>
    </row>
    <row r="119" spans="2:63" s="13" customFormat="1" ht="15.15" customHeight="1" x14ac:dyDescent="0.3">
      <c r="B119" s="12"/>
      <c r="C119" s="9" t="s">
        <v>21</v>
      </c>
      <c r="F119" s="16" t="str">
        <f>IF(E20="","",E20)</f>
        <v/>
      </c>
      <c r="I119" s="9" t="s">
        <v>24</v>
      </c>
      <c r="J119" s="49">
        <f>E26</f>
        <v>0</v>
      </c>
      <c r="L119" s="12"/>
    </row>
    <row r="120" spans="2:63" s="13" customFormat="1" ht="10.35" customHeight="1" x14ac:dyDescent="0.3">
      <c r="B120" s="12"/>
      <c r="L120" s="12"/>
    </row>
    <row r="121" spans="2:63" s="71" customFormat="1" ht="29.25" customHeight="1" x14ac:dyDescent="0.3">
      <c r="B121" s="63"/>
      <c r="C121" s="64" t="s">
        <v>53</v>
      </c>
      <c r="D121" s="65" t="s">
        <v>54</v>
      </c>
      <c r="E121" s="65" t="s">
        <v>55</v>
      </c>
      <c r="F121" s="65" t="s">
        <v>56</v>
      </c>
      <c r="G121" s="65" t="s">
        <v>57</v>
      </c>
      <c r="H121" s="65" t="s">
        <v>58</v>
      </c>
      <c r="I121" s="65" t="s">
        <v>59</v>
      </c>
      <c r="J121" s="66" t="s">
        <v>47</v>
      </c>
      <c r="K121" s="67" t="s">
        <v>60</v>
      </c>
      <c r="L121" s="63"/>
      <c r="M121" s="68" t="s">
        <v>12</v>
      </c>
      <c r="N121" s="69" t="s">
        <v>30</v>
      </c>
      <c r="O121" s="69" t="s">
        <v>61</v>
      </c>
      <c r="P121" s="69" t="s">
        <v>62</v>
      </c>
      <c r="Q121" s="69" t="s">
        <v>63</v>
      </c>
      <c r="R121" s="69" t="s">
        <v>64</v>
      </c>
      <c r="S121" s="69" t="s">
        <v>65</v>
      </c>
      <c r="T121" s="70" t="s">
        <v>66</v>
      </c>
    </row>
    <row r="122" spans="2:63" s="13" customFormat="1" ht="22.95" customHeight="1" x14ac:dyDescent="0.3">
      <c r="B122" s="12"/>
      <c r="C122" s="72" t="s">
        <v>48</v>
      </c>
      <c r="J122" s="73">
        <f>J123+J124</f>
        <v>0</v>
      </c>
      <c r="L122" s="12"/>
      <c r="M122" s="74"/>
      <c r="N122" s="21"/>
      <c r="O122" s="21"/>
      <c r="P122" s="75">
        <f>P123</f>
        <v>4.3230000000000004</v>
      </c>
      <c r="Q122" s="21"/>
      <c r="R122" s="75">
        <f>R123</f>
        <v>0</v>
      </c>
      <c r="S122" s="21"/>
      <c r="T122" s="76">
        <f>T123</f>
        <v>0</v>
      </c>
      <c r="AT122" s="3" t="s">
        <v>67</v>
      </c>
      <c r="AU122" s="3" t="s">
        <v>49</v>
      </c>
      <c r="BK122" s="77">
        <f>BK123</f>
        <v>0</v>
      </c>
    </row>
    <row r="123" spans="2:63" s="79" customFormat="1" ht="25.95" customHeight="1" x14ac:dyDescent="0.25">
      <c r="B123" s="78"/>
      <c r="D123" s="80" t="s">
        <v>67</v>
      </c>
      <c r="E123" s="81" t="s">
        <v>68</v>
      </c>
      <c r="F123" s="81" t="s">
        <v>69</v>
      </c>
      <c r="J123" s="82">
        <f>SUM(J125:J130)</f>
        <v>0</v>
      </c>
      <c r="L123" s="78"/>
      <c r="M123" s="83"/>
      <c r="P123" s="84">
        <f>P124</f>
        <v>4.3230000000000004</v>
      </c>
      <c r="R123" s="84">
        <f>R124</f>
        <v>0</v>
      </c>
      <c r="T123" s="85">
        <f>T124</f>
        <v>0</v>
      </c>
      <c r="AR123" s="80" t="s">
        <v>70</v>
      </c>
      <c r="AT123" s="86" t="s">
        <v>67</v>
      </c>
      <c r="AU123" s="86" t="s">
        <v>2</v>
      </c>
      <c r="AY123" s="80" t="s">
        <v>71</v>
      </c>
      <c r="BK123" s="87">
        <f>BK124</f>
        <v>0</v>
      </c>
    </row>
    <row r="124" spans="2:63" s="79" customFormat="1" ht="22.95" customHeight="1" x14ac:dyDescent="0.25">
      <c r="B124" s="78"/>
      <c r="D124" s="80" t="s">
        <v>67</v>
      </c>
      <c r="E124" s="88" t="s">
        <v>72</v>
      </c>
      <c r="F124" s="88" t="s">
        <v>73</v>
      </c>
      <c r="J124" s="89">
        <f>J131</f>
        <v>0</v>
      </c>
      <c r="L124" s="78"/>
      <c r="M124" s="83"/>
      <c r="P124" s="84">
        <f>P131</f>
        <v>4.3230000000000004</v>
      </c>
      <c r="R124" s="84">
        <f>R131</f>
        <v>0</v>
      </c>
      <c r="T124" s="85">
        <f>T131</f>
        <v>0</v>
      </c>
      <c r="AR124" s="80" t="s">
        <v>70</v>
      </c>
      <c r="AT124" s="86" t="s">
        <v>67</v>
      </c>
      <c r="AU124" s="86" t="s">
        <v>74</v>
      </c>
      <c r="AY124" s="80" t="s">
        <v>71</v>
      </c>
      <c r="BK124" s="87">
        <f>BK131</f>
        <v>0</v>
      </c>
    </row>
    <row r="125" spans="2:63" s="79" customFormat="1" ht="55.8" customHeight="1" x14ac:dyDescent="0.2">
      <c r="B125" s="78"/>
      <c r="C125" s="91" t="s">
        <v>74</v>
      </c>
      <c r="D125" s="91" t="s">
        <v>75</v>
      </c>
      <c r="E125" s="92" t="s">
        <v>76</v>
      </c>
      <c r="F125" s="93" t="s">
        <v>84</v>
      </c>
      <c r="G125" s="102" t="s">
        <v>85</v>
      </c>
      <c r="H125" s="104">
        <v>1</v>
      </c>
      <c r="I125" s="104"/>
      <c r="J125" s="103">
        <f>H125*I125</f>
        <v>0</v>
      </c>
      <c r="L125" s="78"/>
      <c r="M125" s="83"/>
      <c r="P125" s="84"/>
      <c r="R125" s="84"/>
      <c r="T125" s="85"/>
      <c r="AR125" s="80"/>
      <c r="AT125" s="86"/>
      <c r="AU125" s="86"/>
      <c r="AY125" s="80"/>
      <c r="BK125" s="87"/>
    </row>
    <row r="126" spans="2:63" s="79" customFormat="1" ht="22.95" customHeight="1" x14ac:dyDescent="0.2">
      <c r="B126" s="78"/>
      <c r="C126" s="91" t="s">
        <v>70</v>
      </c>
      <c r="D126" s="91" t="s">
        <v>75</v>
      </c>
      <c r="E126" s="92" t="s">
        <v>76</v>
      </c>
      <c r="F126" s="93" t="s">
        <v>86</v>
      </c>
      <c r="G126" s="94" t="s">
        <v>77</v>
      </c>
      <c r="H126" s="104">
        <v>1</v>
      </c>
      <c r="I126" s="104"/>
      <c r="J126" s="103">
        <f t="shared" ref="J126:J131" si="0">H126*I126</f>
        <v>0</v>
      </c>
      <c r="L126" s="78"/>
      <c r="M126" s="83"/>
      <c r="P126" s="84"/>
      <c r="R126" s="84"/>
      <c r="T126" s="85"/>
      <c r="AR126" s="80"/>
      <c r="AT126" s="86"/>
      <c r="AU126" s="86"/>
      <c r="AY126" s="80"/>
      <c r="BK126" s="87"/>
    </row>
    <row r="127" spans="2:63" s="79" customFormat="1" ht="22.95" customHeight="1" x14ac:dyDescent="0.2">
      <c r="B127" s="78"/>
      <c r="C127" s="91" t="s">
        <v>80</v>
      </c>
      <c r="D127" s="91" t="s">
        <v>75</v>
      </c>
      <c r="E127" s="92" t="s">
        <v>76</v>
      </c>
      <c r="F127" s="93" t="s">
        <v>87</v>
      </c>
      <c r="G127" s="102" t="s">
        <v>85</v>
      </c>
      <c r="H127" s="104">
        <v>1</v>
      </c>
      <c r="I127" s="104"/>
      <c r="J127" s="103">
        <f t="shared" si="0"/>
        <v>0</v>
      </c>
      <c r="L127" s="78"/>
      <c r="M127" s="83"/>
      <c r="P127" s="84"/>
      <c r="R127" s="84"/>
      <c r="T127" s="85"/>
      <c r="AR127" s="80"/>
      <c r="AT127" s="86"/>
      <c r="AU127" s="86"/>
      <c r="AY127" s="80"/>
      <c r="BK127" s="87"/>
    </row>
    <row r="128" spans="2:63" s="79" customFormat="1" ht="22.95" customHeight="1" x14ac:dyDescent="0.2">
      <c r="B128" s="78"/>
      <c r="C128" s="91" t="s">
        <v>81</v>
      </c>
      <c r="D128" s="91" t="s">
        <v>75</v>
      </c>
      <c r="E128" s="92" t="s">
        <v>76</v>
      </c>
      <c r="F128" s="93" t="s">
        <v>88</v>
      </c>
      <c r="G128" s="102" t="s">
        <v>85</v>
      </c>
      <c r="H128" s="104">
        <v>1</v>
      </c>
      <c r="I128" s="104"/>
      <c r="J128" s="103">
        <f t="shared" si="0"/>
        <v>0</v>
      </c>
      <c r="L128" s="78"/>
      <c r="M128" s="83"/>
      <c r="P128" s="84"/>
      <c r="R128" s="84"/>
      <c r="T128" s="85"/>
      <c r="AR128" s="80"/>
      <c r="AT128" s="86"/>
      <c r="AU128" s="86"/>
      <c r="AY128" s="80"/>
      <c r="BK128" s="87"/>
    </row>
    <row r="129" spans="2:65" s="79" customFormat="1" ht="22.95" customHeight="1" x14ac:dyDescent="0.2">
      <c r="B129" s="78"/>
      <c r="C129" s="91" t="s">
        <v>82</v>
      </c>
      <c r="D129" s="91" t="s">
        <v>75</v>
      </c>
      <c r="E129" s="92" t="s">
        <v>76</v>
      </c>
      <c r="F129" s="93" t="s">
        <v>89</v>
      </c>
      <c r="G129" s="102" t="s">
        <v>85</v>
      </c>
      <c r="H129" s="104">
        <v>1</v>
      </c>
      <c r="I129" s="104"/>
      <c r="J129" s="103">
        <f t="shared" si="0"/>
        <v>0</v>
      </c>
      <c r="L129" s="78"/>
      <c r="M129" s="83"/>
      <c r="P129" s="84"/>
      <c r="R129" s="84"/>
      <c r="T129" s="85"/>
      <c r="AR129" s="80"/>
      <c r="AT129" s="86"/>
      <c r="AU129" s="86"/>
      <c r="AY129" s="80"/>
      <c r="BK129" s="87"/>
    </row>
    <row r="130" spans="2:65" s="79" customFormat="1" ht="22.95" customHeight="1" x14ac:dyDescent="0.2">
      <c r="B130" s="78"/>
      <c r="C130" s="91" t="s">
        <v>83</v>
      </c>
      <c r="D130" s="91" t="s">
        <v>75</v>
      </c>
      <c r="E130" s="92" t="s">
        <v>76</v>
      </c>
      <c r="F130" s="93" t="s">
        <v>90</v>
      </c>
      <c r="G130" s="94" t="s">
        <v>85</v>
      </c>
      <c r="H130" s="104">
        <v>1</v>
      </c>
      <c r="I130" s="104"/>
      <c r="J130" s="103">
        <f t="shared" ref="J130" si="1">H130*I130</f>
        <v>0</v>
      </c>
      <c r="L130" s="78"/>
      <c r="M130" s="83"/>
      <c r="P130" s="84"/>
      <c r="R130" s="84"/>
      <c r="T130" s="85"/>
      <c r="AR130" s="80"/>
      <c r="AT130" s="86"/>
      <c r="AU130" s="86"/>
      <c r="AY130" s="80"/>
      <c r="BK130" s="87"/>
    </row>
    <row r="131" spans="2:65" s="13" customFormat="1" ht="21.75" customHeight="1" x14ac:dyDescent="0.3">
      <c r="B131" s="90"/>
      <c r="C131" s="91">
        <v>7</v>
      </c>
      <c r="D131" s="91" t="s">
        <v>75</v>
      </c>
      <c r="E131" s="92" t="s">
        <v>72</v>
      </c>
      <c r="F131" s="93" t="s">
        <v>91</v>
      </c>
      <c r="G131" s="94" t="s">
        <v>85</v>
      </c>
      <c r="H131" s="104">
        <v>1</v>
      </c>
      <c r="I131" s="104"/>
      <c r="J131" s="103">
        <f t="shared" si="0"/>
        <v>0</v>
      </c>
      <c r="K131" s="95"/>
      <c r="L131" s="12"/>
      <c r="M131" s="96" t="s">
        <v>12</v>
      </c>
      <c r="N131" s="97" t="s">
        <v>32</v>
      </c>
      <c r="O131" s="98">
        <v>4.3230000000000004</v>
      </c>
      <c r="P131" s="98">
        <f>O131*H131</f>
        <v>4.3230000000000004</v>
      </c>
      <c r="Q131" s="98">
        <v>0</v>
      </c>
      <c r="R131" s="98">
        <f>Q131*H131</f>
        <v>0</v>
      </c>
      <c r="S131" s="98">
        <v>0</v>
      </c>
      <c r="T131" s="99">
        <f>S131*H131</f>
        <v>0</v>
      </c>
      <c r="AR131" s="100" t="s">
        <v>78</v>
      </c>
      <c r="AT131" s="100" t="s">
        <v>75</v>
      </c>
      <c r="AU131" s="100" t="s">
        <v>70</v>
      </c>
      <c r="AY131" s="3" t="s">
        <v>71</v>
      </c>
      <c r="BE131" s="101">
        <f>IF(N131="základná",J131,0)</f>
        <v>0</v>
      </c>
      <c r="BF131" s="101">
        <f>IF(N131="znížená",J131,0)</f>
        <v>0</v>
      </c>
      <c r="BG131" s="101">
        <f>IF(N131="zákl. prenesená",J131,0)</f>
        <v>0</v>
      </c>
      <c r="BH131" s="101">
        <f>IF(N131="zníž. prenesená",J131,0)</f>
        <v>0</v>
      </c>
      <c r="BI131" s="101">
        <f>IF(N131="nulová",J131,0)</f>
        <v>0</v>
      </c>
      <c r="BJ131" s="3" t="s">
        <v>70</v>
      </c>
      <c r="BK131" s="101">
        <f>ROUND(I131*H131,2)</f>
        <v>0</v>
      </c>
      <c r="BL131" s="3" t="s">
        <v>78</v>
      </c>
      <c r="BM131" s="100" t="s">
        <v>79</v>
      </c>
    </row>
    <row r="132" spans="2:65" s="13" customFormat="1" ht="6.9" customHeight="1" x14ac:dyDescent="0.3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12"/>
    </row>
  </sheetData>
  <mergeCells count="11">
    <mergeCell ref="E87:H87"/>
    <mergeCell ref="E89:H89"/>
    <mergeCell ref="E110:H110"/>
    <mergeCell ref="E112:H112"/>
    <mergeCell ref="E114:H114"/>
    <mergeCell ref="L2:V2"/>
    <mergeCell ref="E7:H7"/>
    <mergeCell ref="E9:H9"/>
    <mergeCell ref="E11:H11"/>
    <mergeCell ref="E29:H29"/>
    <mergeCell ref="E85:H85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01.09 - Rekuperácia - adm...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Gajdos</dc:creator>
  <cp:lastModifiedBy>Stanislav Gajdos</cp:lastModifiedBy>
  <dcterms:created xsi:type="dcterms:W3CDTF">2024-01-25T08:18:59Z</dcterms:created>
  <dcterms:modified xsi:type="dcterms:W3CDTF">2024-01-25T08:37:40Z</dcterms:modified>
</cp:coreProperties>
</file>