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y Gutek\Dokuments\"/>
    </mc:Choice>
  </mc:AlternateContent>
  <bookViews>
    <workbookView xWindow="0" yWindow="50" windowWidth="28760" windowHeight="12330" tabRatio="723"/>
  </bookViews>
  <sheets>
    <sheet name="Titulná strana" sheetId="10" r:id="rId1"/>
    <sheet name="1-DÚR" sheetId="1" r:id="rId2"/>
    <sheet name="2-DSZ" sheetId="4" r:id="rId3"/>
    <sheet name="3-Geo" sheetId="2" r:id="rId4"/>
    <sheet name="4-dIGHP" sheetId="9" r:id="rId5"/>
    <sheet name="5-8a" sheetId="7" r:id="rId6"/>
    <sheet name="6-SPOLU" sheetId="8" r:id="rId7"/>
    <sheet name="Návrh na plnenie kritéria" sheetId="11" r:id="rId8"/>
  </sheets>
  <definedNames>
    <definedName name="_xlnm.Print_Area" localSheetId="4">'4-dIGHP'!$A$1:$F$84</definedName>
  </definedNames>
  <calcPr calcId="162913"/>
</workbook>
</file>

<file path=xl/calcChain.xml><?xml version="1.0" encoding="utf-8"?>
<calcChain xmlns="http://schemas.openxmlformats.org/spreadsheetml/2006/main">
  <c r="F72" i="9" l="1"/>
  <c r="F19" i="9"/>
  <c r="I32" i="1" l="1"/>
  <c r="I30" i="1"/>
  <c r="D72" i="9"/>
  <c r="D71" i="9"/>
  <c r="D70" i="9"/>
  <c r="O31" i="2" l="1"/>
  <c r="O30" i="2"/>
  <c r="O29" i="2"/>
  <c r="H14" i="2" s="1"/>
  <c r="O28" i="2"/>
  <c r="H13" i="2" s="1"/>
  <c r="O27" i="2"/>
  <c r="O26" i="2"/>
  <c r="O22" i="2"/>
  <c r="O21" i="2"/>
  <c r="O17" i="2"/>
  <c r="H18" i="2" s="1"/>
  <c r="O16" i="2"/>
  <c r="H17" i="2" s="1"/>
  <c r="H16" i="2"/>
  <c r="H15" i="2"/>
  <c r="O14" i="2"/>
  <c r="O20" i="2" s="1"/>
  <c r="H10" i="2"/>
  <c r="H9" i="2"/>
  <c r="H8" i="2"/>
  <c r="H7" i="2" l="1"/>
  <c r="H12" i="2"/>
  <c r="I46" i="1" s="1"/>
  <c r="I21" i="1"/>
  <c r="H19" i="2" l="1"/>
  <c r="F77" i="9"/>
  <c r="F76" i="9"/>
  <c r="F75" i="9"/>
  <c r="F62" i="9"/>
  <c r="F61" i="9"/>
  <c r="F60" i="9"/>
  <c r="H10" i="7" l="1"/>
  <c r="H9" i="7"/>
  <c r="I25" i="1"/>
  <c r="I47" i="1"/>
  <c r="I39" i="1"/>
  <c r="I40" i="1"/>
  <c r="I41" i="1"/>
  <c r="I42" i="1"/>
  <c r="I43" i="1"/>
  <c r="I44" i="1"/>
  <c r="I22" i="1"/>
  <c r="I36" i="1"/>
  <c r="I37" i="1"/>
  <c r="I24" i="1"/>
  <c r="I26" i="1"/>
  <c r="I27" i="1"/>
  <c r="I28" i="1"/>
  <c r="I29" i="1"/>
  <c r="I31" i="1"/>
  <c r="I33" i="1"/>
  <c r="I13" i="1"/>
  <c r="I14" i="1"/>
  <c r="I15" i="1"/>
  <c r="I16" i="1"/>
  <c r="I17" i="1"/>
  <c r="I18" i="1"/>
  <c r="I10" i="1"/>
  <c r="I11" i="1"/>
  <c r="F80" i="9"/>
  <c r="F79" i="9"/>
  <c r="F78" i="9"/>
  <c r="F74" i="9"/>
  <c r="F70" i="9"/>
  <c r="F69" i="9"/>
  <c r="F67" i="9"/>
  <c r="F66" i="9"/>
  <c r="F65" i="9"/>
  <c r="F63" i="9"/>
  <c r="F59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73" i="9"/>
  <c r="F36" i="9"/>
  <c r="F35" i="9"/>
  <c r="F33" i="9"/>
  <c r="F32" i="9"/>
  <c r="F31" i="9"/>
  <c r="F30" i="9"/>
  <c r="F29" i="9"/>
  <c r="F27" i="9"/>
  <c r="F26" i="9"/>
  <c r="F25" i="9"/>
  <c r="F24" i="9"/>
  <c r="F23" i="9"/>
  <c r="F22" i="9"/>
  <c r="F21" i="9"/>
  <c r="F20" i="9"/>
  <c r="F18" i="9"/>
  <c r="F17" i="9"/>
  <c r="F16" i="9"/>
  <c r="F15" i="9"/>
  <c r="F14" i="9"/>
  <c r="F13" i="9"/>
  <c r="F12" i="9"/>
  <c r="F11" i="9"/>
  <c r="F10" i="9"/>
  <c r="F9" i="9"/>
  <c r="F8" i="9"/>
  <c r="F37" i="9"/>
  <c r="F71" i="9"/>
  <c r="H8" i="7"/>
  <c r="H11" i="4"/>
  <c r="H10" i="4"/>
  <c r="H9" i="4"/>
  <c r="H8" i="4"/>
  <c r="H7" i="4"/>
  <c r="I48" i="1"/>
  <c r="I19" i="1"/>
  <c r="I8" i="1"/>
  <c r="I7" i="1"/>
  <c r="H11" i="7" l="1"/>
  <c r="H12" i="7" s="1"/>
  <c r="H13" i="7" s="1"/>
  <c r="H12" i="4"/>
  <c r="H13" i="4" s="1"/>
  <c r="H14" i="4" s="1"/>
  <c r="I38" i="1"/>
  <c r="I9" i="1"/>
  <c r="I12" i="1"/>
  <c r="I23" i="1"/>
  <c r="I45" i="1"/>
  <c r="F58" i="9"/>
  <c r="F64" i="9"/>
  <c r="F68" i="9"/>
  <c r="F34" i="9"/>
  <c r="F28" i="9"/>
  <c r="F7" i="9"/>
  <c r="D7" i="8" l="1"/>
  <c r="E7" i="8" s="1"/>
  <c r="F7" i="8" s="1"/>
  <c r="D6" i="8"/>
  <c r="E6" i="8" s="1"/>
  <c r="F6" i="8" s="1"/>
  <c r="F82" i="9"/>
  <c r="F83" i="9" l="1"/>
  <c r="F84" i="9" s="1"/>
  <c r="I35" i="1"/>
  <c r="I34" i="1" s="1"/>
  <c r="I20" i="1" l="1"/>
  <c r="I49" i="1" s="1"/>
  <c r="D5" i="8" l="1"/>
  <c r="I50" i="1"/>
  <c r="I51" i="1" s="1"/>
  <c r="E5" i="8" l="1"/>
  <c r="E8" i="8" s="1"/>
  <c r="D8" i="8"/>
  <c r="D12" i="8"/>
  <c r="F5" i="8" l="1"/>
  <c r="F8" i="8" s="1"/>
  <c r="E12" i="8"/>
  <c r="C19" i="11" s="1"/>
  <c r="B19" i="11"/>
  <c r="F12" i="8" l="1"/>
  <c r="D19" i="11" s="1"/>
</calcChain>
</file>

<file path=xl/sharedStrings.xml><?xml version="1.0" encoding="utf-8"?>
<sst xmlns="http://schemas.openxmlformats.org/spreadsheetml/2006/main" count="500" uniqueCount="301">
  <si>
    <t>Stavba:</t>
  </si>
  <si>
    <t>Tabuľka č. 1</t>
  </si>
  <si>
    <t>Dokumentácia na územné rozhodnutie (DÚR)</t>
  </si>
  <si>
    <t>sadzba € / h</t>
  </si>
  <si>
    <t>Cena celkom</t>
  </si>
  <si>
    <t>Názov časti dokumentácie</t>
  </si>
  <si>
    <t>Potrebný počet hodín</t>
  </si>
  <si>
    <t>Sprievodná správa</t>
  </si>
  <si>
    <t>Technická správa</t>
  </si>
  <si>
    <t>C</t>
  </si>
  <si>
    <t>Ekonomická správa</t>
  </si>
  <si>
    <t>D</t>
  </si>
  <si>
    <t>Pedologický prieskum</t>
  </si>
  <si>
    <t>Korózny a geoelektrický prieskum</t>
  </si>
  <si>
    <t>Architektonická štúdia</t>
  </si>
  <si>
    <t>Seizmický prieskum</t>
  </si>
  <si>
    <t>Pyrotechnický prieskum</t>
  </si>
  <si>
    <t>Geodetický elaborát</t>
  </si>
  <si>
    <t>Navrhovaná cena bez DPH</t>
  </si>
  <si>
    <t>DPH 20 %</t>
  </si>
  <si>
    <t>Navrhovaná cena s DPH</t>
  </si>
  <si>
    <t>Poznámky:</t>
  </si>
  <si>
    <t xml:space="preserve"> - Uchádzač vypĺňa žltou farbou označené bunky.</t>
  </si>
  <si>
    <t xml:space="preserve"> - Uchádzač zadáva sadzby na 2 desatinné miesta, počet hodín zadáva na celé čísla.</t>
  </si>
  <si>
    <t>Dokumentácia stavebného zámeru (DSZ)</t>
  </si>
  <si>
    <t>m.j.</t>
  </si>
  <si>
    <t>100 m</t>
  </si>
  <si>
    <t>Tabuľka č. 5</t>
  </si>
  <si>
    <t>Tabuľka č. 6</t>
  </si>
  <si>
    <t>Cena v €</t>
  </si>
  <si>
    <t>DPH 20%</t>
  </si>
  <si>
    <t>bez DPH</t>
  </si>
  <si>
    <t>s DPH</t>
  </si>
  <si>
    <t>1a</t>
  </si>
  <si>
    <t>1b</t>
  </si>
  <si>
    <t>1c</t>
  </si>
  <si>
    <t>Spolu</t>
  </si>
  <si>
    <t>Celková cena (pre účel vyhodnotenia súťaže – kritérium)</t>
  </si>
  <si>
    <t>—</t>
  </si>
  <si>
    <t>Špecifikácia ceny geologických prác</t>
  </si>
  <si>
    <t>Orientačný inžinierskogeologický a hydrogeologický prieskum</t>
  </si>
  <si>
    <t>Časť</t>
  </si>
  <si>
    <t>Druh prác</t>
  </si>
  <si>
    <t>počet m. j.</t>
  </si>
  <si>
    <t>Cena za m.j.  
v €  bez DPH</t>
  </si>
  <si>
    <t>Celková cena v €  bez DPH</t>
  </si>
  <si>
    <t>A1</t>
  </si>
  <si>
    <t>TERÉNNE PRÁCE</t>
  </si>
  <si>
    <t>m</t>
  </si>
  <si>
    <t>ks</t>
  </si>
  <si>
    <t>vsakovacia skúška (na 1 vrte)</t>
  </si>
  <si>
    <t>A2</t>
  </si>
  <si>
    <t>GEOFYZIKÁLNE PRÁCE</t>
  </si>
  <si>
    <t>vertikálne elektrické sondovanie - priemerný náklad s vyhodnotením</t>
  </si>
  <si>
    <t>karotážne metódy - priemerný náklad s vyhodnotením</t>
  </si>
  <si>
    <t>B1</t>
  </si>
  <si>
    <t>LABORATÓRNE PRÁCE – mechanika zemín a skalných hornín</t>
  </si>
  <si>
    <t>zeminy - porušené vzorky - klasifikačný rozbor pre zatriedenie podľa STN 72 1001</t>
  </si>
  <si>
    <t>zeminy - neporušené vzorky - klasifikačný rozbor pre zatriedenie podľa STN 72 1001 + merná hmotnosť + objemová hmotnosť</t>
  </si>
  <si>
    <t>zeminy - technologické vzorky - klasifikačný rozbor pre zatriedenie podľa STN 72 1001 + merná hmotnosť</t>
  </si>
  <si>
    <t>zeminy - stanovenie obsahu organických látok</t>
  </si>
  <si>
    <t>zeminy - stanovenie obsahu uhličitanov</t>
  </si>
  <si>
    <t>zeminy - stanovenie časového súčiniteľa konsolidácie, cv (1 zaťažovací stupeň)</t>
  </si>
  <si>
    <t>zeminy - stanovenie napúčacieho tlaku v oedometri</t>
  </si>
  <si>
    <t>zeminy - presadavosť / napúčavosť po skúške stlačiteľnosti</t>
  </si>
  <si>
    <t>zeminy - bobtnavosť (napúčavosť)</t>
  </si>
  <si>
    <t>zeminy - krabicová šmyková skúška (vrcholová šmyková pevnosť)</t>
  </si>
  <si>
    <t>zeminy - pevnosť v prostom tlaku (3 valčeky)</t>
  </si>
  <si>
    <t>zeminy - priepustnosť jemnozrnných zemín v triax. komore</t>
  </si>
  <si>
    <t>zeminy - zhutniteľnosť nesúdržných zemín (ID) - skúška min. a max. objemovej hmotnosti</t>
  </si>
  <si>
    <t>skalné horniny - mrazuvzdornosť</t>
  </si>
  <si>
    <t>skalné horniny - pretvárne vlastnosti 3 cykly - modul pružnosti, modul deformácie, Poissonovo číslo, pevnosť po skúške</t>
  </si>
  <si>
    <t>skalné horniny - POINT LOAD TEST (1 vzorka=15 úlomkov horniny)</t>
  </si>
  <si>
    <t>B2</t>
  </si>
  <si>
    <t>LABORATÓRNE PRÁCE – chémia vôd a zemín</t>
  </si>
  <si>
    <t xml:space="preserve">základný fyzikálno-chemický rozbor + agresivita (tab.2 STN EN-206-1 voda) a STN 03 8375 </t>
  </si>
  <si>
    <t xml:space="preserve">rozbor zeminy - agresivita (tab.2 STN EN-206-1 zeminy) </t>
  </si>
  <si>
    <t xml:space="preserve">MERAČSKÉ PRÁCE </t>
  </si>
  <si>
    <t xml:space="preserve">vytýčenie vrtov, penetračných sond, šachtíc, bodov GF </t>
  </si>
  <si>
    <t>polohové a výškové zameranie vrtov, penetračných sond, šachtíc a bodov geofyzikálnych profilov s vyhodnotením</t>
  </si>
  <si>
    <t>polohové a výškové zameranie stabilitných (zosuvných) profilov s vyhodnotením</t>
  </si>
  <si>
    <t>PRÁCE GEOLOGICKEJ SLUŽBY</t>
  </si>
  <si>
    <t>vzorkovanie - porušené vzorky + agresivita zemín</t>
  </si>
  <si>
    <t>vzorkovanie - neporušené vzorky</t>
  </si>
  <si>
    <t>vzorkovanie - technologické vzorky + vzorky mechaniky hornín</t>
  </si>
  <si>
    <t>hod</t>
  </si>
  <si>
    <t>Cena bez DPH (A1 + A2 + B1 + B2 + C + D)</t>
  </si>
  <si>
    <t>Cena s DPH (A1 + A2 + B1 + B2 + C + D)</t>
  </si>
  <si>
    <t>Tabuľka č. 4</t>
  </si>
  <si>
    <t>Tabuľka č. 2</t>
  </si>
  <si>
    <t>Špecifikácia ceny</t>
  </si>
  <si>
    <t>Inžinierskogeologický a hydrogeologický prieskum</t>
  </si>
  <si>
    <t>Príloha č. 1 k časti B.2
(zároveň Príloha  č. 1 k zmluve)</t>
  </si>
  <si>
    <t>Tabuľky č. 1 – 6</t>
  </si>
  <si>
    <t>Súhrnná technická správa</t>
  </si>
  <si>
    <t>A.</t>
  </si>
  <si>
    <t>B.</t>
  </si>
  <si>
    <t>C.</t>
  </si>
  <si>
    <t>Náklady</t>
  </si>
  <si>
    <t>Nákladovo-výnosová analýza (CBA)</t>
  </si>
  <si>
    <t>1.</t>
  </si>
  <si>
    <t>2.</t>
  </si>
  <si>
    <t>D.</t>
  </si>
  <si>
    <t>Písomnosti a výkresy objektov</t>
  </si>
  <si>
    <t>3.</t>
  </si>
  <si>
    <t>4.</t>
  </si>
  <si>
    <t>5.</t>
  </si>
  <si>
    <t>6.</t>
  </si>
  <si>
    <t>Všeobecné výkresy</t>
  </si>
  <si>
    <t>Pozemné komunikácie</t>
  </si>
  <si>
    <t>Mostné objekty</t>
  </si>
  <si>
    <t>Geotechnické konštrukcie</t>
  </si>
  <si>
    <t>Prevádzkové prvky</t>
  </si>
  <si>
    <t>Ostatné objekty</t>
  </si>
  <si>
    <t>E.</t>
  </si>
  <si>
    <t>Doklady a povolenia</t>
  </si>
  <si>
    <t>F.</t>
  </si>
  <si>
    <t>Prieskumy a štúdie</t>
  </si>
  <si>
    <t>Dopravnoinžnierske prieskumy a štúdie</t>
  </si>
  <si>
    <t>Environmentálne prieskumy a štúdie</t>
  </si>
  <si>
    <t>3.1.</t>
  </si>
  <si>
    <t>Rozptylová štúdia</t>
  </si>
  <si>
    <t>3.2.</t>
  </si>
  <si>
    <t>Hluková a vibračná štúdia</t>
  </si>
  <si>
    <t>3.3.</t>
  </si>
  <si>
    <t>Inventarizácia a spoločenské ohodnotenie biotopov</t>
  </si>
  <si>
    <t>3.4.</t>
  </si>
  <si>
    <t>3.5.</t>
  </si>
  <si>
    <t>Primerané posúdenie na Natura 2000</t>
  </si>
  <si>
    <t>3.6.</t>
  </si>
  <si>
    <t>Posúdenie na klimatické zmeny</t>
  </si>
  <si>
    <t>3.7.</t>
  </si>
  <si>
    <t>Hodnotenie vplyvov na verejné zdravie (HIA)</t>
  </si>
  <si>
    <t>3.8.</t>
  </si>
  <si>
    <t>Dendrologický prieskum</t>
  </si>
  <si>
    <t>3.9.</t>
  </si>
  <si>
    <t>Geologické prieskumy</t>
  </si>
  <si>
    <t>4.1.</t>
  </si>
  <si>
    <t>4.2.</t>
  </si>
  <si>
    <t>Štúdia využitia vyťaženého horninového materiálu</t>
  </si>
  <si>
    <t>4.3.</t>
  </si>
  <si>
    <t>Ostatné prieskumy</t>
  </si>
  <si>
    <t>5.1.</t>
  </si>
  <si>
    <t>5.2.</t>
  </si>
  <si>
    <t>Archeologický prieskum</t>
  </si>
  <si>
    <t>5.3.</t>
  </si>
  <si>
    <t>5.4.</t>
  </si>
  <si>
    <t>Svetelnotechnická štúdia</t>
  </si>
  <si>
    <t>5.5.</t>
  </si>
  <si>
    <t>5.6.</t>
  </si>
  <si>
    <t>Ostatné podklady, prieskumy a štúdie</t>
  </si>
  <si>
    <t>G.</t>
  </si>
  <si>
    <t>Súvisiaca dokumentácia</t>
  </si>
  <si>
    <t>Dokumentácia na majetkovoprávne vysporiadanie</t>
  </si>
  <si>
    <t>Monitoring</t>
  </si>
  <si>
    <t>Výkresy pre pozemné komunikácie</t>
  </si>
  <si>
    <t>Dokumentácia pre územné rozhodnutie (DÚR)</t>
  </si>
  <si>
    <t>Správa</t>
  </si>
  <si>
    <t>Oznámenie o zmene navrhovanej činnosti v zmysle prílohy 8a</t>
  </si>
  <si>
    <t>zákona č. 24/2006 Z. z. po vypracovaní DÚR</t>
  </si>
  <si>
    <t>Prílohy</t>
  </si>
  <si>
    <t>Netechnické zhrnutie</t>
  </si>
  <si>
    <t>Oznámenie o zmene navrhovanej činnosti 8a po vypracovaní DÚR</t>
  </si>
  <si>
    <t>Návrh na plnenie kritéria</t>
  </si>
  <si>
    <t>1. Názov predmetu zákazky</t>
  </si>
  <si>
    <t>Obchodné meno:</t>
  </si>
  <si>
    <t>Sídlo/miesto podnikania:</t>
  </si>
  <si>
    <t>IČO:</t>
  </si>
  <si>
    <t>Kontaktná osoba:</t>
  </si>
  <si>
    <t>Tel. č.:</t>
  </si>
  <si>
    <t>E-mail:</t>
  </si>
  <si>
    <t>vyplní uchádzač</t>
  </si>
  <si>
    <t>2. Identifikácia uchádzača</t>
  </si>
  <si>
    <t>3. Návrh na plnenie kritéria</t>
  </si>
  <si>
    <t>Kritérium: Celková cena v € bez DPH</t>
  </si>
  <si>
    <t>Celková cena v €
bez DPH</t>
  </si>
  <si>
    <t>DPH v €</t>
  </si>
  <si>
    <t>Celková cena v €
s DPH</t>
  </si>
  <si>
    <t>Uchádzačom navrhovaná celková cena za celý predmet zákazky, zahŕňajúca všetky náklady súvisiace s predmetom zákazky vyjadrená v eurách</t>
  </si>
  <si>
    <t>4. Poznámka</t>
  </si>
  <si>
    <r>
      <t>Som/Nie som platiteľom DPH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.</t>
    </r>
  </si>
  <si>
    <t>V ......................... Dňa .....................</t>
  </si>
  <si>
    <t>...........................................</t>
  </si>
  <si>
    <t>meno, priezvisko a podpis osoby</t>
  </si>
  <si>
    <t>oprávnenej konať v mene uchádzača</t>
  </si>
  <si>
    <r>
      <rPr>
        <vertAlign val="superscript"/>
        <sz val="10"/>
        <color theme="1"/>
        <rFont val="Arial"/>
        <family val="2"/>
        <charset val="238"/>
      </rPr>
      <t>[1]</t>
    </r>
    <r>
      <rPr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Uchádzač označí či je alebo nie je platiteľom DPH</t>
    </r>
  </si>
  <si>
    <t>dilatometrické skúšky vo vrte - STN EN ISO 22476-4 - priemerný náklad s vyhodnotením</t>
  </si>
  <si>
    <t>inklinometrické jadrové IG vrty so zabudovaním, vrátane prípravných prác, zriadenia staveniska, prvotnej hmotnej dokumentácie vrtného jadra, ovzorkovania, nultého a prvého merania s vyhodnotením, označenia vrtu tyčou min. 1,5 m vysokou, spätnej úpravy terénu a dopravy</t>
  </si>
  <si>
    <t>inklinometrické jadrové IG vrty s dvojitou jadrovnicou (WireLine) so zabudovaním, vrátane prípravných prác, zriadenia staveniska, prvotnej hmotnej dokumentácie vrtného jadra, ovzorkovania, nultého a prvého merania s vyhodnotením, označenia vrtu tyčou min. 1,5 m vysokou, spätnej úpravy terénu  a dopravy</t>
  </si>
  <si>
    <t>piezometrické jadrové vrty na sledovanie HPV so zabudovaním, vrátane príprav. prác, zriadenia staveniska, prvotnej hmotnej dokumentácie vrtného jadra, ovzorkovania, označenia vrtu tyčou min. 1,5 m vysokou, spätnej úpravy terénu a dopravy</t>
  </si>
  <si>
    <t>piezometrické jadrové vrty s dvojitou jadrovnicou (WireLine) so zabudovaním, vrátane príprav. prác, zriadenia staveniska, prvotnej hmotnej dokumentácie vrtného jadra, ovzorkovania, označenia vrtu tyčou min. 1,5 m vysokou, spätnej úpravy terénu a dopravy</t>
  </si>
  <si>
    <t>pozorovacie jadrové HG vrty na sledovanie HPV so zabudovaním, vrátane príprav. prác, zriadenia staveniska, prvotnej hmotnej dokumentácie vrtného jadra, ovzorkovania, označenia vrtu tyčou min. 1,5 m vysokou, spätnej úpravy terénu a dopravy</t>
  </si>
  <si>
    <t>pozorovacie jadrové HG vrty s dvojitou jadrovnicou (WireLine) na sledovanie HPV so zabudovaním, vrátane príprav. prác, zriadenia staveniska, prvotnej hmotnej dokumentácie vrtného jadra, ovzorkovania, označenia vrtu tyčou min. 1,5 m vysokou, spätnej úpravy terénu a dopravy</t>
  </si>
  <si>
    <t>pozorovacie jadrové vrty na realizáciu vsakovacích skúšok s dočasným zabudovaním, vrátane príprav. prác, zriadenia staveniska, prvotnej hmotnej dokumentácie vrtného jadra, ovzorkovania, spätnej úpravy vrtu a dopravy</t>
  </si>
  <si>
    <t>elektrická odporová tomografia - multielektródový systém (ERT) - priemerný náklad s vyhodnotením</t>
  </si>
  <si>
    <t>metóda SOP -  priemerný náklad s vyhodnotením</t>
  </si>
  <si>
    <t>seizmické metódy - plytká seizmika - priemerný náklad s vyhodnotením</t>
  </si>
  <si>
    <t>zeminy - stlačiteľnosť  s rekonsolidáciou (2 rekonsolidačné + 4 zaťažovacie + 1 odľahčovací stupeň)</t>
  </si>
  <si>
    <t>zeminy - krabicová šmyková skúška (vrcholová a reziduálna šmyková pevnosť)</t>
  </si>
  <si>
    <t>zeminy - triaxiálna šmyková skúška UU</t>
  </si>
  <si>
    <t>zeminy - stanovenie pomeru únosnosti CBR zemín, bez sýtenia</t>
  </si>
  <si>
    <t>zeminy - zhutniteľnosť súdržných zemín Proctor standard</t>
  </si>
  <si>
    <t>skalné horniny - fyzikálne vlastnosti (vlkosť, objemová a merná hmtonosť, nasiakavosť (min. 48h))</t>
  </si>
  <si>
    <t>skalné horniny - pevnosť v prostom tlaku (3 valčeky)</t>
  </si>
  <si>
    <t>povrchová voda - základný rozsah v zmysle TP 050</t>
  </si>
  <si>
    <t>podzemná voda - minimálna analýza kvality pitnej vody (podľa Vyhlášky MZ SR č. 91/2023 Z.z.)</t>
  </si>
  <si>
    <t>podzemná voda - úplná analýza kvality pitnej vody (podľa Vyhlášky MZ SR č. 91/2023 Z.z.)</t>
  </si>
  <si>
    <t>meranie prietoku na povrchovom toku</t>
  </si>
  <si>
    <t>meranie výdatnosti prameňov</t>
  </si>
  <si>
    <t>SHMÚ údaje (denné operatívne prietoky za 1 rok z dvoch staníc)</t>
  </si>
  <si>
    <t>rok</t>
  </si>
  <si>
    <t>SHMÚ údaje (denné úhrny zrážok a priemerné denné teploty z 1 stanice za 1 rok )</t>
  </si>
  <si>
    <t>Výpočet PHZ</t>
  </si>
  <si>
    <t>Geodetický elaborát (Dokumentácia meračských prác) + MPV</t>
  </si>
  <si>
    <t>Predpokladané</t>
  </si>
  <si>
    <t>Cena za m.j.</t>
  </si>
  <si>
    <t>Špecifikácia ceny – Prehľad cien zo suťažných ponúk</t>
  </si>
  <si>
    <t>Priemerné
ceny</t>
  </si>
  <si>
    <t>množstvo m.j.</t>
  </si>
  <si>
    <t>bez DPH v €</t>
  </si>
  <si>
    <t>4. štvrťrok</t>
  </si>
  <si>
    <t>1. štvrťrok</t>
  </si>
  <si>
    <t>D3 Kys. Nové Mesto-Oščadnica, DSP</t>
  </si>
  <si>
    <t>R3 Nižná nad Oravou- Dlhá nad Oravou, DSP</t>
  </si>
  <si>
    <t>Geodetický elaborát (Dokumentácia meračských prác)</t>
  </si>
  <si>
    <t>1.1.</t>
  </si>
  <si>
    <t>Zameranie územia</t>
  </si>
  <si>
    <t>ha</t>
  </si>
  <si>
    <t>Číslo zmluvy evidovanej v NDS:</t>
  </si>
  <si>
    <t>ZM/2020/0399</t>
  </si>
  <si>
    <t>ZM/2021/0032</t>
  </si>
  <si>
    <t>1.2.</t>
  </si>
  <si>
    <t>Zameranie, overenie a vytýčenie priebehu inžinierských sietí</t>
  </si>
  <si>
    <t>strana v PDF dokumente:</t>
  </si>
  <si>
    <t>str. 30</t>
  </si>
  <si>
    <t>str. 46 + 65</t>
  </si>
  <si>
    <t>1.3.</t>
  </si>
  <si>
    <t>Vyhotovenie podkladov pre všetky druhy GP</t>
  </si>
  <si>
    <t>podpísaná 11.12.2020</t>
  </si>
  <si>
    <t>podpísaná 05.02.2021</t>
  </si>
  <si>
    <t>Typ dokumentácie</t>
  </si>
  <si>
    <t>Dokumentácia pre majetkovoprávne vysporiadanie</t>
  </si>
  <si>
    <t>v € bez DPH</t>
  </si>
  <si>
    <t>Geometrické plány (GP) pre trvalý záber</t>
  </si>
  <si>
    <t>F. Dokumentácia meračských prác</t>
  </si>
  <si>
    <t>GP pre dočasné zábery a zábery do 1 roka (podklady pre uzatváranie nájom. zmlúv)</t>
  </si>
  <si>
    <t>Podklady pre GP</t>
  </si>
  <si>
    <t>GP na vyznačenie vecného bremena (inžinierska sieť)</t>
  </si>
  <si>
    <t>G. Dokumentácia pre majetkovoprávne vysporiadanie</t>
  </si>
  <si>
    <t>1.4.</t>
  </si>
  <si>
    <t>Výkupové elaboráty</t>
  </si>
  <si>
    <t>vlastník</t>
  </si>
  <si>
    <t>Situácia dotknutých pozemkov</t>
  </si>
  <si>
    <t>1.5.</t>
  </si>
  <si>
    <t>Situácia dotknutých pozemkov (podklady pre GP)</t>
  </si>
  <si>
    <t>Zoznam dotknutých parciel</t>
  </si>
  <si>
    <t>parcela</t>
  </si>
  <si>
    <t>1.6.</t>
  </si>
  <si>
    <t>Výpočet priemernej PHZ za položky:</t>
  </si>
  <si>
    <t>F.1.1.3. Podklady pre GP = (7 + 3) / 2 =</t>
  </si>
  <si>
    <t>G.1.1.5. Situácia dotknutých pozemkov = (6 + 3) / 2 =</t>
  </si>
  <si>
    <t>G.1.1.6. Zoznam dotknutých parciel = (8 + 3) / 2 =</t>
  </si>
  <si>
    <t>Ceny za m.j. sú určené zo Sadzobníka pre navrhovanie cien geodetických a kartografických prác (Ing. Peter Repáň, 2021)</t>
  </si>
  <si>
    <t>F.1.1.1.</t>
  </si>
  <si>
    <t>Tabuľka výkonov č. 02-1, položka 03 = (360 + 455) / 2 =</t>
  </si>
  <si>
    <t>F.1.1.2.</t>
  </si>
  <si>
    <t>Tabuľka výkonov č. 12-1, položky 01  + 03 = (31 + 38 + 38 + 50) / 4 =</t>
  </si>
  <si>
    <t>G.1.1.1.</t>
  </si>
  <si>
    <t>Tabuľka výkonov č. 05-1, položka 02 = (150 + 300) / 2 =</t>
  </si>
  <si>
    <t>G.1.1.2.</t>
  </si>
  <si>
    <t>Tabuľka výkonov č. 05-1, 60% z položky 02 = (150 + 300) / 2 × 0,6 =</t>
  </si>
  <si>
    <t>G.1.1.3.</t>
  </si>
  <si>
    <t>Tabuľka výkonov č. 05-1, 70% z položky 02 = (150 + 300) / 2 × 0,7 =</t>
  </si>
  <si>
    <t>G.1.1.4.</t>
  </si>
  <si>
    <t>Tabuľka výkonov č. 05-1, položka 06 = (10 + 25) / 2 =</t>
  </si>
  <si>
    <t>projekt geologickej úlohy</t>
  </si>
  <si>
    <t>kontrolné inklinometrické merania v zabudovaných INK vrtoch</t>
  </si>
  <si>
    <t>kontrolné meranie hladiny podzemnej vody v zabudovaných hydrogeologických a piezometrických vrtoch</t>
  </si>
  <si>
    <t>jadrové inžinierskogeologické vrty vrátane prípravných prác, zriadenia staveniska, prvotnej hmotnej dokumentácie vrtného jadra, ovzorkovania, spätnej úpravy vrtu a dopravy</t>
  </si>
  <si>
    <t>jadrové IG vrty s dvojitou jadrovnicou (WireLine), vrátane prípravných prác, zriadenia staveniska, prvotnej hmotnej dokumentácie vrtného jadra, ovzorkovania, spätnej úpravy vrtu a dopravy</t>
  </si>
  <si>
    <t>šikmé jadrové IG vrty budované dvojitou jadrovnicou (WireLine), vrátane prípravných prác, zriadenia staveniska, prvotnej hmotnej dokumentácie vrtného jadra, ovzorkovania, spätnej úpravy vrtu a dopravy</t>
  </si>
  <si>
    <t>jadrové IG vrty pre presiometrické/dilatometrické skúšky, vrátane prípravných prác, zriadenia staveniska, prvotnej hmotnej dokumentácie vrtného jadra, ovzorkovania, spätnej úpravy vrtu a dopravy</t>
  </si>
  <si>
    <t>jadrové IG vrty s dvojitou jadrovnicou (WireLine) pre presiometrické/dilatometrické skúšky, vrátane prípravných prác, zriadenia staveniska, prvotnej hmotnej dokumentácie vrtného jadra, ovzorkovania, spätnej úpravy vrtu a dopravy</t>
  </si>
  <si>
    <t>presiometrické skúšky vo vrte - priemerný náklad s vyhodnotením</t>
  </si>
  <si>
    <t>dynamické penetračné sondy s vyhodnotením, vrátane prípravných prác, zriadenia staveniska, spätnej úpravy terénu a dopravy</t>
  </si>
  <si>
    <t>statické penetračné sondy s vyhodnotením, vrátane prípravných prác, zriadenia staveniska, spätnej úpravy terénu a dopravy</t>
  </si>
  <si>
    <t>kopané sondy - šachtice, pažené, hĺbka do 6m, vrátane prípravných prác, zriadenia staveniska, spätnej úpravy terénu a dopravy</t>
  </si>
  <si>
    <t>strieľané sondy - šachtice, pažené, hĺbka do 10 m, vrátane prípravných prác, zriadenia staveniska, spätnej úpravy terénu a dopravy</t>
  </si>
  <si>
    <t>dočasné prístupové cesty (vrátane všetkých potrebných úkonov a povolení na výstavbu prístupovej cesty, popr. uvedenie terénu do pôvodného stavu - stavebná technika, zemné práce, výrub stromov)</t>
  </si>
  <si>
    <r>
      <t xml:space="preserve">záverečné spracovanie: grafické prílohy (prehľadná situácia, situácia všetkých prieskumných -t.j. archívnych i realizovaných- diel a profilov, účelová inžinierskogeologická mapa - inžinierskogeo-logické mapovanie, pozdĺžne a priečne IG rezy, IG profily zosuvov, vysvetlivky, stabilitné výpočty, inklinometrické merania so zhodnotením, sledovanie hladiny podzemnej vody so zhodnotením, ) a textové prílohy (inžinierskogeologické a hydrogeologické zhodnotenie územia, geotechnické zhodnotenie trasy a zakladania mostných objektov, horninového masívu, geologická písomná dokumentácia vrtov, šachtíc - archívnych i realizovaných, fotodokumentácia prieskumných diel po odvrtaní, fotodokumentácia prieskumných diel po spätnom zásype, výsledky laboratórných skúšok, výsledky terénnych skúšok, výsledky geofyzikálných prác, stabilitné výpočty, meračská správa všetkých prieskumných diel , geofyz. a zosuvných profilov, technická správa) + zapracovanie hydro-geologického posudku + CD/DVD, ktoré obsahuje všetky grafické a textové prílohy (nezabezpečené proti tlačeniu a kopírovaniu) + reprografické práce - počet výtlačkov dokumentácie podľa </t>
    </r>
    <r>
      <rPr>
        <b/>
        <sz val="9"/>
        <color rgb="FFFF0000"/>
        <rFont val="Arial CE"/>
        <charset val="238"/>
      </rPr>
      <t xml:space="preserve">časti B.1 Príloha č. 1 a časti B.1 Príloha č. 2 </t>
    </r>
    <r>
      <rPr>
        <sz val="9"/>
        <color theme="1"/>
        <rFont val="Arial CE"/>
        <charset val="238"/>
      </rPr>
      <t>a dodanie záverečnej správy aj v živej forme (formáty: doc, docx, xls, xlsx, dwg, dxf a pod.) nezabezpečenej proti kopírovaniu a tlačeniu</t>
    </r>
  </si>
  <si>
    <t>Ichtyologický prieskum</t>
  </si>
  <si>
    <t>3.10.</t>
  </si>
  <si>
    <t>Hydrobiologický prieskum</t>
  </si>
  <si>
    <t>Dokumentácia pre vyňatie pozemkov z LP a odňatie z PP</t>
  </si>
  <si>
    <t>Rýchlostná cesta R4 Ladomirová - Hunkovce, rozšírenie na 4 pruh</t>
  </si>
  <si>
    <t>Rýchlostná cesta R4 Ladomirová – Hunkovce, rozšírenie na 4-pruh</t>
  </si>
  <si>
    <t>Stavba:  Rýchlostná cesta R4 Ladomirová - Hunkovce, rozšírenie na 4 pruh</t>
  </si>
  <si>
    <t>Rýchlostná cesta R4 Ladomirová - Hunkovce, rozšírenie na 4-pruh</t>
  </si>
  <si>
    <r>
      <t>Vypracovanie dokumentácie stavebného zámeru (DSZ), dokumentácie pre územné rozhodnutie (DÚR) a oznámenia o zmene navrhovanej činnosti 8a po vypracovaní DÚR (8a po DÚR) stavby
Rýchlostná cesta R4 Ladomirova - Hunkovce,</t>
    </r>
    <r>
      <rPr>
        <sz val="10"/>
        <rFont val="Arial"/>
        <family val="2"/>
        <charset val="238"/>
      </rPr>
      <t xml:space="preserve"> rozšírenie na 4-pruh</t>
    </r>
  </si>
  <si>
    <t>Vypracovanie dokumentácie stavebného zámeru (DSZ), dokumentácie pre územné rozhodnutie (DÚR) a oznámenia o zmene navrhovanej činnosti 8a po vypracovaní DÚR (8a po DÚR) stavby
Rýchlostná cesta R4 Ladomirová - Hunkovce, rozšírenie na 4-pruh</t>
  </si>
  <si>
    <r>
      <t xml:space="preserve">hydrogeologický posudok ovplyvnenia podzemných a povrchových vôd, vodárenských zdrojov a ostatných vodných zdrojov v zmysle požiadaviek uvedených v textovej </t>
    </r>
    <r>
      <rPr>
        <b/>
        <sz val="9"/>
        <color rgb="FFFF0000"/>
        <rFont val="Arial CE"/>
        <charset val="238"/>
      </rPr>
      <t>prílohe č. 5 časti B.1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</si>
</sst>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#,##0.00_ ;\-#,##0.00\ "/>
    <numFmt numFmtId="166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Arial CE"/>
    </font>
    <font>
      <b/>
      <sz val="11"/>
      <color indexed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6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3"/>
      <name val="Arial"/>
      <family val="2"/>
      <charset val="238"/>
    </font>
    <font>
      <sz val="9"/>
      <color theme="1"/>
      <name val="Arial CE"/>
      <charset val="238"/>
    </font>
    <font>
      <sz val="9"/>
      <name val="Arial CE"/>
      <charset val="238"/>
    </font>
    <font>
      <b/>
      <sz val="9"/>
      <color rgb="FFFF0000"/>
      <name val="Arial CE"/>
      <charset val="238"/>
    </font>
    <font>
      <b/>
      <sz val="14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1" fillId="0" borderId="0"/>
    <xf numFmtId="0" fontId="2" fillId="0" borderId="0"/>
  </cellStyleXfs>
  <cellXfs count="471">
    <xf numFmtId="0" fontId="0" fillId="0" borderId="0" xfId="0"/>
    <xf numFmtId="0" fontId="3" fillId="4" borderId="0" xfId="2" applyFont="1" applyFill="1" applyBorder="1" applyProtection="1"/>
    <xf numFmtId="0" fontId="4" fillId="4" borderId="0" xfId="2" applyFont="1" applyFill="1" applyBorder="1" applyAlignment="1" applyProtection="1">
      <alignment wrapText="1"/>
    </xf>
    <xf numFmtId="0" fontId="4" fillId="4" borderId="0" xfId="2" applyFont="1" applyFill="1" applyBorder="1" applyProtection="1"/>
    <xf numFmtId="0" fontId="8" fillId="4" borderId="0" xfId="2" applyFont="1" applyFill="1" applyBorder="1" applyProtection="1"/>
    <xf numFmtId="0" fontId="10" fillId="4" borderId="0" xfId="2" applyFont="1" applyFill="1" applyBorder="1" applyProtection="1"/>
    <xf numFmtId="0" fontId="11" fillId="4" borderId="0" xfId="2" applyFont="1" applyFill="1" applyBorder="1" applyAlignment="1" applyProtection="1">
      <alignment wrapText="1"/>
    </xf>
    <xf numFmtId="0" fontId="11" fillId="4" borderId="0" xfId="2" applyFont="1" applyFill="1" applyBorder="1" applyProtection="1"/>
    <xf numFmtId="0" fontId="12" fillId="4" borderId="0" xfId="2" applyFont="1" applyFill="1" applyBorder="1" applyAlignment="1" applyProtection="1"/>
    <xf numFmtId="0" fontId="12" fillId="4" borderId="0" xfId="2" applyFont="1" applyFill="1" applyBorder="1" applyAlignment="1" applyProtection="1">
      <alignment horizontal="center" vertical="center"/>
    </xf>
    <xf numFmtId="0" fontId="12" fillId="4" borderId="0" xfId="2" applyFont="1" applyFill="1" applyBorder="1" applyAlignment="1" applyProtection="1">
      <alignment vertical="center"/>
    </xf>
    <xf numFmtId="0" fontId="13" fillId="4" borderId="0" xfId="2" applyFont="1" applyFill="1" applyBorder="1" applyProtection="1"/>
    <xf numFmtId="0" fontId="13" fillId="4" borderId="0" xfId="2" applyFont="1" applyFill="1" applyBorder="1" applyAlignment="1" applyProtection="1">
      <alignment wrapText="1"/>
    </xf>
    <xf numFmtId="0" fontId="13" fillId="4" borderId="0" xfId="2" applyFont="1" applyFill="1" applyBorder="1" applyAlignment="1" applyProtection="1">
      <alignment horizontal="center" vertical="center"/>
    </xf>
    <xf numFmtId="0" fontId="13" fillId="4" borderId="0" xfId="2" applyFont="1" applyFill="1" applyBorder="1" applyAlignment="1" applyProtection="1">
      <alignment vertical="center"/>
    </xf>
    <xf numFmtId="0" fontId="13" fillId="4" borderId="15" xfId="2" applyFont="1" applyFill="1" applyBorder="1" applyAlignment="1" applyProtection="1">
      <alignment vertical="center"/>
    </xf>
    <xf numFmtId="0" fontId="13" fillId="4" borderId="79" xfId="2" applyFont="1" applyFill="1" applyBorder="1" applyProtection="1"/>
    <xf numFmtId="0" fontId="13" fillId="4" borderId="80" xfId="2" applyFont="1" applyFill="1" applyBorder="1" applyAlignment="1" applyProtection="1">
      <alignment wrapText="1"/>
    </xf>
    <xf numFmtId="0" fontId="13" fillId="4" borderId="80" xfId="2" applyFont="1" applyFill="1" applyBorder="1" applyAlignment="1" applyProtection="1">
      <alignment horizontal="center" vertical="center"/>
    </xf>
    <xf numFmtId="0" fontId="13" fillId="4" borderId="80" xfId="2" applyFont="1" applyFill="1" applyBorder="1" applyAlignment="1" applyProtection="1">
      <alignment vertical="center"/>
    </xf>
    <xf numFmtId="0" fontId="12" fillId="5" borderId="63" xfId="2" applyFont="1" applyFill="1" applyBorder="1" applyAlignment="1" applyProtection="1">
      <alignment wrapText="1"/>
    </xf>
    <xf numFmtId="0" fontId="12" fillId="5" borderId="17" xfId="2" applyFont="1" applyFill="1" applyBorder="1" applyAlignment="1" applyProtection="1">
      <alignment horizontal="center" vertical="center"/>
    </xf>
    <xf numFmtId="0" fontId="12" fillId="5" borderId="17" xfId="2" applyFont="1" applyFill="1" applyBorder="1" applyAlignment="1" applyProtection="1">
      <alignment vertical="center"/>
    </xf>
    <xf numFmtId="2" fontId="12" fillId="5" borderId="17" xfId="2" applyNumberFormat="1" applyFont="1" applyFill="1" applyBorder="1" applyAlignment="1" applyProtection="1">
      <alignment vertical="center"/>
    </xf>
    <xf numFmtId="164" fontId="12" fillId="6" borderId="18" xfId="2" applyNumberFormat="1" applyFont="1" applyFill="1" applyBorder="1" applyAlignment="1" applyProtection="1">
      <alignment vertical="center"/>
    </xf>
    <xf numFmtId="0" fontId="13" fillId="4" borderId="82" xfId="2" applyFont="1" applyFill="1" applyBorder="1" applyAlignment="1" applyProtection="1">
      <alignment wrapText="1"/>
    </xf>
    <xf numFmtId="0" fontId="13" fillId="4" borderId="47" xfId="2" applyFont="1" applyFill="1" applyBorder="1" applyAlignment="1" applyProtection="1">
      <alignment horizontal="center" vertical="center"/>
    </xf>
    <xf numFmtId="3" fontId="6" fillId="4" borderId="48" xfId="2" applyNumberFormat="1" applyFont="1" applyFill="1" applyBorder="1" applyAlignment="1" applyProtection="1">
      <alignment vertical="center"/>
    </xf>
    <xf numFmtId="2" fontId="13" fillId="2" borderId="48" xfId="2" applyNumberFormat="1" applyFont="1" applyFill="1" applyBorder="1" applyAlignment="1" applyProtection="1">
      <alignment vertical="center"/>
      <protection locked="0"/>
    </xf>
    <xf numFmtId="164" fontId="13" fillId="4" borderId="57" xfId="2" applyNumberFormat="1" applyFont="1" applyFill="1" applyBorder="1" applyAlignment="1" applyProtection="1">
      <alignment vertical="center"/>
    </xf>
    <xf numFmtId="0" fontId="13" fillId="4" borderId="29" xfId="2" applyFont="1" applyFill="1" applyBorder="1" applyAlignment="1" applyProtection="1">
      <alignment wrapText="1"/>
    </xf>
    <xf numFmtId="0" fontId="13" fillId="4" borderId="27" xfId="2" applyFont="1" applyFill="1" applyBorder="1" applyAlignment="1" applyProtection="1">
      <alignment horizontal="center" vertical="center"/>
    </xf>
    <xf numFmtId="3" fontId="6" fillId="4" borderId="28" xfId="2" applyNumberFormat="1" applyFont="1" applyFill="1" applyBorder="1" applyAlignment="1" applyProtection="1">
      <alignment vertical="center"/>
    </xf>
    <xf numFmtId="2" fontId="13" fillId="2" borderId="28" xfId="2" applyNumberFormat="1" applyFont="1" applyFill="1" applyBorder="1" applyAlignment="1" applyProtection="1">
      <alignment vertical="center"/>
      <protection locked="0"/>
    </xf>
    <xf numFmtId="0" fontId="6" fillId="4" borderId="29" xfId="2" applyFont="1" applyFill="1" applyBorder="1" applyAlignment="1" applyProtection="1">
      <alignment wrapText="1"/>
    </xf>
    <xf numFmtId="4" fontId="13" fillId="2" borderId="28" xfId="3" applyNumberFormat="1" applyFont="1" applyFill="1" applyBorder="1" applyAlignment="1" applyProtection="1">
      <alignment vertical="center"/>
      <protection locked="0"/>
    </xf>
    <xf numFmtId="0" fontId="13" fillId="4" borderId="28" xfId="2" applyFont="1" applyFill="1" applyBorder="1" applyAlignment="1" applyProtection="1">
      <alignment vertical="center"/>
    </xf>
    <xf numFmtId="4" fontId="13" fillId="2" borderId="28" xfId="2" applyNumberFormat="1" applyFont="1" applyFill="1" applyBorder="1" applyAlignment="1" applyProtection="1">
      <alignment vertical="center"/>
      <protection locked="0"/>
    </xf>
    <xf numFmtId="2" fontId="13" fillId="0" borderId="0" xfId="2" applyNumberFormat="1" applyFont="1" applyFill="1" applyBorder="1" applyAlignment="1" applyProtection="1">
      <alignment vertical="center"/>
    </xf>
    <xf numFmtId="164" fontId="13" fillId="0" borderId="0" xfId="2" applyNumberFormat="1" applyFont="1" applyFill="1" applyBorder="1" applyAlignment="1" applyProtection="1">
      <alignment vertical="center"/>
    </xf>
    <xf numFmtId="0" fontId="4" fillId="0" borderId="0" xfId="2" applyFont="1" applyFill="1" applyBorder="1" applyProtection="1"/>
    <xf numFmtId="0" fontId="13" fillId="0" borderId="0" xfId="2" applyFont="1" applyFill="1" applyBorder="1" applyAlignment="1" applyProtection="1">
      <alignment vertical="center"/>
    </xf>
    <xf numFmtId="0" fontId="4" fillId="0" borderId="0" xfId="2" applyFont="1" applyProtection="1"/>
    <xf numFmtId="0" fontId="13" fillId="4" borderId="29" xfId="2" applyFont="1" applyFill="1" applyBorder="1" applyAlignment="1" applyProtection="1">
      <alignment vertical="center" wrapText="1"/>
    </xf>
    <xf numFmtId="0" fontId="12" fillId="5" borderId="65" xfId="2" applyFont="1" applyFill="1" applyBorder="1" applyAlignment="1" applyProtection="1">
      <alignment wrapText="1"/>
    </xf>
    <xf numFmtId="3" fontId="14" fillId="5" borderId="17" xfId="2" applyNumberFormat="1" applyFont="1" applyFill="1" applyBorder="1" applyAlignment="1" applyProtection="1">
      <alignment vertical="center"/>
    </xf>
    <xf numFmtId="4" fontId="12" fillId="5" borderId="17" xfId="2" applyNumberFormat="1" applyFont="1" applyFill="1" applyBorder="1" applyAlignment="1" applyProtection="1">
      <alignment vertical="center"/>
    </xf>
    <xf numFmtId="0" fontId="6" fillId="0" borderId="29" xfId="4" applyFont="1" applyFill="1" applyBorder="1" applyAlignment="1" applyProtection="1">
      <alignment wrapText="1"/>
    </xf>
    <xf numFmtId="3" fontId="6" fillId="0" borderId="28" xfId="2" applyNumberFormat="1" applyFont="1" applyFill="1" applyBorder="1" applyAlignment="1" applyProtection="1">
      <alignment vertical="center"/>
    </xf>
    <xf numFmtId="0" fontId="6" fillId="0" borderId="29" xfId="2" applyFont="1" applyFill="1" applyBorder="1" applyAlignment="1" applyProtection="1">
      <alignment wrapText="1"/>
    </xf>
    <xf numFmtId="0" fontId="6" fillId="4" borderId="27" xfId="2" applyFont="1" applyFill="1" applyBorder="1" applyAlignment="1" applyProtection="1">
      <alignment horizontal="center" vertical="center"/>
    </xf>
    <xf numFmtId="0" fontId="6" fillId="4" borderId="83" xfId="2" applyFont="1" applyFill="1" applyBorder="1" applyAlignment="1" applyProtection="1">
      <alignment wrapText="1"/>
    </xf>
    <xf numFmtId="2" fontId="6" fillId="2" borderId="28" xfId="2" applyNumberFormat="1" applyFont="1" applyFill="1" applyBorder="1" applyAlignment="1" applyProtection="1">
      <alignment vertical="center"/>
      <protection locked="0"/>
    </xf>
    <xf numFmtId="0" fontId="6" fillId="4" borderId="29" xfId="2" applyFont="1" applyFill="1" applyBorder="1" applyAlignment="1" applyProtection="1">
      <alignment vertical="center" wrapText="1"/>
    </xf>
    <xf numFmtId="0" fontId="13" fillId="5" borderId="17" xfId="2" applyFont="1" applyFill="1" applyBorder="1" applyAlignment="1" applyProtection="1">
      <alignment horizontal="center" vertical="center"/>
    </xf>
    <xf numFmtId="0" fontId="13" fillId="4" borderId="83" xfId="2" applyFont="1" applyFill="1" applyBorder="1" applyAlignment="1" applyProtection="1">
      <alignment wrapText="1"/>
    </xf>
    <xf numFmtId="0" fontId="13" fillId="4" borderId="76" xfId="2" applyFont="1" applyFill="1" applyBorder="1" applyAlignment="1" applyProtection="1">
      <alignment wrapText="1"/>
    </xf>
    <xf numFmtId="0" fontId="13" fillId="4" borderId="44" xfId="2" applyFont="1" applyFill="1" applyBorder="1" applyAlignment="1" applyProtection="1">
      <alignment horizontal="center" vertical="center"/>
    </xf>
    <xf numFmtId="3" fontId="6" fillId="4" borderId="11" xfId="2" applyNumberFormat="1" applyFont="1" applyFill="1" applyBorder="1" applyAlignment="1" applyProtection="1">
      <alignment vertical="center"/>
    </xf>
    <xf numFmtId="2" fontId="13" fillId="2" borderId="11" xfId="2" applyNumberFormat="1" applyFont="1" applyFill="1" applyBorder="1" applyAlignment="1" applyProtection="1">
      <alignment vertical="center"/>
      <protection locked="0"/>
    </xf>
    <xf numFmtId="164" fontId="13" fillId="4" borderId="53" xfId="2" applyNumberFormat="1" applyFont="1" applyFill="1" applyBorder="1" applyAlignment="1" applyProtection="1">
      <alignment vertical="center"/>
    </xf>
    <xf numFmtId="2" fontId="6" fillId="2" borderId="48" xfId="2" applyNumberFormat="1" applyFont="1" applyFill="1" applyBorder="1" applyAlignment="1" applyProtection="1">
      <alignment vertical="center"/>
      <protection locked="0"/>
    </xf>
    <xf numFmtId="4" fontId="6" fillId="2" borderId="28" xfId="2" applyNumberFormat="1" applyFont="1" applyFill="1" applyBorder="1" applyAlignment="1" applyProtection="1">
      <alignment vertical="center"/>
      <protection locked="0"/>
    </xf>
    <xf numFmtId="164" fontId="13" fillId="4" borderId="36" xfId="2" applyNumberFormat="1" applyFont="1" applyFill="1" applyBorder="1" applyAlignment="1" applyProtection="1">
      <alignment vertical="center"/>
    </xf>
    <xf numFmtId="4" fontId="13" fillId="2" borderId="38" xfId="2" applyNumberFormat="1" applyFont="1" applyFill="1" applyBorder="1" applyAlignment="1" applyProtection="1">
      <alignment vertical="center"/>
      <protection locked="0"/>
    </xf>
    <xf numFmtId="164" fontId="13" fillId="4" borderId="35" xfId="2" applyNumberFormat="1" applyFont="1" applyFill="1" applyBorder="1" applyAlignment="1" applyProtection="1">
      <alignment vertical="center"/>
    </xf>
    <xf numFmtId="0" fontId="1" fillId="0" borderId="65" xfId="2" applyFont="1" applyBorder="1" applyAlignment="1" applyProtection="1">
      <alignment horizontal="left" vertical="top"/>
    </xf>
    <xf numFmtId="0" fontId="13" fillId="4" borderId="17" xfId="2" applyFont="1" applyFill="1" applyBorder="1" applyAlignment="1" applyProtection="1">
      <alignment wrapText="1"/>
    </xf>
    <xf numFmtId="0" fontId="13" fillId="4" borderId="17" xfId="2" applyFont="1" applyFill="1" applyBorder="1" applyAlignment="1" applyProtection="1">
      <alignment horizontal="center" vertical="center"/>
    </xf>
    <xf numFmtId="0" fontId="13" fillId="4" borderId="17" xfId="2" applyFont="1" applyFill="1" applyBorder="1" applyAlignment="1" applyProtection="1">
      <alignment vertical="center"/>
    </xf>
    <xf numFmtId="2" fontId="13" fillId="4" borderId="18" xfId="2" applyNumberFormat="1" applyFont="1" applyFill="1" applyBorder="1" applyAlignment="1" applyProtection="1">
      <alignment vertical="center"/>
    </xf>
    <xf numFmtId="0" fontId="13" fillId="4" borderId="51" xfId="2" applyFont="1" applyFill="1" applyBorder="1" applyProtection="1"/>
    <xf numFmtId="0" fontId="5" fillId="4" borderId="19" xfId="5" applyFont="1" applyFill="1" applyBorder="1" applyAlignment="1" applyProtection="1">
      <alignment horizontal="left" vertical="center"/>
    </xf>
    <xf numFmtId="0" fontId="13" fillId="4" borderId="14" xfId="2" applyFont="1" applyFill="1" applyBorder="1" applyAlignment="1" applyProtection="1">
      <alignment horizontal="center" vertical="center"/>
    </xf>
    <xf numFmtId="2" fontId="13" fillId="4" borderId="15" xfId="2" applyNumberFormat="1" applyFont="1" applyFill="1" applyBorder="1" applyAlignment="1" applyProtection="1">
      <alignment vertical="center"/>
    </xf>
    <xf numFmtId="164" fontId="12" fillId="3" borderId="19" xfId="2" applyNumberFormat="1" applyFont="1" applyFill="1" applyBorder="1" applyAlignment="1" applyProtection="1">
      <alignment vertical="center"/>
    </xf>
    <xf numFmtId="164" fontId="12" fillId="0" borderId="0" xfId="2" applyNumberFormat="1" applyFont="1" applyFill="1" applyBorder="1" applyAlignment="1" applyProtection="1">
      <alignment vertical="center"/>
    </xf>
    <xf numFmtId="0" fontId="13" fillId="4" borderId="7" xfId="2" applyFont="1" applyFill="1" applyBorder="1" applyProtection="1"/>
    <xf numFmtId="0" fontId="3" fillId="4" borderId="82" xfId="5" applyFont="1" applyFill="1" applyBorder="1" applyAlignment="1" applyProtection="1">
      <alignment horizontal="left" vertical="center"/>
    </xf>
    <xf numFmtId="0" fontId="13" fillId="4" borderId="84" xfId="2" applyFont="1" applyFill="1" applyBorder="1" applyAlignment="1" applyProtection="1">
      <alignment horizontal="center" vertical="center"/>
    </xf>
    <xf numFmtId="0" fontId="13" fillId="4" borderId="85" xfId="2" applyFont="1" applyFill="1" applyBorder="1" applyAlignment="1" applyProtection="1">
      <alignment vertical="center"/>
    </xf>
    <xf numFmtId="2" fontId="13" fillId="4" borderId="85" xfId="2" applyNumberFormat="1" applyFont="1" applyFill="1" applyBorder="1" applyAlignment="1" applyProtection="1">
      <alignment vertical="center"/>
    </xf>
    <xf numFmtId="164" fontId="12" fillId="3" borderId="82" xfId="2" applyNumberFormat="1" applyFont="1" applyFill="1" applyBorder="1" applyAlignment="1" applyProtection="1">
      <alignment vertical="center"/>
    </xf>
    <xf numFmtId="0" fontId="3" fillId="4" borderId="19" xfId="5" applyFont="1" applyFill="1" applyBorder="1" applyAlignment="1" applyProtection="1">
      <alignment horizontal="left" vertical="center"/>
    </xf>
    <xf numFmtId="0" fontId="5" fillId="4" borderId="0" xfId="2" applyFont="1" applyFill="1" applyBorder="1" applyProtection="1"/>
    <xf numFmtId="0" fontId="7" fillId="0" borderId="0" xfId="2" applyFont="1" applyFill="1" applyBorder="1" applyAlignment="1" applyProtection="1">
      <alignment horizontal="right"/>
    </xf>
    <xf numFmtId="0" fontId="15" fillId="0" borderId="0" xfId="0" applyFont="1"/>
    <xf numFmtId="0" fontId="25" fillId="0" borderId="0" xfId="0" applyFont="1" applyProtection="1"/>
    <xf numFmtId="0" fontId="24" fillId="0" borderId="6" xfId="1" applyFont="1" applyFill="1" applyBorder="1" applyAlignment="1" applyProtection="1">
      <alignment horizontal="center" vertical="center"/>
    </xf>
    <xf numFmtId="0" fontId="24" fillId="0" borderId="25" xfId="1" applyFont="1" applyFill="1" applyBorder="1" applyAlignment="1" applyProtection="1">
      <alignment horizontal="center" vertical="center"/>
    </xf>
    <xf numFmtId="0" fontId="24" fillId="0" borderId="22" xfId="1" applyFont="1" applyFill="1" applyBorder="1" applyAlignment="1" applyProtection="1">
      <alignment horizontal="center" vertical="center"/>
    </xf>
    <xf numFmtId="0" fontId="24" fillId="0" borderId="66" xfId="1" applyFont="1" applyFill="1" applyBorder="1" applyAlignment="1" applyProtection="1">
      <alignment horizontal="center" vertical="center"/>
    </xf>
    <xf numFmtId="0" fontId="24" fillId="0" borderId="38" xfId="1" applyFont="1" applyFill="1" applyBorder="1" applyAlignment="1" applyProtection="1">
      <alignment horizontal="center" vertical="center"/>
    </xf>
    <xf numFmtId="0" fontId="26" fillId="0" borderId="45" xfId="0" applyFont="1" applyFill="1" applyBorder="1" applyAlignment="1" applyProtection="1">
      <alignment wrapText="1"/>
    </xf>
    <xf numFmtId="44" fontId="26" fillId="3" borderId="7" xfId="1" applyNumberFormat="1" applyFont="1" applyFill="1" applyBorder="1" applyAlignment="1" applyProtection="1">
      <alignment vertical="center"/>
    </xf>
    <xf numFmtId="0" fontId="26" fillId="0" borderId="36" xfId="0" applyFont="1" applyFill="1" applyBorder="1" applyAlignment="1" applyProtection="1">
      <alignment wrapText="1"/>
    </xf>
    <xf numFmtId="0" fontId="26" fillId="0" borderId="12" xfId="0" applyFont="1" applyFill="1" applyBorder="1" applyAlignment="1" applyProtection="1">
      <alignment wrapText="1"/>
    </xf>
    <xf numFmtId="0" fontId="24" fillId="0" borderId="0" xfId="1" applyFont="1" applyProtection="1"/>
    <xf numFmtId="0" fontId="2" fillId="0" borderId="0" xfId="1" applyFont="1" applyFill="1" applyBorder="1" applyAlignment="1" applyProtection="1">
      <alignment vertical="center"/>
    </xf>
    <xf numFmtId="0" fontId="24" fillId="0" borderId="1" xfId="1" applyFont="1" applyFill="1" applyBorder="1" applyProtection="1"/>
    <xf numFmtId="0" fontId="24" fillId="0" borderId="2" xfId="1" applyFont="1" applyFill="1" applyBorder="1" applyProtection="1"/>
    <xf numFmtId="0" fontId="24" fillId="0" borderId="3" xfId="1" applyFont="1" applyFill="1" applyBorder="1" applyAlignment="1" applyProtection="1">
      <alignment wrapText="1"/>
    </xf>
    <xf numFmtId="0" fontId="24" fillId="0" borderId="4" xfId="1" applyFont="1" applyFill="1" applyBorder="1" applyAlignment="1" applyProtection="1">
      <alignment horizontal="center" vertical="center"/>
    </xf>
    <xf numFmtId="0" fontId="24" fillId="0" borderId="5" xfId="1" applyFont="1" applyFill="1" applyBorder="1" applyAlignment="1" applyProtection="1">
      <alignment horizontal="center" vertical="center"/>
    </xf>
    <xf numFmtId="0" fontId="24" fillId="0" borderId="8" xfId="1" applyFont="1" applyFill="1" applyBorder="1" applyProtection="1"/>
    <xf numFmtId="0" fontId="24" fillId="0" borderId="0" xfId="1" applyFont="1" applyFill="1" applyBorder="1" applyProtection="1"/>
    <xf numFmtId="0" fontId="27" fillId="0" borderId="9" xfId="1" applyFont="1" applyFill="1" applyBorder="1" applyAlignment="1" applyProtection="1">
      <alignment horizontal="left" wrapText="1"/>
    </xf>
    <xf numFmtId="4" fontId="27" fillId="2" borderId="10" xfId="1" applyNumberFormat="1" applyFont="1" applyFill="1" applyBorder="1" applyAlignment="1" applyProtection="1">
      <alignment vertical="center"/>
      <protection locked="0"/>
    </xf>
    <xf numFmtId="4" fontId="27" fillId="2" borderId="11" xfId="1" applyNumberFormat="1" applyFont="1" applyFill="1" applyBorder="1" applyAlignment="1" applyProtection="1">
      <alignment vertical="center"/>
      <protection locked="0"/>
    </xf>
    <xf numFmtId="4" fontId="27" fillId="2" borderId="12" xfId="1" applyNumberFormat="1" applyFont="1" applyFill="1" applyBorder="1" applyAlignment="1" applyProtection="1">
      <alignment vertical="center"/>
      <protection locked="0"/>
    </xf>
    <xf numFmtId="0" fontId="24" fillId="0" borderId="14" xfId="1" applyFont="1" applyFill="1" applyBorder="1" applyProtection="1"/>
    <xf numFmtId="0" fontId="24" fillId="0" borderId="15" xfId="1" applyFont="1" applyFill="1" applyBorder="1" applyProtection="1"/>
    <xf numFmtId="0" fontId="27" fillId="0" borderId="16" xfId="1" applyFont="1" applyFill="1" applyBorder="1" applyAlignment="1" applyProtection="1">
      <alignment horizontal="center" wrapText="1"/>
    </xf>
    <xf numFmtId="0" fontId="27" fillId="0" borderId="8" xfId="1" applyFont="1" applyFill="1" applyBorder="1" applyAlignment="1" applyProtection="1">
      <alignment horizontal="center" vertical="center"/>
    </xf>
    <xf numFmtId="0" fontId="27" fillId="0" borderId="9" xfId="1" applyFont="1" applyFill="1" applyBorder="1" applyAlignment="1" applyProtection="1">
      <alignment horizontal="left" vertical="center" wrapText="1"/>
    </xf>
    <xf numFmtId="3" fontId="24" fillId="2" borderId="20" xfId="1" applyNumberFormat="1" applyFont="1" applyFill="1" applyBorder="1" applyAlignment="1" applyProtection="1">
      <alignment vertical="center" wrapText="1"/>
      <protection locked="0"/>
    </xf>
    <xf numFmtId="3" fontId="24" fillId="2" borderId="21" xfId="1" applyNumberFormat="1" applyFont="1" applyFill="1" applyBorder="1" applyAlignment="1" applyProtection="1">
      <alignment vertical="center" wrapText="1"/>
      <protection locked="0"/>
    </xf>
    <xf numFmtId="3" fontId="24" fillId="2" borderId="22" xfId="1" applyNumberFormat="1" applyFont="1" applyFill="1" applyBorder="1" applyAlignment="1" applyProtection="1">
      <alignment vertical="center" wrapText="1"/>
      <protection locked="0"/>
    </xf>
    <xf numFmtId="44" fontId="24" fillId="0" borderId="23" xfId="1" applyNumberFormat="1" applyFont="1" applyFill="1" applyBorder="1" applyAlignment="1" applyProtection="1">
      <alignment vertical="center"/>
    </xf>
    <xf numFmtId="0" fontId="27" fillId="0" borderId="24" xfId="1" applyFont="1" applyFill="1" applyBorder="1" applyAlignment="1" applyProtection="1">
      <alignment horizontal="center" vertical="center"/>
    </xf>
    <xf numFmtId="0" fontId="27" fillId="0" borderId="26" xfId="1" applyFont="1" applyFill="1" applyBorder="1" applyAlignment="1" applyProtection="1">
      <alignment horizontal="left" vertical="center" wrapText="1"/>
    </xf>
    <xf numFmtId="3" fontId="24" fillId="2" borderId="27" xfId="1" applyNumberFormat="1" applyFont="1" applyFill="1" applyBorder="1" applyAlignment="1" applyProtection="1">
      <alignment vertical="center" wrapText="1"/>
      <protection locked="0"/>
    </xf>
    <xf numFmtId="3" fontId="24" fillId="2" borderId="28" xfId="1" applyNumberFormat="1" applyFont="1" applyFill="1" applyBorder="1" applyAlignment="1" applyProtection="1">
      <alignment vertical="center" wrapText="1"/>
      <protection locked="0"/>
    </xf>
    <xf numFmtId="3" fontId="24" fillId="2" borderId="25" xfId="1" applyNumberFormat="1" applyFont="1" applyFill="1" applyBorder="1" applyAlignment="1" applyProtection="1">
      <alignment vertical="center" wrapText="1"/>
      <protection locked="0"/>
    </xf>
    <xf numFmtId="44" fontId="24" fillId="0" borderId="29" xfId="1" applyNumberFormat="1" applyFont="1" applyFill="1" applyBorder="1" applyAlignment="1" applyProtection="1">
      <alignment vertical="center"/>
    </xf>
    <xf numFmtId="44" fontId="24" fillId="0" borderId="13" xfId="1" applyNumberFormat="1" applyFont="1" applyFill="1" applyBorder="1" applyAlignment="1" applyProtection="1">
      <alignment vertical="center"/>
    </xf>
    <xf numFmtId="0" fontId="27" fillId="0" borderId="30" xfId="1" applyFont="1" applyFill="1" applyBorder="1" applyAlignment="1" applyProtection="1">
      <alignment horizontal="center" vertical="center"/>
    </xf>
    <xf numFmtId="0" fontId="27" fillId="0" borderId="26" xfId="1" applyFont="1" applyFill="1" applyBorder="1" applyAlignment="1" applyProtection="1">
      <alignment vertical="center" wrapText="1"/>
    </xf>
    <xf numFmtId="3" fontId="24" fillId="2" borderId="27" xfId="1" applyNumberFormat="1" applyFont="1" applyFill="1" applyBorder="1" applyAlignment="1" applyProtection="1">
      <alignment vertical="center"/>
      <protection locked="0"/>
    </xf>
    <xf numFmtId="3" fontId="24" fillId="2" borderId="28" xfId="1" applyNumberFormat="1" applyFont="1" applyFill="1" applyBorder="1" applyAlignment="1" applyProtection="1">
      <alignment vertical="center"/>
      <protection locked="0"/>
    </xf>
    <xf numFmtId="3" fontId="24" fillId="2" borderId="25" xfId="1" applyNumberFormat="1" applyFont="1" applyFill="1" applyBorder="1" applyAlignment="1" applyProtection="1">
      <alignment vertical="center"/>
      <protection locked="0"/>
    </xf>
    <xf numFmtId="0" fontId="27" fillId="0" borderId="37" xfId="1" applyFont="1" applyFill="1" applyBorder="1" applyAlignment="1" applyProtection="1">
      <alignment horizontal="center" vertical="center"/>
    </xf>
    <xf numFmtId="0" fontId="27" fillId="0" borderId="67" xfId="1" applyFont="1" applyFill="1" applyBorder="1" applyAlignment="1" applyProtection="1">
      <alignment vertical="center" wrapText="1"/>
    </xf>
    <xf numFmtId="0" fontId="27" fillId="0" borderId="8" xfId="1" applyFont="1" applyFill="1" applyBorder="1" applyAlignment="1" applyProtection="1">
      <alignment horizontal="center"/>
    </xf>
    <xf numFmtId="0" fontId="24" fillId="0" borderId="72" xfId="1" applyFont="1" applyFill="1" applyBorder="1" applyAlignment="1" applyProtection="1">
      <alignment horizontal="center" vertical="center"/>
    </xf>
    <xf numFmtId="0" fontId="24" fillId="0" borderId="9" xfId="1" applyFont="1" applyFill="1" applyBorder="1" applyAlignment="1" applyProtection="1">
      <alignment vertical="center" wrapText="1"/>
    </xf>
    <xf numFmtId="3" fontId="24" fillId="2" borderId="20" xfId="1" applyNumberFormat="1" applyFont="1" applyFill="1" applyBorder="1" applyAlignment="1" applyProtection="1">
      <alignment vertical="center"/>
      <protection locked="0"/>
    </xf>
    <xf numFmtId="3" fontId="24" fillId="2" borderId="21" xfId="1" applyNumberFormat="1" applyFont="1" applyFill="1" applyBorder="1" applyAlignment="1" applyProtection="1">
      <alignment vertical="center"/>
      <protection locked="0"/>
    </xf>
    <xf numFmtId="3" fontId="24" fillId="2" borderId="22" xfId="1" applyNumberFormat="1" applyFont="1" applyFill="1" applyBorder="1" applyAlignment="1" applyProtection="1">
      <alignment vertical="center"/>
      <protection locked="0"/>
    </xf>
    <xf numFmtId="0" fontId="24" fillId="0" borderId="73" xfId="1" applyFont="1" applyFill="1" applyBorder="1" applyAlignment="1" applyProtection="1">
      <alignment horizontal="center" vertical="center"/>
    </xf>
    <xf numFmtId="0" fontId="24" fillId="0" borderId="71" xfId="1" applyFont="1" applyFill="1" applyBorder="1" applyAlignment="1" applyProtection="1">
      <alignment vertical="center" wrapText="1"/>
    </xf>
    <xf numFmtId="0" fontId="24" fillId="0" borderId="33" xfId="1" applyFont="1" applyFill="1" applyBorder="1" applyAlignment="1" applyProtection="1">
      <alignment horizontal="center" vertical="center"/>
    </xf>
    <xf numFmtId="44" fontId="24" fillId="0" borderId="34" xfId="1" applyNumberFormat="1" applyFont="1" applyFill="1" applyBorder="1" applyAlignment="1" applyProtection="1">
      <alignment vertical="center"/>
    </xf>
    <xf numFmtId="0" fontId="24" fillId="0" borderId="71" xfId="1" applyFont="1" applyFill="1" applyBorder="1" applyAlignment="1" applyProtection="1">
      <alignment horizontal="justify" vertical="center" wrapText="1"/>
    </xf>
    <xf numFmtId="3" fontId="24" fillId="2" borderId="32" xfId="1" applyNumberFormat="1" applyFont="1" applyFill="1" applyBorder="1" applyAlignment="1" applyProtection="1">
      <alignment vertical="center"/>
      <protection locked="0"/>
    </xf>
    <xf numFmtId="3" fontId="24" fillId="2" borderId="31" xfId="1" applyNumberFormat="1" applyFont="1" applyFill="1" applyBorder="1" applyAlignment="1" applyProtection="1">
      <alignment vertical="center"/>
      <protection locked="0"/>
    </xf>
    <xf numFmtId="3" fontId="24" fillId="2" borderId="33" xfId="1" applyNumberFormat="1" applyFont="1" applyFill="1" applyBorder="1" applyAlignment="1" applyProtection="1">
      <alignment vertical="center"/>
      <protection locked="0"/>
    </xf>
    <xf numFmtId="0" fontId="27" fillId="0" borderId="8" xfId="0" applyFont="1" applyFill="1" applyBorder="1" applyAlignment="1" applyProtection="1">
      <alignment horizontal="center"/>
    </xf>
    <xf numFmtId="0" fontId="24" fillId="0" borderId="71" xfId="0" applyFont="1" applyFill="1" applyBorder="1" applyAlignment="1" applyProtection="1">
      <alignment horizontal="justify" vertical="center" wrapText="1"/>
    </xf>
    <xf numFmtId="3" fontId="24" fillId="2" borderId="32" xfId="0" applyNumberFormat="1" applyFont="1" applyFill="1" applyBorder="1" applyAlignment="1" applyProtection="1">
      <alignment vertical="center"/>
      <protection locked="0"/>
    </xf>
    <xf numFmtId="3" fontId="24" fillId="2" borderId="31" xfId="0" applyNumberFormat="1" applyFont="1" applyFill="1" applyBorder="1" applyAlignment="1" applyProtection="1">
      <alignment vertical="center"/>
      <protection locked="0"/>
    </xf>
    <xf numFmtId="3" fontId="24" fillId="2" borderId="33" xfId="0" applyNumberFormat="1" applyFont="1" applyFill="1" applyBorder="1" applyAlignment="1" applyProtection="1">
      <alignment vertical="center"/>
      <protection locked="0"/>
    </xf>
    <xf numFmtId="44" fontId="24" fillId="0" borderId="34" xfId="0" applyNumberFormat="1" applyFont="1" applyFill="1" applyBorder="1" applyAlignment="1" applyProtection="1">
      <alignment vertical="center"/>
    </xf>
    <xf numFmtId="0" fontId="24" fillId="0" borderId="74" xfId="1" applyFont="1" applyFill="1" applyBorder="1" applyAlignment="1" applyProtection="1">
      <alignment horizontal="center" vertical="center"/>
    </xf>
    <xf numFmtId="0" fontId="24" fillId="0" borderId="9" xfId="1" applyFont="1" applyFill="1" applyBorder="1" applyAlignment="1" applyProtection="1">
      <alignment horizontal="justify" vertical="center" wrapText="1"/>
    </xf>
    <xf numFmtId="0" fontId="27" fillId="0" borderId="67" xfId="1" applyFont="1" applyFill="1" applyBorder="1" applyAlignment="1" applyProtection="1">
      <alignment horizontal="justify" vertical="center" wrapText="1"/>
    </xf>
    <xf numFmtId="0" fontId="27" fillId="0" borderId="42" xfId="1" applyFont="1" applyFill="1" applyBorder="1" applyAlignment="1" applyProtection="1">
      <alignment horizontal="center" vertical="center"/>
    </xf>
    <xf numFmtId="0" fontId="27" fillId="0" borderId="1" xfId="1" applyFont="1" applyFill="1" applyBorder="1" applyProtection="1"/>
    <xf numFmtId="0" fontId="24" fillId="0" borderId="4" xfId="1" applyFont="1" applyFill="1" applyBorder="1" applyProtection="1"/>
    <xf numFmtId="0" fontId="24" fillId="0" borderId="20" xfId="1" applyFont="1" applyFill="1" applyBorder="1" applyProtection="1"/>
    <xf numFmtId="9" fontId="24" fillId="0" borderId="0" xfId="1" applyNumberFormat="1" applyFont="1" applyFill="1" applyBorder="1" applyProtection="1"/>
    <xf numFmtId="0" fontId="24" fillId="0" borderId="46" xfId="1" applyFont="1" applyFill="1" applyBorder="1" applyProtection="1"/>
    <xf numFmtId="0" fontId="2" fillId="0" borderId="0" xfId="0" applyFont="1" applyAlignment="1" applyProtection="1">
      <alignment horizontal="right"/>
    </xf>
    <xf numFmtId="0" fontId="24" fillId="0" borderId="0" xfId="1" applyFont="1" applyFill="1" applyBorder="1" applyAlignment="1" applyProtection="1">
      <alignment horizontal="center" vertical="center"/>
    </xf>
    <xf numFmtId="0" fontId="24" fillId="0" borderId="86" xfId="1" applyFont="1" applyFill="1" applyBorder="1" applyAlignment="1" applyProtection="1">
      <alignment horizontal="center" vertical="center"/>
    </xf>
    <xf numFmtId="0" fontId="24" fillId="0" borderId="75" xfId="1" applyFont="1" applyFill="1" applyBorder="1" applyAlignment="1" applyProtection="1">
      <alignment horizontal="center" vertical="center"/>
    </xf>
    <xf numFmtId="0" fontId="24" fillId="0" borderId="87" xfId="1" applyFont="1" applyFill="1" applyBorder="1" applyAlignment="1" applyProtection="1">
      <alignment horizontal="center" vertical="center"/>
    </xf>
    <xf numFmtId="0" fontId="24" fillId="0" borderId="88" xfId="1" applyFont="1" applyFill="1" applyBorder="1" applyAlignment="1" applyProtection="1">
      <alignment horizontal="center" vertical="center"/>
    </xf>
    <xf numFmtId="0" fontId="24" fillId="0" borderId="89" xfId="1" applyFont="1" applyFill="1" applyBorder="1" applyAlignment="1" applyProtection="1">
      <alignment horizontal="center" vertical="center"/>
    </xf>
    <xf numFmtId="0" fontId="24" fillId="0" borderId="58" xfId="1" applyFont="1" applyFill="1" applyBorder="1" applyAlignment="1" applyProtection="1">
      <alignment horizontal="center" vertical="center"/>
    </xf>
    <xf numFmtId="0" fontId="27" fillId="0" borderId="67" xfId="1" applyFont="1" applyFill="1" applyBorder="1" applyAlignment="1" applyProtection="1">
      <alignment horizontal="left" vertical="center" wrapText="1"/>
    </xf>
    <xf numFmtId="0" fontId="24" fillId="0" borderId="90" xfId="1" applyFont="1" applyFill="1" applyBorder="1" applyAlignment="1" applyProtection="1">
      <alignment horizontal="center" vertical="center"/>
    </xf>
    <xf numFmtId="0" fontId="24" fillId="0" borderId="91" xfId="1" applyFont="1" applyFill="1" applyBorder="1" applyAlignment="1" applyProtection="1">
      <alignment horizontal="center" vertical="center"/>
    </xf>
    <xf numFmtId="3" fontId="24" fillId="2" borderId="32" xfId="1" applyNumberFormat="1" applyFont="1" applyFill="1" applyBorder="1" applyAlignment="1" applyProtection="1">
      <alignment vertical="center" wrapText="1"/>
      <protection locked="0"/>
    </xf>
    <xf numFmtId="3" fontId="24" fillId="2" borderId="31" xfId="1" applyNumberFormat="1" applyFont="1" applyFill="1" applyBorder="1" applyAlignment="1" applyProtection="1">
      <alignment vertical="center" wrapText="1"/>
      <protection locked="0"/>
    </xf>
    <xf numFmtId="3" fontId="24" fillId="2" borderId="33" xfId="1" applyNumberFormat="1" applyFont="1" applyFill="1" applyBorder="1" applyAlignment="1" applyProtection="1">
      <alignment vertical="center" wrapText="1"/>
      <protection locked="0"/>
    </xf>
    <xf numFmtId="0" fontId="24" fillId="0" borderId="71" xfId="1" applyFont="1" applyFill="1" applyBorder="1" applyAlignment="1" applyProtection="1">
      <alignment horizontal="left" vertical="center" wrapText="1"/>
    </xf>
    <xf numFmtId="0" fontId="24" fillId="0" borderId="9" xfId="1" applyFont="1" applyFill="1" applyBorder="1" applyAlignment="1" applyProtection="1">
      <alignment horizontal="left" vertical="center" wrapText="1"/>
    </xf>
    <xf numFmtId="0" fontId="27" fillId="0" borderId="93" xfId="1" applyFont="1" applyFill="1" applyBorder="1" applyAlignment="1" applyProtection="1">
      <alignment horizontal="center" vertical="center"/>
    </xf>
    <xf numFmtId="0" fontId="27" fillId="0" borderId="94" xfId="1" applyFont="1" applyFill="1" applyBorder="1" applyAlignment="1" applyProtection="1">
      <alignment horizontal="center" vertical="center"/>
    </xf>
    <xf numFmtId="0" fontId="27" fillId="0" borderId="92" xfId="1" applyFont="1" applyFill="1" applyBorder="1" applyAlignment="1" applyProtection="1">
      <alignment horizontal="center" vertical="center"/>
    </xf>
    <xf numFmtId="0" fontId="24" fillId="0" borderId="95" xfId="1" applyFont="1" applyFill="1" applyBorder="1" applyAlignment="1" applyProtection="1">
      <alignment horizontal="center" vertical="center"/>
    </xf>
    <xf numFmtId="0" fontId="27" fillId="0" borderId="39" xfId="1" applyFont="1" applyFill="1" applyBorder="1" applyAlignment="1" applyProtection="1">
      <alignment horizontal="left" vertical="center" wrapText="1"/>
    </xf>
    <xf numFmtId="0" fontId="24" fillId="0" borderId="64" xfId="1" applyFont="1" applyFill="1" applyBorder="1" applyAlignment="1" applyProtection="1">
      <alignment horizontal="center" vertical="center"/>
    </xf>
    <xf numFmtId="0" fontId="27" fillId="0" borderId="56" xfId="1" applyFont="1" applyFill="1" applyBorder="1" applyAlignment="1" applyProtection="1">
      <alignment horizontal="left" vertical="center" wrapText="1"/>
    </xf>
    <xf numFmtId="3" fontId="24" fillId="2" borderId="47" xfId="1" applyNumberFormat="1" applyFont="1" applyFill="1" applyBorder="1" applyAlignment="1" applyProtection="1">
      <alignment vertical="center" wrapText="1"/>
      <protection locked="0"/>
    </xf>
    <xf numFmtId="3" fontId="24" fillId="2" borderId="48" xfId="1" applyNumberFormat="1" applyFont="1" applyFill="1" applyBorder="1" applyAlignment="1" applyProtection="1">
      <alignment vertical="center" wrapText="1"/>
      <protection locked="0"/>
    </xf>
    <xf numFmtId="3" fontId="24" fillId="2" borderId="55" xfId="1" applyNumberFormat="1" applyFont="1" applyFill="1" applyBorder="1" applyAlignment="1" applyProtection="1">
      <alignment vertical="center" wrapText="1"/>
      <protection locked="0"/>
    </xf>
    <xf numFmtId="0" fontId="24" fillId="0" borderId="56" xfId="1" applyFont="1" applyFill="1" applyBorder="1" applyAlignment="1" applyProtection="1">
      <alignment horizontal="left" vertical="center" wrapText="1"/>
    </xf>
    <xf numFmtId="44" fontId="24" fillId="0" borderId="96" xfId="1" applyNumberFormat="1" applyFont="1" applyFill="1" applyBorder="1" applyAlignment="1" applyProtection="1">
      <alignment vertical="center"/>
    </xf>
    <xf numFmtId="0" fontId="24" fillId="0" borderId="97" xfId="1" applyFont="1" applyFill="1" applyBorder="1" applyAlignment="1" applyProtection="1">
      <alignment horizontal="center" vertical="center"/>
    </xf>
    <xf numFmtId="0" fontId="24" fillId="0" borderId="64" xfId="0" applyFont="1" applyFill="1" applyBorder="1" applyAlignment="1" applyProtection="1">
      <alignment horizontal="center" vertical="center"/>
    </xf>
    <xf numFmtId="14" fontId="24" fillId="0" borderId="33" xfId="1" applyNumberFormat="1" applyFont="1" applyFill="1" applyBorder="1" applyAlignment="1" applyProtection="1">
      <alignment horizontal="center" vertical="center"/>
    </xf>
    <xf numFmtId="0" fontId="24" fillId="0" borderId="98" xfId="0" applyFont="1" applyFill="1" applyBorder="1" applyAlignment="1" applyProtection="1">
      <alignment horizontal="center" vertical="center"/>
    </xf>
    <xf numFmtId="44" fontId="24" fillId="8" borderId="70" xfId="1" applyNumberFormat="1" applyFont="1" applyFill="1" applyBorder="1" applyAlignment="1" applyProtection="1">
      <alignment vertical="center"/>
    </xf>
    <xf numFmtId="44" fontId="24" fillId="8" borderId="23" xfId="1" applyNumberFormat="1" applyFont="1" applyFill="1" applyBorder="1" applyAlignment="1" applyProtection="1">
      <alignment vertical="center"/>
    </xf>
    <xf numFmtId="44" fontId="24" fillId="8" borderId="29" xfId="1" applyNumberFormat="1" applyFont="1" applyFill="1" applyBorder="1" applyAlignment="1" applyProtection="1">
      <alignment vertical="center"/>
    </xf>
    <xf numFmtId="44" fontId="24" fillId="8" borderId="13" xfId="1" applyNumberFormat="1" applyFont="1" applyFill="1" applyBorder="1" applyAlignment="1" applyProtection="1">
      <alignment vertical="center"/>
    </xf>
    <xf numFmtId="44" fontId="24" fillId="8" borderId="34" xfId="1" applyNumberFormat="1" applyFont="1" applyFill="1" applyBorder="1" applyAlignment="1" applyProtection="1">
      <alignment vertical="center"/>
    </xf>
    <xf numFmtId="3" fontId="24" fillId="0" borderId="68" xfId="1" applyNumberFormat="1" applyFont="1" applyFill="1" applyBorder="1" applyAlignment="1" applyProtection="1">
      <alignment horizontal="center" vertical="center"/>
    </xf>
    <xf numFmtId="3" fontId="24" fillId="0" borderId="69" xfId="1" applyNumberFormat="1" applyFont="1" applyFill="1" applyBorder="1" applyAlignment="1" applyProtection="1">
      <alignment horizontal="center" vertical="center"/>
    </xf>
    <xf numFmtId="3" fontId="24" fillId="0" borderId="66" xfId="1" applyNumberFormat="1" applyFont="1" applyFill="1" applyBorder="1" applyAlignment="1" applyProtection="1">
      <alignment horizontal="center" vertical="center"/>
    </xf>
    <xf numFmtId="3" fontId="24" fillId="0" borderId="32" xfId="1" applyNumberFormat="1" applyFont="1" applyFill="1" applyBorder="1" applyAlignment="1" applyProtection="1">
      <alignment horizontal="center" vertical="center"/>
    </xf>
    <xf numFmtId="3" fontId="24" fillId="0" borderId="31" xfId="1" applyNumberFormat="1" applyFont="1" applyFill="1" applyBorder="1" applyAlignment="1" applyProtection="1">
      <alignment horizontal="center" vertical="center"/>
    </xf>
    <xf numFmtId="3" fontId="24" fillId="0" borderId="33" xfId="1" applyNumberFormat="1" applyFont="1" applyFill="1" applyBorder="1" applyAlignment="1" applyProtection="1">
      <alignment horizontal="center" vertical="center"/>
    </xf>
    <xf numFmtId="3" fontId="24" fillId="0" borderId="68" xfId="1" applyNumberFormat="1" applyFont="1" applyFill="1" applyBorder="1" applyAlignment="1" applyProtection="1">
      <alignment horizontal="center" vertical="center" wrapText="1"/>
    </xf>
    <xf numFmtId="3" fontId="24" fillId="0" borderId="69" xfId="1" applyNumberFormat="1" applyFont="1" applyFill="1" applyBorder="1" applyAlignment="1" applyProtection="1">
      <alignment horizontal="center" vertical="center" wrapText="1"/>
    </xf>
    <xf numFmtId="3" fontId="24" fillId="0" borderId="66" xfId="1" applyNumberFormat="1" applyFont="1" applyFill="1" applyBorder="1" applyAlignment="1" applyProtection="1">
      <alignment horizontal="center" vertical="center" wrapText="1"/>
    </xf>
    <xf numFmtId="0" fontId="26" fillId="0" borderId="45" xfId="0" applyFont="1" applyFill="1" applyBorder="1" applyAlignment="1" applyProtection="1">
      <alignment vertical="center" wrapText="1"/>
    </xf>
    <xf numFmtId="0" fontId="26" fillId="0" borderId="36" xfId="0" applyFont="1" applyFill="1" applyBorder="1" applyAlignment="1" applyProtection="1">
      <alignment vertical="center" wrapText="1"/>
    </xf>
    <xf numFmtId="0" fontId="26" fillId="0" borderId="12" xfId="0" applyFont="1" applyFill="1" applyBorder="1" applyAlignment="1" applyProtection="1">
      <alignment vertical="center" wrapText="1"/>
    </xf>
    <xf numFmtId="0" fontId="24" fillId="0" borderId="0" xfId="1" applyFont="1" applyAlignment="1" applyProtection="1">
      <alignment wrapText="1"/>
    </xf>
    <xf numFmtId="0" fontId="27" fillId="0" borderId="0" xfId="0" applyFont="1" applyAlignment="1" applyProtection="1">
      <alignment horizontal="center"/>
    </xf>
    <xf numFmtId="3" fontId="24" fillId="2" borderId="0" xfId="1" applyNumberFormat="1" applyFont="1" applyFill="1" applyBorder="1" applyAlignment="1" applyProtection="1">
      <alignment vertical="center" wrapText="1"/>
      <protection locked="0"/>
    </xf>
    <xf numFmtId="3" fontId="24" fillId="2" borderId="86" xfId="1" applyNumberFormat="1" applyFont="1" applyFill="1" applyBorder="1" applyAlignment="1" applyProtection="1">
      <alignment vertical="center" wrapText="1"/>
      <protection locked="0"/>
    </xf>
    <xf numFmtId="3" fontId="24" fillId="2" borderId="26" xfId="1" applyNumberFormat="1" applyFont="1" applyFill="1" applyBorder="1" applyAlignment="1" applyProtection="1">
      <alignment vertical="center" wrapText="1"/>
      <protection locked="0"/>
    </xf>
    <xf numFmtId="0" fontId="27" fillId="0" borderId="51" xfId="1" applyFont="1" applyFill="1" applyBorder="1" applyAlignment="1" applyProtection="1">
      <alignment horizontal="center" vertical="center"/>
    </xf>
    <xf numFmtId="3" fontId="24" fillId="2" borderId="52" xfId="1" applyNumberFormat="1" applyFont="1" applyFill="1" applyBorder="1" applyAlignment="1" applyProtection="1">
      <alignment vertical="center" wrapText="1"/>
      <protection locked="0"/>
    </xf>
    <xf numFmtId="44" fontId="2" fillId="3" borderId="29" xfId="1" applyNumberFormat="1" applyFont="1" applyFill="1" applyBorder="1" applyAlignment="1" applyProtection="1">
      <alignment vertical="center"/>
    </xf>
    <xf numFmtId="44" fontId="2" fillId="3" borderId="19" xfId="1" applyNumberFormat="1" applyFont="1" applyFill="1" applyBorder="1" applyAlignment="1" applyProtection="1">
      <alignment vertical="center"/>
    </xf>
    <xf numFmtId="44" fontId="2" fillId="0" borderId="23" xfId="1" applyNumberFormat="1" applyFont="1" applyFill="1" applyBorder="1" applyAlignment="1" applyProtection="1">
      <alignment vertical="center"/>
    </xf>
    <xf numFmtId="0" fontId="27" fillId="0" borderId="49" xfId="1" applyFont="1" applyFill="1" applyBorder="1" applyAlignment="1" applyProtection="1">
      <alignment horizontal="center" vertical="center"/>
    </xf>
    <xf numFmtId="0" fontId="27" fillId="0" borderId="50" xfId="1" applyFont="1" applyFill="1" applyBorder="1" applyAlignment="1" applyProtection="1">
      <alignment horizontal="center" vertical="center"/>
    </xf>
    <xf numFmtId="0" fontId="27" fillId="0" borderId="16" xfId="1" applyFont="1" applyFill="1" applyBorder="1" applyAlignment="1" applyProtection="1">
      <alignment horizontal="left" wrapText="1"/>
    </xf>
    <xf numFmtId="4" fontId="27" fillId="0" borderId="51" xfId="1" applyNumberFormat="1" applyFont="1" applyFill="1" applyBorder="1" applyAlignment="1" applyProtection="1">
      <alignment horizontal="center" vertical="center"/>
    </xf>
    <xf numFmtId="4" fontId="27" fillId="0" borderId="53" xfId="1" applyNumberFormat="1" applyFont="1" applyFill="1" applyBorder="1" applyAlignment="1" applyProtection="1">
      <alignment horizontal="center" vertical="center"/>
    </xf>
    <xf numFmtId="0" fontId="27" fillId="0" borderId="54" xfId="1" applyFont="1" applyFill="1" applyBorder="1" applyAlignment="1" applyProtection="1">
      <alignment horizontal="center" vertical="center"/>
    </xf>
    <xf numFmtId="0" fontId="24" fillId="0" borderId="55" xfId="1" applyFont="1" applyFill="1" applyBorder="1" applyAlignment="1" applyProtection="1">
      <alignment horizontal="center" vertical="center"/>
    </xf>
    <xf numFmtId="44" fontId="24" fillId="0" borderId="47" xfId="1" applyNumberFormat="1" applyFont="1" applyFill="1" applyBorder="1" applyAlignment="1" applyProtection="1">
      <alignment vertical="center"/>
    </xf>
    <xf numFmtId="44" fontId="24" fillId="0" borderId="48" xfId="1" applyNumberFormat="1" applyFont="1" applyFill="1" applyBorder="1" applyAlignment="1" applyProtection="1">
      <alignment vertical="center"/>
    </xf>
    <xf numFmtId="44" fontId="24" fillId="0" borderId="57" xfId="1" applyNumberFormat="1" applyFont="1" applyFill="1" applyBorder="1" applyAlignment="1" applyProtection="1">
      <alignment vertical="center"/>
    </xf>
    <xf numFmtId="44" fontId="24" fillId="0" borderId="30" xfId="1" applyNumberFormat="1" applyFont="1" applyFill="1" applyBorder="1" applyAlignment="1" applyProtection="1">
      <alignment vertical="center"/>
    </xf>
    <xf numFmtId="44" fontId="24" fillId="0" borderId="21" xfId="1" applyNumberFormat="1" applyFont="1" applyFill="1" applyBorder="1" applyAlignment="1" applyProtection="1">
      <alignment vertical="center"/>
    </xf>
    <xf numFmtId="44" fontId="24" fillId="0" borderId="35" xfId="1" applyNumberFormat="1" applyFont="1" applyFill="1" applyBorder="1" applyAlignment="1" applyProtection="1">
      <alignment vertical="center"/>
    </xf>
    <xf numFmtId="44" fontId="24" fillId="0" borderId="20" xfId="1" applyNumberFormat="1" applyFont="1" applyFill="1" applyBorder="1" applyAlignment="1" applyProtection="1">
      <alignment vertical="center"/>
    </xf>
    <xf numFmtId="44" fontId="24" fillId="0" borderId="28" xfId="1" applyNumberFormat="1" applyFont="1" applyFill="1" applyBorder="1" applyAlignment="1" applyProtection="1">
      <alignment vertical="center"/>
    </xf>
    <xf numFmtId="44" fontId="24" fillId="0" borderId="36" xfId="1" applyNumberFormat="1" applyFont="1" applyFill="1" applyBorder="1" applyAlignment="1" applyProtection="1">
      <alignment vertical="center"/>
    </xf>
    <xf numFmtId="0" fontId="27" fillId="0" borderId="43" xfId="1" applyFont="1" applyFill="1" applyBorder="1" applyAlignment="1" applyProtection="1">
      <alignment vertical="center" wrapText="1"/>
    </xf>
    <xf numFmtId="44" fontId="24" fillId="0" borderId="11" xfId="1" applyNumberFormat="1" applyFont="1" applyFill="1" applyBorder="1" applyAlignment="1" applyProtection="1">
      <alignment vertical="center"/>
    </xf>
    <xf numFmtId="44" fontId="24" fillId="0" borderId="12" xfId="1" applyNumberFormat="1" applyFont="1" applyFill="1" applyBorder="1" applyAlignment="1" applyProtection="1">
      <alignment vertical="center"/>
    </xf>
    <xf numFmtId="0" fontId="16" fillId="0" borderId="0" xfId="0" applyFont="1" applyProtection="1"/>
    <xf numFmtId="0" fontId="15" fillId="0" borderId="0" xfId="0" applyFont="1" applyAlignment="1" applyProtection="1">
      <alignment horizontal="right"/>
    </xf>
    <xf numFmtId="44" fontId="24" fillId="0" borderId="44" xfId="1" applyNumberFormat="1" applyFont="1" applyFill="1" applyBorder="1" applyAlignment="1" applyProtection="1">
      <alignment vertical="center"/>
    </xf>
    <xf numFmtId="0" fontId="26" fillId="0" borderId="0" xfId="8" applyFont="1" applyAlignment="1" applyProtection="1">
      <alignment horizontal="center" vertical="center"/>
    </xf>
    <xf numFmtId="0" fontId="31" fillId="0" borderId="0" xfId="1" applyFont="1" applyProtection="1"/>
    <xf numFmtId="0" fontId="2" fillId="0" borderId="0" xfId="1" applyFont="1" applyProtection="1"/>
    <xf numFmtId="0" fontId="2" fillId="0" borderId="0" xfId="1" applyFont="1" applyAlignment="1" applyProtection="1"/>
    <xf numFmtId="0" fontId="24" fillId="0" borderId="5" xfId="1" applyFont="1" applyFill="1" applyBorder="1" applyAlignment="1" applyProtection="1">
      <alignment horizontal="center"/>
    </xf>
    <xf numFmtId="0" fontId="23" fillId="0" borderId="0" xfId="1" applyFont="1" applyBorder="1" applyProtection="1"/>
    <xf numFmtId="0" fontId="31" fillId="0" borderId="0" xfId="1" applyFont="1" applyBorder="1" applyProtection="1"/>
    <xf numFmtId="0" fontId="23" fillId="0" borderId="1" xfId="1" applyFont="1" applyBorder="1" applyAlignment="1" applyProtection="1">
      <alignment horizontal="center"/>
    </xf>
    <xf numFmtId="0" fontId="23" fillId="0" borderId="7" xfId="1" applyFont="1" applyBorder="1" applyAlignment="1" applyProtection="1">
      <alignment horizontal="center"/>
    </xf>
    <xf numFmtId="4" fontId="24" fillId="0" borderId="52" xfId="1" applyNumberFormat="1" applyFont="1" applyFill="1" applyBorder="1" applyAlignment="1" applyProtection="1">
      <alignment horizontal="center" vertical="top"/>
    </xf>
    <xf numFmtId="4" fontId="24" fillId="0" borderId="53" xfId="1" applyNumberFormat="1" applyFont="1" applyFill="1" applyBorder="1" applyAlignment="1" applyProtection="1">
      <alignment horizontal="center" vertical="top"/>
    </xf>
    <xf numFmtId="0" fontId="2" fillId="0" borderId="0" xfId="1" applyFont="1" applyBorder="1" applyProtection="1"/>
    <xf numFmtId="0" fontId="23" fillId="0" borderId="8" xfId="1" applyFont="1" applyBorder="1" applyAlignment="1" applyProtection="1">
      <alignment horizontal="center"/>
    </xf>
    <xf numFmtId="0" fontId="23" fillId="0" borderId="13" xfId="1" applyFont="1" applyBorder="1" applyAlignment="1" applyProtection="1">
      <alignment horizontal="center"/>
    </xf>
    <xf numFmtId="0" fontId="27" fillId="0" borderId="25" xfId="1" applyFont="1" applyFill="1" applyBorder="1" applyAlignment="1" applyProtection="1">
      <alignment vertical="center"/>
    </xf>
    <xf numFmtId="0" fontId="24" fillId="0" borderId="86" xfId="1" applyFont="1" applyFill="1" applyBorder="1" applyAlignment="1" applyProtection="1">
      <alignment vertical="center"/>
    </xf>
    <xf numFmtId="0" fontId="27" fillId="0" borderId="26" xfId="1" applyFont="1" applyFill="1" applyBorder="1" applyAlignment="1" applyProtection="1">
      <alignment vertical="center"/>
    </xf>
    <xf numFmtId="3" fontId="24" fillId="7" borderId="27" xfId="1" applyNumberFormat="1" applyFont="1" applyFill="1" applyBorder="1" applyAlignment="1" applyProtection="1">
      <alignment horizontal="center" vertical="center"/>
    </xf>
    <xf numFmtId="3" fontId="24" fillId="7" borderId="28" xfId="1" applyNumberFormat="1" applyFont="1" applyFill="1" applyBorder="1" applyAlignment="1" applyProtection="1">
      <alignment horizontal="center" vertical="center"/>
    </xf>
    <xf numFmtId="3" fontId="24" fillId="7" borderId="45" xfId="1" applyNumberFormat="1" applyFont="1" applyFill="1" applyBorder="1" applyAlignment="1" applyProtection="1">
      <alignment horizontal="center" vertical="center"/>
    </xf>
    <xf numFmtId="3" fontId="24" fillId="7" borderId="26" xfId="1" applyNumberFormat="1" applyFont="1" applyFill="1" applyBorder="1" applyAlignment="1" applyProtection="1">
      <alignment horizontal="center" vertical="center"/>
    </xf>
    <xf numFmtId="0" fontId="32" fillId="0" borderId="0" xfId="1" applyFont="1" applyBorder="1" applyProtection="1"/>
    <xf numFmtId="0" fontId="24" fillId="0" borderId="75" xfId="1" applyFont="1" applyFill="1" applyBorder="1" applyAlignment="1" applyProtection="1">
      <alignment vertical="center"/>
    </xf>
    <xf numFmtId="0" fontId="24" fillId="0" borderId="67" xfId="1" applyFont="1" applyFill="1" applyBorder="1" applyAlignment="1" applyProtection="1">
      <alignment vertical="center"/>
    </xf>
    <xf numFmtId="3" fontId="24" fillId="0" borderId="99" xfId="1" applyNumberFormat="1" applyFont="1" applyFill="1" applyBorder="1" applyAlignment="1" applyProtection="1">
      <alignment horizontal="center" vertical="center"/>
    </xf>
    <xf numFmtId="164" fontId="33" fillId="3" borderId="71" xfId="1" applyNumberFormat="1" applyFont="1" applyFill="1" applyBorder="1" applyAlignment="1" applyProtection="1">
      <alignment vertical="center"/>
    </xf>
    <xf numFmtId="0" fontId="24" fillId="0" borderId="33" xfId="1" applyFont="1" applyFill="1" applyBorder="1" applyAlignment="1" applyProtection="1">
      <alignment vertical="center"/>
    </xf>
    <xf numFmtId="4" fontId="24" fillId="2" borderId="99" xfId="1" applyNumberFormat="1" applyFont="1" applyFill="1" applyBorder="1" applyAlignment="1" applyProtection="1">
      <alignment vertical="center"/>
      <protection locked="0"/>
    </xf>
    <xf numFmtId="164" fontId="24" fillId="0" borderId="71" xfId="1" applyNumberFormat="1" applyFont="1" applyFill="1" applyBorder="1" applyAlignment="1" applyProtection="1">
      <alignment vertical="center"/>
    </xf>
    <xf numFmtId="3" fontId="24" fillId="7" borderId="36" xfId="1" applyNumberFormat="1" applyFont="1" applyFill="1" applyBorder="1" applyAlignment="1" applyProtection="1">
      <alignment horizontal="center" vertical="center"/>
    </xf>
    <xf numFmtId="0" fontId="24" fillId="0" borderId="87" xfId="1" applyFont="1" applyFill="1" applyBorder="1" applyAlignment="1" applyProtection="1">
      <alignment vertical="center"/>
    </xf>
    <xf numFmtId="0" fontId="24" fillId="0" borderId="32" xfId="1" applyFont="1" applyFill="1" applyBorder="1" applyAlignment="1" applyProtection="1">
      <alignment horizontal="center" vertical="center"/>
    </xf>
    <xf numFmtId="0" fontId="24" fillId="0" borderId="31" xfId="1" applyFont="1" applyFill="1" applyBorder="1" applyAlignment="1" applyProtection="1">
      <alignment horizontal="center" vertical="center"/>
    </xf>
    <xf numFmtId="164" fontId="33" fillId="3" borderId="96" xfId="1" applyNumberFormat="1" applyFont="1" applyFill="1" applyBorder="1" applyAlignment="1" applyProtection="1">
      <alignment vertical="center"/>
    </xf>
    <xf numFmtId="4" fontId="24" fillId="2" borderId="31" xfId="1" applyNumberFormat="1" applyFont="1" applyFill="1" applyBorder="1" applyAlignment="1" applyProtection="1">
      <alignment vertical="center"/>
      <protection locked="0"/>
    </xf>
    <xf numFmtId="164" fontId="24" fillId="0" borderId="34" xfId="1" applyNumberFormat="1" applyFont="1" applyFill="1" applyBorder="1" applyAlignment="1" applyProtection="1">
      <alignment vertical="center"/>
    </xf>
    <xf numFmtId="165" fontId="2" fillId="0" borderId="100" xfId="1" applyNumberFormat="1" applyFont="1" applyBorder="1" applyAlignment="1" applyProtection="1">
      <alignment vertical="center"/>
    </xf>
    <xf numFmtId="165" fontId="2" fillId="0" borderId="34" xfId="1" applyNumberFormat="1" applyFont="1" applyBorder="1" applyAlignment="1" applyProtection="1">
      <alignment vertical="center"/>
    </xf>
    <xf numFmtId="165" fontId="26" fillId="0" borderId="71" xfId="1" applyNumberFormat="1" applyFont="1" applyBorder="1" applyAlignment="1" applyProtection="1">
      <alignment vertical="center"/>
    </xf>
    <xf numFmtId="0" fontId="32" fillId="0" borderId="14" xfId="1" applyFont="1" applyBorder="1" applyProtection="1"/>
    <xf numFmtId="165" fontId="2" fillId="0" borderId="14" xfId="1" applyNumberFormat="1" applyFont="1" applyBorder="1" applyAlignment="1" applyProtection="1">
      <alignment vertical="center"/>
    </xf>
    <xf numFmtId="165" fontId="2" fillId="0" borderId="19" xfId="1" applyNumberFormat="1" applyFont="1" applyBorder="1" applyAlignment="1" applyProtection="1">
      <alignment vertical="center"/>
    </xf>
    <xf numFmtId="165" fontId="26" fillId="0" borderId="16" xfId="1" applyNumberFormat="1" applyFont="1" applyBorder="1" applyAlignment="1" applyProtection="1">
      <alignment vertical="center"/>
    </xf>
    <xf numFmtId="0" fontId="24" fillId="0" borderId="15" xfId="1" applyFont="1" applyFill="1" applyBorder="1" applyAlignment="1" applyProtection="1">
      <alignment horizontal="center" vertical="center"/>
    </xf>
    <xf numFmtId="0" fontId="24" fillId="0" borderId="101" xfId="1" applyFont="1" applyFill="1" applyBorder="1" applyAlignment="1" applyProtection="1">
      <alignment vertical="center"/>
    </xf>
    <xf numFmtId="0" fontId="32" fillId="0" borderId="0" xfId="1" applyFont="1" applyProtection="1"/>
    <xf numFmtId="0" fontId="26" fillId="0" borderId="65" xfId="1" applyFont="1" applyFill="1" applyBorder="1" applyProtection="1"/>
    <xf numFmtId="0" fontId="2" fillId="0" borderId="17" xfId="1" applyFont="1" applyFill="1" applyBorder="1" applyProtection="1"/>
    <xf numFmtId="0" fontId="26" fillId="0" borderId="18" xfId="8" applyFont="1" applyFill="1" applyBorder="1" applyAlignment="1" applyProtection="1">
      <alignment wrapText="1"/>
    </xf>
    <xf numFmtId="164" fontId="26" fillId="3" borderId="63" xfId="1" applyNumberFormat="1" applyFont="1" applyFill="1" applyBorder="1" applyAlignment="1" applyProtection="1">
      <alignment vertical="center"/>
    </xf>
    <xf numFmtId="164" fontId="26" fillId="0" borderId="0" xfId="1" applyNumberFormat="1" applyFont="1" applyAlignment="1" applyProtection="1">
      <alignment horizontal="center"/>
    </xf>
    <xf numFmtId="0" fontId="23" fillId="0" borderId="0" xfId="1" applyFont="1" applyFill="1" applyBorder="1" applyAlignment="1" applyProtection="1">
      <alignment vertical="center"/>
    </xf>
    <xf numFmtId="0" fontId="26" fillId="0" borderId="0" xfId="1" applyFont="1" applyFill="1" applyBorder="1" applyAlignment="1" applyProtection="1">
      <alignment vertical="center"/>
    </xf>
    <xf numFmtId="166" fontId="2" fillId="0" borderId="0" xfId="1" applyNumberFormat="1" applyFont="1" applyProtection="1"/>
    <xf numFmtId="0" fontId="36" fillId="0" borderId="0" xfId="1" applyFont="1" applyProtection="1"/>
    <xf numFmtId="0" fontId="2" fillId="9" borderId="0" xfId="1" applyFont="1" applyFill="1" applyBorder="1" applyAlignment="1" applyProtection="1">
      <alignment vertical="center"/>
    </xf>
    <xf numFmtId="0" fontId="2" fillId="9" borderId="0" xfId="1" applyFont="1" applyFill="1" applyProtection="1"/>
    <xf numFmtId="0" fontId="35" fillId="9" borderId="0" xfId="1" applyFont="1" applyFill="1" applyProtection="1"/>
    <xf numFmtId="0" fontId="24" fillId="9" borderId="0" xfId="1" applyFont="1" applyFill="1" applyProtection="1"/>
    <xf numFmtId="166" fontId="26" fillId="9" borderId="0" xfId="1" applyNumberFormat="1" applyFont="1" applyFill="1" applyProtection="1"/>
    <xf numFmtId="0" fontId="19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37" fillId="4" borderId="83" xfId="2" applyFont="1" applyFill="1" applyBorder="1" applyAlignment="1" applyProtection="1">
      <alignment wrapText="1"/>
    </xf>
    <xf numFmtId="0" fontId="37" fillId="4" borderId="47" xfId="2" applyFont="1" applyFill="1" applyBorder="1" applyAlignment="1" applyProtection="1">
      <alignment horizontal="center" vertical="center"/>
    </xf>
    <xf numFmtId="3" fontId="38" fillId="4" borderId="48" xfId="2" applyNumberFormat="1" applyFont="1" applyFill="1" applyBorder="1" applyAlignment="1" applyProtection="1">
      <alignment vertical="center"/>
    </xf>
    <xf numFmtId="0" fontId="37" fillId="4" borderId="29" xfId="2" applyFont="1" applyFill="1" applyBorder="1" applyAlignment="1" applyProtection="1">
      <alignment wrapText="1"/>
    </xf>
    <xf numFmtId="0" fontId="37" fillId="4" borderId="27" xfId="2" applyFont="1" applyFill="1" applyBorder="1" applyAlignment="1" applyProtection="1">
      <alignment horizontal="center" vertical="center"/>
    </xf>
    <xf numFmtId="3" fontId="38" fillId="4" borderId="28" xfId="2" applyNumberFormat="1" applyFont="1" applyFill="1" applyBorder="1" applyAlignment="1" applyProtection="1">
      <alignment vertical="center"/>
    </xf>
    <xf numFmtId="0" fontId="37" fillId="0" borderId="29" xfId="2" applyFont="1" applyFill="1" applyBorder="1" applyAlignment="1" applyProtection="1">
      <alignment wrapText="1"/>
    </xf>
    <xf numFmtId="0" fontId="37" fillId="4" borderId="13" xfId="2" applyFont="1" applyFill="1" applyBorder="1" applyAlignment="1" applyProtection="1">
      <alignment wrapText="1"/>
    </xf>
    <xf numFmtId="0" fontId="37" fillId="4" borderId="40" xfId="2" applyFont="1" applyFill="1" applyBorder="1" applyAlignment="1" applyProtection="1">
      <alignment horizontal="center" vertical="center"/>
    </xf>
    <xf numFmtId="0" fontId="23" fillId="4" borderId="0" xfId="0" applyFont="1" applyFill="1" applyBorder="1" applyAlignment="1" applyProtection="1"/>
    <xf numFmtId="0" fontId="23" fillId="4" borderId="0" xfId="8" applyFont="1" applyFill="1" applyBorder="1" applyAlignment="1" applyProtection="1"/>
    <xf numFmtId="0" fontId="23" fillId="4" borderId="0" xfId="8" applyFont="1" applyFill="1" applyAlignment="1" applyProtection="1">
      <alignment horizontal="center" vertical="center"/>
    </xf>
    <xf numFmtId="0" fontId="13" fillId="4" borderId="80" xfId="2" applyFont="1" applyFill="1" applyBorder="1" applyAlignment="1" applyProtection="1">
      <alignment horizontal="center" vertical="center" wrapText="1"/>
    </xf>
    <xf numFmtId="0" fontId="13" fillId="4" borderId="81" xfId="2" applyFont="1" applyFill="1" applyBorder="1" applyAlignment="1" applyProtection="1">
      <alignment horizontal="center" vertical="center" wrapText="1"/>
    </xf>
    <xf numFmtId="0" fontId="26" fillId="4" borderId="0" xfId="0" applyFont="1" applyFill="1" applyBorder="1" applyAlignment="1" applyProtection="1"/>
    <xf numFmtId="0" fontId="27" fillId="4" borderId="0" xfId="0" applyFont="1" applyFill="1" applyAlignment="1" applyProtection="1"/>
    <xf numFmtId="0" fontId="26" fillId="4" borderId="0" xfId="0" applyFont="1" applyFill="1" applyProtection="1"/>
    <xf numFmtId="0" fontId="23" fillId="0" borderId="0" xfId="1" applyFont="1" applyBorder="1" applyAlignment="1" applyProtection="1"/>
    <xf numFmtId="0" fontId="24" fillId="0" borderId="0" xfId="1" applyFont="1" applyFill="1" applyBorder="1" applyAlignment="1" applyProtection="1"/>
    <xf numFmtId="0" fontId="24" fillId="0" borderId="0" xfId="1" applyFont="1" applyAlignment="1" applyProtection="1"/>
    <xf numFmtId="0" fontId="22" fillId="0" borderId="0" xfId="0" applyFont="1" applyAlignment="1" applyProtection="1">
      <alignment horizontal="center" vertical="center"/>
    </xf>
    <xf numFmtId="0" fontId="26" fillId="0" borderId="0" xfId="1" applyFont="1" applyFill="1" applyBorder="1" applyAlignment="1" applyProtection="1"/>
    <xf numFmtId="0" fontId="15" fillId="0" borderId="0" xfId="0" applyFont="1" applyAlignment="1">
      <alignment horizontal="right" wrapText="1"/>
    </xf>
    <xf numFmtId="0" fontId="4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1" applyFont="1" applyBorder="1" applyAlignment="1" applyProtection="1"/>
    <xf numFmtId="0" fontId="26" fillId="0" borderId="0" xfId="1" applyFont="1" applyFill="1" applyBorder="1" applyAlignment="1" applyProtection="1">
      <alignment wrapText="1"/>
    </xf>
    <xf numFmtId="0" fontId="2" fillId="0" borderId="0" xfId="1" applyFont="1" applyAlignment="1" applyProtection="1">
      <alignment wrapText="1"/>
    </xf>
    <xf numFmtId="0" fontId="24" fillId="0" borderId="0" xfId="1" applyFont="1" applyFill="1" applyBorder="1" applyAlignment="1" applyProtection="1"/>
    <xf numFmtId="0" fontId="24" fillId="0" borderId="0" xfId="1" applyFont="1" applyAlignment="1" applyProtection="1"/>
    <xf numFmtId="0" fontId="27" fillId="0" borderId="7" xfId="1" applyFont="1" applyFill="1" applyBorder="1" applyAlignment="1" applyProtection="1">
      <alignment horizontal="center" vertical="center" wrapText="1"/>
    </xf>
    <xf numFmtId="0" fontId="24" fillId="0" borderId="13" xfId="1" applyFont="1" applyBorder="1" applyAlignment="1" applyProtection="1">
      <alignment horizontal="center" vertical="center"/>
    </xf>
    <xf numFmtId="0" fontId="24" fillId="0" borderId="19" xfId="1" applyFont="1" applyBorder="1" applyAlignment="1" applyProtection="1">
      <alignment horizontal="center" vertical="center"/>
    </xf>
    <xf numFmtId="0" fontId="27" fillId="0" borderId="17" xfId="1" applyFont="1" applyFill="1" applyBorder="1" applyAlignment="1" applyProtection="1">
      <alignment horizontal="center" vertical="center"/>
    </xf>
    <xf numFmtId="0" fontId="24" fillId="0" borderId="17" xfId="1" applyFont="1" applyBorder="1" applyAlignment="1" applyProtection="1">
      <alignment horizontal="center" vertical="center"/>
    </xf>
    <xf numFmtId="0" fontId="24" fillId="0" borderId="18" xfId="1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 vertical="center"/>
    </xf>
    <xf numFmtId="0" fontId="23" fillId="0" borderId="3" xfId="1" applyFont="1" applyBorder="1" applyAlignment="1" applyProtection="1">
      <alignment horizontal="center" vertical="center" wrapText="1"/>
    </xf>
    <xf numFmtId="0" fontId="24" fillId="0" borderId="8" xfId="1" applyFont="1" applyBorder="1" applyAlignment="1" applyProtection="1">
      <alignment horizontal="center" vertical="top" wrapText="1"/>
    </xf>
    <xf numFmtId="0" fontId="24" fillId="0" borderId="13" xfId="1" applyFont="1" applyBorder="1" applyAlignment="1" applyProtection="1">
      <alignment horizontal="center" vertical="top" wrapText="1"/>
    </xf>
    <xf numFmtId="0" fontId="26" fillId="0" borderId="0" xfId="1" applyFont="1" applyFill="1" applyBorder="1" applyAlignment="1" applyProtection="1"/>
    <xf numFmtId="0" fontId="22" fillId="0" borderId="0" xfId="8" applyFont="1" applyAlignment="1" applyProtection="1">
      <alignment horizontal="center" vertical="center"/>
    </xf>
    <xf numFmtId="0" fontId="31" fillId="0" borderId="0" xfId="8" applyFont="1" applyAlignment="1" applyProtection="1">
      <alignment horizontal="center" vertical="center"/>
    </xf>
    <xf numFmtId="0" fontId="27" fillId="0" borderId="1" xfId="1" applyFont="1" applyFill="1" applyBorder="1" applyAlignment="1" applyProtection="1">
      <alignment horizontal="center" vertical="center"/>
    </xf>
    <xf numFmtId="0" fontId="2" fillId="0" borderId="2" xfId="8" applyFont="1" applyBorder="1" applyAlignment="1" applyProtection="1">
      <alignment horizontal="center" vertical="center"/>
    </xf>
    <xf numFmtId="0" fontId="2" fillId="0" borderId="3" xfId="8" applyFont="1" applyBorder="1" applyAlignment="1" applyProtection="1">
      <alignment horizontal="center" vertical="center"/>
    </xf>
    <xf numFmtId="0" fontId="2" fillId="0" borderId="14" xfId="8" applyFont="1" applyBorder="1" applyAlignment="1" applyProtection="1">
      <alignment horizontal="center" vertical="center"/>
    </xf>
    <xf numFmtId="0" fontId="2" fillId="0" borderId="15" xfId="8" applyFont="1" applyBorder="1" applyAlignment="1" applyProtection="1">
      <alignment horizontal="center" vertical="center"/>
    </xf>
    <xf numFmtId="0" fontId="2" fillId="0" borderId="16" xfId="8" applyFont="1" applyBorder="1" applyAlignment="1" applyProtection="1">
      <alignment horizontal="center" vertical="center"/>
    </xf>
    <xf numFmtId="0" fontId="24" fillId="0" borderId="49" xfId="1" applyFont="1" applyFill="1" applyBorder="1" applyAlignment="1" applyProtection="1">
      <alignment horizontal="center" vertical="center"/>
    </xf>
    <xf numFmtId="0" fontId="2" fillId="0" borderId="51" xfId="8" applyFont="1" applyBorder="1" applyAlignment="1" applyProtection="1">
      <alignment horizontal="center" vertical="center"/>
    </xf>
    <xf numFmtId="0" fontId="12" fillId="4" borderId="7" xfId="2" applyFont="1" applyFill="1" applyBorder="1" applyAlignment="1" applyProtection="1">
      <alignment horizontal="center" vertical="center"/>
    </xf>
    <xf numFmtId="0" fontId="1" fillId="0" borderId="13" xfId="2" applyFont="1" applyBorder="1" applyAlignment="1" applyProtection="1">
      <alignment horizontal="center" vertical="center"/>
    </xf>
    <xf numFmtId="0" fontId="12" fillId="4" borderId="1" xfId="2" applyFont="1" applyFill="1" applyBorder="1" applyAlignment="1" applyProtection="1">
      <alignment horizontal="center" vertical="center"/>
    </xf>
    <xf numFmtId="0" fontId="1" fillId="0" borderId="8" xfId="2" applyFont="1" applyBorder="1" applyAlignment="1" applyProtection="1">
      <alignment horizontal="center" vertical="center"/>
    </xf>
    <xf numFmtId="0" fontId="1" fillId="0" borderId="14" xfId="2" applyFont="1" applyBorder="1" applyAlignment="1" applyProtection="1">
      <alignment horizontal="center" vertical="center"/>
    </xf>
    <xf numFmtId="0" fontId="1" fillId="0" borderId="19" xfId="2" applyFont="1" applyBorder="1" applyAlignment="1" applyProtection="1">
      <alignment horizontal="center" vertical="center"/>
    </xf>
    <xf numFmtId="0" fontId="26" fillId="0" borderId="0" xfId="1" applyFont="1" applyBorder="1" applyAlignment="1" applyProtection="1"/>
    <xf numFmtId="0" fontId="17" fillId="0" borderId="15" xfId="0" applyFont="1" applyBorder="1" applyAlignment="1" applyProtection="1">
      <alignment horizontal="center" vertical="center"/>
    </xf>
    <xf numFmtId="44" fontId="2" fillId="0" borderId="50" xfId="1" applyNumberFormat="1" applyFont="1" applyBorder="1" applyAlignment="1" applyProtection="1">
      <alignment vertical="center"/>
    </xf>
    <xf numFmtId="0" fontId="27" fillId="0" borderId="5" xfId="1" applyFont="1" applyFill="1" applyBorder="1" applyAlignment="1" applyProtection="1">
      <alignment horizontal="center" vertical="center"/>
    </xf>
    <xf numFmtId="0" fontId="25" fillId="0" borderId="52" xfId="0" applyFont="1" applyBorder="1" applyAlignment="1" applyProtection="1">
      <alignment horizontal="center" vertical="center"/>
    </xf>
    <xf numFmtId="0" fontId="26" fillId="0" borderId="1" xfId="1" applyFont="1" applyBorder="1" applyAlignment="1" applyProtection="1">
      <alignment vertical="center" wrapText="1"/>
    </xf>
    <xf numFmtId="0" fontId="15" fillId="0" borderId="2" xfId="0" applyFont="1" applyBorder="1" applyAlignment="1" applyProtection="1">
      <alignment wrapText="1"/>
    </xf>
    <xf numFmtId="0" fontId="15" fillId="0" borderId="59" xfId="0" applyFont="1" applyBorder="1" applyAlignment="1" applyProtection="1">
      <alignment wrapText="1"/>
    </xf>
    <xf numFmtId="0" fontId="15" fillId="0" borderId="14" xfId="0" applyFont="1" applyBorder="1" applyAlignment="1" applyProtection="1">
      <alignment wrapText="1"/>
    </xf>
    <xf numFmtId="0" fontId="15" fillId="0" borderId="15" xfId="0" applyFont="1" applyBorder="1" applyAlignment="1" applyProtection="1">
      <alignment wrapText="1"/>
    </xf>
    <xf numFmtId="0" fontId="15" fillId="0" borderId="61" xfId="0" applyFont="1" applyBorder="1" applyAlignment="1" applyProtection="1">
      <alignment wrapText="1"/>
    </xf>
    <xf numFmtId="44" fontId="26" fillId="3" borderId="60" xfId="1" applyNumberFormat="1" applyFont="1" applyFill="1" applyBorder="1" applyAlignment="1" applyProtection="1">
      <alignment vertical="center"/>
    </xf>
    <xf numFmtId="44" fontId="2" fillId="0" borderId="77" xfId="1" applyNumberFormat="1" applyFont="1" applyBorder="1" applyAlignment="1" applyProtection="1">
      <alignment vertical="center"/>
    </xf>
    <xf numFmtId="0" fontId="25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30" fillId="0" borderId="0" xfId="0" applyFont="1" applyAlignment="1" applyProtection="1">
      <alignment horizontal="right"/>
    </xf>
    <xf numFmtId="0" fontId="30" fillId="0" borderId="0" xfId="0" applyFont="1" applyProtection="1"/>
    <xf numFmtId="0" fontId="30" fillId="0" borderId="9" xfId="0" applyFont="1" applyBorder="1" applyAlignment="1" applyProtection="1">
      <alignment horizontal="center" vertical="center" wrapText="1"/>
    </xf>
    <xf numFmtId="0" fontId="30" fillId="0" borderId="0" xfId="0" applyFont="1" applyBorder="1" applyProtection="1"/>
    <xf numFmtId="0" fontId="25" fillId="0" borderId="54" xfId="0" applyFont="1" applyBorder="1" applyAlignment="1" applyProtection="1">
      <alignment horizontal="center" vertical="top"/>
    </xf>
    <xf numFmtId="0" fontId="25" fillId="0" borderId="83" xfId="0" applyFont="1" applyBorder="1" applyAlignment="1" applyProtection="1">
      <alignment horizontal="center" vertical="top"/>
    </xf>
    <xf numFmtId="0" fontId="30" fillId="0" borderId="1" xfId="0" applyFont="1" applyBorder="1" applyProtection="1"/>
    <xf numFmtId="0" fontId="34" fillId="0" borderId="2" xfId="0" applyFont="1" applyBorder="1" applyAlignment="1" applyProtection="1">
      <alignment horizontal="right"/>
    </xf>
    <xf numFmtId="0" fontId="34" fillId="0" borderId="3" xfId="0" applyFont="1" applyBorder="1" applyAlignment="1" applyProtection="1">
      <alignment horizontal="right"/>
    </xf>
    <xf numFmtId="0" fontId="34" fillId="0" borderId="8" xfId="0" applyFont="1" applyBorder="1" applyAlignment="1" applyProtection="1">
      <alignment horizontal="center"/>
    </xf>
    <xf numFmtId="0" fontId="34" fillId="0" borderId="13" xfId="0" applyFont="1" applyBorder="1" applyAlignment="1" applyProtection="1">
      <alignment horizontal="center"/>
    </xf>
    <xf numFmtId="0" fontId="30" fillId="0" borderId="8" xfId="0" applyFont="1" applyBorder="1" applyProtection="1"/>
    <xf numFmtId="0" fontId="15" fillId="0" borderId="0" xfId="0" applyFont="1" applyBorder="1" applyAlignment="1" applyProtection="1">
      <alignment horizontal="right"/>
    </xf>
    <xf numFmtId="0" fontId="15" fillId="0" borderId="9" xfId="0" applyFont="1" applyBorder="1" applyAlignment="1" applyProtection="1">
      <alignment horizontal="right"/>
    </xf>
    <xf numFmtId="0" fontId="15" fillId="0" borderId="8" xfId="0" applyFont="1" applyBorder="1" applyAlignment="1" applyProtection="1">
      <alignment horizontal="center"/>
    </xf>
    <xf numFmtId="0" fontId="15" fillId="0" borderId="13" xfId="0" applyFont="1" applyBorder="1" applyAlignment="1" applyProtection="1">
      <alignment horizontal="center"/>
    </xf>
    <xf numFmtId="0" fontId="30" fillId="0" borderId="14" xfId="0" applyFont="1" applyBorder="1" applyProtection="1"/>
    <xf numFmtId="0" fontId="30" fillId="0" borderId="15" xfId="0" applyFont="1" applyBorder="1" applyProtection="1"/>
    <xf numFmtId="0" fontId="30" fillId="0" borderId="16" xfId="0" applyFont="1" applyBorder="1" applyProtection="1"/>
    <xf numFmtId="0" fontId="25" fillId="0" borderId="14" xfId="0" applyFont="1" applyBorder="1" applyAlignment="1" applyProtection="1">
      <alignment horizontal="center"/>
    </xf>
    <xf numFmtId="0" fontId="25" fillId="0" borderId="19" xfId="0" applyFont="1" applyBorder="1" applyAlignment="1" applyProtection="1">
      <alignment horizontal="center"/>
    </xf>
    <xf numFmtId="0" fontId="30" fillId="0" borderId="16" xfId="0" applyFont="1" applyBorder="1" applyAlignment="1" applyProtection="1">
      <alignment horizontal="center" vertical="center" wrapText="1"/>
    </xf>
    <xf numFmtId="0" fontId="15" fillId="0" borderId="1" xfId="0" applyFont="1" applyBorder="1" applyProtection="1"/>
    <xf numFmtId="0" fontId="15" fillId="0" borderId="2" xfId="0" applyFont="1" applyBorder="1" applyProtection="1"/>
    <xf numFmtId="0" fontId="15" fillId="0" borderId="50" xfId="0" applyFont="1" applyBorder="1" applyAlignment="1" applyProtection="1">
      <alignment horizontal="center"/>
    </xf>
    <xf numFmtId="0" fontId="15" fillId="0" borderId="1" xfId="0" applyFont="1" applyBorder="1" applyAlignment="1" applyProtection="1">
      <alignment horizontal="center"/>
    </xf>
    <xf numFmtId="0" fontId="15" fillId="0" borderId="7" xfId="0" applyFont="1" applyBorder="1" applyAlignment="1" applyProtection="1">
      <alignment horizontal="center"/>
    </xf>
    <xf numFmtId="0" fontId="15" fillId="0" borderId="3" xfId="0" applyFont="1" applyBorder="1" applyAlignment="1" applyProtection="1">
      <alignment horizontal="center"/>
    </xf>
    <xf numFmtId="0" fontId="30" fillId="0" borderId="53" xfId="0" applyFont="1" applyBorder="1" applyProtection="1"/>
    <xf numFmtId="0" fontId="15" fillId="0" borderId="14" xfId="0" applyFont="1" applyBorder="1" applyAlignment="1" applyProtection="1">
      <alignment horizontal="center"/>
    </xf>
    <xf numFmtId="0" fontId="15" fillId="0" borderId="19" xfId="0" applyFont="1" applyBorder="1" applyAlignment="1" applyProtection="1">
      <alignment horizontal="center"/>
    </xf>
    <xf numFmtId="0" fontId="15" fillId="0" borderId="16" xfId="0" applyFont="1" applyBorder="1" applyAlignment="1" applyProtection="1">
      <alignment horizontal="center"/>
    </xf>
    <xf numFmtId="0" fontId="16" fillId="7" borderId="8" xfId="0" applyFont="1" applyFill="1" applyBorder="1" applyAlignment="1" applyProtection="1">
      <alignment vertical="center"/>
    </xf>
    <xf numFmtId="0" fontId="30" fillId="7" borderId="0" xfId="0" applyFont="1" applyFill="1" applyBorder="1" applyProtection="1"/>
    <xf numFmtId="0" fontId="30" fillId="7" borderId="9" xfId="0" applyFont="1" applyFill="1" applyBorder="1" applyProtection="1"/>
    <xf numFmtId="0" fontId="30" fillId="7" borderId="8" xfId="0" applyFont="1" applyFill="1" applyBorder="1" applyProtection="1"/>
    <xf numFmtId="0" fontId="30" fillId="7" borderId="13" xfId="0" applyFont="1" applyFill="1" applyBorder="1" applyProtection="1"/>
    <xf numFmtId="0" fontId="15" fillId="0" borderId="100" xfId="0" applyFont="1" applyBorder="1" applyProtection="1"/>
    <xf numFmtId="0" fontId="15" fillId="0" borderId="87" xfId="0" applyFont="1" applyBorder="1" applyAlignment="1" applyProtection="1">
      <alignment vertical="center"/>
    </xf>
    <xf numFmtId="0" fontId="15" fillId="0" borderId="99" xfId="0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vertical="center"/>
    </xf>
    <xf numFmtId="0" fontId="15" fillId="0" borderId="53" xfId="0" applyFont="1" applyBorder="1" applyAlignment="1" applyProtection="1">
      <alignment horizontal="center" vertical="center"/>
    </xf>
    <xf numFmtId="0" fontId="30" fillId="0" borderId="0" xfId="0" applyFont="1" applyAlignment="1" applyProtection="1"/>
    <xf numFmtId="0" fontId="24" fillId="0" borderId="0" xfId="1" applyFont="1" applyProtection="1">
      <protection locked="0"/>
    </xf>
    <xf numFmtId="2" fontId="13" fillId="4" borderId="17" xfId="2" applyNumberFormat="1" applyFont="1" applyFill="1" applyBorder="1" applyAlignment="1" applyProtection="1">
      <alignment vertical="center"/>
    </xf>
    <xf numFmtId="0" fontId="4" fillId="0" borderId="0" xfId="2" applyFont="1" applyProtection="1">
      <protection locked="0"/>
    </xf>
    <xf numFmtId="3" fontId="38" fillId="2" borderId="41" xfId="2" applyNumberFormat="1" applyFont="1" applyFill="1" applyBorder="1" applyAlignment="1" applyProtection="1">
      <alignment vertical="center"/>
      <protection locked="0"/>
    </xf>
    <xf numFmtId="0" fontId="25" fillId="0" borderId="0" xfId="0" applyFont="1" applyAlignment="1" applyProtection="1"/>
    <xf numFmtId="0" fontId="19" fillId="0" borderId="0" xfId="0" applyFont="1" applyAlignment="1" applyProtection="1">
      <alignment horizontal="center"/>
    </xf>
    <xf numFmtId="0" fontId="25" fillId="0" borderId="0" xfId="0" applyFont="1" applyAlignment="1" applyProtection="1">
      <alignment horizontal="center"/>
    </xf>
    <xf numFmtId="0" fontId="0" fillId="0" borderId="15" xfId="0" applyBorder="1" applyAlignment="1" applyProtection="1">
      <alignment horizontal="center" vertical="center"/>
    </xf>
    <xf numFmtId="0" fontId="15" fillId="0" borderId="62" xfId="0" applyFont="1" applyBorder="1" applyProtection="1"/>
    <xf numFmtId="0" fontId="15" fillId="0" borderId="78" xfId="0" applyFont="1" applyBorder="1" applyProtection="1"/>
    <xf numFmtId="0" fontId="15" fillId="0" borderId="53" xfId="0" applyFont="1" applyBorder="1" applyProtection="1"/>
    <xf numFmtId="0" fontId="18" fillId="0" borderId="0" xfId="0" applyFont="1" applyAlignment="1" applyProtection="1">
      <alignment horizontal="center" vertical="center"/>
    </xf>
    <xf numFmtId="0" fontId="15" fillId="0" borderId="0" xfId="0" applyFont="1" applyProtection="1"/>
    <xf numFmtId="0" fontId="16" fillId="0" borderId="0" xfId="0" applyFont="1" applyAlignment="1" applyProtection="1"/>
    <xf numFmtId="0" fontId="0" fillId="0" borderId="0" xfId="0" applyAlignment="1" applyProtection="1"/>
    <xf numFmtId="0" fontId="15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5" fillId="0" borderId="7" xfId="0" applyFont="1" applyBorder="1" applyProtection="1"/>
    <xf numFmtId="0" fontId="15" fillId="7" borderId="2" xfId="0" applyFont="1" applyFill="1" applyBorder="1" applyProtection="1"/>
    <xf numFmtId="0" fontId="15" fillId="7" borderId="2" xfId="0" applyFont="1" applyFill="1" applyBorder="1" applyAlignment="1" applyProtection="1">
      <alignment horizontal="center"/>
    </xf>
    <xf numFmtId="0" fontId="15" fillId="7" borderId="3" xfId="0" applyFont="1" applyFill="1" applyBorder="1" applyProtection="1"/>
    <xf numFmtId="0" fontId="15" fillId="0" borderId="29" xfId="0" applyFont="1" applyBorder="1" applyAlignment="1" applyProtection="1">
      <alignment wrapText="1"/>
    </xf>
    <xf numFmtId="0" fontId="15" fillId="0" borderId="29" xfId="0" applyFont="1" applyBorder="1" applyProtection="1"/>
    <xf numFmtId="0" fontId="15" fillId="0" borderId="19" xfId="0" applyFont="1" applyBorder="1" applyProtection="1"/>
    <xf numFmtId="0" fontId="16" fillId="7" borderId="65" xfId="0" applyFont="1" applyFill="1" applyBorder="1" applyProtection="1"/>
    <xf numFmtId="0" fontId="15" fillId="7" borderId="17" xfId="0" applyFont="1" applyFill="1" applyBorder="1" applyProtection="1"/>
    <xf numFmtId="0" fontId="15" fillId="7" borderId="18" xfId="0" applyFont="1" applyFill="1" applyBorder="1" applyProtection="1"/>
    <xf numFmtId="0" fontId="15" fillId="0" borderId="65" xfId="0" applyFont="1" applyBorder="1" applyProtection="1"/>
    <xf numFmtId="0" fontId="15" fillId="0" borderId="63" xfId="0" applyFont="1" applyBorder="1" applyAlignment="1" applyProtection="1">
      <alignment horizontal="center" vertical="center" wrapText="1"/>
    </xf>
    <xf numFmtId="0" fontId="15" fillId="0" borderId="63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vertical="center" wrapText="1"/>
    </xf>
    <xf numFmtId="7" fontId="15" fillId="0" borderId="19" xfId="0" applyNumberFormat="1" applyFont="1" applyBorder="1" applyAlignment="1" applyProtection="1">
      <alignment horizontal="center" vertical="center"/>
    </xf>
    <xf numFmtId="0" fontId="15" fillId="0" borderId="0" xfId="0" applyFont="1" applyProtection="1">
      <protection locked="0"/>
    </xf>
    <xf numFmtId="0" fontId="15" fillId="9" borderId="24" xfId="0" applyFont="1" applyFill="1" applyBorder="1" applyAlignment="1" applyProtection="1">
      <alignment vertical="center" wrapText="1"/>
      <protection locked="0"/>
    </xf>
    <xf numFmtId="0" fontId="0" fillId="0" borderId="86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15" fillId="9" borderId="42" xfId="0" applyFont="1" applyFill="1" applyBorder="1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43" xfId="0" applyBorder="1" applyAlignment="1" applyProtection="1">
      <alignment vertical="center" wrapText="1"/>
      <protection locked="0"/>
    </xf>
    <xf numFmtId="0" fontId="1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right"/>
      <protection locked="0"/>
    </xf>
  </cellXfs>
  <cellStyles count="9">
    <cellStyle name="Normálna" xfId="0" builtinId="0"/>
    <cellStyle name="Normálna 2 2" xfId="8"/>
    <cellStyle name="normálne 2" xfId="5"/>
    <cellStyle name="normálne 3" xfId="6"/>
    <cellStyle name="normálne 3 2" xfId="2"/>
    <cellStyle name="normálne 3 2 2" xfId="3"/>
    <cellStyle name="normálne 3 2 3" xfId="4"/>
    <cellStyle name="normálne 4" xfId="7"/>
    <cellStyle name="normální 2" xfId="1"/>
  </cellStyles>
  <dxfs count="0"/>
  <tableStyles count="0" defaultTableStyle="TableStyleMedium9" defaultPivotStyle="PivotStyleLight16"/>
  <colors>
    <mruColors>
      <color rgb="FFCCFFCC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showGridLines="0" tabSelected="1" workbookViewId="0">
      <selection activeCell="G4" sqref="G4"/>
    </sheetView>
  </sheetViews>
  <sheetFormatPr defaultColWidth="9.1796875" defaultRowHeight="12.5" x14ac:dyDescent="0.25"/>
  <cols>
    <col min="1" max="16384" width="9.1796875" style="86"/>
  </cols>
  <sheetData>
    <row r="1" spans="1:9" ht="29.25" customHeight="1" x14ac:dyDescent="0.25">
      <c r="G1" s="329" t="s">
        <v>92</v>
      </c>
      <c r="H1" s="329"/>
      <c r="I1" s="329"/>
    </row>
    <row r="2" spans="1:9" ht="49.5" customHeight="1" x14ac:dyDescent="0.25"/>
    <row r="3" spans="1:9" ht="114" customHeight="1" x14ac:dyDescent="0.25">
      <c r="A3" s="330" t="s">
        <v>299</v>
      </c>
      <c r="B3" s="331"/>
      <c r="C3" s="331"/>
      <c r="D3" s="331"/>
      <c r="E3" s="331"/>
      <c r="F3" s="331"/>
      <c r="G3" s="331"/>
      <c r="H3" s="331"/>
      <c r="I3" s="331"/>
    </row>
    <row r="4" spans="1:9" ht="154.5" customHeight="1" x14ac:dyDescent="0.25"/>
    <row r="5" spans="1:9" ht="23.5" x14ac:dyDescent="0.55000000000000004">
      <c r="A5" s="332" t="s">
        <v>90</v>
      </c>
      <c r="B5" s="333"/>
      <c r="C5" s="333"/>
      <c r="D5" s="333"/>
      <c r="E5" s="333"/>
      <c r="F5" s="333"/>
      <c r="G5" s="333"/>
      <c r="H5" s="333"/>
      <c r="I5" s="333"/>
    </row>
    <row r="6" spans="1:9" ht="70.5" customHeight="1" x14ac:dyDescent="0.25"/>
    <row r="7" spans="1:9" ht="14.5" x14ac:dyDescent="0.35">
      <c r="A7" s="334" t="s">
        <v>93</v>
      </c>
      <c r="B7" s="335"/>
      <c r="C7" s="335"/>
      <c r="D7" s="335"/>
      <c r="E7" s="335"/>
      <c r="F7" s="335"/>
      <c r="G7" s="335"/>
      <c r="H7" s="335"/>
      <c r="I7" s="335"/>
    </row>
  </sheetData>
  <mergeCells count="4">
    <mergeCell ref="G1:I1"/>
    <mergeCell ref="A3:I3"/>
    <mergeCell ref="A5:I5"/>
    <mergeCell ref="A7:I7"/>
  </mergeCells>
  <pageMargins left="0.59055118110236227" right="0.59055118110236227" top="0.78740157480314965" bottom="0.78740157480314965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showGridLines="0" zoomScaleNormal="100" workbookViewId="0">
      <selection activeCell="O25" sqref="O25"/>
    </sheetView>
  </sheetViews>
  <sheetFormatPr defaultColWidth="9.1796875" defaultRowHeight="10" x14ac:dyDescent="0.2"/>
  <cols>
    <col min="1" max="3" width="4.7265625" style="87" customWidth="1"/>
    <col min="4" max="4" width="45.7265625" style="87" customWidth="1"/>
    <col min="5" max="8" width="13.7265625" style="87" customWidth="1"/>
    <col min="9" max="9" width="19.7265625" style="87" customWidth="1"/>
    <col min="10" max="16384" width="9.1796875" style="87"/>
  </cols>
  <sheetData>
    <row r="1" spans="1:9" ht="15.75" customHeight="1" x14ac:dyDescent="0.3">
      <c r="A1" s="336" t="s">
        <v>0</v>
      </c>
      <c r="B1" s="336"/>
      <c r="C1" s="324"/>
      <c r="D1" s="316" t="s">
        <v>297</v>
      </c>
      <c r="E1" s="305"/>
      <c r="F1" s="306"/>
      <c r="G1" s="306"/>
      <c r="H1" s="306"/>
      <c r="I1" s="162" t="s">
        <v>1</v>
      </c>
    </row>
    <row r="2" spans="1:9" ht="15.75" customHeight="1" x14ac:dyDescent="0.35">
      <c r="A2" s="337" t="s">
        <v>156</v>
      </c>
      <c r="B2" s="338"/>
      <c r="C2" s="338"/>
      <c r="D2" s="338"/>
      <c r="E2" s="306"/>
      <c r="F2" s="347" t="s">
        <v>90</v>
      </c>
      <c r="G2" s="347"/>
      <c r="H2" s="306"/>
      <c r="I2" s="326"/>
    </row>
    <row r="3" spans="1:9" ht="15.75" customHeight="1" thickBot="1" x14ac:dyDescent="0.25">
      <c r="A3" s="339"/>
      <c r="B3" s="340"/>
      <c r="C3" s="340"/>
      <c r="D3" s="340"/>
      <c r="E3" s="325"/>
      <c r="F3" s="326"/>
      <c r="G3" s="326"/>
      <c r="H3" s="326"/>
      <c r="I3" s="326"/>
    </row>
    <row r="4" spans="1:9" ht="15.75" customHeight="1" x14ac:dyDescent="0.2">
      <c r="A4" s="99"/>
      <c r="B4" s="100"/>
      <c r="C4" s="100"/>
      <c r="D4" s="101"/>
      <c r="E4" s="102" t="s">
        <v>3</v>
      </c>
      <c r="F4" s="103" t="s">
        <v>3</v>
      </c>
      <c r="G4" s="103" t="s">
        <v>3</v>
      </c>
      <c r="H4" s="88" t="s">
        <v>3</v>
      </c>
      <c r="I4" s="341" t="s">
        <v>4</v>
      </c>
    </row>
    <row r="5" spans="1:9" ht="15.75" customHeight="1" thickBot="1" x14ac:dyDescent="0.3">
      <c r="A5" s="104"/>
      <c r="B5" s="105"/>
      <c r="C5" s="105"/>
      <c r="D5" s="106" t="s">
        <v>5</v>
      </c>
      <c r="E5" s="107"/>
      <c r="F5" s="108"/>
      <c r="G5" s="108"/>
      <c r="H5" s="109"/>
      <c r="I5" s="342"/>
    </row>
    <row r="6" spans="1:9" ht="15.75" customHeight="1" thickBot="1" x14ac:dyDescent="0.3">
      <c r="A6" s="110"/>
      <c r="B6" s="111"/>
      <c r="C6" s="111"/>
      <c r="D6" s="112"/>
      <c r="E6" s="344" t="s">
        <v>6</v>
      </c>
      <c r="F6" s="345"/>
      <c r="G6" s="345"/>
      <c r="H6" s="346"/>
      <c r="I6" s="343"/>
    </row>
    <row r="7" spans="1:9" ht="15.75" customHeight="1" x14ac:dyDescent="0.2">
      <c r="A7" s="113" t="s">
        <v>95</v>
      </c>
      <c r="B7" s="88"/>
      <c r="C7" s="163"/>
      <c r="D7" s="114" t="s">
        <v>7</v>
      </c>
      <c r="E7" s="115"/>
      <c r="F7" s="116"/>
      <c r="G7" s="116"/>
      <c r="H7" s="117"/>
      <c r="I7" s="195">
        <f>($E$5*E7)+($F$5*F7)+($G$5*G7)+($H$5*H7)</f>
        <v>0</v>
      </c>
    </row>
    <row r="8" spans="1:9" ht="15.75" customHeight="1" x14ac:dyDescent="0.2">
      <c r="A8" s="119" t="s">
        <v>96</v>
      </c>
      <c r="B8" s="89"/>
      <c r="C8" s="164"/>
      <c r="D8" s="120" t="s">
        <v>94</v>
      </c>
      <c r="E8" s="121"/>
      <c r="F8" s="122"/>
      <c r="G8" s="122"/>
      <c r="H8" s="123"/>
      <c r="I8" s="196">
        <f>($E$5*E8)+($F$5*F8)+($G$5*G8)+($H$5*H8)</f>
        <v>0</v>
      </c>
    </row>
    <row r="9" spans="1:9" ht="15.75" customHeight="1" x14ac:dyDescent="0.2">
      <c r="A9" s="131" t="s">
        <v>97</v>
      </c>
      <c r="B9" s="91"/>
      <c r="C9" s="165"/>
      <c r="D9" s="170" t="s">
        <v>10</v>
      </c>
      <c r="E9" s="205" t="s">
        <v>38</v>
      </c>
      <c r="F9" s="206" t="s">
        <v>38</v>
      </c>
      <c r="G9" s="206" t="s">
        <v>38</v>
      </c>
      <c r="H9" s="207" t="s">
        <v>38</v>
      </c>
      <c r="I9" s="195">
        <f>SUM(I10:I11)</f>
        <v>0</v>
      </c>
    </row>
    <row r="10" spans="1:9" ht="15.75" customHeight="1" x14ac:dyDescent="0.2">
      <c r="A10" s="113"/>
      <c r="B10" s="139" t="s">
        <v>100</v>
      </c>
      <c r="C10" s="172"/>
      <c r="D10" s="176" t="s">
        <v>98</v>
      </c>
      <c r="E10" s="173"/>
      <c r="F10" s="174"/>
      <c r="G10" s="174"/>
      <c r="H10" s="175"/>
      <c r="I10" s="142">
        <f>($E$5*E10)+($F$5*F10)+($G$5*G10)+($H$5*H10)</f>
        <v>0</v>
      </c>
    </row>
    <row r="11" spans="1:9" ht="15.75" customHeight="1" x14ac:dyDescent="0.2">
      <c r="A11" s="113"/>
      <c r="B11" s="171" t="s">
        <v>101</v>
      </c>
      <c r="C11" s="163"/>
      <c r="D11" s="177" t="s">
        <v>99</v>
      </c>
      <c r="E11" s="115"/>
      <c r="F11" s="116"/>
      <c r="G11" s="116"/>
      <c r="H11" s="117"/>
      <c r="I11" s="189">
        <f>($E$5*E11)+($F$5*F11)+($G$5*G11)+($H$5*H11)</f>
        <v>0</v>
      </c>
    </row>
    <row r="12" spans="1:9" ht="15.75" customHeight="1" x14ac:dyDescent="0.2">
      <c r="A12" s="178" t="s">
        <v>102</v>
      </c>
      <c r="B12" s="92"/>
      <c r="C12" s="168"/>
      <c r="D12" s="182" t="s">
        <v>103</v>
      </c>
      <c r="E12" s="205" t="s">
        <v>38</v>
      </c>
      <c r="F12" s="206" t="s">
        <v>38</v>
      </c>
      <c r="G12" s="206" t="s">
        <v>38</v>
      </c>
      <c r="H12" s="207" t="s">
        <v>38</v>
      </c>
      <c r="I12" s="195">
        <f>SUM(I13:I15)+SUM(I16:I18)</f>
        <v>0</v>
      </c>
    </row>
    <row r="13" spans="1:9" ht="15.75" customHeight="1" x14ac:dyDescent="0.2">
      <c r="A13" s="179"/>
      <c r="B13" s="139" t="s">
        <v>100</v>
      </c>
      <c r="C13" s="166"/>
      <c r="D13" s="176" t="s">
        <v>108</v>
      </c>
      <c r="E13" s="173"/>
      <c r="F13" s="174"/>
      <c r="G13" s="174"/>
      <c r="H13" s="175"/>
      <c r="I13" s="142">
        <f t="shared" ref="I13:I19" si="0">($E$5*E13)+($F$5*F13)+($G$5*G13)+($H$5*H13)</f>
        <v>0</v>
      </c>
    </row>
    <row r="14" spans="1:9" ht="15.75" customHeight="1" x14ac:dyDescent="0.2">
      <c r="A14" s="179"/>
      <c r="B14" s="139" t="s">
        <v>101</v>
      </c>
      <c r="C14" s="166"/>
      <c r="D14" s="176" t="s">
        <v>109</v>
      </c>
      <c r="E14" s="173"/>
      <c r="F14" s="174"/>
      <c r="G14" s="174"/>
      <c r="H14" s="175"/>
      <c r="I14" s="142">
        <f t="shared" si="0"/>
        <v>0</v>
      </c>
    </row>
    <row r="15" spans="1:9" ht="15.75" customHeight="1" x14ac:dyDescent="0.2">
      <c r="A15" s="179"/>
      <c r="B15" s="139" t="s">
        <v>104</v>
      </c>
      <c r="C15" s="166"/>
      <c r="D15" s="176" t="s">
        <v>110</v>
      </c>
      <c r="E15" s="173"/>
      <c r="F15" s="174"/>
      <c r="G15" s="174"/>
      <c r="H15" s="175"/>
      <c r="I15" s="142">
        <f t="shared" si="0"/>
        <v>0</v>
      </c>
    </row>
    <row r="16" spans="1:9" ht="15.75" customHeight="1" x14ac:dyDescent="0.2">
      <c r="A16" s="179"/>
      <c r="B16" s="139" t="s">
        <v>105</v>
      </c>
      <c r="C16" s="166"/>
      <c r="D16" s="176" t="s">
        <v>111</v>
      </c>
      <c r="E16" s="173"/>
      <c r="F16" s="174"/>
      <c r="G16" s="174"/>
      <c r="H16" s="175"/>
      <c r="I16" s="142">
        <f t="shared" si="0"/>
        <v>0</v>
      </c>
    </row>
    <row r="17" spans="1:9" ht="15.75" customHeight="1" x14ac:dyDescent="0.2">
      <c r="A17" s="179"/>
      <c r="B17" s="139" t="s">
        <v>106</v>
      </c>
      <c r="C17" s="166"/>
      <c r="D17" s="176" t="s">
        <v>112</v>
      </c>
      <c r="E17" s="173"/>
      <c r="F17" s="174"/>
      <c r="G17" s="174"/>
      <c r="H17" s="175"/>
      <c r="I17" s="142">
        <f t="shared" si="0"/>
        <v>0</v>
      </c>
    </row>
    <row r="18" spans="1:9" ht="15.75" customHeight="1" x14ac:dyDescent="0.2">
      <c r="A18" s="180"/>
      <c r="B18" s="153" t="s">
        <v>107</v>
      </c>
      <c r="C18" s="183"/>
      <c r="D18" s="188" t="s">
        <v>113</v>
      </c>
      <c r="E18" s="185"/>
      <c r="F18" s="186"/>
      <c r="G18" s="186"/>
      <c r="H18" s="187"/>
      <c r="I18" s="142">
        <f t="shared" si="0"/>
        <v>0</v>
      </c>
    </row>
    <row r="19" spans="1:9" ht="15.75" customHeight="1" x14ac:dyDescent="0.2">
      <c r="A19" s="126" t="s">
        <v>114</v>
      </c>
      <c r="B19" s="89"/>
      <c r="C19" s="164"/>
      <c r="D19" s="127" t="s">
        <v>115</v>
      </c>
      <c r="E19" s="128"/>
      <c r="F19" s="129"/>
      <c r="G19" s="129"/>
      <c r="H19" s="130"/>
      <c r="I19" s="118">
        <f t="shared" si="0"/>
        <v>0</v>
      </c>
    </row>
    <row r="20" spans="1:9" ht="15.75" customHeight="1" x14ac:dyDescent="0.2">
      <c r="A20" s="131" t="s">
        <v>116</v>
      </c>
      <c r="B20" s="91"/>
      <c r="C20" s="165"/>
      <c r="D20" s="132" t="s">
        <v>117</v>
      </c>
      <c r="E20" s="199" t="s">
        <v>38</v>
      </c>
      <c r="F20" s="200" t="s">
        <v>38</v>
      </c>
      <c r="G20" s="200" t="s">
        <v>38</v>
      </c>
      <c r="H20" s="201" t="s">
        <v>38</v>
      </c>
      <c r="I20" s="194">
        <f>I21+I22+I23+I34+I38</f>
        <v>0</v>
      </c>
    </row>
    <row r="21" spans="1:9" ht="15.75" customHeight="1" x14ac:dyDescent="0.25">
      <c r="A21" s="133"/>
      <c r="B21" s="134" t="s">
        <v>100</v>
      </c>
      <c r="C21" s="163"/>
      <c r="D21" s="135" t="s">
        <v>17</v>
      </c>
      <c r="E21" s="202" t="s">
        <v>38</v>
      </c>
      <c r="F21" s="203" t="s">
        <v>38</v>
      </c>
      <c r="G21" s="203" t="s">
        <v>38</v>
      </c>
      <c r="H21" s="204" t="s">
        <v>38</v>
      </c>
      <c r="I21" s="198">
        <f>'3-Geo'!H7</f>
        <v>0</v>
      </c>
    </row>
    <row r="22" spans="1:9" ht="15.75" customHeight="1" x14ac:dyDescent="0.25">
      <c r="A22" s="133"/>
      <c r="B22" s="134" t="s">
        <v>101</v>
      </c>
      <c r="C22" s="172"/>
      <c r="D22" s="140" t="s">
        <v>118</v>
      </c>
      <c r="E22" s="144"/>
      <c r="F22" s="145"/>
      <c r="G22" s="145"/>
      <c r="H22" s="146"/>
      <c r="I22" s="142">
        <f>($E$5*E22)+($F$5*F22)+($G$5*G22)+($H$5*H22)</f>
        <v>0</v>
      </c>
    </row>
    <row r="23" spans="1:9" ht="15.75" customHeight="1" x14ac:dyDescent="0.25">
      <c r="A23" s="133"/>
      <c r="B23" s="171" t="s">
        <v>104</v>
      </c>
      <c r="C23" s="163"/>
      <c r="D23" s="135" t="s">
        <v>119</v>
      </c>
      <c r="E23" s="144"/>
      <c r="F23" s="145"/>
      <c r="G23" s="145"/>
      <c r="H23" s="146"/>
      <c r="I23" s="197">
        <f>SUM(I24:I33)</f>
        <v>0</v>
      </c>
    </row>
    <row r="24" spans="1:9" ht="15.75" customHeight="1" x14ac:dyDescent="0.25">
      <c r="A24" s="133"/>
      <c r="B24" s="168"/>
      <c r="C24" s="141" t="s">
        <v>120</v>
      </c>
      <c r="D24" s="143" t="s">
        <v>121</v>
      </c>
      <c r="E24" s="144"/>
      <c r="F24" s="145"/>
      <c r="G24" s="145"/>
      <c r="H24" s="146"/>
      <c r="I24" s="142">
        <f t="shared" ref="I24:I33" si="1">($E$5*E24)+($F$5*F24)+($G$5*G24)+($H$5*H24)</f>
        <v>0</v>
      </c>
    </row>
    <row r="25" spans="1:9" ht="15.75" customHeight="1" x14ac:dyDescent="0.25">
      <c r="A25" s="133"/>
      <c r="B25" s="163"/>
      <c r="C25" s="141" t="s">
        <v>122</v>
      </c>
      <c r="D25" s="143" t="s">
        <v>123</v>
      </c>
      <c r="E25" s="144"/>
      <c r="F25" s="145"/>
      <c r="G25" s="145"/>
      <c r="H25" s="146"/>
      <c r="I25" s="142">
        <f t="shared" si="1"/>
        <v>0</v>
      </c>
    </row>
    <row r="26" spans="1:9" ht="15.75" customHeight="1" x14ac:dyDescent="0.25">
      <c r="A26" s="133"/>
      <c r="B26" s="163"/>
      <c r="C26" s="141" t="s">
        <v>124</v>
      </c>
      <c r="D26" s="143" t="s">
        <v>125</v>
      </c>
      <c r="E26" s="144"/>
      <c r="F26" s="145"/>
      <c r="G26" s="145"/>
      <c r="H26" s="146"/>
      <c r="I26" s="142">
        <f t="shared" si="1"/>
        <v>0</v>
      </c>
    </row>
    <row r="27" spans="1:9" ht="15.75" customHeight="1" x14ac:dyDescent="0.25">
      <c r="A27" s="133"/>
      <c r="B27" s="163"/>
      <c r="C27" s="141" t="s">
        <v>126</v>
      </c>
      <c r="D27" s="143" t="s">
        <v>128</v>
      </c>
      <c r="E27" s="144"/>
      <c r="F27" s="145"/>
      <c r="G27" s="145"/>
      <c r="H27" s="146"/>
      <c r="I27" s="142">
        <f t="shared" si="1"/>
        <v>0</v>
      </c>
    </row>
    <row r="28" spans="1:9" ht="15.75" customHeight="1" x14ac:dyDescent="0.25">
      <c r="A28" s="133"/>
      <c r="B28" s="163"/>
      <c r="C28" s="141" t="s">
        <v>127</v>
      </c>
      <c r="D28" s="143" t="s">
        <v>130</v>
      </c>
      <c r="E28" s="144"/>
      <c r="F28" s="145"/>
      <c r="G28" s="145"/>
      <c r="H28" s="146"/>
      <c r="I28" s="142">
        <f t="shared" si="1"/>
        <v>0</v>
      </c>
    </row>
    <row r="29" spans="1:9" ht="15.75" customHeight="1" x14ac:dyDescent="0.25">
      <c r="A29" s="133"/>
      <c r="B29" s="163"/>
      <c r="C29" s="141" t="s">
        <v>129</v>
      </c>
      <c r="D29" s="143" t="s">
        <v>132</v>
      </c>
      <c r="E29" s="144"/>
      <c r="F29" s="145"/>
      <c r="G29" s="145"/>
      <c r="H29" s="146"/>
      <c r="I29" s="142">
        <f t="shared" si="1"/>
        <v>0</v>
      </c>
    </row>
    <row r="30" spans="1:9" ht="15.75" customHeight="1" x14ac:dyDescent="0.25">
      <c r="A30" s="133"/>
      <c r="B30" s="163"/>
      <c r="C30" s="141" t="s">
        <v>131</v>
      </c>
      <c r="D30" s="143" t="s">
        <v>134</v>
      </c>
      <c r="E30" s="144"/>
      <c r="F30" s="145"/>
      <c r="G30" s="145"/>
      <c r="H30" s="146"/>
      <c r="I30" s="142">
        <f t="shared" si="1"/>
        <v>0</v>
      </c>
    </row>
    <row r="31" spans="1:9" ht="15.75" customHeight="1" x14ac:dyDescent="0.25">
      <c r="A31" s="133"/>
      <c r="B31" s="163"/>
      <c r="C31" s="141" t="s">
        <v>133</v>
      </c>
      <c r="D31" s="143" t="s">
        <v>12</v>
      </c>
      <c r="E31" s="144"/>
      <c r="F31" s="145"/>
      <c r="G31" s="145"/>
      <c r="H31" s="146"/>
      <c r="I31" s="142">
        <f t="shared" si="1"/>
        <v>0</v>
      </c>
    </row>
    <row r="32" spans="1:9" ht="15.75" customHeight="1" x14ac:dyDescent="0.25">
      <c r="A32" s="133"/>
      <c r="B32" s="163"/>
      <c r="C32" s="141" t="s">
        <v>135</v>
      </c>
      <c r="D32" s="143" t="s">
        <v>290</v>
      </c>
      <c r="E32" s="144"/>
      <c r="F32" s="145"/>
      <c r="G32" s="145"/>
      <c r="H32" s="146"/>
      <c r="I32" s="142">
        <f t="shared" si="1"/>
        <v>0</v>
      </c>
    </row>
    <row r="33" spans="1:12" ht="15.75" customHeight="1" x14ac:dyDescent="0.25">
      <c r="A33" s="133"/>
      <c r="B33" s="183"/>
      <c r="C33" s="141" t="s">
        <v>291</v>
      </c>
      <c r="D33" s="143" t="s">
        <v>292</v>
      </c>
      <c r="E33" s="144"/>
      <c r="F33" s="145"/>
      <c r="G33" s="145"/>
      <c r="H33" s="146"/>
      <c r="I33" s="142">
        <f t="shared" si="1"/>
        <v>0</v>
      </c>
    </row>
    <row r="34" spans="1:12" ht="15.75" customHeight="1" x14ac:dyDescent="0.25">
      <c r="A34" s="133"/>
      <c r="B34" s="181" t="s">
        <v>105</v>
      </c>
      <c r="C34" s="166"/>
      <c r="D34" s="143" t="s">
        <v>136</v>
      </c>
      <c r="E34" s="202" t="s">
        <v>38</v>
      </c>
      <c r="F34" s="203" t="s">
        <v>38</v>
      </c>
      <c r="G34" s="203" t="s">
        <v>38</v>
      </c>
      <c r="H34" s="204" t="s">
        <v>38</v>
      </c>
      <c r="I34" s="198">
        <f>SUM(I35:I37)</f>
        <v>0</v>
      </c>
    </row>
    <row r="35" spans="1:12" ht="15.75" customHeight="1" x14ac:dyDescent="0.25">
      <c r="A35" s="133"/>
      <c r="B35" s="168"/>
      <c r="C35" s="141" t="s">
        <v>137</v>
      </c>
      <c r="D35" s="140" t="s">
        <v>91</v>
      </c>
      <c r="E35" s="202" t="s">
        <v>38</v>
      </c>
      <c r="F35" s="203" t="s">
        <v>38</v>
      </c>
      <c r="G35" s="203" t="s">
        <v>38</v>
      </c>
      <c r="H35" s="204" t="s">
        <v>38</v>
      </c>
      <c r="I35" s="142">
        <f>'4-dIGHP'!F82</f>
        <v>0</v>
      </c>
    </row>
    <row r="36" spans="1:12" ht="15.75" customHeight="1" x14ac:dyDescent="0.25">
      <c r="A36" s="133"/>
      <c r="B36" s="163"/>
      <c r="C36" s="190" t="s">
        <v>138</v>
      </c>
      <c r="D36" s="140" t="s">
        <v>139</v>
      </c>
      <c r="E36" s="144"/>
      <c r="F36" s="145"/>
      <c r="G36" s="145"/>
      <c r="H36" s="146"/>
      <c r="I36" s="142">
        <f>($E$5*E36)+($F$5*F36)+($G$5*G36)+($H$5*H36)</f>
        <v>0</v>
      </c>
    </row>
    <row r="37" spans="1:12" ht="15.75" customHeight="1" x14ac:dyDescent="0.25">
      <c r="A37" s="133"/>
      <c r="B37" s="183"/>
      <c r="C37" s="141" t="s">
        <v>140</v>
      </c>
      <c r="D37" s="143" t="s">
        <v>15</v>
      </c>
      <c r="E37" s="144"/>
      <c r="F37" s="145"/>
      <c r="G37" s="145"/>
      <c r="H37" s="146"/>
      <c r="I37" s="142">
        <f>($E$5*E37)+($F$5*F37)+($G$5*G37)+($H$5*H37)</f>
        <v>0</v>
      </c>
    </row>
    <row r="38" spans="1:12" ht="15.75" customHeight="1" x14ac:dyDescent="0.25">
      <c r="A38" s="133"/>
      <c r="B38" s="181" t="s">
        <v>106</v>
      </c>
      <c r="C38" s="167"/>
      <c r="D38" s="143" t="s">
        <v>141</v>
      </c>
      <c r="E38" s="202" t="s">
        <v>38</v>
      </c>
      <c r="F38" s="203" t="s">
        <v>38</v>
      </c>
      <c r="G38" s="203" t="s">
        <v>38</v>
      </c>
      <c r="H38" s="204" t="s">
        <v>38</v>
      </c>
      <c r="I38" s="198">
        <f>SUM(I39:I41)+SUM(I42:I44)</f>
        <v>0</v>
      </c>
    </row>
    <row r="39" spans="1:12" ht="15.75" customHeight="1" x14ac:dyDescent="0.25">
      <c r="A39" s="133"/>
      <c r="B39" s="168"/>
      <c r="C39" s="192" t="s">
        <v>142</v>
      </c>
      <c r="D39" s="143" t="s">
        <v>13</v>
      </c>
      <c r="E39" s="144"/>
      <c r="F39" s="145"/>
      <c r="G39" s="145"/>
      <c r="H39" s="146"/>
      <c r="I39" s="142">
        <f t="shared" ref="I39:I43" si="2">($E$5*E39)+($F$5*F39)+($G$5*G39)+($H$5*H39)</f>
        <v>0</v>
      </c>
    </row>
    <row r="40" spans="1:12" ht="15.75" customHeight="1" x14ac:dyDescent="0.25">
      <c r="A40" s="133"/>
      <c r="B40" s="163"/>
      <c r="C40" s="141" t="s">
        <v>143</v>
      </c>
      <c r="D40" s="143" t="s">
        <v>144</v>
      </c>
      <c r="E40" s="144"/>
      <c r="F40" s="145"/>
      <c r="G40" s="145"/>
      <c r="H40" s="146"/>
      <c r="I40" s="142">
        <f>($E$5*E40)+($F$5*F40)+($G$5*G40)+($H$5*H40)</f>
        <v>0</v>
      </c>
    </row>
    <row r="41" spans="1:12" ht="15.75" customHeight="1" x14ac:dyDescent="0.25">
      <c r="A41" s="133"/>
      <c r="B41" s="163"/>
      <c r="C41" s="141" t="s">
        <v>145</v>
      </c>
      <c r="D41" s="143" t="s">
        <v>16</v>
      </c>
      <c r="E41" s="144"/>
      <c r="F41" s="145"/>
      <c r="G41" s="145"/>
      <c r="H41" s="146"/>
      <c r="I41" s="142">
        <f>($E$5*E41)+($F$5*F41)+($G$5*G41)+($H$5*H41)</f>
        <v>0</v>
      </c>
      <c r="L41" s="382"/>
    </row>
    <row r="42" spans="1:12" ht="15.75" customHeight="1" x14ac:dyDescent="0.25">
      <c r="A42" s="133"/>
      <c r="B42" s="163"/>
      <c r="C42" s="141" t="s">
        <v>146</v>
      </c>
      <c r="D42" s="143" t="s">
        <v>147</v>
      </c>
      <c r="E42" s="144"/>
      <c r="F42" s="145"/>
      <c r="G42" s="145"/>
      <c r="H42" s="146"/>
      <c r="I42" s="142">
        <f>($E$5*E42)+($F$5*F42)+($G$5*G42)+($H$5*H42)</f>
        <v>0</v>
      </c>
    </row>
    <row r="43" spans="1:12" ht="15.75" customHeight="1" x14ac:dyDescent="0.25">
      <c r="A43" s="133"/>
      <c r="B43" s="163"/>
      <c r="C43" s="141" t="s">
        <v>148</v>
      </c>
      <c r="D43" s="143" t="s">
        <v>14</v>
      </c>
      <c r="E43" s="144"/>
      <c r="F43" s="145"/>
      <c r="G43" s="145"/>
      <c r="H43" s="146"/>
      <c r="I43" s="142">
        <f t="shared" si="2"/>
        <v>0</v>
      </c>
    </row>
    <row r="44" spans="1:12" ht="15.75" customHeight="1" x14ac:dyDescent="0.25">
      <c r="A44" s="147"/>
      <c r="B44" s="191"/>
      <c r="C44" s="193" t="s">
        <v>149</v>
      </c>
      <c r="D44" s="148" t="s">
        <v>150</v>
      </c>
      <c r="E44" s="149"/>
      <c r="F44" s="150"/>
      <c r="G44" s="150"/>
      <c r="H44" s="151"/>
      <c r="I44" s="152">
        <f>($E$5*E44)+($F$5*F44)+($G$5*G44)+($H$5*H44)</f>
        <v>0</v>
      </c>
    </row>
    <row r="45" spans="1:12" ht="15.75" customHeight="1" x14ac:dyDescent="0.2">
      <c r="A45" s="131" t="s">
        <v>151</v>
      </c>
      <c r="B45" s="91"/>
      <c r="C45" s="165"/>
      <c r="D45" s="155" t="s">
        <v>152</v>
      </c>
      <c r="E45" s="199" t="s">
        <v>38</v>
      </c>
      <c r="F45" s="200" t="s">
        <v>38</v>
      </c>
      <c r="G45" s="200" t="s">
        <v>38</v>
      </c>
      <c r="H45" s="201" t="s">
        <v>38</v>
      </c>
      <c r="I45" s="194">
        <f>SUM(I46:I48)</f>
        <v>0</v>
      </c>
    </row>
    <row r="46" spans="1:12" ht="15.75" customHeight="1" x14ac:dyDescent="0.2">
      <c r="A46" s="179"/>
      <c r="B46" s="141" t="s">
        <v>100</v>
      </c>
      <c r="C46" s="166"/>
      <c r="D46" s="143" t="s">
        <v>153</v>
      </c>
      <c r="E46" s="202" t="s">
        <v>38</v>
      </c>
      <c r="F46" s="203" t="s">
        <v>38</v>
      </c>
      <c r="G46" s="203" t="s">
        <v>38</v>
      </c>
      <c r="H46" s="204" t="s">
        <v>38</v>
      </c>
      <c r="I46" s="142">
        <f>'3-Geo'!H12</f>
        <v>0</v>
      </c>
    </row>
    <row r="47" spans="1:12" ht="15.75" customHeight="1" x14ac:dyDescent="0.2">
      <c r="A47" s="179"/>
      <c r="B47" s="141" t="s">
        <v>101</v>
      </c>
      <c r="C47" s="166"/>
      <c r="D47" s="143" t="s">
        <v>293</v>
      </c>
      <c r="E47" s="144"/>
      <c r="F47" s="145"/>
      <c r="G47" s="145"/>
      <c r="H47" s="146"/>
      <c r="I47" s="142">
        <f>($E$5*E47)+($F$5*F47)+($G$5*G47)+($H$5*H47)</f>
        <v>0</v>
      </c>
    </row>
    <row r="48" spans="1:12" ht="15.75" customHeight="1" thickBot="1" x14ac:dyDescent="0.25">
      <c r="A48" s="179"/>
      <c r="B48" s="90" t="s">
        <v>104</v>
      </c>
      <c r="C48" s="163"/>
      <c r="D48" s="154" t="s">
        <v>154</v>
      </c>
      <c r="E48" s="136"/>
      <c r="F48" s="137"/>
      <c r="G48" s="137"/>
      <c r="H48" s="138"/>
      <c r="I48" s="125">
        <f>($E$5*E48)+($F$5*F48)+($G$5*G48)+($H$5*H48)</f>
        <v>0</v>
      </c>
    </row>
    <row r="49" spans="1:9" ht="15.75" customHeight="1" x14ac:dyDescent="0.25">
      <c r="A49" s="157"/>
      <c r="B49" s="158"/>
      <c r="C49" s="100"/>
      <c r="D49" s="208" t="s">
        <v>18</v>
      </c>
      <c r="E49" s="100"/>
      <c r="F49" s="100"/>
      <c r="G49" s="100"/>
      <c r="H49" s="100"/>
      <c r="I49" s="94">
        <f>I7+I8+I9+I12+I19+I20+I45</f>
        <v>0</v>
      </c>
    </row>
    <row r="50" spans="1:9" ht="15.75" customHeight="1" x14ac:dyDescent="0.2">
      <c r="A50" s="104"/>
      <c r="B50" s="159"/>
      <c r="C50" s="105"/>
      <c r="D50" s="209" t="s">
        <v>19</v>
      </c>
      <c r="E50" s="160"/>
      <c r="F50" s="105"/>
      <c r="G50" s="105"/>
      <c r="H50" s="105"/>
      <c r="I50" s="218">
        <f>I49*0.2</f>
        <v>0</v>
      </c>
    </row>
    <row r="51" spans="1:9" ht="15.75" customHeight="1" thickBot="1" x14ac:dyDescent="0.25">
      <c r="A51" s="110"/>
      <c r="B51" s="161"/>
      <c r="C51" s="111"/>
      <c r="D51" s="210" t="s">
        <v>20</v>
      </c>
      <c r="E51" s="111"/>
      <c r="F51" s="111"/>
      <c r="G51" s="111"/>
      <c r="H51" s="111"/>
      <c r="I51" s="219">
        <f>I49+I50</f>
        <v>0</v>
      </c>
    </row>
    <row r="52" spans="1:9" x14ac:dyDescent="0.2">
      <c r="A52" s="97"/>
      <c r="B52" s="97"/>
      <c r="C52" s="97"/>
      <c r="D52" s="97"/>
      <c r="E52" s="97"/>
      <c r="F52" s="97"/>
      <c r="G52" s="97"/>
      <c r="H52" s="97"/>
      <c r="I52" s="97"/>
    </row>
    <row r="53" spans="1:9" ht="12.5" x14ac:dyDescent="0.2">
      <c r="A53" s="98" t="s">
        <v>21</v>
      </c>
      <c r="B53" s="97"/>
      <c r="C53" s="97"/>
      <c r="D53" s="97"/>
      <c r="E53" s="97"/>
      <c r="F53" s="97"/>
      <c r="G53" s="97"/>
      <c r="H53" s="97"/>
      <c r="I53" s="97"/>
    </row>
    <row r="54" spans="1:9" ht="12.5" x14ac:dyDescent="0.2">
      <c r="A54" s="98" t="s">
        <v>22</v>
      </c>
      <c r="B54" s="97"/>
      <c r="C54" s="97"/>
      <c r="D54" s="97"/>
      <c r="E54" s="97"/>
      <c r="F54" s="97"/>
      <c r="G54" s="97"/>
      <c r="H54" s="97"/>
      <c r="I54" s="97"/>
    </row>
    <row r="55" spans="1:9" ht="12.5" x14ac:dyDescent="0.2">
      <c r="A55" s="98" t="s">
        <v>23</v>
      </c>
      <c r="B55" s="97"/>
      <c r="C55" s="97"/>
      <c r="D55" s="97"/>
      <c r="E55" s="97"/>
      <c r="F55" s="97"/>
      <c r="G55" s="97"/>
      <c r="H55" s="97"/>
      <c r="I55" s="97"/>
    </row>
  </sheetData>
  <sheetProtection algorithmName="SHA-512" hashValue="bt6CX1lKGpCiUbSvuM0fHZy5i2L38FiiflDiqxOnI3/tHvjC/vP4RkTfMObTcpICAuC29wpi4GocgfJWgMagOg==" saltValue="AJnuQ9Lw56ibwNOrpAQPQw==" spinCount="100000" sheet="1" objects="1" scenarios="1"/>
  <mergeCells count="6">
    <mergeCell ref="A1:B1"/>
    <mergeCell ref="A2:D2"/>
    <mergeCell ref="A3:D3"/>
    <mergeCell ref="I4:I6"/>
    <mergeCell ref="E6:H6"/>
    <mergeCell ref="F2:G2"/>
  </mergeCells>
  <printOptions horizontalCentered="1"/>
  <pageMargins left="0.39370078740157483" right="0.39370078740157483" top="0.59055118110236227" bottom="0.59055118110236227" header="0" footer="0"/>
  <pageSetup paperSize="9" scale="70" orientation="portrait" r:id="rId1"/>
  <ignoredErrors>
    <ignoredError sqref="I9 I12 I23 I4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workbookViewId="0">
      <selection activeCell="H35" sqref="G35:H35"/>
    </sheetView>
  </sheetViews>
  <sheetFormatPr defaultColWidth="9.1796875" defaultRowHeight="10" x14ac:dyDescent="0.2"/>
  <cols>
    <col min="1" max="2" width="4.7265625" style="87" customWidth="1"/>
    <col min="3" max="3" width="46.54296875" style="87" customWidth="1"/>
    <col min="4" max="7" width="13.7265625" style="87" customWidth="1"/>
    <col min="8" max="8" width="19.7265625" style="87" customWidth="1"/>
    <col min="9" max="16384" width="9.1796875" style="87"/>
  </cols>
  <sheetData>
    <row r="1" spans="1:8" ht="15.5" x14ac:dyDescent="0.3">
      <c r="A1" s="336" t="s">
        <v>0</v>
      </c>
      <c r="B1" s="336"/>
      <c r="C1" s="316" t="s">
        <v>294</v>
      </c>
      <c r="D1" s="327"/>
      <c r="E1" s="303"/>
      <c r="F1" s="303"/>
      <c r="G1" s="303"/>
      <c r="H1" s="162" t="s">
        <v>89</v>
      </c>
    </row>
    <row r="2" spans="1:8" ht="15.5" x14ac:dyDescent="0.3">
      <c r="A2" s="337" t="s">
        <v>24</v>
      </c>
      <c r="B2" s="338"/>
      <c r="C2" s="338"/>
      <c r="D2" s="303"/>
      <c r="E2" s="348" t="s">
        <v>90</v>
      </c>
      <c r="F2" s="383"/>
      <c r="G2" s="303"/>
      <c r="H2" s="326"/>
    </row>
    <row r="3" spans="1:8" ht="10.5" thickBot="1" x14ac:dyDescent="0.25">
      <c r="A3" s="339"/>
      <c r="B3" s="340"/>
      <c r="C3" s="340"/>
      <c r="D3" s="325"/>
      <c r="E3" s="326"/>
      <c r="F3" s="326"/>
      <c r="G3" s="326"/>
      <c r="H3" s="326"/>
    </row>
    <row r="4" spans="1:8" ht="15.75" customHeight="1" x14ac:dyDescent="0.2">
      <c r="A4" s="99"/>
      <c r="B4" s="100"/>
      <c r="C4" s="101"/>
      <c r="D4" s="102" t="s">
        <v>3</v>
      </c>
      <c r="E4" s="103" t="s">
        <v>3</v>
      </c>
      <c r="F4" s="103" t="s">
        <v>3</v>
      </c>
      <c r="G4" s="88" t="s">
        <v>3</v>
      </c>
      <c r="H4" s="341" t="s">
        <v>4</v>
      </c>
    </row>
    <row r="5" spans="1:8" ht="15.75" customHeight="1" thickBot="1" x14ac:dyDescent="0.3">
      <c r="A5" s="104"/>
      <c r="B5" s="105"/>
      <c r="C5" s="106" t="s">
        <v>5</v>
      </c>
      <c r="D5" s="107"/>
      <c r="E5" s="108"/>
      <c r="F5" s="108"/>
      <c r="G5" s="109"/>
      <c r="H5" s="342"/>
    </row>
    <row r="6" spans="1:8" ht="15.75" customHeight="1" thickBot="1" x14ac:dyDescent="0.3">
      <c r="A6" s="110"/>
      <c r="B6" s="111"/>
      <c r="C6" s="112"/>
      <c r="D6" s="344" t="s">
        <v>6</v>
      </c>
      <c r="E6" s="345"/>
      <c r="F6" s="345"/>
      <c r="G6" s="346"/>
      <c r="H6" s="343"/>
    </row>
    <row r="7" spans="1:8" ht="15.75" customHeight="1" x14ac:dyDescent="0.2">
      <c r="A7" s="113" t="s">
        <v>95</v>
      </c>
      <c r="B7" s="88"/>
      <c r="C7" s="114" t="s">
        <v>7</v>
      </c>
      <c r="D7" s="115"/>
      <c r="E7" s="116"/>
      <c r="F7" s="116"/>
      <c r="G7" s="117"/>
      <c r="H7" s="118">
        <f>($D$5*D7)+($E$5*E7)+($F$5*F7)+($G$5*G7)</f>
        <v>0</v>
      </c>
    </row>
    <row r="8" spans="1:8" ht="15.75" customHeight="1" x14ac:dyDescent="0.2">
      <c r="A8" s="119" t="s">
        <v>96</v>
      </c>
      <c r="B8" s="89"/>
      <c r="C8" s="120" t="s">
        <v>8</v>
      </c>
      <c r="D8" s="121"/>
      <c r="E8" s="122"/>
      <c r="F8" s="122"/>
      <c r="G8" s="123"/>
      <c r="H8" s="124">
        <f>($D$5*D8)+($E$5*E8)+($F$5*F8)+($G$5*G8)</f>
        <v>0</v>
      </c>
    </row>
    <row r="9" spans="1:8" ht="15.75" customHeight="1" x14ac:dyDescent="0.2">
      <c r="A9" s="119" t="s">
        <v>97</v>
      </c>
      <c r="B9" s="89"/>
      <c r="C9" s="120" t="s">
        <v>10</v>
      </c>
      <c r="D9" s="121"/>
      <c r="E9" s="122"/>
      <c r="F9" s="122"/>
      <c r="G9" s="123"/>
      <c r="H9" s="124">
        <f>($D$5*D9)+($E$5*E9)+($F$5*F9)+($G$5*G9)</f>
        <v>0</v>
      </c>
    </row>
    <row r="10" spans="1:8" ht="15.75" customHeight="1" x14ac:dyDescent="0.2">
      <c r="A10" s="113" t="s">
        <v>102</v>
      </c>
      <c r="B10" s="90"/>
      <c r="C10" s="114" t="s">
        <v>155</v>
      </c>
      <c r="D10" s="115"/>
      <c r="E10" s="116"/>
      <c r="F10" s="116"/>
      <c r="G10" s="117"/>
      <c r="H10" s="125">
        <f>($D$5*D10)+($E$5*E10)+($F$5*F10)+($G$5*G10)</f>
        <v>0</v>
      </c>
    </row>
    <row r="11" spans="1:8" ht="15.75" customHeight="1" thickBot="1" x14ac:dyDescent="0.25">
      <c r="A11" s="126" t="s">
        <v>114</v>
      </c>
      <c r="B11" s="89"/>
      <c r="C11" s="127" t="s">
        <v>115</v>
      </c>
      <c r="D11" s="128"/>
      <c r="E11" s="129"/>
      <c r="F11" s="129"/>
      <c r="G11" s="130"/>
      <c r="H11" s="118">
        <f>($D$5*D11)+($E$5*E11)+($F$5*F11)+($G$5*G11)</f>
        <v>0</v>
      </c>
    </row>
    <row r="12" spans="1:8" ht="15.75" customHeight="1" x14ac:dyDescent="0.3">
      <c r="A12" s="157"/>
      <c r="B12" s="158"/>
      <c r="C12" s="93" t="s">
        <v>18</v>
      </c>
      <c r="D12" s="100"/>
      <c r="E12" s="100"/>
      <c r="F12" s="100"/>
      <c r="G12" s="100"/>
      <c r="H12" s="94">
        <f>SUM(H7:H11)</f>
        <v>0</v>
      </c>
    </row>
    <row r="13" spans="1:8" ht="15.75" customHeight="1" x14ac:dyDescent="0.3">
      <c r="A13" s="104"/>
      <c r="B13" s="159"/>
      <c r="C13" s="95" t="s">
        <v>19</v>
      </c>
      <c r="D13" s="160"/>
      <c r="E13" s="105"/>
      <c r="F13" s="105"/>
      <c r="G13" s="105"/>
      <c r="H13" s="218">
        <f>H12*0.2</f>
        <v>0</v>
      </c>
    </row>
    <row r="14" spans="1:8" ht="15.75" customHeight="1" thickBot="1" x14ac:dyDescent="0.35">
      <c r="A14" s="110"/>
      <c r="B14" s="161"/>
      <c r="C14" s="96" t="s">
        <v>20</v>
      </c>
      <c r="D14" s="111"/>
      <c r="E14" s="111"/>
      <c r="F14" s="111"/>
      <c r="G14" s="111"/>
      <c r="H14" s="219">
        <f>H12+H13</f>
        <v>0</v>
      </c>
    </row>
    <row r="15" spans="1:8" x14ac:dyDescent="0.2">
      <c r="A15" s="97"/>
      <c r="B15" s="97"/>
      <c r="C15" s="97"/>
      <c r="D15" s="97"/>
      <c r="E15" s="97"/>
      <c r="F15" s="97"/>
      <c r="G15" s="97"/>
      <c r="H15" s="97"/>
    </row>
    <row r="16" spans="1:8" ht="12.5" x14ac:dyDescent="0.2">
      <c r="A16" s="98" t="s">
        <v>21</v>
      </c>
      <c r="B16" s="97"/>
      <c r="C16" s="97"/>
      <c r="D16" s="97"/>
      <c r="E16" s="97"/>
      <c r="F16" s="97"/>
      <c r="G16" s="97"/>
      <c r="H16" s="97"/>
    </row>
    <row r="17" spans="1:10" ht="12.5" x14ac:dyDescent="0.2">
      <c r="A17" s="98" t="s">
        <v>22</v>
      </c>
      <c r="B17" s="97"/>
      <c r="C17" s="97"/>
      <c r="D17" s="97"/>
      <c r="E17" s="97"/>
      <c r="F17" s="97"/>
      <c r="G17" s="97"/>
      <c r="H17" s="97"/>
    </row>
    <row r="18" spans="1:10" ht="12.5" x14ac:dyDescent="0.2">
      <c r="A18" s="98" t="s">
        <v>23</v>
      </c>
      <c r="B18" s="97"/>
      <c r="C18" s="97"/>
      <c r="D18" s="97"/>
      <c r="E18" s="97"/>
      <c r="F18" s="97"/>
      <c r="G18" s="97"/>
      <c r="H18" s="97"/>
    </row>
    <row r="28" spans="1:10" x14ac:dyDescent="0.2">
      <c r="J28" s="382"/>
    </row>
  </sheetData>
  <sheetProtection algorithmName="SHA-512" hashValue="7xI3uEqo9NYfyURYIWBTC6u9b4ynFXVZr9Kgtqfo5bcpWQJTp5zW7UQw0Un3Vx1DvUWQoucWdQ50Hs4to9rP7g==" saltValue="qElTAJ8wZ3CF67cYwqgUFQ==" spinCount="100000" sheet="1" objects="1" scenarios="1"/>
  <mergeCells count="6">
    <mergeCell ref="A1:B1"/>
    <mergeCell ref="A2:C2"/>
    <mergeCell ref="A3:C3"/>
    <mergeCell ref="H4:H6"/>
    <mergeCell ref="D6:G6"/>
    <mergeCell ref="E2:F2"/>
  </mergeCells>
  <printOptions horizontalCentered="1"/>
  <pageMargins left="0.39370078740157483" right="0.39370078740157483" top="0.59055118110236227" bottom="0.59055118110236227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showGridLines="0" workbookViewId="0">
      <selection activeCell="D34" sqref="D34"/>
    </sheetView>
  </sheetViews>
  <sheetFormatPr defaultRowHeight="14" x14ac:dyDescent="0.3"/>
  <cols>
    <col min="1" max="3" width="4.7265625" style="245" customWidth="1"/>
    <col min="4" max="4" width="60.7265625" style="245" customWidth="1"/>
    <col min="5" max="7" width="13.7265625" style="245" customWidth="1"/>
    <col min="8" max="8" width="18.7265625" style="245" customWidth="1"/>
    <col min="9" max="9" width="3.7265625" style="245" customWidth="1"/>
    <col min="10" max="10" width="8.7265625" style="385" hidden="1" customWidth="1"/>
    <col min="11" max="11" width="40.7265625" style="385" hidden="1" customWidth="1"/>
    <col min="12" max="12" width="7" style="385" hidden="1" customWidth="1"/>
    <col min="13" max="14" width="17.7265625" style="385" hidden="1" customWidth="1"/>
    <col min="15" max="15" width="11.54296875" style="385" hidden="1" customWidth="1"/>
    <col min="16" max="17" width="0" style="245" hidden="1" customWidth="1"/>
    <col min="18" max="250" width="9.1796875" style="245"/>
    <col min="251" max="252" width="4.7265625" style="245" customWidth="1"/>
    <col min="253" max="253" width="45.7265625" style="245" customWidth="1"/>
    <col min="254" max="257" width="13.7265625" style="245" customWidth="1"/>
    <col min="258" max="258" width="19.7265625" style="245" customWidth="1"/>
    <col min="259" max="506" width="9.1796875" style="245"/>
    <col min="507" max="508" width="4.7265625" style="245" customWidth="1"/>
    <col min="509" max="509" width="45.7265625" style="245" customWidth="1"/>
    <col min="510" max="513" width="13.7265625" style="245" customWidth="1"/>
    <col min="514" max="514" width="19.7265625" style="245" customWidth="1"/>
    <col min="515" max="762" width="9.1796875" style="245"/>
    <col min="763" max="764" width="4.7265625" style="245" customWidth="1"/>
    <col min="765" max="765" width="45.7265625" style="245" customWidth="1"/>
    <col min="766" max="769" width="13.7265625" style="245" customWidth="1"/>
    <col min="770" max="770" width="19.7265625" style="245" customWidth="1"/>
    <col min="771" max="1018" width="9.1796875" style="245"/>
    <col min="1019" max="1020" width="4.7265625" style="245" customWidth="1"/>
    <col min="1021" max="1021" width="45.7265625" style="245" customWidth="1"/>
    <col min="1022" max="1025" width="13.7265625" style="245" customWidth="1"/>
    <col min="1026" max="1026" width="19.7265625" style="245" customWidth="1"/>
    <col min="1027" max="1274" width="9.1796875" style="245"/>
    <col min="1275" max="1276" width="4.7265625" style="245" customWidth="1"/>
    <col min="1277" max="1277" width="45.7265625" style="245" customWidth="1"/>
    <col min="1278" max="1281" width="13.7265625" style="245" customWidth="1"/>
    <col min="1282" max="1282" width="19.7265625" style="245" customWidth="1"/>
    <col min="1283" max="1530" width="9.1796875" style="245"/>
    <col min="1531" max="1532" width="4.7265625" style="245" customWidth="1"/>
    <col min="1533" max="1533" width="45.7265625" style="245" customWidth="1"/>
    <col min="1534" max="1537" width="13.7265625" style="245" customWidth="1"/>
    <col min="1538" max="1538" width="19.7265625" style="245" customWidth="1"/>
    <col min="1539" max="1786" width="9.1796875" style="245"/>
    <col min="1787" max="1788" width="4.7265625" style="245" customWidth="1"/>
    <col min="1789" max="1789" width="45.7265625" style="245" customWidth="1"/>
    <col min="1790" max="1793" width="13.7265625" style="245" customWidth="1"/>
    <col min="1794" max="1794" width="19.7265625" style="245" customWidth="1"/>
    <col min="1795" max="2042" width="9.1796875" style="245"/>
    <col min="2043" max="2044" width="4.7265625" style="245" customWidth="1"/>
    <col min="2045" max="2045" width="45.7265625" style="245" customWidth="1"/>
    <col min="2046" max="2049" width="13.7265625" style="245" customWidth="1"/>
    <col min="2050" max="2050" width="19.7265625" style="245" customWidth="1"/>
    <col min="2051" max="2298" width="9.1796875" style="245"/>
    <col min="2299" max="2300" width="4.7265625" style="245" customWidth="1"/>
    <col min="2301" max="2301" width="45.7265625" style="245" customWidth="1"/>
    <col min="2302" max="2305" width="13.7265625" style="245" customWidth="1"/>
    <col min="2306" max="2306" width="19.7265625" style="245" customWidth="1"/>
    <col min="2307" max="2554" width="9.1796875" style="245"/>
    <col min="2555" max="2556" width="4.7265625" style="245" customWidth="1"/>
    <col min="2557" max="2557" width="45.7265625" style="245" customWidth="1"/>
    <col min="2558" max="2561" width="13.7265625" style="245" customWidth="1"/>
    <col min="2562" max="2562" width="19.7265625" style="245" customWidth="1"/>
    <col min="2563" max="2810" width="9.1796875" style="245"/>
    <col min="2811" max="2812" width="4.7265625" style="245" customWidth="1"/>
    <col min="2813" max="2813" width="45.7265625" style="245" customWidth="1"/>
    <col min="2814" max="2817" width="13.7265625" style="245" customWidth="1"/>
    <col min="2818" max="2818" width="19.7265625" style="245" customWidth="1"/>
    <col min="2819" max="3066" width="9.1796875" style="245"/>
    <col min="3067" max="3068" width="4.7265625" style="245" customWidth="1"/>
    <col min="3069" max="3069" width="45.7265625" style="245" customWidth="1"/>
    <col min="3070" max="3073" width="13.7265625" style="245" customWidth="1"/>
    <col min="3074" max="3074" width="19.7265625" style="245" customWidth="1"/>
    <col min="3075" max="3322" width="9.1796875" style="245"/>
    <col min="3323" max="3324" width="4.7265625" style="245" customWidth="1"/>
    <col min="3325" max="3325" width="45.7265625" style="245" customWidth="1"/>
    <col min="3326" max="3329" width="13.7265625" style="245" customWidth="1"/>
    <col min="3330" max="3330" width="19.7265625" style="245" customWidth="1"/>
    <col min="3331" max="3578" width="9.1796875" style="245"/>
    <col min="3579" max="3580" width="4.7265625" style="245" customWidth="1"/>
    <col min="3581" max="3581" width="45.7265625" style="245" customWidth="1"/>
    <col min="3582" max="3585" width="13.7265625" style="245" customWidth="1"/>
    <col min="3586" max="3586" width="19.7265625" style="245" customWidth="1"/>
    <col min="3587" max="3834" width="9.1796875" style="245"/>
    <col min="3835" max="3836" width="4.7265625" style="245" customWidth="1"/>
    <col min="3837" max="3837" width="45.7265625" style="245" customWidth="1"/>
    <col min="3838" max="3841" width="13.7265625" style="245" customWidth="1"/>
    <col min="3842" max="3842" width="19.7265625" style="245" customWidth="1"/>
    <col min="3843" max="4090" width="9.1796875" style="245"/>
    <col min="4091" max="4092" width="4.7265625" style="245" customWidth="1"/>
    <col min="4093" max="4093" width="45.7265625" style="245" customWidth="1"/>
    <col min="4094" max="4097" width="13.7265625" style="245" customWidth="1"/>
    <col min="4098" max="4098" width="19.7265625" style="245" customWidth="1"/>
    <col min="4099" max="4346" width="9.1796875" style="245"/>
    <col min="4347" max="4348" width="4.7265625" style="245" customWidth="1"/>
    <col min="4349" max="4349" width="45.7265625" style="245" customWidth="1"/>
    <col min="4350" max="4353" width="13.7265625" style="245" customWidth="1"/>
    <col min="4354" max="4354" width="19.7265625" style="245" customWidth="1"/>
    <col min="4355" max="4602" width="9.1796875" style="245"/>
    <col min="4603" max="4604" width="4.7265625" style="245" customWidth="1"/>
    <col min="4605" max="4605" width="45.7265625" style="245" customWidth="1"/>
    <col min="4606" max="4609" width="13.7265625" style="245" customWidth="1"/>
    <col min="4610" max="4610" width="19.7265625" style="245" customWidth="1"/>
    <col min="4611" max="4858" width="9.1796875" style="245"/>
    <col min="4859" max="4860" width="4.7265625" style="245" customWidth="1"/>
    <col min="4861" max="4861" width="45.7265625" style="245" customWidth="1"/>
    <col min="4862" max="4865" width="13.7265625" style="245" customWidth="1"/>
    <col min="4866" max="4866" width="19.7265625" style="245" customWidth="1"/>
    <col min="4867" max="5114" width="9.1796875" style="245"/>
    <col min="5115" max="5116" width="4.7265625" style="245" customWidth="1"/>
    <col min="5117" max="5117" width="45.7265625" style="245" customWidth="1"/>
    <col min="5118" max="5121" width="13.7265625" style="245" customWidth="1"/>
    <col min="5122" max="5122" width="19.7265625" style="245" customWidth="1"/>
    <col min="5123" max="5370" width="9.1796875" style="245"/>
    <col min="5371" max="5372" width="4.7265625" style="245" customWidth="1"/>
    <col min="5373" max="5373" width="45.7265625" style="245" customWidth="1"/>
    <col min="5374" max="5377" width="13.7265625" style="245" customWidth="1"/>
    <col min="5378" max="5378" width="19.7265625" style="245" customWidth="1"/>
    <col min="5379" max="5626" width="9.1796875" style="245"/>
    <col min="5627" max="5628" width="4.7265625" style="245" customWidth="1"/>
    <col min="5629" max="5629" width="45.7265625" style="245" customWidth="1"/>
    <col min="5630" max="5633" width="13.7265625" style="245" customWidth="1"/>
    <col min="5634" max="5634" width="19.7265625" style="245" customWidth="1"/>
    <col min="5635" max="5882" width="9.1796875" style="245"/>
    <col min="5883" max="5884" width="4.7265625" style="245" customWidth="1"/>
    <col min="5885" max="5885" width="45.7265625" style="245" customWidth="1"/>
    <col min="5886" max="5889" width="13.7265625" style="245" customWidth="1"/>
    <col min="5890" max="5890" width="19.7265625" style="245" customWidth="1"/>
    <col min="5891" max="6138" width="9.1796875" style="245"/>
    <col min="6139" max="6140" width="4.7265625" style="245" customWidth="1"/>
    <col min="6141" max="6141" width="45.7265625" style="245" customWidth="1"/>
    <col min="6142" max="6145" width="13.7265625" style="245" customWidth="1"/>
    <col min="6146" max="6146" width="19.7265625" style="245" customWidth="1"/>
    <col min="6147" max="6394" width="9.1796875" style="245"/>
    <col min="6395" max="6396" width="4.7265625" style="245" customWidth="1"/>
    <col min="6397" max="6397" width="45.7265625" style="245" customWidth="1"/>
    <col min="6398" max="6401" width="13.7265625" style="245" customWidth="1"/>
    <col min="6402" max="6402" width="19.7265625" style="245" customWidth="1"/>
    <col min="6403" max="6650" width="9.1796875" style="245"/>
    <col min="6651" max="6652" width="4.7265625" style="245" customWidth="1"/>
    <col min="6653" max="6653" width="45.7265625" style="245" customWidth="1"/>
    <col min="6654" max="6657" width="13.7265625" style="245" customWidth="1"/>
    <col min="6658" max="6658" width="19.7265625" style="245" customWidth="1"/>
    <col min="6659" max="6906" width="9.1796875" style="245"/>
    <col min="6907" max="6908" width="4.7265625" style="245" customWidth="1"/>
    <col min="6909" max="6909" width="45.7265625" style="245" customWidth="1"/>
    <col min="6910" max="6913" width="13.7265625" style="245" customWidth="1"/>
    <col min="6914" max="6914" width="19.7265625" style="245" customWidth="1"/>
    <col min="6915" max="7162" width="9.1796875" style="245"/>
    <col min="7163" max="7164" width="4.7265625" style="245" customWidth="1"/>
    <col min="7165" max="7165" width="45.7265625" style="245" customWidth="1"/>
    <col min="7166" max="7169" width="13.7265625" style="245" customWidth="1"/>
    <col min="7170" max="7170" width="19.7265625" style="245" customWidth="1"/>
    <col min="7171" max="7418" width="9.1796875" style="245"/>
    <col min="7419" max="7420" width="4.7265625" style="245" customWidth="1"/>
    <col min="7421" max="7421" width="45.7265625" style="245" customWidth="1"/>
    <col min="7422" max="7425" width="13.7265625" style="245" customWidth="1"/>
    <col min="7426" max="7426" width="19.7265625" style="245" customWidth="1"/>
    <col min="7427" max="7674" width="9.1796875" style="245"/>
    <col min="7675" max="7676" width="4.7265625" style="245" customWidth="1"/>
    <col min="7677" max="7677" width="45.7265625" style="245" customWidth="1"/>
    <col min="7678" max="7681" width="13.7265625" style="245" customWidth="1"/>
    <col min="7682" max="7682" width="19.7265625" style="245" customWidth="1"/>
    <col min="7683" max="7930" width="9.1796875" style="245"/>
    <col min="7931" max="7932" width="4.7265625" style="245" customWidth="1"/>
    <col min="7933" max="7933" width="45.7265625" style="245" customWidth="1"/>
    <col min="7934" max="7937" width="13.7265625" style="245" customWidth="1"/>
    <col min="7938" max="7938" width="19.7265625" style="245" customWidth="1"/>
    <col min="7939" max="8186" width="9.1796875" style="245"/>
    <col min="8187" max="8188" width="4.7265625" style="245" customWidth="1"/>
    <col min="8189" max="8189" width="45.7265625" style="245" customWidth="1"/>
    <col min="8190" max="8193" width="13.7265625" style="245" customWidth="1"/>
    <col min="8194" max="8194" width="19.7265625" style="245" customWidth="1"/>
    <col min="8195" max="8442" width="9.1796875" style="245"/>
    <col min="8443" max="8444" width="4.7265625" style="245" customWidth="1"/>
    <col min="8445" max="8445" width="45.7265625" style="245" customWidth="1"/>
    <col min="8446" max="8449" width="13.7265625" style="245" customWidth="1"/>
    <col min="8450" max="8450" width="19.7265625" style="245" customWidth="1"/>
    <col min="8451" max="8698" width="9.1796875" style="245"/>
    <col min="8699" max="8700" width="4.7265625" style="245" customWidth="1"/>
    <col min="8701" max="8701" width="45.7265625" style="245" customWidth="1"/>
    <col min="8702" max="8705" width="13.7265625" style="245" customWidth="1"/>
    <col min="8706" max="8706" width="19.7265625" style="245" customWidth="1"/>
    <col min="8707" max="8954" width="9.1796875" style="245"/>
    <col min="8955" max="8956" width="4.7265625" style="245" customWidth="1"/>
    <col min="8957" max="8957" width="45.7265625" style="245" customWidth="1"/>
    <col min="8958" max="8961" width="13.7265625" style="245" customWidth="1"/>
    <col min="8962" max="8962" width="19.7265625" style="245" customWidth="1"/>
    <col min="8963" max="9210" width="9.1796875" style="245"/>
    <col min="9211" max="9212" width="4.7265625" style="245" customWidth="1"/>
    <col min="9213" max="9213" width="45.7265625" style="245" customWidth="1"/>
    <col min="9214" max="9217" width="13.7265625" style="245" customWidth="1"/>
    <col min="9218" max="9218" width="19.7265625" style="245" customWidth="1"/>
    <col min="9219" max="9466" width="9.1796875" style="245"/>
    <col min="9467" max="9468" width="4.7265625" style="245" customWidth="1"/>
    <col min="9469" max="9469" width="45.7265625" style="245" customWidth="1"/>
    <col min="9470" max="9473" width="13.7265625" style="245" customWidth="1"/>
    <col min="9474" max="9474" width="19.7265625" style="245" customWidth="1"/>
    <col min="9475" max="9722" width="9.1796875" style="245"/>
    <col min="9723" max="9724" width="4.7265625" style="245" customWidth="1"/>
    <col min="9725" max="9725" width="45.7265625" style="245" customWidth="1"/>
    <col min="9726" max="9729" width="13.7265625" style="245" customWidth="1"/>
    <col min="9730" max="9730" width="19.7265625" style="245" customWidth="1"/>
    <col min="9731" max="9978" width="9.1796875" style="245"/>
    <col min="9979" max="9980" width="4.7265625" style="245" customWidth="1"/>
    <col min="9981" max="9981" width="45.7265625" style="245" customWidth="1"/>
    <col min="9982" max="9985" width="13.7265625" style="245" customWidth="1"/>
    <col min="9986" max="9986" width="19.7265625" style="245" customWidth="1"/>
    <col min="9987" max="10234" width="9.1796875" style="245"/>
    <col min="10235" max="10236" width="4.7265625" style="245" customWidth="1"/>
    <col min="10237" max="10237" width="45.7265625" style="245" customWidth="1"/>
    <col min="10238" max="10241" width="13.7265625" style="245" customWidth="1"/>
    <col min="10242" max="10242" width="19.7265625" style="245" customWidth="1"/>
    <col min="10243" max="10490" width="9.1796875" style="245"/>
    <col min="10491" max="10492" width="4.7265625" style="245" customWidth="1"/>
    <col min="10493" max="10493" width="45.7265625" style="245" customWidth="1"/>
    <col min="10494" max="10497" width="13.7265625" style="245" customWidth="1"/>
    <col min="10498" max="10498" width="19.7265625" style="245" customWidth="1"/>
    <col min="10499" max="10746" width="9.1796875" style="245"/>
    <col min="10747" max="10748" width="4.7265625" style="245" customWidth="1"/>
    <col min="10749" max="10749" width="45.7265625" style="245" customWidth="1"/>
    <col min="10750" max="10753" width="13.7265625" style="245" customWidth="1"/>
    <col min="10754" max="10754" width="19.7265625" style="245" customWidth="1"/>
    <col min="10755" max="11002" width="9.1796875" style="245"/>
    <col min="11003" max="11004" width="4.7265625" style="245" customWidth="1"/>
    <col min="11005" max="11005" width="45.7265625" style="245" customWidth="1"/>
    <col min="11006" max="11009" width="13.7265625" style="245" customWidth="1"/>
    <col min="11010" max="11010" width="19.7265625" style="245" customWidth="1"/>
    <col min="11011" max="11258" width="9.1796875" style="245"/>
    <col min="11259" max="11260" width="4.7265625" style="245" customWidth="1"/>
    <col min="11261" max="11261" width="45.7265625" style="245" customWidth="1"/>
    <col min="11262" max="11265" width="13.7265625" style="245" customWidth="1"/>
    <col min="11266" max="11266" width="19.7265625" style="245" customWidth="1"/>
    <col min="11267" max="11514" width="9.1796875" style="245"/>
    <col min="11515" max="11516" width="4.7265625" style="245" customWidth="1"/>
    <col min="11517" max="11517" width="45.7265625" style="245" customWidth="1"/>
    <col min="11518" max="11521" width="13.7265625" style="245" customWidth="1"/>
    <col min="11522" max="11522" width="19.7265625" style="245" customWidth="1"/>
    <col min="11523" max="11770" width="9.1796875" style="245"/>
    <col min="11771" max="11772" width="4.7265625" style="245" customWidth="1"/>
    <col min="11773" max="11773" width="45.7265625" style="245" customWidth="1"/>
    <col min="11774" max="11777" width="13.7265625" style="245" customWidth="1"/>
    <col min="11778" max="11778" width="19.7265625" style="245" customWidth="1"/>
    <col min="11779" max="12026" width="9.1796875" style="245"/>
    <col min="12027" max="12028" width="4.7265625" style="245" customWidth="1"/>
    <col min="12029" max="12029" width="45.7265625" style="245" customWidth="1"/>
    <col min="12030" max="12033" width="13.7265625" style="245" customWidth="1"/>
    <col min="12034" max="12034" width="19.7265625" style="245" customWidth="1"/>
    <col min="12035" max="12282" width="9.1796875" style="245"/>
    <col min="12283" max="12284" width="4.7265625" style="245" customWidth="1"/>
    <col min="12285" max="12285" width="45.7265625" style="245" customWidth="1"/>
    <col min="12286" max="12289" width="13.7265625" style="245" customWidth="1"/>
    <col min="12290" max="12290" width="19.7265625" style="245" customWidth="1"/>
    <col min="12291" max="12538" width="9.1796875" style="245"/>
    <col min="12539" max="12540" width="4.7265625" style="245" customWidth="1"/>
    <col min="12541" max="12541" width="45.7265625" style="245" customWidth="1"/>
    <col min="12542" max="12545" width="13.7265625" style="245" customWidth="1"/>
    <col min="12546" max="12546" width="19.7265625" style="245" customWidth="1"/>
    <col min="12547" max="12794" width="9.1796875" style="245"/>
    <col min="12795" max="12796" width="4.7265625" style="245" customWidth="1"/>
    <col min="12797" max="12797" width="45.7265625" style="245" customWidth="1"/>
    <col min="12798" max="12801" width="13.7265625" style="245" customWidth="1"/>
    <col min="12802" max="12802" width="19.7265625" style="245" customWidth="1"/>
    <col min="12803" max="13050" width="9.1796875" style="245"/>
    <col min="13051" max="13052" width="4.7265625" style="245" customWidth="1"/>
    <col min="13053" max="13053" width="45.7265625" style="245" customWidth="1"/>
    <col min="13054" max="13057" width="13.7265625" style="245" customWidth="1"/>
    <col min="13058" max="13058" width="19.7265625" style="245" customWidth="1"/>
    <col min="13059" max="13306" width="9.1796875" style="245"/>
    <col min="13307" max="13308" width="4.7265625" style="245" customWidth="1"/>
    <col min="13309" max="13309" width="45.7265625" style="245" customWidth="1"/>
    <col min="13310" max="13313" width="13.7265625" style="245" customWidth="1"/>
    <col min="13314" max="13314" width="19.7265625" style="245" customWidth="1"/>
    <col min="13315" max="13562" width="9.1796875" style="245"/>
    <col min="13563" max="13564" width="4.7265625" style="245" customWidth="1"/>
    <col min="13565" max="13565" width="45.7265625" style="245" customWidth="1"/>
    <col min="13566" max="13569" width="13.7265625" style="245" customWidth="1"/>
    <col min="13570" max="13570" width="19.7265625" style="245" customWidth="1"/>
    <col min="13571" max="13818" width="9.1796875" style="245"/>
    <col min="13819" max="13820" width="4.7265625" style="245" customWidth="1"/>
    <col min="13821" max="13821" width="45.7265625" style="245" customWidth="1"/>
    <col min="13822" max="13825" width="13.7265625" style="245" customWidth="1"/>
    <col min="13826" max="13826" width="19.7265625" style="245" customWidth="1"/>
    <col min="13827" max="14074" width="9.1796875" style="245"/>
    <col min="14075" max="14076" width="4.7265625" style="245" customWidth="1"/>
    <col min="14077" max="14077" width="45.7265625" style="245" customWidth="1"/>
    <col min="14078" max="14081" width="13.7265625" style="245" customWidth="1"/>
    <col min="14082" max="14082" width="19.7265625" style="245" customWidth="1"/>
    <col min="14083" max="14330" width="9.1796875" style="245"/>
    <col min="14331" max="14332" width="4.7265625" style="245" customWidth="1"/>
    <col min="14333" max="14333" width="45.7265625" style="245" customWidth="1"/>
    <col min="14334" max="14337" width="13.7265625" style="245" customWidth="1"/>
    <col min="14338" max="14338" width="19.7265625" style="245" customWidth="1"/>
    <col min="14339" max="14586" width="9.1796875" style="245"/>
    <col min="14587" max="14588" width="4.7265625" style="245" customWidth="1"/>
    <col min="14589" max="14589" width="45.7265625" style="245" customWidth="1"/>
    <col min="14590" max="14593" width="13.7265625" style="245" customWidth="1"/>
    <col min="14594" max="14594" width="19.7265625" style="245" customWidth="1"/>
    <col min="14595" max="14842" width="9.1796875" style="245"/>
    <col min="14843" max="14844" width="4.7265625" style="245" customWidth="1"/>
    <col min="14845" max="14845" width="45.7265625" style="245" customWidth="1"/>
    <col min="14846" max="14849" width="13.7265625" style="245" customWidth="1"/>
    <col min="14850" max="14850" width="19.7265625" style="245" customWidth="1"/>
    <col min="14851" max="15098" width="9.1796875" style="245"/>
    <col min="15099" max="15100" width="4.7265625" style="245" customWidth="1"/>
    <col min="15101" max="15101" width="45.7265625" style="245" customWidth="1"/>
    <col min="15102" max="15105" width="13.7265625" style="245" customWidth="1"/>
    <col min="15106" max="15106" width="19.7265625" style="245" customWidth="1"/>
    <col min="15107" max="15354" width="9.1796875" style="245"/>
    <col min="15355" max="15356" width="4.7265625" style="245" customWidth="1"/>
    <col min="15357" max="15357" width="45.7265625" style="245" customWidth="1"/>
    <col min="15358" max="15361" width="13.7265625" style="245" customWidth="1"/>
    <col min="15362" max="15362" width="19.7265625" style="245" customWidth="1"/>
    <col min="15363" max="15610" width="9.1796875" style="245"/>
    <col min="15611" max="15612" width="4.7265625" style="245" customWidth="1"/>
    <col min="15613" max="15613" width="45.7265625" style="245" customWidth="1"/>
    <col min="15614" max="15617" width="13.7265625" style="245" customWidth="1"/>
    <col min="15618" max="15618" width="19.7265625" style="245" customWidth="1"/>
    <col min="15619" max="15866" width="9.1796875" style="245"/>
    <col min="15867" max="15868" width="4.7265625" style="245" customWidth="1"/>
    <col min="15869" max="15869" width="45.7265625" style="245" customWidth="1"/>
    <col min="15870" max="15873" width="13.7265625" style="245" customWidth="1"/>
    <col min="15874" max="15874" width="19.7265625" style="245" customWidth="1"/>
    <col min="15875" max="16122" width="9.1796875" style="245"/>
    <col min="16123" max="16124" width="4.7265625" style="245" customWidth="1"/>
    <col min="16125" max="16125" width="45.7265625" style="245" customWidth="1"/>
    <col min="16126" max="16129" width="13.7265625" style="245" customWidth="1"/>
    <col min="16130" max="16130" width="19.7265625" style="245" customWidth="1"/>
    <col min="16131" max="16384" width="9.1796875" style="245"/>
  </cols>
  <sheetData>
    <row r="1" spans="1:16" s="244" customFormat="1" ht="15.5" x14ac:dyDescent="0.35">
      <c r="A1" s="336" t="s">
        <v>0</v>
      </c>
      <c r="B1" s="336"/>
      <c r="C1" s="324"/>
      <c r="D1" s="317" t="s">
        <v>295</v>
      </c>
      <c r="E1" s="318"/>
      <c r="F1" s="243"/>
      <c r="G1" s="243"/>
      <c r="H1" s="384" t="s">
        <v>212</v>
      </c>
      <c r="J1" s="385"/>
      <c r="K1" s="385"/>
      <c r="L1" s="385"/>
      <c r="M1" s="385"/>
      <c r="N1" s="385"/>
      <c r="O1" s="384" t="s">
        <v>212</v>
      </c>
      <c r="P1" s="245"/>
    </row>
    <row r="2" spans="1:16" ht="15.5" x14ac:dyDescent="0.3">
      <c r="A2" s="337" t="s">
        <v>213</v>
      </c>
      <c r="B2" s="338"/>
      <c r="C2" s="338"/>
      <c r="D2" s="338"/>
      <c r="E2" s="353" t="s">
        <v>90</v>
      </c>
      <c r="F2" s="354"/>
      <c r="G2" s="354"/>
      <c r="H2" s="246"/>
    </row>
    <row r="3" spans="1:16" s="97" customFormat="1" ht="14.5" thickBot="1" x14ac:dyDescent="0.35">
      <c r="A3" s="339"/>
      <c r="B3" s="340"/>
      <c r="C3" s="340"/>
      <c r="D3" s="340"/>
      <c r="E3" s="325"/>
      <c r="F3" s="326"/>
      <c r="G3" s="326"/>
      <c r="H3" s="326"/>
      <c r="J3" s="385"/>
      <c r="K3" s="385"/>
      <c r="L3" s="385"/>
      <c r="M3" s="385"/>
      <c r="N3" s="385"/>
      <c r="O3" s="385"/>
    </row>
    <row r="4" spans="1:16" s="97" customFormat="1" ht="15.5" x14ac:dyDescent="0.35">
      <c r="A4" s="355" t="s">
        <v>5</v>
      </c>
      <c r="B4" s="356"/>
      <c r="C4" s="356"/>
      <c r="D4" s="357"/>
      <c r="E4" s="361" t="s">
        <v>25</v>
      </c>
      <c r="F4" s="247" t="s">
        <v>214</v>
      </c>
      <c r="G4" s="247" t="s">
        <v>215</v>
      </c>
      <c r="H4" s="341" t="s">
        <v>4</v>
      </c>
      <c r="J4" s="248" t="s">
        <v>216</v>
      </c>
      <c r="K4" s="249"/>
      <c r="L4" s="249"/>
      <c r="M4" s="250">
        <v>2020</v>
      </c>
      <c r="N4" s="251">
        <v>2021</v>
      </c>
      <c r="O4" s="349" t="s">
        <v>217</v>
      </c>
    </row>
    <row r="5" spans="1:16" s="97" customFormat="1" ht="14.5" thickBot="1" x14ac:dyDescent="0.35">
      <c r="A5" s="358"/>
      <c r="B5" s="359"/>
      <c r="C5" s="359"/>
      <c r="D5" s="360"/>
      <c r="E5" s="362"/>
      <c r="F5" s="252" t="s">
        <v>218</v>
      </c>
      <c r="G5" s="253" t="s">
        <v>219</v>
      </c>
      <c r="H5" s="343"/>
      <c r="J5" s="254" t="s">
        <v>213</v>
      </c>
      <c r="K5" s="254"/>
      <c r="L5" s="254"/>
      <c r="M5" s="255" t="s">
        <v>220</v>
      </c>
      <c r="N5" s="256" t="s">
        <v>221</v>
      </c>
      <c r="O5" s="386"/>
    </row>
    <row r="6" spans="1:16" s="97" customFormat="1" ht="10.5" x14ac:dyDescent="0.2">
      <c r="A6" s="126" t="s">
        <v>116</v>
      </c>
      <c r="B6" s="257"/>
      <c r="C6" s="258"/>
      <c r="D6" s="259" t="s">
        <v>117</v>
      </c>
      <c r="E6" s="260"/>
      <c r="F6" s="261"/>
      <c r="G6" s="262"/>
      <c r="H6" s="263"/>
      <c r="J6" s="264"/>
      <c r="K6" s="264"/>
      <c r="L6" s="264"/>
      <c r="M6" s="350" t="s">
        <v>222</v>
      </c>
      <c r="N6" s="351" t="s">
        <v>223</v>
      </c>
      <c r="O6" s="386"/>
    </row>
    <row r="7" spans="1:16" s="97" customFormat="1" ht="15" customHeight="1" thickBot="1" x14ac:dyDescent="0.35">
      <c r="A7" s="133"/>
      <c r="B7" s="181" t="s">
        <v>100</v>
      </c>
      <c r="C7" s="265"/>
      <c r="D7" s="266" t="s">
        <v>224</v>
      </c>
      <c r="E7" s="202" t="s">
        <v>38</v>
      </c>
      <c r="F7" s="203" t="s">
        <v>38</v>
      </c>
      <c r="G7" s="267" t="s">
        <v>38</v>
      </c>
      <c r="H7" s="268">
        <f>SUM(H8:H10)</f>
        <v>0</v>
      </c>
      <c r="J7" s="387"/>
      <c r="K7" s="387"/>
      <c r="L7" s="387"/>
      <c r="M7" s="388"/>
      <c r="N7" s="389"/>
      <c r="O7" s="386"/>
    </row>
    <row r="8" spans="1:16" s="97" customFormat="1" x14ac:dyDescent="0.3">
      <c r="A8" s="133"/>
      <c r="B8" s="163"/>
      <c r="C8" s="269" t="s">
        <v>225</v>
      </c>
      <c r="D8" s="143" t="s">
        <v>226</v>
      </c>
      <c r="E8" s="202" t="s">
        <v>227</v>
      </c>
      <c r="F8" s="203">
        <v>410</v>
      </c>
      <c r="G8" s="270"/>
      <c r="H8" s="271">
        <f>F8*G8</f>
        <v>0</v>
      </c>
      <c r="J8" s="390"/>
      <c r="K8" s="391"/>
      <c r="L8" s="392" t="s">
        <v>228</v>
      </c>
      <c r="M8" s="393" t="s">
        <v>229</v>
      </c>
      <c r="N8" s="394" t="s">
        <v>230</v>
      </c>
      <c r="O8" s="386"/>
    </row>
    <row r="9" spans="1:16" s="97" customFormat="1" x14ac:dyDescent="0.3">
      <c r="A9" s="133"/>
      <c r="B9" s="163"/>
      <c r="C9" s="269" t="s">
        <v>231</v>
      </c>
      <c r="D9" s="143" t="s">
        <v>232</v>
      </c>
      <c r="E9" s="202" t="s">
        <v>26</v>
      </c>
      <c r="F9" s="203">
        <v>246</v>
      </c>
      <c r="G9" s="270"/>
      <c r="H9" s="271">
        <f>F9*G9</f>
        <v>0</v>
      </c>
      <c r="J9" s="395"/>
      <c r="K9" s="396"/>
      <c r="L9" s="397" t="s">
        <v>233</v>
      </c>
      <c r="M9" s="398" t="s">
        <v>234</v>
      </c>
      <c r="N9" s="399" t="s">
        <v>235</v>
      </c>
      <c r="O9" s="386"/>
    </row>
    <row r="10" spans="1:16" s="97" customFormat="1" ht="14.5" thickBot="1" x14ac:dyDescent="0.35">
      <c r="A10" s="133"/>
      <c r="B10" s="163"/>
      <c r="C10" s="269" t="s">
        <v>236</v>
      </c>
      <c r="D10" s="143" t="s">
        <v>237</v>
      </c>
      <c r="E10" s="202" t="s">
        <v>26</v>
      </c>
      <c r="F10" s="203">
        <v>256</v>
      </c>
      <c r="G10" s="270"/>
      <c r="H10" s="271">
        <f>F10*G10</f>
        <v>0</v>
      </c>
      <c r="J10" s="400"/>
      <c r="K10" s="401"/>
      <c r="L10" s="402"/>
      <c r="M10" s="403" t="s">
        <v>238</v>
      </c>
      <c r="N10" s="404" t="s">
        <v>239</v>
      </c>
      <c r="O10" s="405"/>
    </row>
    <row r="11" spans="1:16" s="97" customFormat="1" ht="30" customHeight="1" x14ac:dyDescent="0.25">
      <c r="A11" s="126" t="s">
        <v>151</v>
      </c>
      <c r="B11" s="257"/>
      <c r="C11" s="258"/>
      <c r="D11" s="259" t="s">
        <v>152</v>
      </c>
      <c r="E11" s="260"/>
      <c r="F11" s="261"/>
      <c r="G11" s="272"/>
      <c r="H11" s="263"/>
      <c r="J11" s="406"/>
      <c r="K11" s="407" t="s">
        <v>240</v>
      </c>
      <c r="L11" s="408" t="s">
        <v>25</v>
      </c>
      <c r="M11" s="409" t="s">
        <v>215</v>
      </c>
      <c r="N11" s="410" t="s">
        <v>215</v>
      </c>
      <c r="O11" s="411" t="s">
        <v>215</v>
      </c>
    </row>
    <row r="12" spans="1:16" s="97" customFormat="1" ht="14.5" thickBot="1" x14ac:dyDescent="0.35">
      <c r="A12" s="133"/>
      <c r="B12" s="181" t="s">
        <v>100</v>
      </c>
      <c r="C12" s="273"/>
      <c r="D12" s="143" t="s">
        <v>241</v>
      </c>
      <c r="E12" s="274" t="s">
        <v>38</v>
      </c>
      <c r="F12" s="275" t="s">
        <v>38</v>
      </c>
      <c r="G12" s="275" t="s">
        <v>38</v>
      </c>
      <c r="H12" s="276">
        <f>SUM(H13:H18)</f>
        <v>0</v>
      </c>
      <c r="J12" s="400"/>
      <c r="K12" s="401"/>
      <c r="L12" s="412"/>
      <c r="M12" s="413" t="s">
        <v>242</v>
      </c>
      <c r="N12" s="414" t="s">
        <v>242</v>
      </c>
      <c r="O12" s="415" t="s">
        <v>242</v>
      </c>
    </row>
    <row r="13" spans="1:16" s="97" customFormat="1" x14ac:dyDescent="0.3">
      <c r="A13" s="133"/>
      <c r="B13" s="163"/>
      <c r="C13" s="269" t="s">
        <v>225</v>
      </c>
      <c r="D13" s="143" t="s">
        <v>243</v>
      </c>
      <c r="E13" s="202" t="s">
        <v>26</v>
      </c>
      <c r="F13" s="203">
        <v>328</v>
      </c>
      <c r="G13" s="277"/>
      <c r="H13" s="278">
        <f t="shared" ref="H13:H18" si="0">F13*G13</f>
        <v>0</v>
      </c>
      <c r="J13" s="416" t="s">
        <v>244</v>
      </c>
      <c r="K13" s="417"/>
      <c r="L13" s="418"/>
      <c r="M13" s="419"/>
      <c r="N13" s="420"/>
      <c r="O13" s="418"/>
    </row>
    <row r="14" spans="1:16" s="97" customFormat="1" ht="13" x14ac:dyDescent="0.25">
      <c r="A14" s="133"/>
      <c r="B14" s="163"/>
      <c r="C14" s="269" t="s">
        <v>231</v>
      </c>
      <c r="D14" s="143" t="s">
        <v>245</v>
      </c>
      <c r="E14" s="202" t="s">
        <v>26</v>
      </c>
      <c r="F14" s="203">
        <v>205</v>
      </c>
      <c r="G14" s="277"/>
      <c r="H14" s="278">
        <f t="shared" si="0"/>
        <v>0</v>
      </c>
      <c r="J14" s="421"/>
      <c r="K14" s="422" t="s">
        <v>246</v>
      </c>
      <c r="L14" s="423" t="s">
        <v>26</v>
      </c>
      <c r="M14" s="279">
        <v>7</v>
      </c>
      <c r="N14" s="280">
        <v>3</v>
      </c>
      <c r="O14" s="281">
        <f>AVERAGE(M14:N14)</f>
        <v>5</v>
      </c>
    </row>
    <row r="15" spans="1:16" s="97" customFormat="1" x14ac:dyDescent="0.3">
      <c r="A15" s="133"/>
      <c r="B15" s="163"/>
      <c r="C15" s="269" t="s">
        <v>236</v>
      </c>
      <c r="D15" s="143" t="s">
        <v>247</v>
      </c>
      <c r="E15" s="202" t="s">
        <v>26</v>
      </c>
      <c r="F15" s="203">
        <v>164</v>
      </c>
      <c r="G15" s="277"/>
      <c r="H15" s="278">
        <f t="shared" si="0"/>
        <v>0</v>
      </c>
      <c r="J15" s="416" t="s">
        <v>248</v>
      </c>
      <c r="K15" s="417"/>
      <c r="L15" s="418"/>
      <c r="M15" s="419"/>
      <c r="N15" s="420"/>
      <c r="O15" s="418"/>
    </row>
    <row r="16" spans="1:16" s="97" customFormat="1" ht="13" x14ac:dyDescent="0.25">
      <c r="A16" s="133"/>
      <c r="B16" s="163"/>
      <c r="C16" s="269" t="s">
        <v>249</v>
      </c>
      <c r="D16" s="143" t="s">
        <v>250</v>
      </c>
      <c r="E16" s="202" t="s">
        <v>251</v>
      </c>
      <c r="F16" s="203">
        <v>930</v>
      </c>
      <c r="G16" s="277"/>
      <c r="H16" s="278">
        <f t="shared" si="0"/>
        <v>0</v>
      </c>
      <c r="J16" s="421"/>
      <c r="K16" s="422" t="s">
        <v>252</v>
      </c>
      <c r="L16" s="423" t="s">
        <v>26</v>
      </c>
      <c r="M16" s="279">
        <v>6</v>
      </c>
      <c r="N16" s="280">
        <v>3</v>
      </c>
      <c r="O16" s="281">
        <f>AVERAGE(M16:N16)</f>
        <v>4.5</v>
      </c>
    </row>
    <row r="17" spans="1:15" s="97" customFormat="1" ht="13.5" thickBot="1" x14ac:dyDescent="0.3">
      <c r="A17" s="133"/>
      <c r="B17" s="163"/>
      <c r="C17" s="269" t="s">
        <v>253</v>
      </c>
      <c r="D17" s="143" t="s">
        <v>254</v>
      </c>
      <c r="E17" s="202" t="s">
        <v>26</v>
      </c>
      <c r="F17" s="203">
        <v>256</v>
      </c>
      <c r="G17" s="277"/>
      <c r="H17" s="278">
        <f t="shared" si="0"/>
        <v>0</v>
      </c>
      <c r="J17" s="282"/>
      <c r="K17" s="424" t="s">
        <v>255</v>
      </c>
      <c r="L17" s="425" t="s">
        <v>256</v>
      </c>
      <c r="M17" s="283">
        <v>8</v>
      </c>
      <c r="N17" s="284">
        <v>3</v>
      </c>
      <c r="O17" s="285">
        <f>AVERAGE(M17:N17)</f>
        <v>5.5</v>
      </c>
    </row>
    <row r="18" spans="1:15" s="97" customFormat="1" ht="14.5" thickBot="1" x14ac:dyDescent="0.35">
      <c r="A18" s="133"/>
      <c r="B18" s="286"/>
      <c r="C18" s="287" t="s">
        <v>257</v>
      </c>
      <c r="D18" s="143" t="s">
        <v>255</v>
      </c>
      <c r="E18" s="202" t="s">
        <v>256</v>
      </c>
      <c r="F18" s="203">
        <v>615</v>
      </c>
      <c r="G18" s="277"/>
      <c r="H18" s="278">
        <f t="shared" si="0"/>
        <v>0</v>
      </c>
      <c r="I18" s="245"/>
      <c r="J18" s="385"/>
      <c r="K18" s="288"/>
      <c r="L18" s="288"/>
      <c r="M18" s="288"/>
      <c r="N18" s="288"/>
      <c r="O18" s="288"/>
    </row>
    <row r="19" spans="1:15" ht="14.5" thickBot="1" x14ac:dyDescent="0.35">
      <c r="A19" s="289"/>
      <c r="B19" s="290"/>
      <c r="C19" s="290"/>
      <c r="D19" s="291" t="s">
        <v>18</v>
      </c>
      <c r="E19" s="290"/>
      <c r="F19" s="290"/>
      <c r="G19" s="290"/>
      <c r="H19" s="292">
        <f>H7+H12</f>
        <v>0</v>
      </c>
      <c r="I19" s="97"/>
      <c r="J19" s="352" t="s">
        <v>258</v>
      </c>
      <c r="K19" s="426"/>
      <c r="L19" s="426"/>
      <c r="M19" s="426"/>
      <c r="N19" s="426"/>
      <c r="O19" s="426"/>
    </row>
    <row r="20" spans="1:15" s="97" customFormat="1" ht="13" x14ac:dyDescent="0.3">
      <c r="J20" s="98" t="s">
        <v>259</v>
      </c>
      <c r="O20" s="293">
        <f>O14</f>
        <v>5</v>
      </c>
    </row>
    <row r="21" spans="1:15" s="97" customFormat="1" ht="13" x14ac:dyDescent="0.3">
      <c r="J21" s="98" t="s">
        <v>260</v>
      </c>
      <c r="O21" s="293">
        <f>O16</f>
        <v>4.5</v>
      </c>
    </row>
    <row r="22" spans="1:15" s="97" customFormat="1" ht="13" x14ac:dyDescent="0.3">
      <c r="A22" s="98"/>
      <c r="J22" s="98" t="s">
        <v>261</v>
      </c>
      <c r="O22" s="293">
        <f>O17</f>
        <v>5.5</v>
      </c>
    </row>
    <row r="23" spans="1:15" s="97" customFormat="1" x14ac:dyDescent="0.3">
      <c r="J23" s="385"/>
      <c r="K23" s="385"/>
      <c r="L23" s="385"/>
      <c r="M23" s="385"/>
      <c r="N23" s="385"/>
      <c r="O23" s="385"/>
    </row>
    <row r="24" spans="1:15" x14ac:dyDescent="0.3">
      <c r="J24" s="294" t="s">
        <v>262</v>
      </c>
    </row>
    <row r="25" spans="1:15" x14ac:dyDescent="0.3">
      <c r="J25" s="295"/>
    </row>
    <row r="26" spans="1:15" ht="13" x14ac:dyDescent="0.3">
      <c r="J26" s="298" t="s">
        <v>263</v>
      </c>
      <c r="K26" s="299" t="s">
        <v>264</v>
      </c>
      <c r="L26" s="299"/>
      <c r="M26" s="300"/>
      <c r="N26" s="301"/>
      <c r="O26" s="302">
        <f>(360+455)/2</f>
        <v>407.5</v>
      </c>
    </row>
    <row r="27" spans="1:15" ht="13" x14ac:dyDescent="0.3">
      <c r="J27" s="299" t="s">
        <v>265</v>
      </c>
      <c r="K27" s="299" t="s">
        <v>266</v>
      </c>
      <c r="L27" s="299"/>
      <c r="M27" s="299"/>
      <c r="N27" s="299"/>
      <c r="O27" s="302">
        <f>(31+38+38+50)/4</f>
        <v>39.25</v>
      </c>
    </row>
    <row r="28" spans="1:15" ht="13" x14ac:dyDescent="0.3">
      <c r="I28" s="97"/>
      <c r="J28" s="299" t="s">
        <v>267</v>
      </c>
      <c r="K28" s="299" t="s">
        <v>268</v>
      </c>
      <c r="L28" s="299"/>
      <c r="M28" s="299"/>
      <c r="N28" s="299"/>
      <c r="O28" s="302">
        <f>(150+300)/2</f>
        <v>225</v>
      </c>
    </row>
    <row r="29" spans="1:15" ht="13" x14ac:dyDescent="0.3">
      <c r="B29" s="97"/>
      <c r="D29" s="97"/>
      <c r="E29" s="97"/>
      <c r="F29" s="97"/>
      <c r="G29" s="296"/>
      <c r="I29" s="97"/>
      <c r="J29" s="299" t="s">
        <v>269</v>
      </c>
      <c r="K29" s="299" t="s">
        <v>270</v>
      </c>
      <c r="L29" s="299"/>
      <c r="M29" s="299"/>
      <c r="N29" s="299"/>
      <c r="O29" s="302">
        <f>(150+300)/2*0.6</f>
        <v>135</v>
      </c>
    </row>
    <row r="30" spans="1:15" s="97" customFormat="1" ht="13" x14ac:dyDescent="0.3">
      <c r="A30" s="245"/>
      <c r="C30" s="245"/>
      <c r="F30" s="427"/>
      <c r="G30" s="296"/>
      <c r="J30" s="299" t="s">
        <v>271</v>
      </c>
      <c r="K30" s="299" t="s">
        <v>272</v>
      </c>
      <c r="L30" s="299"/>
      <c r="M30" s="299"/>
      <c r="N30" s="299"/>
      <c r="O30" s="302">
        <f>(150+300)/2*0.7</f>
        <v>157.5</v>
      </c>
    </row>
    <row r="31" spans="1:15" s="97" customFormat="1" ht="13" x14ac:dyDescent="0.3">
      <c r="J31" s="299" t="s">
        <v>273</v>
      </c>
      <c r="K31" s="299" t="s">
        <v>274</v>
      </c>
      <c r="L31" s="301"/>
      <c r="M31" s="299"/>
      <c r="N31" s="299"/>
      <c r="O31" s="302">
        <f>(10+25)/2</f>
        <v>17.5</v>
      </c>
    </row>
    <row r="32" spans="1:15" s="97" customFormat="1" x14ac:dyDescent="0.3">
      <c r="J32" s="385"/>
      <c r="K32" s="385"/>
      <c r="L32" s="385"/>
      <c r="M32" s="385"/>
      <c r="N32" s="385"/>
      <c r="O32" s="385"/>
    </row>
    <row r="33" spans="1:15" s="97" customFormat="1" x14ac:dyDescent="0.3">
      <c r="I33" s="297"/>
      <c r="J33" s="385"/>
      <c r="K33" s="385"/>
      <c r="L33" s="385"/>
      <c r="M33" s="385"/>
      <c r="N33" s="385"/>
      <c r="O33" s="385"/>
    </row>
    <row r="34" spans="1:15" s="97" customFormat="1" x14ac:dyDescent="0.3">
      <c r="A34" s="297"/>
      <c r="B34" s="297"/>
      <c r="C34" s="297"/>
      <c r="D34" s="297"/>
      <c r="E34" s="297"/>
      <c r="F34" s="297"/>
      <c r="G34" s="297"/>
      <c r="I34" s="245"/>
      <c r="J34" s="385"/>
      <c r="K34" s="385"/>
      <c r="L34" s="385"/>
      <c r="M34" s="385"/>
      <c r="N34" s="385"/>
      <c r="O34" s="385"/>
    </row>
    <row r="35" spans="1:15" s="297" customFormat="1" x14ac:dyDescent="0.3">
      <c r="A35" s="245"/>
      <c r="B35" s="245"/>
      <c r="C35" s="245"/>
      <c r="D35" s="245"/>
      <c r="E35" s="245"/>
      <c r="F35" s="245"/>
      <c r="G35" s="245"/>
      <c r="I35" s="245"/>
      <c r="J35" s="385"/>
      <c r="K35" s="385"/>
      <c r="L35" s="385"/>
      <c r="M35" s="385"/>
      <c r="N35" s="385"/>
      <c r="O35" s="385"/>
    </row>
    <row r="40" spans="1:15" x14ac:dyDescent="0.3">
      <c r="I40" s="297"/>
    </row>
    <row r="41" spans="1:15" x14ac:dyDescent="0.3">
      <c r="A41" s="297"/>
      <c r="B41" s="297"/>
      <c r="C41" s="297"/>
      <c r="D41" s="297"/>
      <c r="E41" s="297"/>
      <c r="F41" s="297"/>
      <c r="G41" s="297"/>
    </row>
    <row r="42" spans="1:15" s="297" customFormat="1" x14ac:dyDescent="0.3">
      <c r="A42" s="245"/>
      <c r="B42" s="245"/>
      <c r="C42" s="245"/>
      <c r="D42" s="245"/>
      <c r="E42" s="245"/>
      <c r="F42" s="245"/>
      <c r="G42" s="245"/>
      <c r="I42" s="97"/>
      <c r="J42" s="385"/>
      <c r="K42" s="385"/>
      <c r="L42" s="385"/>
      <c r="M42" s="385"/>
      <c r="N42" s="385"/>
      <c r="O42" s="385"/>
    </row>
    <row r="43" spans="1:15" x14ac:dyDescent="0.3">
      <c r="A43" s="97"/>
      <c r="B43" s="97"/>
      <c r="C43" s="97"/>
      <c r="D43" s="97"/>
      <c r="E43" s="97"/>
      <c r="F43" s="97"/>
      <c r="G43" s="97"/>
      <c r="I43" s="97"/>
    </row>
    <row r="44" spans="1:15" s="97" customFormat="1" x14ac:dyDescent="0.3">
      <c r="J44" s="385"/>
      <c r="K44" s="385"/>
      <c r="L44" s="385"/>
      <c r="M44" s="385"/>
      <c r="N44" s="385"/>
      <c r="O44" s="385"/>
    </row>
    <row r="45" spans="1:15" s="97" customFormat="1" x14ac:dyDescent="0.3">
      <c r="J45" s="385"/>
      <c r="K45" s="385"/>
      <c r="L45" s="385"/>
      <c r="M45" s="385"/>
      <c r="N45" s="385"/>
      <c r="O45" s="385"/>
    </row>
    <row r="46" spans="1:15" s="97" customFormat="1" x14ac:dyDescent="0.3">
      <c r="J46" s="385"/>
      <c r="K46" s="385"/>
      <c r="L46" s="385"/>
      <c r="M46" s="385"/>
      <c r="N46" s="385"/>
      <c r="O46" s="385"/>
    </row>
    <row r="47" spans="1:15" s="97" customFormat="1" x14ac:dyDescent="0.3">
      <c r="I47" s="297"/>
      <c r="J47" s="385"/>
      <c r="K47" s="385"/>
      <c r="L47" s="385"/>
      <c r="M47" s="385"/>
      <c r="N47" s="385"/>
      <c r="O47" s="385"/>
    </row>
    <row r="48" spans="1:15" s="97" customFormat="1" x14ac:dyDescent="0.3">
      <c r="A48" s="297"/>
      <c r="B48" s="297"/>
      <c r="C48" s="297"/>
      <c r="D48" s="297"/>
      <c r="E48" s="297"/>
      <c r="F48" s="297"/>
      <c r="G48" s="297"/>
      <c r="I48" s="245"/>
      <c r="J48" s="385"/>
      <c r="K48" s="385"/>
      <c r="L48" s="385"/>
      <c r="M48" s="385"/>
      <c r="N48" s="385"/>
      <c r="O48" s="385"/>
    </row>
    <row r="49" spans="1:15" s="297" customFormat="1" x14ac:dyDescent="0.3">
      <c r="A49" s="245"/>
      <c r="B49" s="245"/>
      <c r="C49" s="245"/>
      <c r="D49" s="245"/>
      <c r="E49" s="245"/>
      <c r="F49" s="245"/>
      <c r="G49" s="245"/>
      <c r="I49" s="245"/>
      <c r="J49" s="385"/>
      <c r="K49" s="385"/>
      <c r="L49" s="385"/>
      <c r="M49" s="385"/>
      <c r="N49" s="385"/>
      <c r="O49" s="385"/>
    </row>
  </sheetData>
  <sheetProtection algorithmName="SHA-512" hashValue="TFwQXnNDFyjxN2smi8JN0G0FpLWfBnt5/bN/f1zbDdBW1jOeu3005YJ1vVdFZUU1twEoaHIcurbYGuKmh0EAcQ==" saltValue="EVdAb035DBy2Z62kjrxPlQ==" spinCount="100000" sheet="1" objects="1" scenarios="1"/>
  <mergeCells count="11">
    <mergeCell ref="A1:B1"/>
    <mergeCell ref="A2:D2"/>
    <mergeCell ref="E2:G2"/>
    <mergeCell ref="A3:D3"/>
    <mergeCell ref="A4:D5"/>
    <mergeCell ref="E4:E5"/>
    <mergeCell ref="H4:H5"/>
    <mergeCell ref="O4:O10"/>
    <mergeCell ref="M6:M7"/>
    <mergeCell ref="N6:N7"/>
    <mergeCell ref="J19:O19"/>
  </mergeCells>
  <printOptions horizontalCentered="1"/>
  <pageMargins left="0.39370078740157483" right="0.39370078740157483" top="0.59055118110236227" bottom="0.59055118110236227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showGridLines="0" zoomScale="115" zoomScaleNormal="115" zoomScaleSheetLayoutView="100" workbookViewId="0">
      <selection activeCell="I80" sqref="I80"/>
    </sheetView>
  </sheetViews>
  <sheetFormatPr defaultRowHeight="13" x14ac:dyDescent="0.3"/>
  <cols>
    <col min="1" max="1" width="5" style="42" bestFit="1" customWidth="1"/>
    <col min="2" max="2" width="78.453125" style="42" customWidth="1"/>
    <col min="3" max="3" width="5.7265625" style="42" customWidth="1"/>
    <col min="4" max="4" width="9" style="42" bestFit="1" customWidth="1"/>
    <col min="5" max="5" width="13.1796875" style="42" customWidth="1"/>
    <col min="6" max="6" width="15.26953125" style="42" customWidth="1"/>
    <col min="7" max="256" width="9.1796875" style="42"/>
    <col min="257" max="257" width="5" style="42" bestFit="1" customWidth="1"/>
    <col min="258" max="258" width="78.453125" style="42" customWidth="1"/>
    <col min="259" max="259" width="4.7265625" style="42" customWidth="1"/>
    <col min="260" max="260" width="9" style="42" bestFit="1" customWidth="1"/>
    <col min="261" max="261" width="13.1796875" style="42" customWidth="1"/>
    <col min="262" max="262" width="15.26953125" style="42" customWidth="1"/>
    <col min="263" max="512" width="9.1796875" style="42"/>
    <col min="513" max="513" width="5" style="42" bestFit="1" customWidth="1"/>
    <col min="514" max="514" width="78.453125" style="42" customWidth="1"/>
    <col min="515" max="515" width="4.7265625" style="42" customWidth="1"/>
    <col min="516" max="516" width="9" style="42" bestFit="1" customWidth="1"/>
    <col min="517" max="517" width="13.1796875" style="42" customWidth="1"/>
    <col min="518" max="518" width="15.26953125" style="42" customWidth="1"/>
    <col min="519" max="768" width="9.1796875" style="42"/>
    <col min="769" max="769" width="5" style="42" bestFit="1" customWidth="1"/>
    <col min="770" max="770" width="78.453125" style="42" customWidth="1"/>
    <col min="771" max="771" width="4.7265625" style="42" customWidth="1"/>
    <col min="772" max="772" width="9" style="42" bestFit="1" customWidth="1"/>
    <col min="773" max="773" width="13.1796875" style="42" customWidth="1"/>
    <col min="774" max="774" width="15.26953125" style="42" customWidth="1"/>
    <col min="775" max="1024" width="9.1796875" style="42"/>
    <col min="1025" max="1025" width="5" style="42" bestFit="1" customWidth="1"/>
    <col min="1026" max="1026" width="78.453125" style="42" customWidth="1"/>
    <col min="1027" max="1027" width="4.7265625" style="42" customWidth="1"/>
    <col min="1028" max="1028" width="9" style="42" bestFit="1" customWidth="1"/>
    <col min="1029" max="1029" width="13.1796875" style="42" customWidth="1"/>
    <col min="1030" max="1030" width="15.26953125" style="42" customWidth="1"/>
    <col min="1031" max="1280" width="9.1796875" style="42"/>
    <col min="1281" max="1281" width="5" style="42" bestFit="1" customWidth="1"/>
    <col min="1282" max="1282" width="78.453125" style="42" customWidth="1"/>
    <col min="1283" max="1283" width="4.7265625" style="42" customWidth="1"/>
    <col min="1284" max="1284" width="9" style="42" bestFit="1" customWidth="1"/>
    <col min="1285" max="1285" width="13.1796875" style="42" customWidth="1"/>
    <col min="1286" max="1286" width="15.26953125" style="42" customWidth="1"/>
    <col min="1287" max="1536" width="9.1796875" style="42"/>
    <col min="1537" max="1537" width="5" style="42" bestFit="1" customWidth="1"/>
    <col min="1538" max="1538" width="78.453125" style="42" customWidth="1"/>
    <col min="1539" max="1539" width="4.7265625" style="42" customWidth="1"/>
    <col min="1540" max="1540" width="9" style="42" bestFit="1" customWidth="1"/>
    <col min="1541" max="1541" width="13.1796875" style="42" customWidth="1"/>
    <col min="1542" max="1542" width="15.26953125" style="42" customWidth="1"/>
    <col min="1543" max="1792" width="9.1796875" style="42"/>
    <col min="1793" max="1793" width="5" style="42" bestFit="1" customWidth="1"/>
    <col min="1794" max="1794" width="78.453125" style="42" customWidth="1"/>
    <col min="1795" max="1795" width="4.7265625" style="42" customWidth="1"/>
    <col min="1796" max="1796" width="9" style="42" bestFit="1" customWidth="1"/>
    <col min="1797" max="1797" width="13.1796875" style="42" customWidth="1"/>
    <col min="1798" max="1798" width="15.26953125" style="42" customWidth="1"/>
    <col min="1799" max="2048" width="9.1796875" style="42"/>
    <col min="2049" max="2049" width="5" style="42" bestFit="1" customWidth="1"/>
    <col min="2050" max="2050" width="78.453125" style="42" customWidth="1"/>
    <col min="2051" max="2051" width="4.7265625" style="42" customWidth="1"/>
    <col min="2052" max="2052" width="9" style="42" bestFit="1" customWidth="1"/>
    <col min="2053" max="2053" width="13.1796875" style="42" customWidth="1"/>
    <col min="2054" max="2054" width="15.26953125" style="42" customWidth="1"/>
    <col min="2055" max="2304" width="9.1796875" style="42"/>
    <col min="2305" max="2305" width="5" style="42" bestFit="1" customWidth="1"/>
    <col min="2306" max="2306" width="78.453125" style="42" customWidth="1"/>
    <col min="2307" max="2307" width="4.7265625" style="42" customWidth="1"/>
    <col min="2308" max="2308" width="9" style="42" bestFit="1" customWidth="1"/>
    <col min="2309" max="2309" width="13.1796875" style="42" customWidth="1"/>
    <col min="2310" max="2310" width="15.26953125" style="42" customWidth="1"/>
    <col min="2311" max="2560" width="9.1796875" style="42"/>
    <col min="2561" max="2561" width="5" style="42" bestFit="1" customWidth="1"/>
    <col min="2562" max="2562" width="78.453125" style="42" customWidth="1"/>
    <col min="2563" max="2563" width="4.7265625" style="42" customWidth="1"/>
    <col min="2564" max="2564" width="9" style="42" bestFit="1" customWidth="1"/>
    <col min="2565" max="2565" width="13.1796875" style="42" customWidth="1"/>
    <col min="2566" max="2566" width="15.26953125" style="42" customWidth="1"/>
    <col min="2567" max="2816" width="9.1796875" style="42"/>
    <col min="2817" max="2817" width="5" style="42" bestFit="1" customWidth="1"/>
    <col min="2818" max="2818" width="78.453125" style="42" customWidth="1"/>
    <col min="2819" max="2819" width="4.7265625" style="42" customWidth="1"/>
    <col min="2820" max="2820" width="9" style="42" bestFit="1" customWidth="1"/>
    <col min="2821" max="2821" width="13.1796875" style="42" customWidth="1"/>
    <col min="2822" max="2822" width="15.26953125" style="42" customWidth="1"/>
    <col min="2823" max="3072" width="9.1796875" style="42"/>
    <col min="3073" max="3073" width="5" style="42" bestFit="1" customWidth="1"/>
    <col min="3074" max="3074" width="78.453125" style="42" customWidth="1"/>
    <col min="3075" max="3075" width="4.7265625" style="42" customWidth="1"/>
    <col min="3076" max="3076" width="9" style="42" bestFit="1" customWidth="1"/>
    <col min="3077" max="3077" width="13.1796875" style="42" customWidth="1"/>
    <col min="3078" max="3078" width="15.26953125" style="42" customWidth="1"/>
    <col min="3079" max="3328" width="9.1796875" style="42"/>
    <col min="3329" max="3329" width="5" style="42" bestFit="1" customWidth="1"/>
    <col min="3330" max="3330" width="78.453125" style="42" customWidth="1"/>
    <col min="3331" max="3331" width="4.7265625" style="42" customWidth="1"/>
    <col min="3332" max="3332" width="9" style="42" bestFit="1" customWidth="1"/>
    <col min="3333" max="3333" width="13.1796875" style="42" customWidth="1"/>
    <col min="3334" max="3334" width="15.26953125" style="42" customWidth="1"/>
    <col min="3335" max="3584" width="9.1796875" style="42"/>
    <col min="3585" max="3585" width="5" style="42" bestFit="1" customWidth="1"/>
    <col min="3586" max="3586" width="78.453125" style="42" customWidth="1"/>
    <col min="3587" max="3587" width="4.7265625" style="42" customWidth="1"/>
    <col min="3588" max="3588" width="9" style="42" bestFit="1" customWidth="1"/>
    <col min="3589" max="3589" width="13.1796875" style="42" customWidth="1"/>
    <col min="3590" max="3590" width="15.26953125" style="42" customWidth="1"/>
    <col min="3591" max="3840" width="9.1796875" style="42"/>
    <col min="3841" max="3841" width="5" style="42" bestFit="1" customWidth="1"/>
    <col min="3842" max="3842" width="78.453125" style="42" customWidth="1"/>
    <col min="3843" max="3843" width="4.7265625" style="42" customWidth="1"/>
    <col min="3844" max="3844" width="9" style="42" bestFit="1" customWidth="1"/>
    <col min="3845" max="3845" width="13.1796875" style="42" customWidth="1"/>
    <col min="3846" max="3846" width="15.26953125" style="42" customWidth="1"/>
    <col min="3847" max="4096" width="9.1796875" style="42"/>
    <col min="4097" max="4097" width="5" style="42" bestFit="1" customWidth="1"/>
    <col min="4098" max="4098" width="78.453125" style="42" customWidth="1"/>
    <col min="4099" max="4099" width="4.7265625" style="42" customWidth="1"/>
    <col min="4100" max="4100" width="9" style="42" bestFit="1" customWidth="1"/>
    <col min="4101" max="4101" width="13.1796875" style="42" customWidth="1"/>
    <col min="4102" max="4102" width="15.26953125" style="42" customWidth="1"/>
    <col min="4103" max="4352" width="9.1796875" style="42"/>
    <col min="4353" max="4353" width="5" style="42" bestFit="1" customWidth="1"/>
    <col min="4354" max="4354" width="78.453125" style="42" customWidth="1"/>
    <col min="4355" max="4355" width="4.7265625" style="42" customWidth="1"/>
    <col min="4356" max="4356" width="9" style="42" bestFit="1" customWidth="1"/>
    <col min="4357" max="4357" width="13.1796875" style="42" customWidth="1"/>
    <col min="4358" max="4358" width="15.26953125" style="42" customWidth="1"/>
    <col min="4359" max="4608" width="9.1796875" style="42"/>
    <col min="4609" max="4609" width="5" style="42" bestFit="1" customWidth="1"/>
    <col min="4610" max="4610" width="78.453125" style="42" customWidth="1"/>
    <col min="4611" max="4611" width="4.7265625" style="42" customWidth="1"/>
    <col min="4612" max="4612" width="9" style="42" bestFit="1" customWidth="1"/>
    <col min="4613" max="4613" width="13.1796875" style="42" customWidth="1"/>
    <col min="4614" max="4614" width="15.26953125" style="42" customWidth="1"/>
    <col min="4615" max="4864" width="9.1796875" style="42"/>
    <col min="4865" max="4865" width="5" style="42" bestFit="1" customWidth="1"/>
    <col min="4866" max="4866" width="78.453125" style="42" customWidth="1"/>
    <col min="4867" max="4867" width="4.7265625" style="42" customWidth="1"/>
    <col min="4868" max="4868" width="9" style="42" bestFit="1" customWidth="1"/>
    <col min="4869" max="4869" width="13.1796875" style="42" customWidth="1"/>
    <col min="4870" max="4870" width="15.26953125" style="42" customWidth="1"/>
    <col min="4871" max="5120" width="9.1796875" style="42"/>
    <col min="5121" max="5121" width="5" style="42" bestFit="1" customWidth="1"/>
    <col min="5122" max="5122" width="78.453125" style="42" customWidth="1"/>
    <col min="5123" max="5123" width="4.7265625" style="42" customWidth="1"/>
    <col min="5124" max="5124" width="9" style="42" bestFit="1" customWidth="1"/>
    <col min="5125" max="5125" width="13.1796875" style="42" customWidth="1"/>
    <col min="5126" max="5126" width="15.26953125" style="42" customWidth="1"/>
    <col min="5127" max="5376" width="9.1796875" style="42"/>
    <col min="5377" max="5377" width="5" style="42" bestFit="1" customWidth="1"/>
    <col min="5378" max="5378" width="78.453125" style="42" customWidth="1"/>
    <col min="5379" max="5379" width="4.7265625" style="42" customWidth="1"/>
    <col min="5380" max="5380" width="9" style="42" bestFit="1" customWidth="1"/>
    <col min="5381" max="5381" width="13.1796875" style="42" customWidth="1"/>
    <col min="5382" max="5382" width="15.26953125" style="42" customWidth="1"/>
    <col min="5383" max="5632" width="9.1796875" style="42"/>
    <col min="5633" max="5633" width="5" style="42" bestFit="1" customWidth="1"/>
    <col min="5634" max="5634" width="78.453125" style="42" customWidth="1"/>
    <col min="5635" max="5635" width="4.7265625" style="42" customWidth="1"/>
    <col min="5636" max="5636" width="9" style="42" bestFit="1" customWidth="1"/>
    <col min="5637" max="5637" width="13.1796875" style="42" customWidth="1"/>
    <col min="5638" max="5638" width="15.26953125" style="42" customWidth="1"/>
    <col min="5639" max="5888" width="9.1796875" style="42"/>
    <col min="5889" max="5889" width="5" style="42" bestFit="1" customWidth="1"/>
    <col min="5890" max="5890" width="78.453125" style="42" customWidth="1"/>
    <col min="5891" max="5891" width="4.7265625" style="42" customWidth="1"/>
    <col min="5892" max="5892" width="9" style="42" bestFit="1" customWidth="1"/>
    <col min="5893" max="5893" width="13.1796875" style="42" customWidth="1"/>
    <col min="5894" max="5894" width="15.26953125" style="42" customWidth="1"/>
    <col min="5895" max="6144" width="9.1796875" style="42"/>
    <col min="6145" max="6145" width="5" style="42" bestFit="1" customWidth="1"/>
    <col min="6146" max="6146" width="78.453125" style="42" customWidth="1"/>
    <col min="6147" max="6147" width="4.7265625" style="42" customWidth="1"/>
    <col min="6148" max="6148" width="9" style="42" bestFit="1" customWidth="1"/>
    <col min="6149" max="6149" width="13.1796875" style="42" customWidth="1"/>
    <col min="6150" max="6150" width="15.26953125" style="42" customWidth="1"/>
    <col min="6151" max="6400" width="9.1796875" style="42"/>
    <col min="6401" max="6401" width="5" style="42" bestFit="1" customWidth="1"/>
    <col min="6402" max="6402" width="78.453125" style="42" customWidth="1"/>
    <col min="6403" max="6403" width="4.7265625" style="42" customWidth="1"/>
    <col min="6404" max="6404" width="9" style="42" bestFit="1" customWidth="1"/>
    <col min="6405" max="6405" width="13.1796875" style="42" customWidth="1"/>
    <col min="6406" max="6406" width="15.26953125" style="42" customWidth="1"/>
    <col min="6407" max="6656" width="9.1796875" style="42"/>
    <col min="6657" max="6657" width="5" style="42" bestFit="1" customWidth="1"/>
    <col min="6658" max="6658" width="78.453125" style="42" customWidth="1"/>
    <col min="6659" max="6659" width="4.7265625" style="42" customWidth="1"/>
    <col min="6660" max="6660" width="9" style="42" bestFit="1" customWidth="1"/>
    <col min="6661" max="6661" width="13.1796875" style="42" customWidth="1"/>
    <col min="6662" max="6662" width="15.26953125" style="42" customWidth="1"/>
    <col min="6663" max="6912" width="9.1796875" style="42"/>
    <col min="6913" max="6913" width="5" style="42" bestFit="1" customWidth="1"/>
    <col min="6914" max="6914" width="78.453125" style="42" customWidth="1"/>
    <col min="6915" max="6915" width="4.7265625" style="42" customWidth="1"/>
    <col min="6916" max="6916" width="9" style="42" bestFit="1" customWidth="1"/>
    <col min="6917" max="6917" width="13.1796875" style="42" customWidth="1"/>
    <col min="6918" max="6918" width="15.26953125" style="42" customWidth="1"/>
    <col min="6919" max="7168" width="9.1796875" style="42"/>
    <col min="7169" max="7169" width="5" style="42" bestFit="1" customWidth="1"/>
    <col min="7170" max="7170" width="78.453125" style="42" customWidth="1"/>
    <col min="7171" max="7171" width="4.7265625" style="42" customWidth="1"/>
    <col min="7172" max="7172" width="9" style="42" bestFit="1" customWidth="1"/>
    <col min="7173" max="7173" width="13.1796875" style="42" customWidth="1"/>
    <col min="7174" max="7174" width="15.26953125" style="42" customWidth="1"/>
    <col min="7175" max="7424" width="9.1796875" style="42"/>
    <col min="7425" max="7425" width="5" style="42" bestFit="1" customWidth="1"/>
    <col min="7426" max="7426" width="78.453125" style="42" customWidth="1"/>
    <col min="7427" max="7427" width="4.7265625" style="42" customWidth="1"/>
    <col min="7428" max="7428" width="9" style="42" bestFit="1" customWidth="1"/>
    <col min="7429" max="7429" width="13.1796875" style="42" customWidth="1"/>
    <col min="7430" max="7430" width="15.26953125" style="42" customWidth="1"/>
    <col min="7431" max="7680" width="9.1796875" style="42"/>
    <col min="7681" max="7681" width="5" style="42" bestFit="1" customWidth="1"/>
    <col min="7682" max="7682" width="78.453125" style="42" customWidth="1"/>
    <col min="7683" max="7683" width="4.7265625" style="42" customWidth="1"/>
    <col min="7684" max="7684" width="9" style="42" bestFit="1" customWidth="1"/>
    <col min="7685" max="7685" width="13.1796875" style="42" customWidth="1"/>
    <col min="7686" max="7686" width="15.26953125" style="42" customWidth="1"/>
    <col min="7687" max="7936" width="9.1796875" style="42"/>
    <col min="7937" max="7937" width="5" style="42" bestFit="1" customWidth="1"/>
    <col min="7938" max="7938" width="78.453125" style="42" customWidth="1"/>
    <col min="7939" max="7939" width="4.7265625" style="42" customWidth="1"/>
    <col min="7940" max="7940" width="9" style="42" bestFit="1" customWidth="1"/>
    <col min="7941" max="7941" width="13.1796875" style="42" customWidth="1"/>
    <col min="7942" max="7942" width="15.26953125" style="42" customWidth="1"/>
    <col min="7943" max="8192" width="9.1796875" style="42"/>
    <col min="8193" max="8193" width="5" style="42" bestFit="1" customWidth="1"/>
    <col min="8194" max="8194" width="78.453125" style="42" customWidth="1"/>
    <col min="8195" max="8195" width="4.7265625" style="42" customWidth="1"/>
    <col min="8196" max="8196" width="9" style="42" bestFit="1" customWidth="1"/>
    <col min="8197" max="8197" width="13.1796875" style="42" customWidth="1"/>
    <col min="8198" max="8198" width="15.26953125" style="42" customWidth="1"/>
    <col min="8199" max="8448" width="9.1796875" style="42"/>
    <col min="8449" max="8449" width="5" style="42" bestFit="1" customWidth="1"/>
    <col min="8450" max="8450" width="78.453125" style="42" customWidth="1"/>
    <col min="8451" max="8451" width="4.7265625" style="42" customWidth="1"/>
    <col min="8452" max="8452" width="9" style="42" bestFit="1" customWidth="1"/>
    <col min="8453" max="8453" width="13.1796875" style="42" customWidth="1"/>
    <col min="8454" max="8454" width="15.26953125" style="42" customWidth="1"/>
    <col min="8455" max="8704" width="9.1796875" style="42"/>
    <col min="8705" max="8705" width="5" style="42" bestFit="1" customWidth="1"/>
    <col min="8706" max="8706" width="78.453125" style="42" customWidth="1"/>
    <col min="8707" max="8707" width="4.7265625" style="42" customWidth="1"/>
    <col min="8708" max="8708" width="9" style="42" bestFit="1" customWidth="1"/>
    <col min="8709" max="8709" width="13.1796875" style="42" customWidth="1"/>
    <col min="8710" max="8710" width="15.26953125" style="42" customWidth="1"/>
    <col min="8711" max="8960" width="9.1796875" style="42"/>
    <col min="8961" max="8961" width="5" style="42" bestFit="1" customWidth="1"/>
    <col min="8962" max="8962" width="78.453125" style="42" customWidth="1"/>
    <col min="8963" max="8963" width="4.7265625" style="42" customWidth="1"/>
    <col min="8964" max="8964" width="9" style="42" bestFit="1" customWidth="1"/>
    <col min="8965" max="8965" width="13.1796875" style="42" customWidth="1"/>
    <col min="8966" max="8966" width="15.26953125" style="42" customWidth="1"/>
    <col min="8967" max="9216" width="9.1796875" style="42"/>
    <col min="9217" max="9217" width="5" style="42" bestFit="1" customWidth="1"/>
    <col min="9218" max="9218" width="78.453125" style="42" customWidth="1"/>
    <col min="9219" max="9219" width="4.7265625" style="42" customWidth="1"/>
    <col min="9220" max="9220" width="9" style="42" bestFit="1" customWidth="1"/>
    <col min="9221" max="9221" width="13.1796875" style="42" customWidth="1"/>
    <col min="9222" max="9222" width="15.26953125" style="42" customWidth="1"/>
    <col min="9223" max="9472" width="9.1796875" style="42"/>
    <col min="9473" max="9473" width="5" style="42" bestFit="1" customWidth="1"/>
    <col min="9474" max="9474" width="78.453125" style="42" customWidth="1"/>
    <col min="9475" max="9475" width="4.7265625" style="42" customWidth="1"/>
    <col min="9476" max="9476" width="9" style="42" bestFit="1" customWidth="1"/>
    <col min="9477" max="9477" width="13.1796875" style="42" customWidth="1"/>
    <col min="9478" max="9478" width="15.26953125" style="42" customWidth="1"/>
    <col min="9479" max="9728" width="9.1796875" style="42"/>
    <col min="9729" max="9729" width="5" style="42" bestFit="1" customWidth="1"/>
    <col min="9730" max="9730" width="78.453125" style="42" customWidth="1"/>
    <col min="9731" max="9731" width="4.7265625" style="42" customWidth="1"/>
    <col min="9732" max="9732" width="9" style="42" bestFit="1" customWidth="1"/>
    <col min="9733" max="9733" width="13.1796875" style="42" customWidth="1"/>
    <col min="9734" max="9734" width="15.26953125" style="42" customWidth="1"/>
    <col min="9735" max="9984" width="9.1796875" style="42"/>
    <col min="9985" max="9985" width="5" style="42" bestFit="1" customWidth="1"/>
    <col min="9986" max="9986" width="78.453125" style="42" customWidth="1"/>
    <col min="9987" max="9987" width="4.7265625" style="42" customWidth="1"/>
    <col min="9988" max="9988" width="9" style="42" bestFit="1" customWidth="1"/>
    <col min="9989" max="9989" width="13.1796875" style="42" customWidth="1"/>
    <col min="9990" max="9990" width="15.26953125" style="42" customWidth="1"/>
    <col min="9991" max="10240" width="9.1796875" style="42"/>
    <col min="10241" max="10241" width="5" style="42" bestFit="1" customWidth="1"/>
    <col min="10242" max="10242" width="78.453125" style="42" customWidth="1"/>
    <col min="10243" max="10243" width="4.7265625" style="42" customWidth="1"/>
    <col min="10244" max="10244" width="9" style="42" bestFit="1" customWidth="1"/>
    <col min="10245" max="10245" width="13.1796875" style="42" customWidth="1"/>
    <col min="10246" max="10246" width="15.26953125" style="42" customWidth="1"/>
    <col min="10247" max="10496" width="9.1796875" style="42"/>
    <col min="10497" max="10497" width="5" style="42" bestFit="1" customWidth="1"/>
    <col min="10498" max="10498" width="78.453125" style="42" customWidth="1"/>
    <col min="10499" max="10499" width="4.7265625" style="42" customWidth="1"/>
    <col min="10500" max="10500" width="9" style="42" bestFit="1" customWidth="1"/>
    <col min="10501" max="10501" width="13.1796875" style="42" customWidth="1"/>
    <col min="10502" max="10502" width="15.26953125" style="42" customWidth="1"/>
    <col min="10503" max="10752" width="9.1796875" style="42"/>
    <col min="10753" max="10753" width="5" style="42" bestFit="1" customWidth="1"/>
    <col min="10754" max="10754" width="78.453125" style="42" customWidth="1"/>
    <col min="10755" max="10755" width="4.7265625" style="42" customWidth="1"/>
    <col min="10756" max="10756" width="9" style="42" bestFit="1" customWidth="1"/>
    <col min="10757" max="10757" width="13.1796875" style="42" customWidth="1"/>
    <col min="10758" max="10758" width="15.26953125" style="42" customWidth="1"/>
    <col min="10759" max="11008" width="9.1796875" style="42"/>
    <col min="11009" max="11009" width="5" style="42" bestFit="1" customWidth="1"/>
    <col min="11010" max="11010" width="78.453125" style="42" customWidth="1"/>
    <col min="11011" max="11011" width="4.7265625" style="42" customWidth="1"/>
    <col min="11012" max="11012" width="9" style="42" bestFit="1" customWidth="1"/>
    <col min="11013" max="11013" width="13.1796875" style="42" customWidth="1"/>
    <col min="11014" max="11014" width="15.26953125" style="42" customWidth="1"/>
    <col min="11015" max="11264" width="9.1796875" style="42"/>
    <col min="11265" max="11265" width="5" style="42" bestFit="1" customWidth="1"/>
    <col min="11266" max="11266" width="78.453125" style="42" customWidth="1"/>
    <col min="11267" max="11267" width="4.7265625" style="42" customWidth="1"/>
    <col min="11268" max="11268" width="9" style="42" bestFit="1" customWidth="1"/>
    <col min="11269" max="11269" width="13.1796875" style="42" customWidth="1"/>
    <col min="11270" max="11270" width="15.26953125" style="42" customWidth="1"/>
    <col min="11271" max="11520" width="9.1796875" style="42"/>
    <col min="11521" max="11521" width="5" style="42" bestFit="1" customWidth="1"/>
    <col min="11522" max="11522" width="78.453125" style="42" customWidth="1"/>
    <col min="11523" max="11523" width="4.7265625" style="42" customWidth="1"/>
    <col min="11524" max="11524" width="9" style="42" bestFit="1" customWidth="1"/>
    <col min="11525" max="11525" width="13.1796875" style="42" customWidth="1"/>
    <col min="11526" max="11526" width="15.26953125" style="42" customWidth="1"/>
    <col min="11527" max="11776" width="9.1796875" style="42"/>
    <col min="11777" max="11777" width="5" style="42" bestFit="1" customWidth="1"/>
    <col min="11778" max="11778" width="78.453125" style="42" customWidth="1"/>
    <col min="11779" max="11779" width="4.7265625" style="42" customWidth="1"/>
    <col min="11780" max="11780" width="9" style="42" bestFit="1" customWidth="1"/>
    <col min="11781" max="11781" width="13.1796875" style="42" customWidth="1"/>
    <col min="11782" max="11782" width="15.26953125" style="42" customWidth="1"/>
    <col min="11783" max="12032" width="9.1796875" style="42"/>
    <col min="12033" max="12033" width="5" style="42" bestFit="1" customWidth="1"/>
    <col min="12034" max="12034" width="78.453125" style="42" customWidth="1"/>
    <col min="12035" max="12035" width="4.7265625" style="42" customWidth="1"/>
    <col min="12036" max="12036" width="9" style="42" bestFit="1" customWidth="1"/>
    <col min="12037" max="12037" width="13.1796875" style="42" customWidth="1"/>
    <col min="12038" max="12038" width="15.26953125" style="42" customWidth="1"/>
    <col min="12039" max="12288" width="9.1796875" style="42"/>
    <col min="12289" max="12289" width="5" style="42" bestFit="1" customWidth="1"/>
    <col min="12290" max="12290" width="78.453125" style="42" customWidth="1"/>
    <col min="12291" max="12291" width="4.7265625" style="42" customWidth="1"/>
    <col min="12292" max="12292" width="9" style="42" bestFit="1" customWidth="1"/>
    <col min="12293" max="12293" width="13.1796875" style="42" customWidth="1"/>
    <col min="12294" max="12294" width="15.26953125" style="42" customWidth="1"/>
    <col min="12295" max="12544" width="9.1796875" style="42"/>
    <col min="12545" max="12545" width="5" style="42" bestFit="1" customWidth="1"/>
    <col min="12546" max="12546" width="78.453125" style="42" customWidth="1"/>
    <col min="12547" max="12547" width="4.7265625" style="42" customWidth="1"/>
    <col min="12548" max="12548" width="9" style="42" bestFit="1" customWidth="1"/>
    <col min="12549" max="12549" width="13.1796875" style="42" customWidth="1"/>
    <col min="12550" max="12550" width="15.26953125" style="42" customWidth="1"/>
    <col min="12551" max="12800" width="9.1796875" style="42"/>
    <col min="12801" max="12801" width="5" style="42" bestFit="1" customWidth="1"/>
    <col min="12802" max="12802" width="78.453125" style="42" customWidth="1"/>
    <col min="12803" max="12803" width="4.7265625" style="42" customWidth="1"/>
    <col min="12804" max="12804" width="9" style="42" bestFit="1" customWidth="1"/>
    <col min="12805" max="12805" width="13.1796875" style="42" customWidth="1"/>
    <col min="12806" max="12806" width="15.26953125" style="42" customWidth="1"/>
    <col min="12807" max="13056" width="9.1796875" style="42"/>
    <col min="13057" max="13057" width="5" style="42" bestFit="1" customWidth="1"/>
    <col min="13058" max="13058" width="78.453125" style="42" customWidth="1"/>
    <col min="13059" max="13059" width="4.7265625" style="42" customWidth="1"/>
    <col min="13060" max="13060" width="9" style="42" bestFit="1" customWidth="1"/>
    <col min="13061" max="13061" width="13.1796875" style="42" customWidth="1"/>
    <col min="13062" max="13062" width="15.26953125" style="42" customWidth="1"/>
    <col min="13063" max="13312" width="9.1796875" style="42"/>
    <col min="13313" max="13313" width="5" style="42" bestFit="1" customWidth="1"/>
    <col min="13314" max="13314" width="78.453125" style="42" customWidth="1"/>
    <col min="13315" max="13315" width="4.7265625" style="42" customWidth="1"/>
    <col min="13316" max="13316" width="9" style="42" bestFit="1" customWidth="1"/>
    <col min="13317" max="13317" width="13.1796875" style="42" customWidth="1"/>
    <col min="13318" max="13318" width="15.26953125" style="42" customWidth="1"/>
    <col min="13319" max="13568" width="9.1796875" style="42"/>
    <col min="13569" max="13569" width="5" style="42" bestFit="1" customWidth="1"/>
    <col min="13570" max="13570" width="78.453125" style="42" customWidth="1"/>
    <col min="13571" max="13571" width="4.7265625" style="42" customWidth="1"/>
    <col min="13572" max="13572" width="9" style="42" bestFit="1" customWidth="1"/>
    <col min="13573" max="13573" width="13.1796875" style="42" customWidth="1"/>
    <col min="13574" max="13574" width="15.26953125" style="42" customWidth="1"/>
    <col min="13575" max="13824" width="9.1796875" style="42"/>
    <col min="13825" max="13825" width="5" style="42" bestFit="1" customWidth="1"/>
    <col min="13826" max="13826" width="78.453125" style="42" customWidth="1"/>
    <col min="13827" max="13827" width="4.7265625" style="42" customWidth="1"/>
    <col min="13828" max="13828" width="9" style="42" bestFit="1" customWidth="1"/>
    <col min="13829" max="13829" width="13.1796875" style="42" customWidth="1"/>
    <col min="13830" max="13830" width="15.26953125" style="42" customWidth="1"/>
    <col min="13831" max="14080" width="9.1796875" style="42"/>
    <col min="14081" max="14081" width="5" style="42" bestFit="1" customWidth="1"/>
    <col min="14082" max="14082" width="78.453125" style="42" customWidth="1"/>
    <col min="14083" max="14083" width="4.7265625" style="42" customWidth="1"/>
    <col min="14084" max="14084" width="9" style="42" bestFit="1" customWidth="1"/>
    <col min="14085" max="14085" width="13.1796875" style="42" customWidth="1"/>
    <col min="14086" max="14086" width="15.26953125" style="42" customWidth="1"/>
    <col min="14087" max="14336" width="9.1796875" style="42"/>
    <col min="14337" max="14337" width="5" style="42" bestFit="1" customWidth="1"/>
    <col min="14338" max="14338" width="78.453125" style="42" customWidth="1"/>
    <col min="14339" max="14339" width="4.7265625" style="42" customWidth="1"/>
    <col min="14340" max="14340" width="9" style="42" bestFit="1" customWidth="1"/>
    <col min="14341" max="14341" width="13.1796875" style="42" customWidth="1"/>
    <col min="14342" max="14342" width="15.26953125" style="42" customWidth="1"/>
    <col min="14343" max="14592" width="9.1796875" style="42"/>
    <col min="14593" max="14593" width="5" style="42" bestFit="1" customWidth="1"/>
    <col min="14594" max="14594" width="78.453125" style="42" customWidth="1"/>
    <col min="14595" max="14595" width="4.7265625" style="42" customWidth="1"/>
    <col min="14596" max="14596" width="9" style="42" bestFit="1" customWidth="1"/>
    <col min="14597" max="14597" width="13.1796875" style="42" customWidth="1"/>
    <col min="14598" max="14598" width="15.26953125" style="42" customWidth="1"/>
    <col min="14599" max="14848" width="9.1796875" style="42"/>
    <col min="14849" max="14849" width="5" style="42" bestFit="1" customWidth="1"/>
    <col min="14850" max="14850" width="78.453125" style="42" customWidth="1"/>
    <col min="14851" max="14851" width="4.7265625" style="42" customWidth="1"/>
    <col min="14852" max="14852" width="9" style="42" bestFit="1" customWidth="1"/>
    <col min="14853" max="14853" width="13.1796875" style="42" customWidth="1"/>
    <col min="14854" max="14854" width="15.26953125" style="42" customWidth="1"/>
    <col min="14855" max="15104" width="9.1796875" style="42"/>
    <col min="15105" max="15105" width="5" style="42" bestFit="1" customWidth="1"/>
    <col min="15106" max="15106" width="78.453125" style="42" customWidth="1"/>
    <col min="15107" max="15107" width="4.7265625" style="42" customWidth="1"/>
    <col min="15108" max="15108" width="9" style="42" bestFit="1" customWidth="1"/>
    <col min="15109" max="15109" width="13.1796875" style="42" customWidth="1"/>
    <col min="15110" max="15110" width="15.26953125" style="42" customWidth="1"/>
    <col min="15111" max="15360" width="9.1796875" style="42"/>
    <col min="15361" max="15361" width="5" style="42" bestFit="1" customWidth="1"/>
    <col min="15362" max="15362" width="78.453125" style="42" customWidth="1"/>
    <col min="15363" max="15363" width="4.7265625" style="42" customWidth="1"/>
    <col min="15364" max="15364" width="9" style="42" bestFit="1" customWidth="1"/>
    <col min="15365" max="15365" width="13.1796875" style="42" customWidth="1"/>
    <col min="15366" max="15366" width="15.26953125" style="42" customWidth="1"/>
    <col min="15367" max="15616" width="9.1796875" style="42"/>
    <col min="15617" max="15617" width="5" style="42" bestFit="1" customWidth="1"/>
    <col min="15618" max="15618" width="78.453125" style="42" customWidth="1"/>
    <col min="15619" max="15619" width="4.7265625" style="42" customWidth="1"/>
    <col min="15620" max="15620" width="9" style="42" bestFit="1" customWidth="1"/>
    <col min="15621" max="15621" width="13.1796875" style="42" customWidth="1"/>
    <col min="15622" max="15622" width="15.26953125" style="42" customWidth="1"/>
    <col min="15623" max="15872" width="9.1796875" style="42"/>
    <col min="15873" max="15873" width="5" style="42" bestFit="1" customWidth="1"/>
    <col min="15874" max="15874" width="78.453125" style="42" customWidth="1"/>
    <col min="15875" max="15875" width="4.7265625" style="42" customWidth="1"/>
    <col min="15876" max="15876" width="9" style="42" bestFit="1" customWidth="1"/>
    <col min="15877" max="15877" width="13.1796875" style="42" customWidth="1"/>
    <col min="15878" max="15878" width="15.26953125" style="42" customWidth="1"/>
    <col min="15879" max="16128" width="9.1796875" style="42"/>
    <col min="16129" max="16129" width="5" style="42" bestFit="1" customWidth="1"/>
    <col min="16130" max="16130" width="78.453125" style="42" customWidth="1"/>
    <col min="16131" max="16131" width="4.7265625" style="42" customWidth="1"/>
    <col min="16132" max="16132" width="9" style="42" bestFit="1" customWidth="1"/>
    <col min="16133" max="16133" width="13.1796875" style="42" customWidth="1"/>
    <col min="16134" max="16134" width="15.26953125" style="42" customWidth="1"/>
    <col min="16135" max="16384" width="9.1796875" style="42"/>
  </cols>
  <sheetData>
    <row r="1" spans="1:6" ht="15.5" x14ac:dyDescent="0.35">
      <c r="A1" s="84" t="s">
        <v>296</v>
      </c>
      <c r="B1" s="1"/>
      <c r="C1" s="1"/>
      <c r="D1" s="2"/>
      <c r="E1" s="3"/>
      <c r="F1" s="85" t="s">
        <v>88</v>
      </c>
    </row>
    <row r="2" spans="1:6" ht="18.5" x14ac:dyDescent="0.45">
      <c r="A2" s="4" t="s">
        <v>39</v>
      </c>
      <c r="B2" s="4"/>
      <c r="C2" s="4"/>
      <c r="D2" s="2"/>
      <c r="E2" s="3"/>
    </row>
    <row r="3" spans="1:6" ht="18.5" x14ac:dyDescent="0.45">
      <c r="A3" s="5" t="s">
        <v>40</v>
      </c>
      <c r="B3" s="5"/>
      <c r="C3" s="5"/>
      <c r="D3" s="6"/>
      <c r="E3" s="7"/>
      <c r="F3" s="7"/>
    </row>
    <row r="4" spans="1:6" x14ac:dyDescent="0.3">
      <c r="A4" s="8"/>
      <c r="B4" s="8"/>
      <c r="C4" s="9"/>
      <c r="D4" s="10"/>
      <c r="E4" s="10"/>
      <c r="F4" s="10"/>
    </row>
    <row r="5" spans="1:6" ht="13.5" thickBot="1" x14ac:dyDescent="0.35">
      <c r="A5" s="11"/>
      <c r="B5" s="12"/>
      <c r="C5" s="13"/>
      <c r="D5" s="14"/>
      <c r="E5" s="14"/>
      <c r="F5" s="15"/>
    </row>
    <row r="6" spans="1:6" ht="24.5" thickBot="1" x14ac:dyDescent="0.35">
      <c r="A6" s="16" t="s">
        <v>41</v>
      </c>
      <c r="B6" s="17" t="s">
        <v>42</v>
      </c>
      <c r="C6" s="18" t="s">
        <v>25</v>
      </c>
      <c r="D6" s="19" t="s">
        <v>43</v>
      </c>
      <c r="E6" s="319" t="s">
        <v>44</v>
      </c>
      <c r="F6" s="320" t="s">
        <v>45</v>
      </c>
    </row>
    <row r="7" spans="1:6" ht="13.5" thickBot="1" x14ac:dyDescent="0.35">
      <c r="A7" s="365" t="s">
        <v>46</v>
      </c>
      <c r="B7" s="20" t="s">
        <v>47</v>
      </c>
      <c r="C7" s="21"/>
      <c r="D7" s="22"/>
      <c r="E7" s="23"/>
      <c r="F7" s="24">
        <f>SUM(F8:F27)</f>
        <v>0</v>
      </c>
    </row>
    <row r="8" spans="1:6" ht="24" x14ac:dyDescent="0.3">
      <c r="A8" s="366"/>
      <c r="B8" s="25" t="s">
        <v>278</v>
      </c>
      <c r="C8" s="26" t="s">
        <v>48</v>
      </c>
      <c r="D8" s="27">
        <v>180</v>
      </c>
      <c r="E8" s="28"/>
      <c r="F8" s="29">
        <f>(ROUND(E8,2))*D8</f>
        <v>0</v>
      </c>
    </row>
    <row r="9" spans="1:6" ht="24" x14ac:dyDescent="0.3">
      <c r="A9" s="366"/>
      <c r="B9" s="30" t="s">
        <v>279</v>
      </c>
      <c r="C9" s="31" t="s">
        <v>48</v>
      </c>
      <c r="D9" s="32">
        <v>45</v>
      </c>
      <c r="E9" s="33"/>
      <c r="F9" s="29">
        <f t="shared" ref="F9:F27" si="0">ROUND(E9,2)*D9</f>
        <v>0</v>
      </c>
    </row>
    <row r="10" spans="1:6" ht="24" x14ac:dyDescent="0.3">
      <c r="A10" s="366"/>
      <c r="B10" s="34" t="s">
        <v>280</v>
      </c>
      <c r="C10" s="31" t="s">
        <v>48</v>
      </c>
      <c r="D10" s="32">
        <v>30</v>
      </c>
      <c r="E10" s="35"/>
      <c r="F10" s="29">
        <f>ROUND(E10,2)*D10</f>
        <v>0</v>
      </c>
    </row>
    <row r="11" spans="1:6" ht="24" x14ac:dyDescent="0.3">
      <c r="A11" s="366"/>
      <c r="B11" s="34" t="s">
        <v>281</v>
      </c>
      <c r="C11" s="31" t="s">
        <v>48</v>
      </c>
      <c r="D11" s="32">
        <v>50</v>
      </c>
      <c r="E11" s="33"/>
      <c r="F11" s="29">
        <f t="shared" si="0"/>
        <v>0</v>
      </c>
    </row>
    <row r="12" spans="1:6" ht="36" x14ac:dyDescent="0.3">
      <c r="A12" s="366"/>
      <c r="B12" s="34" t="s">
        <v>282</v>
      </c>
      <c r="C12" s="31" t="s">
        <v>48</v>
      </c>
      <c r="D12" s="32">
        <v>25</v>
      </c>
      <c r="E12" s="33"/>
      <c r="F12" s="29">
        <f t="shared" si="0"/>
        <v>0</v>
      </c>
    </row>
    <row r="13" spans="1:6" ht="12.75" customHeight="1" x14ac:dyDescent="0.3">
      <c r="A13" s="366"/>
      <c r="B13" s="34" t="s">
        <v>283</v>
      </c>
      <c r="C13" s="31" t="s">
        <v>49</v>
      </c>
      <c r="D13" s="32">
        <v>10</v>
      </c>
      <c r="E13" s="33"/>
      <c r="F13" s="29">
        <f t="shared" si="0"/>
        <v>0</v>
      </c>
    </row>
    <row r="14" spans="1:6" x14ac:dyDescent="0.3">
      <c r="A14" s="366"/>
      <c r="B14" s="30" t="s">
        <v>186</v>
      </c>
      <c r="C14" s="31" t="s">
        <v>49</v>
      </c>
      <c r="D14" s="32">
        <v>5</v>
      </c>
      <c r="E14" s="33"/>
      <c r="F14" s="29">
        <f t="shared" si="0"/>
        <v>0</v>
      </c>
    </row>
    <row r="15" spans="1:6" ht="36" customHeight="1" x14ac:dyDescent="0.3">
      <c r="A15" s="366"/>
      <c r="B15" s="30" t="s">
        <v>187</v>
      </c>
      <c r="C15" s="31" t="s">
        <v>48</v>
      </c>
      <c r="D15" s="32">
        <v>1</v>
      </c>
      <c r="E15" s="33"/>
      <c r="F15" s="29">
        <f t="shared" si="0"/>
        <v>0</v>
      </c>
    </row>
    <row r="16" spans="1:6" ht="36" x14ac:dyDescent="0.3">
      <c r="A16" s="366"/>
      <c r="B16" s="30" t="s">
        <v>188</v>
      </c>
      <c r="C16" s="31" t="s">
        <v>48</v>
      </c>
      <c r="D16" s="32">
        <v>1</v>
      </c>
      <c r="E16" s="33"/>
      <c r="F16" s="29">
        <f t="shared" si="0"/>
        <v>0</v>
      </c>
    </row>
    <row r="17" spans="1:13" ht="36" x14ac:dyDescent="0.3">
      <c r="A17" s="366"/>
      <c r="B17" s="30" t="s">
        <v>189</v>
      </c>
      <c r="C17" s="31" t="s">
        <v>48</v>
      </c>
      <c r="D17" s="32">
        <v>1</v>
      </c>
      <c r="E17" s="33"/>
      <c r="F17" s="29">
        <f t="shared" si="0"/>
        <v>0</v>
      </c>
      <c r="K17" s="429"/>
    </row>
    <row r="18" spans="1:13" ht="36" x14ac:dyDescent="0.3">
      <c r="A18" s="366"/>
      <c r="B18" s="30" t="s">
        <v>190</v>
      </c>
      <c r="C18" s="31" t="s">
        <v>48</v>
      </c>
      <c r="D18" s="32">
        <v>1</v>
      </c>
      <c r="E18" s="33"/>
      <c r="F18" s="29">
        <f t="shared" si="0"/>
        <v>0</v>
      </c>
    </row>
    <row r="19" spans="1:13" ht="36" x14ac:dyDescent="0.3">
      <c r="A19" s="366"/>
      <c r="B19" s="30" t="s">
        <v>191</v>
      </c>
      <c r="C19" s="31" t="s">
        <v>48</v>
      </c>
      <c r="D19" s="32">
        <v>1</v>
      </c>
      <c r="E19" s="33"/>
      <c r="F19" s="29">
        <f t="shared" si="0"/>
        <v>0</v>
      </c>
    </row>
    <row r="20" spans="1:13" ht="36" x14ac:dyDescent="0.3">
      <c r="A20" s="366"/>
      <c r="B20" s="30" t="s">
        <v>192</v>
      </c>
      <c r="C20" s="31" t="s">
        <v>48</v>
      </c>
      <c r="D20" s="32">
        <v>1</v>
      </c>
      <c r="E20" s="33"/>
      <c r="F20" s="29">
        <f t="shared" si="0"/>
        <v>0</v>
      </c>
    </row>
    <row r="21" spans="1:13" ht="24" x14ac:dyDescent="0.3">
      <c r="A21" s="366"/>
      <c r="B21" s="30" t="s">
        <v>193</v>
      </c>
      <c r="C21" s="31" t="s">
        <v>48</v>
      </c>
      <c r="D21" s="36">
        <v>40</v>
      </c>
      <c r="E21" s="37"/>
      <c r="F21" s="29">
        <f t="shared" si="0"/>
        <v>0</v>
      </c>
      <c r="G21" s="14"/>
      <c r="H21" s="38"/>
      <c r="I21" s="39"/>
      <c r="J21" s="40"/>
      <c r="K21" s="41"/>
      <c r="L21" s="41"/>
      <c r="M21" s="41"/>
    </row>
    <row r="22" spans="1:13" x14ac:dyDescent="0.3">
      <c r="A22" s="366"/>
      <c r="B22" s="30" t="s">
        <v>50</v>
      </c>
      <c r="C22" s="31" t="s">
        <v>49</v>
      </c>
      <c r="D22" s="32">
        <v>4</v>
      </c>
      <c r="E22" s="33"/>
      <c r="F22" s="29">
        <f t="shared" si="0"/>
        <v>0</v>
      </c>
    </row>
    <row r="23" spans="1:13" ht="24" x14ac:dyDescent="0.3">
      <c r="A23" s="366"/>
      <c r="B23" s="30" t="s">
        <v>284</v>
      </c>
      <c r="C23" s="31" t="s">
        <v>48</v>
      </c>
      <c r="D23" s="32">
        <v>100</v>
      </c>
      <c r="E23" s="33"/>
      <c r="F23" s="29">
        <f t="shared" si="0"/>
        <v>0</v>
      </c>
    </row>
    <row r="24" spans="1:13" ht="24" x14ac:dyDescent="0.3">
      <c r="A24" s="366"/>
      <c r="B24" s="30" t="s">
        <v>285</v>
      </c>
      <c r="C24" s="31" t="s">
        <v>48</v>
      </c>
      <c r="D24" s="32">
        <v>20</v>
      </c>
      <c r="E24" s="33"/>
      <c r="F24" s="29">
        <f t="shared" si="0"/>
        <v>0</v>
      </c>
    </row>
    <row r="25" spans="1:13" ht="24" x14ac:dyDescent="0.3">
      <c r="A25" s="366"/>
      <c r="B25" s="30" t="s">
        <v>286</v>
      </c>
      <c r="C25" s="31" t="s">
        <v>48</v>
      </c>
      <c r="D25" s="32">
        <v>12</v>
      </c>
      <c r="E25" s="33"/>
      <c r="F25" s="29">
        <f t="shared" si="0"/>
        <v>0</v>
      </c>
    </row>
    <row r="26" spans="1:13" ht="24" x14ac:dyDescent="0.3">
      <c r="A26" s="366"/>
      <c r="B26" s="30" t="s">
        <v>287</v>
      </c>
      <c r="C26" s="31" t="s">
        <v>48</v>
      </c>
      <c r="D26" s="32">
        <v>1</v>
      </c>
      <c r="E26" s="33"/>
      <c r="F26" s="29">
        <f t="shared" si="0"/>
        <v>0</v>
      </c>
    </row>
    <row r="27" spans="1:13" ht="24.5" thickBot="1" x14ac:dyDescent="0.35">
      <c r="A27" s="367"/>
      <c r="B27" s="43" t="s">
        <v>288</v>
      </c>
      <c r="C27" s="31" t="s">
        <v>48</v>
      </c>
      <c r="D27" s="32">
        <v>500</v>
      </c>
      <c r="E27" s="33"/>
      <c r="F27" s="29">
        <f t="shared" si="0"/>
        <v>0</v>
      </c>
    </row>
    <row r="28" spans="1:13" ht="13.5" thickBot="1" x14ac:dyDescent="0.35">
      <c r="A28" s="363" t="s">
        <v>51</v>
      </c>
      <c r="B28" s="44" t="s">
        <v>52</v>
      </c>
      <c r="C28" s="21"/>
      <c r="D28" s="45"/>
      <c r="E28" s="46"/>
      <c r="F28" s="24">
        <f>SUM(F29:F33)</f>
        <v>0</v>
      </c>
    </row>
    <row r="29" spans="1:13" ht="12.75" customHeight="1" x14ac:dyDescent="0.3">
      <c r="A29" s="364"/>
      <c r="B29" s="34" t="s">
        <v>194</v>
      </c>
      <c r="C29" s="26" t="s">
        <v>48</v>
      </c>
      <c r="D29" s="27">
        <v>2000</v>
      </c>
      <c r="E29" s="28"/>
      <c r="F29" s="29">
        <f t="shared" ref="F29:F33" si="1">ROUND(E29,2)*D29</f>
        <v>0</v>
      </c>
    </row>
    <row r="30" spans="1:13" ht="12.75" customHeight="1" x14ac:dyDescent="0.3">
      <c r="A30" s="364"/>
      <c r="B30" s="47" t="s">
        <v>195</v>
      </c>
      <c r="C30" s="31" t="s">
        <v>48</v>
      </c>
      <c r="D30" s="48">
        <v>1</v>
      </c>
      <c r="E30" s="33"/>
      <c r="F30" s="29">
        <f t="shared" si="1"/>
        <v>0</v>
      </c>
    </row>
    <row r="31" spans="1:13" ht="12.75" customHeight="1" x14ac:dyDescent="0.3">
      <c r="A31" s="364"/>
      <c r="B31" s="49" t="s">
        <v>53</v>
      </c>
      <c r="C31" s="31" t="s">
        <v>48</v>
      </c>
      <c r="D31" s="48">
        <v>100</v>
      </c>
      <c r="E31" s="33"/>
      <c r="F31" s="29">
        <f t="shared" si="1"/>
        <v>0</v>
      </c>
    </row>
    <row r="32" spans="1:13" ht="12.75" customHeight="1" x14ac:dyDescent="0.3">
      <c r="A32" s="364"/>
      <c r="B32" s="34" t="s">
        <v>196</v>
      </c>
      <c r="C32" s="31" t="s">
        <v>48</v>
      </c>
      <c r="D32" s="32">
        <v>1</v>
      </c>
      <c r="E32" s="33"/>
      <c r="F32" s="29">
        <f t="shared" si="1"/>
        <v>0</v>
      </c>
    </row>
    <row r="33" spans="1:6" ht="13.5" customHeight="1" thickBot="1" x14ac:dyDescent="0.35">
      <c r="A33" s="368"/>
      <c r="B33" s="34" t="s">
        <v>54</v>
      </c>
      <c r="C33" s="50" t="s">
        <v>48</v>
      </c>
      <c r="D33" s="32">
        <v>20</v>
      </c>
      <c r="E33" s="33"/>
      <c r="F33" s="29">
        <f t="shared" si="1"/>
        <v>0</v>
      </c>
    </row>
    <row r="34" spans="1:6" ht="13.5" thickBot="1" x14ac:dyDescent="0.35">
      <c r="A34" s="363" t="s">
        <v>55</v>
      </c>
      <c r="B34" s="44" t="s">
        <v>56</v>
      </c>
      <c r="C34" s="21"/>
      <c r="D34" s="45"/>
      <c r="E34" s="46"/>
      <c r="F34" s="24">
        <f>SUM(F35:F57)</f>
        <v>0</v>
      </c>
    </row>
    <row r="35" spans="1:6" x14ac:dyDescent="0.3">
      <c r="A35" s="364"/>
      <c r="B35" s="51" t="s">
        <v>57</v>
      </c>
      <c r="C35" s="26" t="s">
        <v>49</v>
      </c>
      <c r="D35" s="27">
        <v>80</v>
      </c>
      <c r="E35" s="28"/>
      <c r="F35" s="29">
        <f t="shared" ref="F35:F57" si="2">ROUND(E35,2)*D35</f>
        <v>0</v>
      </c>
    </row>
    <row r="36" spans="1:6" ht="24" x14ac:dyDescent="0.3">
      <c r="A36" s="364"/>
      <c r="B36" s="51" t="s">
        <v>58</v>
      </c>
      <c r="C36" s="26" t="s">
        <v>49</v>
      </c>
      <c r="D36" s="27">
        <v>30</v>
      </c>
      <c r="E36" s="33"/>
      <c r="F36" s="29">
        <f t="shared" si="2"/>
        <v>0</v>
      </c>
    </row>
    <row r="37" spans="1:6" x14ac:dyDescent="0.3">
      <c r="A37" s="364"/>
      <c r="B37" s="34" t="s">
        <v>59</v>
      </c>
      <c r="C37" s="31" t="s">
        <v>49</v>
      </c>
      <c r="D37" s="32">
        <v>2</v>
      </c>
      <c r="E37" s="33"/>
      <c r="F37" s="29">
        <f t="shared" si="2"/>
        <v>0</v>
      </c>
    </row>
    <row r="38" spans="1:6" ht="12.75" customHeight="1" x14ac:dyDescent="0.3">
      <c r="A38" s="364"/>
      <c r="B38" s="30" t="s">
        <v>60</v>
      </c>
      <c r="C38" s="31" t="s">
        <v>49</v>
      </c>
      <c r="D38" s="32">
        <v>2</v>
      </c>
      <c r="E38" s="33"/>
      <c r="F38" s="29">
        <f t="shared" si="2"/>
        <v>0</v>
      </c>
    </row>
    <row r="39" spans="1:6" x14ac:dyDescent="0.3">
      <c r="A39" s="364"/>
      <c r="B39" s="30" t="s">
        <v>61</v>
      </c>
      <c r="C39" s="31" t="s">
        <v>49</v>
      </c>
      <c r="D39" s="32">
        <v>2</v>
      </c>
      <c r="E39" s="33"/>
      <c r="F39" s="29">
        <f t="shared" si="2"/>
        <v>0</v>
      </c>
    </row>
    <row r="40" spans="1:6" ht="12.75" customHeight="1" x14ac:dyDescent="0.3">
      <c r="A40" s="364"/>
      <c r="B40" s="30" t="s">
        <v>197</v>
      </c>
      <c r="C40" s="31" t="s">
        <v>49</v>
      </c>
      <c r="D40" s="32">
        <v>5</v>
      </c>
      <c r="E40" s="33"/>
      <c r="F40" s="29">
        <f t="shared" si="2"/>
        <v>0</v>
      </c>
    </row>
    <row r="41" spans="1:6" x14ac:dyDescent="0.3">
      <c r="A41" s="364"/>
      <c r="B41" s="30" t="s">
        <v>62</v>
      </c>
      <c r="C41" s="31" t="s">
        <v>49</v>
      </c>
      <c r="D41" s="32">
        <v>3</v>
      </c>
      <c r="E41" s="33"/>
      <c r="F41" s="29">
        <f t="shared" si="2"/>
        <v>0</v>
      </c>
    </row>
    <row r="42" spans="1:6" x14ac:dyDescent="0.3">
      <c r="A42" s="364"/>
      <c r="B42" s="30" t="s">
        <v>63</v>
      </c>
      <c r="C42" s="31" t="s">
        <v>49</v>
      </c>
      <c r="D42" s="32">
        <v>2</v>
      </c>
      <c r="E42" s="33"/>
      <c r="F42" s="29">
        <f t="shared" si="2"/>
        <v>0</v>
      </c>
    </row>
    <row r="43" spans="1:6" x14ac:dyDescent="0.3">
      <c r="A43" s="364"/>
      <c r="B43" s="30" t="s">
        <v>64</v>
      </c>
      <c r="C43" s="31" t="s">
        <v>49</v>
      </c>
      <c r="D43" s="32">
        <v>2</v>
      </c>
      <c r="E43" s="33"/>
      <c r="F43" s="29">
        <f t="shared" si="2"/>
        <v>0</v>
      </c>
    </row>
    <row r="44" spans="1:6" x14ac:dyDescent="0.3">
      <c r="A44" s="364"/>
      <c r="B44" s="30" t="s">
        <v>65</v>
      </c>
      <c r="C44" s="31" t="s">
        <v>49</v>
      </c>
      <c r="D44" s="32">
        <v>1</v>
      </c>
      <c r="E44" s="33"/>
      <c r="F44" s="29">
        <f t="shared" si="2"/>
        <v>0</v>
      </c>
    </row>
    <row r="45" spans="1:6" x14ac:dyDescent="0.3">
      <c r="A45" s="364"/>
      <c r="B45" s="30" t="s">
        <v>66</v>
      </c>
      <c r="C45" s="31" t="s">
        <v>49</v>
      </c>
      <c r="D45" s="32">
        <v>5</v>
      </c>
      <c r="E45" s="33"/>
      <c r="F45" s="29">
        <f t="shared" si="2"/>
        <v>0</v>
      </c>
    </row>
    <row r="46" spans="1:6" ht="12.75" customHeight="1" x14ac:dyDescent="0.3">
      <c r="A46" s="364"/>
      <c r="B46" s="30" t="s">
        <v>198</v>
      </c>
      <c r="C46" s="31" t="s">
        <v>49</v>
      </c>
      <c r="D46" s="32">
        <v>3</v>
      </c>
      <c r="E46" s="33"/>
      <c r="F46" s="29">
        <f t="shared" si="2"/>
        <v>0</v>
      </c>
    </row>
    <row r="47" spans="1:6" ht="12.75" customHeight="1" x14ac:dyDescent="0.3">
      <c r="A47" s="364"/>
      <c r="B47" s="30" t="s">
        <v>199</v>
      </c>
      <c r="C47" s="31" t="s">
        <v>49</v>
      </c>
      <c r="D47" s="32">
        <v>3</v>
      </c>
      <c r="E47" s="33"/>
      <c r="F47" s="29">
        <f t="shared" si="2"/>
        <v>0</v>
      </c>
    </row>
    <row r="48" spans="1:6" ht="12.75" customHeight="1" x14ac:dyDescent="0.3">
      <c r="A48" s="364"/>
      <c r="B48" s="30" t="s">
        <v>67</v>
      </c>
      <c r="C48" s="31" t="s">
        <v>49</v>
      </c>
      <c r="D48" s="32">
        <v>3</v>
      </c>
      <c r="E48" s="33"/>
      <c r="F48" s="29">
        <f t="shared" si="2"/>
        <v>0</v>
      </c>
    </row>
    <row r="49" spans="1:6" ht="12.75" customHeight="1" x14ac:dyDescent="0.3">
      <c r="A49" s="364"/>
      <c r="B49" s="30" t="s">
        <v>68</v>
      </c>
      <c r="C49" s="31" t="s">
        <v>49</v>
      </c>
      <c r="D49" s="32">
        <v>3</v>
      </c>
      <c r="E49" s="33"/>
      <c r="F49" s="29">
        <f t="shared" si="2"/>
        <v>0</v>
      </c>
    </row>
    <row r="50" spans="1:6" x14ac:dyDescent="0.3">
      <c r="A50" s="364"/>
      <c r="B50" s="30" t="s">
        <v>200</v>
      </c>
      <c r="C50" s="31" t="s">
        <v>49</v>
      </c>
      <c r="D50" s="32">
        <v>2</v>
      </c>
      <c r="E50" s="33"/>
      <c r="F50" s="29">
        <f t="shared" si="2"/>
        <v>0</v>
      </c>
    </row>
    <row r="51" spans="1:6" x14ac:dyDescent="0.3">
      <c r="A51" s="364"/>
      <c r="B51" s="30" t="s">
        <v>201</v>
      </c>
      <c r="C51" s="31" t="s">
        <v>49</v>
      </c>
      <c r="D51" s="32">
        <v>2</v>
      </c>
      <c r="E51" s="33"/>
      <c r="F51" s="29">
        <f t="shared" si="2"/>
        <v>0</v>
      </c>
    </row>
    <row r="52" spans="1:6" x14ac:dyDescent="0.3">
      <c r="A52" s="364"/>
      <c r="B52" s="34" t="s">
        <v>69</v>
      </c>
      <c r="C52" s="50" t="s">
        <v>49</v>
      </c>
      <c r="D52" s="32">
        <v>2</v>
      </c>
      <c r="E52" s="52"/>
      <c r="F52" s="29">
        <f t="shared" si="2"/>
        <v>0</v>
      </c>
    </row>
    <row r="53" spans="1:6" ht="12.75" customHeight="1" x14ac:dyDescent="0.3">
      <c r="A53" s="364"/>
      <c r="B53" s="30" t="s">
        <v>202</v>
      </c>
      <c r="C53" s="31" t="s">
        <v>49</v>
      </c>
      <c r="D53" s="32">
        <v>15</v>
      </c>
      <c r="E53" s="33"/>
      <c r="F53" s="29">
        <f t="shared" si="2"/>
        <v>0</v>
      </c>
    </row>
    <row r="54" spans="1:6" x14ac:dyDescent="0.3">
      <c r="A54" s="364"/>
      <c r="B54" s="30" t="s">
        <v>70</v>
      </c>
      <c r="C54" s="31" t="s">
        <v>49</v>
      </c>
      <c r="D54" s="32">
        <v>2</v>
      </c>
      <c r="E54" s="52"/>
      <c r="F54" s="29">
        <f t="shared" si="2"/>
        <v>0</v>
      </c>
    </row>
    <row r="55" spans="1:6" x14ac:dyDescent="0.3">
      <c r="A55" s="364"/>
      <c r="B55" s="30" t="s">
        <v>203</v>
      </c>
      <c r="C55" s="31" t="s">
        <v>49</v>
      </c>
      <c r="D55" s="32">
        <v>5</v>
      </c>
      <c r="E55" s="33"/>
      <c r="F55" s="29">
        <f t="shared" si="2"/>
        <v>0</v>
      </c>
    </row>
    <row r="56" spans="1:6" ht="24" x14ac:dyDescent="0.3">
      <c r="A56" s="364"/>
      <c r="B56" s="34" t="s">
        <v>71</v>
      </c>
      <c r="C56" s="31" t="s">
        <v>49</v>
      </c>
      <c r="D56" s="32">
        <v>3</v>
      </c>
      <c r="E56" s="33"/>
      <c r="F56" s="29">
        <f t="shared" si="2"/>
        <v>0</v>
      </c>
    </row>
    <row r="57" spans="1:6" ht="13.5" thickBot="1" x14ac:dyDescent="0.35">
      <c r="A57" s="364"/>
      <c r="B57" s="53" t="s">
        <v>72</v>
      </c>
      <c r="C57" s="31" t="s">
        <v>49</v>
      </c>
      <c r="D57" s="32">
        <v>5</v>
      </c>
      <c r="E57" s="33"/>
      <c r="F57" s="29">
        <f t="shared" si="2"/>
        <v>0</v>
      </c>
    </row>
    <row r="58" spans="1:6" ht="13.5" thickBot="1" x14ac:dyDescent="0.35">
      <c r="A58" s="363" t="s">
        <v>73</v>
      </c>
      <c r="B58" s="44" t="s">
        <v>74</v>
      </c>
      <c r="C58" s="54"/>
      <c r="D58" s="45"/>
      <c r="E58" s="46"/>
      <c r="F58" s="24">
        <f>SUM(F59:F63)</f>
        <v>0</v>
      </c>
    </row>
    <row r="59" spans="1:6" ht="12.75" customHeight="1" x14ac:dyDescent="0.3">
      <c r="A59" s="364"/>
      <c r="B59" s="55" t="s">
        <v>75</v>
      </c>
      <c r="C59" s="26" t="s">
        <v>49</v>
      </c>
      <c r="D59" s="27">
        <v>10</v>
      </c>
      <c r="E59" s="28"/>
      <c r="F59" s="29">
        <f t="shared" ref="F59:F63" si="3">ROUND(E59,2)*D59</f>
        <v>0</v>
      </c>
    </row>
    <row r="60" spans="1:6" ht="12.75" customHeight="1" x14ac:dyDescent="0.3">
      <c r="A60" s="364"/>
      <c r="B60" s="55" t="s">
        <v>204</v>
      </c>
      <c r="C60" s="26" t="s">
        <v>49</v>
      </c>
      <c r="D60" s="27">
        <v>8</v>
      </c>
      <c r="E60" s="28"/>
      <c r="F60" s="29">
        <f t="shared" si="3"/>
        <v>0</v>
      </c>
    </row>
    <row r="61" spans="1:6" ht="12.75" customHeight="1" x14ac:dyDescent="0.3">
      <c r="A61" s="364"/>
      <c r="B61" s="55" t="s">
        <v>205</v>
      </c>
      <c r="C61" s="26" t="s">
        <v>49</v>
      </c>
      <c r="D61" s="27">
        <v>20</v>
      </c>
      <c r="E61" s="28"/>
      <c r="F61" s="29">
        <f t="shared" si="3"/>
        <v>0</v>
      </c>
    </row>
    <row r="62" spans="1:6" ht="12.75" customHeight="1" x14ac:dyDescent="0.3">
      <c r="A62" s="364"/>
      <c r="B62" s="55" t="s">
        <v>206</v>
      </c>
      <c r="C62" s="26" t="s">
        <v>49</v>
      </c>
      <c r="D62" s="27">
        <v>6</v>
      </c>
      <c r="E62" s="28"/>
      <c r="F62" s="29">
        <f t="shared" si="3"/>
        <v>0</v>
      </c>
    </row>
    <row r="63" spans="1:6" ht="13.5" customHeight="1" thickBot="1" x14ac:dyDescent="0.35">
      <c r="A63" s="368"/>
      <c r="B63" s="30" t="s">
        <v>76</v>
      </c>
      <c r="C63" s="31" t="s">
        <v>49</v>
      </c>
      <c r="D63" s="32">
        <v>3</v>
      </c>
      <c r="E63" s="33"/>
      <c r="F63" s="29">
        <f t="shared" si="3"/>
        <v>0</v>
      </c>
    </row>
    <row r="64" spans="1:6" ht="13.5" thickBot="1" x14ac:dyDescent="0.35">
      <c r="A64" s="363" t="s">
        <v>9</v>
      </c>
      <c r="B64" s="44" t="s">
        <v>77</v>
      </c>
      <c r="C64" s="21"/>
      <c r="D64" s="45"/>
      <c r="E64" s="46"/>
      <c r="F64" s="24">
        <f>SUM(F65:F67)</f>
        <v>0</v>
      </c>
    </row>
    <row r="65" spans="1:6" ht="12.75" customHeight="1" x14ac:dyDescent="0.3">
      <c r="A65" s="364"/>
      <c r="B65" s="55" t="s">
        <v>78</v>
      </c>
      <c r="C65" s="26" t="s">
        <v>49</v>
      </c>
      <c r="D65" s="27">
        <v>40</v>
      </c>
      <c r="E65" s="28"/>
      <c r="F65" s="29">
        <f>ROUND(E65,2)*D65</f>
        <v>0</v>
      </c>
    </row>
    <row r="66" spans="1:6" x14ac:dyDescent="0.3">
      <c r="A66" s="364"/>
      <c r="B66" s="30" t="s">
        <v>79</v>
      </c>
      <c r="C66" s="31" t="s">
        <v>49</v>
      </c>
      <c r="D66" s="32">
        <v>30</v>
      </c>
      <c r="E66" s="33"/>
      <c r="F66" s="29">
        <f>ROUND(E66,2)*D66</f>
        <v>0</v>
      </c>
    </row>
    <row r="67" spans="1:6" ht="13.5" customHeight="1" thickBot="1" x14ac:dyDescent="0.35">
      <c r="A67" s="368"/>
      <c r="B67" s="56" t="s">
        <v>80</v>
      </c>
      <c r="C67" s="57" t="s">
        <v>48</v>
      </c>
      <c r="D67" s="58">
        <v>1000</v>
      </c>
      <c r="E67" s="59"/>
      <c r="F67" s="60">
        <f>ROUND(E67,2)*D67</f>
        <v>0</v>
      </c>
    </row>
    <row r="68" spans="1:6" ht="13.5" thickBot="1" x14ac:dyDescent="0.35">
      <c r="A68" s="363" t="s">
        <v>11</v>
      </c>
      <c r="B68" s="44" t="s">
        <v>81</v>
      </c>
      <c r="C68" s="21"/>
      <c r="D68" s="45"/>
      <c r="E68" s="46"/>
      <c r="F68" s="24">
        <f>SUM(F69:F80)</f>
        <v>0</v>
      </c>
    </row>
    <row r="69" spans="1:6" ht="12.75" customHeight="1" x14ac:dyDescent="0.3">
      <c r="A69" s="364"/>
      <c r="B69" s="307" t="s">
        <v>275</v>
      </c>
      <c r="C69" s="308" t="s">
        <v>49</v>
      </c>
      <c r="D69" s="309">
        <v>2</v>
      </c>
      <c r="E69" s="61"/>
      <c r="F69" s="29">
        <f t="shared" ref="F69:F80" si="4">ROUND(E69,2)*D69</f>
        <v>0</v>
      </c>
    </row>
    <row r="70" spans="1:6" ht="12.75" customHeight="1" x14ac:dyDescent="0.3">
      <c r="A70" s="364"/>
      <c r="B70" s="310" t="s">
        <v>82</v>
      </c>
      <c r="C70" s="311" t="s">
        <v>49</v>
      </c>
      <c r="D70" s="312">
        <f>D35+D63</f>
        <v>83</v>
      </c>
      <c r="E70" s="33"/>
      <c r="F70" s="29">
        <f t="shared" si="4"/>
        <v>0</v>
      </c>
    </row>
    <row r="71" spans="1:6" ht="12.75" customHeight="1" x14ac:dyDescent="0.3">
      <c r="A71" s="364"/>
      <c r="B71" s="310" t="s">
        <v>83</v>
      </c>
      <c r="C71" s="311" t="s">
        <v>49</v>
      </c>
      <c r="D71" s="312">
        <f>D36</f>
        <v>30</v>
      </c>
      <c r="E71" s="33"/>
      <c r="F71" s="29">
        <f t="shared" si="4"/>
        <v>0</v>
      </c>
    </row>
    <row r="72" spans="1:6" ht="12.75" customHeight="1" x14ac:dyDescent="0.3">
      <c r="A72" s="364"/>
      <c r="B72" s="310" t="s">
        <v>84</v>
      </c>
      <c r="C72" s="311" t="s">
        <v>49</v>
      </c>
      <c r="D72" s="312">
        <f>D37+D53</f>
        <v>17</v>
      </c>
      <c r="E72" s="33"/>
      <c r="F72" s="29">
        <f t="shared" si="4"/>
        <v>0</v>
      </c>
    </row>
    <row r="73" spans="1:6" ht="12.75" customHeight="1" x14ac:dyDescent="0.3">
      <c r="A73" s="364"/>
      <c r="B73" s="310" t="s">
        <v>276</v>
      </c>
      <c r="C73" s="311" t="s">
        <v>48</v>
      </c>
      <c r="D73" s="312">
        <v>302</v>
      </c>
      <c r="E73" s="33"/>
      <c r="F73" s="29">
        <f t="shared" si="4"/>
        <v>0</v>
      </c>
    </row>
    <row r="74" spans="1:6" ht="24.75" customHeight="1" x14ac:dyDescent="0.3">
      <c r="A74" s="364"/>
      <c r="B74" s="310" t="s">
        <v>277</v>
      </c>
      <c r="C74" s="311" t="s">
        <v>49</v>
      </c>
      <c r="D74" s="312">
        <v>8</v>
      </c>
      <c r="E74" s="33"/>
      <c r="F74" s="29">
        <f t="shared" si="4"/>
        <v>0</v>
      </c>
    </row>
    <row r="75" spans="1:6" ht="12.75" customHeight="1" x14ac:dyDescent="0.3">
      <c r="A75" s="364"/>
      <c r="B75" s="310" t="s">
        <v>207</v>
      </c>
      <c r="C75" s="311" t="s">
        <v>49</v>
      </c>
      <c r="D75" s="312">
        <v>16</v>
      </c>
      <c r="E75" s="33"/>
      <c r="F75" s="29">
        <f t="shared" si="4"/>
        <v>0</v>
      </c>
    </row>
    <row r="76" spans="1:6" ht="12.75" customHeight="1" x14ac:dyDescent="0.3">
      <c r="A76" s="364"/>
      <c r="B76" s="310" t="s">
        <v>208</v>
      </c>
      <c r="C76" s="311" t="s">
        <v>49</v>
      </c>
      <c r="D76" s="312">
        <v>48</v>
      </c>
      <c r="E76" s="33"/>
      <c r="F76" s="29">
        <f t="shared" si="4"/>
        <v>0</v>
      </c>
    </row>
    <row r="77" spans="1:6" ht="12.75" customHeight="1" x14ac:dyDescent="0.3">
      <c r="A77" s="364"/>
      <c r="B77" s="310" t="s">
        <v>209</v>
      </c>
      <c r="C77" s="311" t="s">
        <v>210</v>
      </c>
      <c r="D77" s="312">
        <v>1</v>
      </c>
      <c r="E77" s="33"/>
      <c r="F77" s="29">
        <f t="shared" si="4"/>
        <v>0</v>
      </c>
    </row>
    <row r="78" spans="1:6" x14ac:dyDescent="0.3">
      <c r="A78" s="364"/>
      <c r="B78" s="310" t="s">
        <v>211</v>
      </c>
      <c r="C78" s="311" t="s">
        <v>210</v>
      </c>
      <c r="D78" s="312">
        <v>1</v>
      </c>
      <c r="E78" s="37"/>
      <c r="F78" s="29">
        <f t="shared" si="4"/>
        <v>0</v>
      </c>
    </row>
    <row r="79" spans="1:6" ht="23.5" x14ac:dyDescent="0.3">
      <c r="A79" s="364"/>
      <c r="B79" s="313" t="s">
        <v>300</v>
      </c>
      <c r="C79" s="311" t="s">
        <v>49</v>
      </c>
      <c r="D79" s="312">
        <v>1</v>
      </c>
      <c r="E79" s="62"/>
      <c r="F79" s="63">
        <f t="shared" si="4"/>
        <v>0</v>
      </c>
    </row>
    <row r="80" spans="1:6" ht="171" customHeight="1" thickBot="1" x14ac:dyDescent="0.35">
      <c r="A80" s="364"/>
      <c r="B80" s="314" t="s">
        <v>289</v>
      </c>
      <c r="C80" s="315" t="s">
        <v>85</v>
      </c>
      <c r="D80" s="430"/>
      <c r="E80" s="64"/>
      <c r="F80" s="65">
        <f t="shared" si="4"/>
        <v>0</v>
      </c>
    </row>
    <row r="81" spans="1:13" ht="7.5" customHeight="1" thickBot="1" x14ac:dyDescent="0.35">
      <c r="A81" s="66"/>
      <c r="B81" s="67"/>
      <c r="C81" s="68"/>
      <c r="D81" s="69"/>
      <c r="E81" s="428"/>
      <c r="F81" s="70"/>
    </row>
    <row r="82" spans="1:13" ht="16" thickBot="1" x14ac:dyDescent="0.35">
      <c r="A82" s="71"/>
      <c r="B82" s="72" t="s">
        <v>86</v>
      </c>
      <c r="C82" s="73"/>
      <c r="D82" s="15"/>
      <c r="E82" s="74"/>
      <c r="F82" s="75">
        <f>F68+F64+F58+F34+F28+F7</f>
        <v>0</v>
      </c>
      <c r="G82" s="14"/>
      <c r="H82" s="38"/>
      <c r="I82" s="76"/>
      <c r="J82" s="40"/>
      <c r="K82" s="41"/>
      <c r="L82" s="41"/>
      <c r="M82" s="40"/>
    </row>
    <row r="83" spans="1:13" x14ac:dyDescent="0.3">
      <c r="A83" s="77"/>
      <c r="B83" s="78" t="s">
        <v>30</v>
      </c>
      <c r="C83" s="79"/>
      <c r="D83" s="80"/>
      <c r="E83" s="81"/>
      <c r="F83" s="82">
        <f>F82*0.2</f>
        <v>0</v>
      </c>
      <c r="G83" s="14"/>
      <c r="H83" s="38"/>
      <c r="I83" s="76"/>
      <c r="J83" s="40"/>
      <c r="K83" s="41"/>
      <c r="L83" s="41"/>
      <c r="M83" s="40"/>
    </row>
    <row r="84" spans="1:13" ht="13.5" thickBot="1" x14ac:dyDescent="0.35">
      <c r="A84" s="71"/>
      <c r="B84" s="83" t="s">
        <v>87</v>
      </c>
      <c r="C84" s="73"/>
      <c r="D84" s="15"/>
      <c r="E84" s="74"/>
      <c r="F84" s="75">
        <f>F82+F83</f>
        <v>0</v>
      </c>
      <c r="G84" s="14"/>
      <c r="H84" s="38"/>
      <c r="I84" s="76"/>
      <c r="J84" s="40"/>
      <c r="K84" s="41"/>
      <c r="L84" s="41"/>
      <c r="M84" s="40"/>
    </row>
  </sheetData>
  <sheetProtection algorithmName="SHA-512" hashValue="vD78aPR4KMf4XmOvAkGMAcrFOp9WWq414aA2iV7SSMyqVQt/SfWwwDzaejCfBUbeoWLjmVfonhhRTg/sQ7+1rA==" saltValue="0SNW9f2D2E0xxR7vOM5BJw==" spinCount="100000" sheet="1" objects="1" scenarios="1"/>
  <mergeCells count="6">
    <mergeCell ref="A68:A80"/>
    <mergeCell ref="A7:A27"/>
    <mergeCell ref="A28:A33"/>
    <mergeCell ref="A34:A57"/>
    <mergeCell ref="A58:A63"/>
    <mergeCell ref="A64:A67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  <rowBreaks count="1" manualBreakCount="1">
    <brk id="57" max="5" man="1"/>
  </rowBreaks>
  <ignoredErrors>
    <ignoredError sqref="F28:F34 F63:F68 F58:F5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Normal="100" workbookViewId="0">
      <selection activeCell="H73" sqref="H73"/>
    </sheetView>
  </sheetViews>
  <sheetFormatPr defaultColWidth="9.1796875" defaultRowHeight="10" x14ac:dyDescent="0.2"/>
  <cols>
    <col min="1" max="2" width="4.7265625" style="87" customWidth="1"/>
    <col min="3" max="3" width="47.7265625" style="87" customWidth="1"/>
    <col min="4" max="7" width="13.7265625" style="87" customWidth="1"/>
    <col min="8" max="8" width="19.7265625" style="87" customWidth="1"/>
    <col min="9" max="16384" width="9.1796875" style="87"/>
  </cols>
  <sheetData>
    <row r="1" spans="1:8" ht="13" x14ac:dyDescent="0.3">
      <c r="A1" s="369" t="s">
        <v>0</v>
      </c>
      <c r="B1" s="369"/>
      <c r="C1" s="321" t="s">
        <v>294</v>
      </c>
      <c r="D1" s="322"/>
      <c r="E1" s="431"/>
      <c r="F1" s="431"/>
      <c r="G1" s="431"/>
      <c r="H1" s="162" t="s">
        <v>27</v>
      </c>
    </row>
    <row r="2" spans="1:8" ht="15.5" x14ac:dyDescent="0.35">
      <c r="A2" s="328" t="s">
        <v>158</v>
      </c>
      <c r="B2" s="326"/>
      <c r="C2" s="326"/>
      <c r="D2" s="347" t="s">
        <v>90</v>
      </c>
      <c r="E2" s="432"/>
      <c r="F2" s="432"/>
      <c r="G2" s="432"/>
      <c r="H2" s="326"/>
    </row>
    <row r="3" spans="1:8" ht="13" x14ac:dyDescent="0.3">
      <c r="A3" s="328" t="s">
        <v>159</v>
      </c>
      <c r="B3" s="211"/>
      <c r="C3" s="211"/>
      <c r="D3" s="212"/>
      <c r="E3" s="433"/>
      <c r="F3" s="433"/>
      <c r="G3" s="433"/>
      <c r="H3" s="326"/>
    </row>
    <row r="4" spans="1:8" ht="10.5" thickBot="1" x14ac:dyDescent="0.25">
      <c r="A4" s="339"/>
      <c r="B4" s="340"/>
      <c r="C4" s="340"/>
      <c r="D4" s="325"/>
      <c r="E4" s="326"/>
      <c r="F4" s="326"/>
      <c r="G4" s="326"/>
      <c r="H4" s="326"/>
    </row>
    <row r="5" spans="1:8" ht="15.75" customHeight="1" x14ac:dyDescent="0.2">
      <c r="A5" s="99"/>
      <c r="B5" s="100"/>
      <c r="C5" s="101"/>
      <c r="D5" s="102" t="s">
        <v>3</v>
      </c>
      <c r="E5" s="103" t="s">
        <v>3</v>
      </c>
      <c r="F5" s="103" t="s">
        <v>3</v>
      </c>
      <c r="G5" s="88" t="s">
        <v>3</v>
      </c>
      <c r="H5" s="341" t="s">
        <v>4</v>
      </c>
    </row>
    <row r="6" spans="1:8" ht="15.75" customHeight="1" thickBot="1" x14ac:dyDescent="0.3">
      <c r="A6" s="104"/>
      <c r="B6" s="105"/>
      <c r="C6" s="106" t="s">
        <v>5</v>
      </c>
      <c r="D6" s="107"/>
      <c r="E6" s="108"/>
      <c r="F6" s="108"/>
      <c r="G6" s="109"/>
      <c r="H6" s="342"/>
    </row>
    <row r="7" spans="1:8" ht="15.75" customHeight="1" thickBot="1" x14ac:dyDescent="0.3">
      <c r="A7" s="110"/>
      <c r="B7" s="111"/>
      <c r="C7" s="112"/>
      <c r="D7" s="344" t="s">
        <v>6</v>
      </c>
      <c r="E7" s="345"/>
      <c r="F7" s="345"/>
      <c r="G7" s="346"/>
      <c r="H7" s="343"/>
    </row>
    <row r="8" spans="1:8" ht="15.75" customHeight="1" x14ac:dyDescent="0.2">
      <c r="A8" s="113" t="s">
        <v>100</v>
      </c>
      <c r="B8" s="88"/>
      <c r="C8" s="114" t="s">
        <v>157</v>
      </c>
      <c r="D8" s="115"/>
      <c r="E8" s="116"/>
      <c r="F8" s="116"/>
      <c r="G8" s="117"/>
      <c r="H8" s="220">
        <f>($D$6*D8)+($E$6*E8)+($F$6*F8)+($G$6*G8)</f>
        <v>0</v>
      </c>
    </row>
    <row r="9" spans="1:8" ht="15.75" customHeight="1" x14ac:dyDescent="0.2">
      <c r="A9" s="126" t="s">
        <v>101</v>
      </c>
      <c r="B9" s="164"/>
      <c r="C9" s="120" t="s">
        <v>160</v>
      </c>
      <c r="D9" s="214"/>
      <c r="E9" s="122"/>
      <c r="F9" s="122"/>
      <c r="G9" s="215"/>
      <c r="H9" s="220">
        <f>($D$6*D9)+($E$6*E9)+($F$6*F9)+($G$6*G9)</f>
        <v>0</v>
      </c>
    </row>
    <row r="10" spans="1:8" ht="15.75" customHeight="1" thickBot="1" x14ac:dyDescent="0.25">
      <c r="A10" s="216" t="s">
        <v>104</v>
      </c>
      <c r="B10" s="163"/>
      <c r="C10" s="114" t="s">
        <v>161</v>
      </c>
      <c r="D10" s="213"/>
      <c r="E10" s="217"/>
      <c r="F10" s="217"/>
      <c r="G10" s="213"/>
      <c r="H10" s="220">
        <f>($D$6*D10)+($E$6*E10)+($F$6*F10)+($G$6*G10)</f>
        <v>0</v>
      </c>
    </row>
    <row r="11" spans="1:8" ht="15.75" customHeight="1" x14ac:dyDescent="0.3">
      <c r="A11" s="157"/>
      <c r="B11" s="158"/>
      <c r="C11" s="93" t="s">
        <v>18</v>
      </c>
      <c r="D11" s="100"/>
      <c r="E11" s="100"/>
      <c r="F11" s="100"/>
      <c r="G11" s="100"/>
      <c r="H11" s="94">
        <f>SUM(H8:H10)</f>
        <v>0</v>
      </c>
    </row>
    <row r="12" spans="1:8" ht="15.75" customHeight="1" x14ac:dyDescent="0.3">
      <c r="A12" s="104"/>
      <c r="B12" s="159"/>
      <c r="C12" s="95" t="s">
        <v>19</v>
      </c>
      <c r="D12" s="160"/>
      <c r="E12" s="105"/>
      <c r="F12" s="105"/>
      <c r="G12" s="105"/>
      <c r="H12" s="218">
        <f>H11*0.2</f>
        <v>0</v>
      </c>
    </row>
    <row r="13" spans="1:8" ht="15.75" customHeight="1" thickBot="1" x14ac:dyDescent="0.35">
      <c r="A13" s="110"/>
      <c r="B13" s="161"/>
      <c r="C13" s="96" t="s">
        <v>20</v>
      </c>
      <c r="D13" s="111"/>
      <c r="E13" s="111"/>
      <c r="F13" s="111"/>
      <c r="G13" s="111"/>
      <c r="H13" s="219">
        <f>H11+H12</f>
        <v>0</v>
      </c>
    </row>
    <row r="14" spans="1:8" x14ac:dyDescent="0.2">
      <c r="A14" s="97"/>
      <c r="B14" s="97"/>
      <c r="C14" s="97"/>
      <c r="D14" s="97"/>
      <c r="E14" s="97"/>
      <c r="F14" s="97"/>
      <c r="G14" s="97"/>
      <c r="H14" s="97"/>
    </row>
    <row r="15" spans="1:8" ht="12.5" x14ac:dyDescent="0.2">
      <c r="A15" s="98" t="s">
        <v>21</v>
      </c>
      <c r="B15" s="97"/>
      <c r="C15" s="97"/>
      <c r="D15" s="97"/>
      <c r="E15" s="97"/>
      <c r="F15" s="97"/>
      <c r="G15" s="97"/>
      <c r="H15" s="97"/>
    </row>
    <row r="16" spans="1:8" ht="12.5" x14ac:dyDescent="0.2">
      <c r="A16" s="98" t="s">
        <v>22</v>
      </c>
      <c r="B16" s="97"/>
      <c r="C16" s="97"/>
      <c r="D16" s="97"/>
      <c r="E16" s="97"/>
      <c r="F16" s="97"/>
      <c r="G16" s="97"/>
      <c r="H16" s="97"/>
    </row>
    <row r="17" spans="1:8" ht="12.5" x14ac:dyDescent="0.2">
      <c r="A17" s="98" t="s">
        <v>23</v>
      </c>
      <c r="B17" s="97"/>
      <c r="C17" s="97"/>
      <c r="D17" s="97"/>
      <c r="E17" s="97"/>
      <c r="F17" s="97"/>
      <c r="G17" s="97"/>
      <c r="H17" s="97"/>
    </row>
    <row r="19" spans="1:8" x14ac:dyDescent="0.2">
      <c r="E19" s="382"/>
    </row>
  </sheetData>
  <sheetProtection algorithmName="SHA-512" hashValue="sAF06ux2ruzLbq3dMvVOxb7/sXgAc9M0lzfiasO/ZbvqF+N1o/I/8Iqe2XlbI/81XHNX0qJQfwuHvrh8RBninQ==" saltValue="kU8W7JC/XGOcIQ1QFJINOw==" spinCount="100000" sheet="1" objects="1" scenarios="1"/>
  <mergeCells count="5">
    <mergeCell ref="A1:B1"/>
    <mergeCell ref="A4:C4"/>
    <mergeCell ref="H5:H7"/>
    <mergeCell ref="D7:G7"/>
    <mergeCell ref="D2:G2"/>
  </mergeCells>
  <printOptions horizontalCentered="1"/>
  <pageMargins left="0.39370078740157483" right="0.39370078740157483" top="0.59055118110236227" bottom="0.59055118110236227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GridLines="0" workbookViewId="0">
      <selection activeCell="F12" sqref="F12:F13"/>
    </sheetView>
  </sheetViews>
  <sheetFormatPr defaultColWidth="9.1796875" defaultRowHeight="10" x14ac:dyDescent="0.2"/>
  <cols>
    <col min="1" max="2" width="4.7265625" style="87" customWidth="1"/>
    <col min="3" max="3" width="55.7265625" style="87" customWidth="1"/>
    <col min="4" max="6" width="20.7265625" style="87" customWidth="1"/>
    <col min="7" max="16384" width="9.1796875" style="87"/>
  </cols>
  <sheetData>
    <row r="1" spans="1:6" ht="15.5" x14ac:dyDescent="0.3">
      <c r="A1" s="240" t="s">
        <v>0</v>
      </c>
      <c r="C1" s="323" t="s">
        <v>294</v>
      </c>
      <c r="D1" s="304"/>
      <c r="E1" s="304"/>
      <c r="F1" s="241" t="s">
        <v>28</v>
      </c>
    </row>
    <row r="2" spans="1:6" ht="16" thickBot="1" x14ac:dyDescent="0.25">
      <c r="D2" s="370" t="s">
        <v>90</v>
      </c>
      <c r="E2" s="434"/>
    </row>
    <row r="3" spans="1:6" ht="15.75" customHeight="1" x14ac:dyDescent="0.2">
      <c r="A3" s="99"/>
      <c r="B3" s="100"/>
      <c r="C3" s="101"/>
      <c r="D3" s="221" t="s">
        <v>29</v>
      </c>
      <c r="E3" s="372" t="s">
        <v>30</v>
      </c>
      <c r="F3" s="222" t="s">
        <v>29</v>
      </c>
    </row>
    <row r="4" spans="1:6" ht="15.75" customHeight="1" thickBot="1" x14ac:dyDescent="0.3">
      <c r="A4" s="110"/>
      <c r="B4" s="111"/>
      <c r="C4" s="223"/>
      <c r="D4" s="224" t="s">
        <v>31</v>
      </c>
      <c r="E4" s="373"/>
      <c r="F4" s="225" t="s">
        <v>32</v>
      </c>
    </row>
    <row r="5" spans="1:6" ht="15.75" customHeight="1" x14ac:dyDescent="0.2">
      <c r="A5" s="226" t="s">
        <v>33</v>
      </c>
      <c r="B5" s="227"/>
      <c r="C5" s="184" t="s">
        <v>2</v>
      </c>
      <c r="D5" s="228">
        <f>'1-DÚR'!I49</f>
        <v>0</v>
      </c>
      <c r="E5" s="229">
        <f>D5*0.2</f>
        <v>0</v>
      </c>
      <c r="F5" s="230">
        <f>D5+E5</f>
        <v>0</v>
      </c>
    </row>
    <row r="6" spans="1:6" ht="15.75" customHeight="1" x14ac:dyDescent="0.2">
      <c r="A6" s="113" t="s">
        <v>34</v>
      </c>
      <c r="B6" s="90"/>
      <c r="C6" s="114" t="s">
        <v>24</v>
      </c>
      <c r="D6" s="231">
        <f>'2-DSZ'!H12</f>
        <v>0</v>
      </c>
      <c r="E6" s="232">
        <f>D6*0.2</f>
        <v>0</v>
      </c>
      <c r="F6" s="233">
        <f>D6+E6</f>
        <v>0</v>
      </c>
    </row>
    <row r="7" spans="1:6" ht="15.75" customHeight="1" x14ac:dyDescent="0.2">
      <c r="A7" s="126" t="s">
        <v>35</v>
      </c>
      <c r="B7" s="89"/>
      <c r="C7" s="127" t="s">
        <v>162</v>
      </c>
      <c r="D7" s="234">
        <f>'5-8a'!H11</f>
        <v>0</v>
      </c>
      <c r="E7" s="235">
        <f>D7*0.2</f>
        <v>0</v>
      </c>
      <c r="F7" s="236">
        <f>D7+E7</f>
        <v>0</v>
      </c>
    </row>
    <row r="8" spans="1:6" ht="15.75" customHeight="1" thickBot="1" x14ac:dyDescent="0.25">
      <c r="A8" s="156"/>
      <c r="B8" s="169"/>
      <c r="C8" s="237" t="s">
        <v>36</v>
      </c>
      <c r="D8" s="242">
        <f>SUM(D5:D7)</f>
        <v>0</v>
      </c>
      <c r="E8" s="238">
        <f>SUM(E5:E7)</f>
        <v>0</v>
      </c>
      <c r="F8" s="239">
        <f>SUM(F5:F7)</f>
        <v>0</v>
      </c>
    </row>
    <row r="9" spans="1:6" ht="15.75" customHeight="1" x14ac:dyDescent="0.2">
      <c r="A9" s="97"/>
      <c r="B9" s="97"/>
      <c r="C9" s="97"/>
      <c r="D9" s="97"/>
      <c r="E9" s="97"/>
      <c r="F9" s="97"/>
    </row>
    <row r="10" spans="1:6" ht="15.75" customHeight="1" x14ac:dyDescent="0.2">
      <c r="A10" s="97"/>
      <c r="B10" s="97"/>
      <c r="C10" s="97"/>
      <c r="D10" s="97"/>
      <c r="E10" s="97"/>
      <c r="F10" s="97"/>
    </row>
    <row r="11" spans="1:6" ht="15.75" customHeight="1" thickBot="1" x14ac:dyDescent="0.25">
      <c r="A11" s="97"/>
      <c r="B11" s="97"/>
      <c r="C11" s="97"/>
      <c r="D11" s="97"/>
      <c r="E11" s="97"/>
      <c r="F11" s="97"/>
    </row>
    <row r="12" spans="1:6" ht="15.75" customHeight="1" thickTop="1" x14ac:dyDescent="0.2">
      <c r="A12" s="374" t="s">
        <v>37</v>
      </c>
      <c r="B12" s="375"/>
      <c r="C12" s="376"/>
      <c r="D12" s="380">
        <f>D5+D6+D7</f>
        <v>0</v>
      </c>
      <c r="E12" s="381">
        <f>D12*0.2</f>
        <v>0</v>
      </c>
      <c r="F12" s="371">
        <f>D12+E12</f>
        <v>0</v>
      </c>
    </row>
    <row r="13" spans="1:6" ht="15.75" customHeight="1" thickBot="1" x14ac:dyDescent="0.25">
      <c r="A13" s="377"/>
      <c r="B13" s="378"/>
      <c r="C13" s="379"/>
      <c r="D13" s="435"/>
      <c r="E13" s="436"/>
      <c r="F13" s="437"/>
    </row>
  </sheetData>
  <sheetProtection algorithmName="SHA-512" hashValue="qGt/tXv6Lppf+PeFitUsxibB6xlrn4gv2j24rJxKLBMI2TXq/870xvufeFC9nILzDD2YbnSkRtKibY67SifaGw==" saltValue="SHWKFmK7Nm/kNIuTVuJtWg==" spinCount="100000" sheet="1" objects="1" scenarios="1"/>
  <mergeCells count="6">
    <mergeCell ref="D2:E2"/>
    <mergeCell ref="F12:F13"/>
    <mergeCell ref="E3:E4"/>
    <mergeCell ref="A12:C13"/>
    <mergeCell ref="D12:D13"/>
    <mergeCell ref="E12:E13"/>
  </mergeCells>
  <printOptions horizontalCentered="1"/>
  <pageMargins left="0.39370078740157483" right="0.39370078740157483" top="0.59055118110236227" bottom="0.59055118110236227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1"/>
  <sheetViews>
    <sheetView showGridLines="0" workbookViewId="0">
      <selection activeCell="O12" sqref="O12"/>
    </sheetView>
  </sheetViews>
  <sheetFormatPr defaultColWidth="9.1796875" defaultRowHeight="12.5" x14ac:dyDescent="0.25"/>
  <cols>
    <col min="1" max="1" width="16.7265625" style="439" customWidth="1"/>
    <col min="2" max="4" width="25.7265625" style="439" customWidth="1"/>
    <col min="5" max="16384" width="9.1796875" style="439"/>
  </cols>
  <sheetData>
    <row r="2" spans="1:4" ht="18" x14ac:dyDescent="0.25">
      <c r="A2" s="438" t="s">
        <v>163</v>
      </c>
      <c r="B2" s="383"/>
      <c r="C2" s="383"/>
      <c r="D2" s="383"/>
    </row>
    <row r="3" spans="1:4" ht="15.75" customHeight="1" x14ac:dyDescent="0.35">
      <c r="A3" s="440" t="s">
        <v>164</v>
      </c>
      <c r="B3" s="441"/>
      <c r="C3" s="441"/>
      <c r="D3" s="441"/>
    </row>
    <row r="4" spans="1:4" ht="66" customHeight="1" x14ac:dyDescent="0.25">
      <c r="A4" s="442" t="s">
        <v>298</v>
      </c>
      <c r="B4" s="443"/>
      <c r="C4" s="443"/>
      <c r="D4" s="443"/>
    </row>
    <row r="6" spans="1:4" ht="14.5" x14ac:dyDescent="0.35">
      <c r="A6" s="440" t="s">
        <v>172</v>
      </c>
      <c r="B6" s="441"/>
      <c r="C6" s="441"/>
      <c r="D6" s="441"/>
    </row>
    <row r="7" spans="1:4" ht="13" thickBot="1" x14ac:dyDescent="0.3"/>
    <row r="8" spans="1:4" x14ac:dyDescent="0.25">
      <c r="A8" s="444" t="s">
        <v>165</v>
      </c>
      <c r="B8" s="445"/>
      <c r="C8" s="446" t="s">
        <v>171</v>
      </c>
      <c r="D8" s="447"/>
    </row>
    <row r="9" spans="1:4" ht="25" x14ac:dyDescent="0.25">
      <c r="A9" s="448" t="s">
        <v>166</v>
      </c>
      <c r="B9" s="461"/>
      <c r="C9" s="462"/>
      <c r="D9" s="463"/>
    </row>
    <row r="10" spans="1:4" ht="14.5" x14ac:dyDescent="0.25">
      <c r="A10" s="449" t="s">
        <v>167</v>
      </c>
      <c r="B10" s="461"/>
      <c r="C10" s="462"/>
      <c r="D10" s="463"/>
    </row>
    <row r="11" spans="1:4" ht="14.5" x14ac:dyDescent="0.25">
      <c r="A11" s="449" t="s">
        <v>168</v>
      </c>
      <c r="B11" s="461"/>
      <c r="C11" s="462"/>
      <c r="D11" s="463"/>
    </row>
    <row r="12" spans="1:4" ht="14.5" x14ac:dyDescent="0.25">
      <c r="A12" s="449" t="s">
        <v>169</v>
      </c>
      <c r="B12" s="461"/>
      <c r="C12" s="462"/>
      <c r="D12" s="463"/>
    </row>
    <row r="13" spans="1:4" ht="15" thickBot="1" x14ac:dyDescent="0.3">
      <c r="A13" s="450" t="s">
        <v>170</v>
      </c>
      <c r="B13" s="464"/>
      <c r="C13" s="465"/>
      <c r="D13" s="466"/>
    </row>
    <row r="15" spans="1:4" ht="14.5" x14ac:dyDescent="0.35">
      <c r="A15" s="440" t="s">
        <v>173</v>
      </c>
      <c r="B15" s="441"/>
      <c r="C15" s="441"/>
      <c r="D15" s="441"/>
    </row>
    <row r="16" spans="1:4" ht="13" thickBot="1" x14ac:dyDescent="0.3"/>
    <row r="17" spans="1:4" ht="13.5" thickBot="1" x14ac:dyDescent="0.35">
      <c r="A17" s="451" t="s">
        <v>174</v>
      </c>
      <c r="B17" s="452"/>
      <c r="C17" s="452"/>
      <c r="D17" s="453"/>
    </row>
    <row r="18" spans="1:4" ht="29.25" customHeight="1" thickBot="1" x14ac:dyDescent="0.3">
      <c r="A18" s="454"/>
      <c r="B18" s="455" t="s">
        <v>175</v>
      </c>
      <c r="C18" s="456" t="s">
        <v>176</v>
      </c>
      <c r="D18" s="457" t="s">
        <v>177</v>
      </c>
    </row>
    <row r="19" spans="1:4" ht="113" thickBot="1" x14ac:dyDescent="0.3">
      <c r="A19" s="458" t="s">
        <v>178</v>
      </c>
      <c r="B19" s="459">
        <f>'6-SPOLU'!D12</f>
        <v>0</v>
      </c>
      <c r="C19" s="459">
        <f>'6-SPOLU'!E12</f>
        <v>0</v>
      </c>
      <c r="D19" s="459">
        <f>'6-SPOLU'!F12</f>
        <v>0</v>
      </c>
    </row>
    <row r="21" spans="1:4" ht="14.5" x14ac:dyDescent="0.35">
      <c r="A21" s="467" t="s">
        <v>179</v>
      </c>
      <c r="B21" s="468"/>
      <c r="C21" s="468"/>
      <c r="D21" s="468"/>
    </row>
    <row r="22" spans="1:4" x14ac:dyDescent="0.25">
      <c r="A22" s="460"/>
      <c r="B22" s="460"/>
      <c r="C22" s="460"/>
      <c r="D22" s="460"/>
    </row>
    <row r="23" spans="1:4" ht="14.5" x14ac:dyDescent="0.25">
      <c r="A23" s="460" t="s">
        <v>180</v>
      </c>
      <c r="B23" s="460"/>
      <c r="C23" s="460"/>
      <c r="D23" s="460"/>
    </row>
    <row r="24" spans="1:4" x14ac:dyDescent="0.25">
      <c r="A24" s="460"/>
      <c r="B24" s="460"/>
      <c r="C24" s="460"/>
      <c r="D24" s="460"/>
    </row>
    <row r="25" spans="1:4" x14ac:dyDescent="0.25">
      <c r="A25" s="460" t="s">
        <v>181</v>
      </c>
      <c r="B25" s="460"/>
      <c r="C25" s="460"/>
      <c r="D25" s="460"/>
    </row>
    <row r="26" spans="1:4" x14ac:dyDescent="0.25">
      <c r="A26" s="460"/>
      <c r="B26" s="460"/>
      <c r="C26" s="460"/>
      <c r="D26" s="469" t="s">
        <v>182</v>
      </c>
    </row>
    <row r="27" spans="1:4" x14ac:dyDescent="0.25">
      <c r="A27" s="460"/>
      <c r="B27" s="460"/>
      <c r="C27" s="460"/>
      <c r="D27" s="460"/>
    </row>
    <row r="28" spans="1:4" x14ac:dyDescent="0.25">
      <c r="A28" s="460"/>
      <c r="B28" s="460"/>
      <c r="C28" s="460"/>
      <c r="D28" s="470" t="s">
        <v>183</v>
      </c>
    </row>
    <row r="29" spans="1:4" x14ac:dyDescent="0.25">
      <c r="A29" s="460"/>
      <c r="B29" s="460"/>
      <c r="C29" s="460"/>
      <c r="D29" s="470" t="s">
        <v>184</v>
      </c>
    </row>
    <row r="30" spans="1:4" x14ac:dyDescent="0.25">
      <c r="A30" s="460"/>
      <c r="B30" s="460"/>
      <c r="C30" s="460"/>
      <c r="D30" s="470"/>
    </row>
    <row r="31" spans="1:4" ht="15" x14ac:dyDescent="0.3">
      <c r="A31" s="460" t="s">
        <v>185</v>
      </c>
      <c r="B31" s="460"/>
      <c r="C31" s="460"/>
      <c r="D31" s="460"/>
    </row>
  </sheetData>
  <sheetProtection algorithmName="SHA-512" hashValue="M9kuWZCpAiyxVC/LiYzumXj5kPxkyb4m5MdM/xlrZOq6XA8DpX9sJ+NP2aaMrlRX/SKXb+uxoWAmLpZq2bjfMA==" saltValue="8tYb4TeFYs2dlE91Rmp4fQ==" spinCount="100000" sheet="1" objects="1" scenarios="1"/>
  <mergeCells count="11">
    <mergeCell ref="A2:D2"/>
    <mergeCell ref="A3:D3"/>
    <mergeCell ref="A4:D4"/>
    <mergeCell ref="B9:D9"/>
    <mergeCell ref="B10:D10"/>
    <mergeCell ref="B12:D12"/>
    <mergeCell ref="B13:D13"/>
    <mergeCell ref="A6:D6"/>
    <mergeCell ref="A15:D15"/>
    <mergeCell ref="A21:D21"/>
    <mergeCell ref="B11:D11"/>
  </mergeCells>
  <printOptions horizontalCentered="1"/>
  <pageMargins left="0.39370078740157483" right="0.39370078740157483" top="0.59055118110236227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</vt:i4>
      </vt:variant>
    </vt:vector>
  </HeadingPairs>
  <TitlesOfParts>
    <vt:vector size="9" baseType="lpstr">
      <vt:lpstr>Titulná strana</vt:lpstr>
      <vt:lpstr>1-DÚR</vt:lpstr>
      <vt:lpstr>2-DSZ</vt:lpstr>
      <vt:lpstr>3-Geo</vt:lpstr>
      <vt:lpstr>4-dIGHP</vt:lpstr>
      <vt:lpstr>5-8a</vt:lpstr>
      <vt:lpstr>6-SPOLU</vt:lpstr>
      <vt:lpstr>Návrh na plnenie kritéria</vt:lpstr>
      <vt:lpstr>'4-dIGHP'!Oblasť_tlače</vt:lpstr>
    </vt:vector>
  </TitlesOfParts>
  <Manager>Ing. Martin Šima</Manager>
  <Company>NDS, a.s. Bratislava, Investičný odbor Prešov 30801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R4 Svidník – Rakovčík</dc:title>
  <dc:subject>SP na DSZ, DÚR, 8a</dc:subject>
  <dc:creator>Ing. Peter Vavrek</dc:creator>
  <cp:lastModifiedBy>Gutek Peter</cp:lastModifiedBy>
  <cp:lastPrinted>2023-06-05T08:43:42Z</cp:lastPrinted>
  <dcterms:created xsi:type="dcterms:W3CDTF">2018-02-05T12:32:45Z</dcterms:created>
  <dcterms:modified xsi:type="dcterms:W3CDTF">2023-08-18T10:06:19Z</dcterms:modified>
</cp:coreProperties>
</file>