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2 Bystrá 2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ponuka'!$A$1:$O$60</definedName>
  </definedNames>
  <calcPr calcId="162913"/>
</workbook>
</file>

<file path=xl/calcChain.xml><?xml version="1.0" encoding="utf-8"?>
<calcChain xmlns="http://schemas.openxmlformats.org/spreadsheetml/2006/main">
  <c r="L45" i="1" l="1"/>
  <c r="G21" i="1" l="1"/>
  <c r="G20" i="1"/>
  <c r="G18" i="1"/>
  <c r="G17" i="1"/>
  <c r="G16" i="1"/>
  <c r="G15" i="1"/>
  <c r="G14" i="1"/>
  <c r="G13" i="1"/>
  <c r="G28" i="1" l="1"/>
  <c r="G29" i="1"/>
  <c r="O28" i="1" l="1"/>
  <c r="O29" i="1"/>
  <c r="G25" i="1" l="1"/>
  <c r="O25" i="1" s="1"/>
  <c r="G24" i="1"/>
  <c r="O24" i="1" s="1"/>
  <c r="G23" i="1" l="1"/>
  <c r="O23" i="1" s="1"/>
  <c r="G22" i="1"/>
  <c r="O22" i="1" s="1"/>
  <c r="G19" i="1"/>
  <c r="O19" i="1" s="1"/>
  <c r="G12" i="1"/>
  <c r="G26" i="1"/>
  <c r="O26" i="1" s="1"/>
  <c r="O12" i="1" l="1"/>
  <c r="P121" i="1" l="1"/>
  <c r="O15" i="1" l="1"/>
  <c r="O14" i="1"/>
  <c r="G43" i="1"/>
  <c r="O43" i="1" s="1"/>
  <c r="O16" i="1" l="1"/>
  <c r="G31" i="1" l="1"/>
  <c r="O31" i="1" s="1"/>
  <c r="G35" i="1"/>
  <c r="O35" i="1" s="1"/>
  <c r="O21" i="1" l="1"/>
  <c r="O18" i="1"/>
  <c r="O13" i="1"/>
  <c r="G41" i="1"/>
  <c r="O41" i="1" s="1"/>
  <c r="G39" i="1"/>
  <c r="O39" i="1" s="1"/>
  <c r="G37" i="1"/>
  <c r="O37" i="1" s="1"/>
  <c r="G33" i="1"/>
  <c r="O33" i="1" s="1"/>
  <c r="G27" i="1"/>
  <c r="G30" i="1"/>
  <c r="O30" i="1" s="1"/>
  <c r="G32" i="1"/>
  <c r="O32" i="1" s="1"/>
  <c r="G34" i="1"/>
  <c r="O34" i="1" s="1"/>
  <c r="G36" i="1"/>
  <c r="O36" i="1" s="1"/>
  <c r="G38" i="1"/>
  <c r="O38" i="1" s="1"/>
  <c r="G40" i="1"/>
  <c r="O40" i="1" s="1"/>
  <c r="G42" i="1"/>
  <c r="O42" i="1" s="1"/>
  <c r="O17" i="1"/>
  <c r="O20" i="1"/>
  <c r="O27" i="1" l="1"/>
  <c r="O45" i="1" s="1"/>
  <c r="G44" i="1"/>
  <c r="O47" i="1" l="1"/>
  <c r="O46" i="1" s="1"/>
</calcChain>
</file>

<file path=xl/sharedStrings.xml><?xml version="1.0" encoding="utf-8"?>
<sst xmlns="http://schemas.openxmlformats.org/spreadsheetml/2006/main" count="231" uniqueCount="95">
  <si>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</si>
  <si>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</si>
  <si>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</si>
  <si>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</si>
  <si>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</si>
  <si>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</si>
  <si>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</si>
  <si>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</si>
  <si>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</si>
  <si>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</si>
  <si>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</si>
  <si>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</si>
  <si>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</si>
  <si>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</si>
  <si>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</si>
  <si>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</si>
  <si>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</si>
  <si>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</si>
  <si>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</si>
  <si>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</si>
  <si>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</si>
  <si>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</si>
  <si>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</si>
  <si>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</si>
  <si>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</si>
  <si>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</si>
  <si>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</si>
  <si>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</si>
  <si>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</si>
  <si>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</si>
  <si>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</si>
  <si>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</si>
  <si>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</si>
  <si>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</si>
  <si>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</si>
  <si>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</si>
  <si>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</si>
  <si>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</si>
  <si>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</si>
  <si>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</si>
  <si>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</si>
  <si>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</si>
  <si>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</si>
  <si>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</si>
  <si>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</si>
  <si>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</si>
  <si>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</si>
  <si>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</si>
  <si>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</si>
  <si>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</si>
  <si>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</si>
  <si>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</si>
  <si>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</si>
  <si>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</si>
  <si>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</si>
  <si>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</si>
  <si>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</si>
  <si>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</si>
  <si>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</si>
  <si>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</si>
  <si>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</si>
  <si>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</si>
  <si>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</si>
  <si>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</si>
  <si>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</si>
  <si>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</si>
  <si>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</si>
  <si>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</si>
  <si>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</si>
  <si>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</si>
  <si>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</si>
  <si>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</si>
  <si>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</si>
  <si>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</si>
  <si>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</si>
  <si>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02 - Bystrá</t>
  </si>
  <si>
    <t xml:space="preserve">   Lesnícke služby v ťažbovom procese na organizačnej zložke OZ Vihorlat, VC - Bystrá 2</t>
  </si>
  <si>
    <t>21 0</t>
  </si>
  <si>
    <t>106 0</t>
  </si>
  <si>
    <t>107 0</t>
  </si>
  <si>
    <t>117B0</t>
  </si>
  <si>
    <t>125A0</t>
  </si>
  <si>
    <t>138 0</t>
  </si>
  <si>
    <t>139 0</t>
  </si>
  <si>
    <t>140 0</t>
  </si>
  <si>
    <t>200 1</t>
  </si>
  <si>
    <t>203 0</t>
  </si>
  <si>
    <t>204 0</t>
  </si>
  <si>
    <t>205 0</t>
  </si>
  <si>
    <t>206A0</t>
  </si>
  <si>
    <t>206B0</t>
  </si>
  <si>
    <t>13B0</t>
  </si>
  <si>
    <t>18 0</t>
  </si>
  <si>
    <t>19 0</t>
  </si>
  <si>
    <t>31 0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</si>
</sst>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topLeftCell="A14" zoomScaleNormal="100" zoomScaleSheetLayoutView="100" workbookViewId="0">
      <selection activeCell="L45" sqref="L4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5" t="s">
        <v>68</v>
      </c>
      <c r="N1" s="60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0"/>
      <c r="O2" s="14"/>
    </row>
    <row r="3" spans="1:16" ht="18" x14ac:dyDescent="0.25">
      <c r="A3" s="16" t="s">
        <v>0</v>
      </c>
      <c r="B3" s="56"/>
      <c r="C3" s="128" t="s">
        <v>76</v>
      </c>
      <c r="D3" s="129"/>
      <c r="E3" s="129"/>
      <c r="F3" s="129"/>
      <c r="G3" s="129"/>
      <c r="H3" s="129"/>
      <c r="I3" s="129"/>
      <c r="J3" s="129"/>
      <c r="K3" s="129"/>
      <c r="L3" s="56"/>
      <c r="M3" s="60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7"/>
      <c r="F5" s="117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8" t="s">
        <v>74</v>
      </c>
      <c r="C6" s="118"/>
      <c r="D6" s="118"/>
      <c r="E6" s="118"/>
      <c r="F6" s="118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19"/>
      <c r="C7" s="119"/>
      <c r="D7" s="119"/>
      <c r="E7" s="119"/>
      <c r="F7" s="119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5" t="s">
        <v>65</v>
      </c>
      <c r="B8" s="116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20" t="s">
        <v>2</v>
      </c>
      <c r="C9" s="123" t="s">
        <v>53</v>
      </c>
      <c r="D9" s="124"/>
      <c r="E9" s="125" t="s">
        <v>3</v>
      </c>
      <c r="F9" s="126"/>
      <c r="G9" s="127"/>
      <c r="H9" s="106" t="s">
        <v>4</v>
      </c>
      <c r="I9" s="92" t="s">
        <v>5</v>
      </c>
      <c r="J9" s="109" t="s">
        <v>6</v>
      </c>
      <c r="K9" s="112" t="s">
        <v>7</v>
      </c>
      <c r="L9" s="92" t="s">
        <v>54</v>
      </c>
      <c r="M9" s="92" t="s">
        <v>60</v>
      </c>
      <c r="N9" s="95" t="s">
        <v>58</v>
      </c>
      <c r="O9" s="98" t="s">
        <v>59</v>
      </c>
    </row>
    <row r="10" spans="1:16" ht="21.75" customHeight="1" x14ac:dyDescent="0.25">
      <c r="A10" s="21"/>
      <c r="B10" s="121"/>
      <c r="C10" s="101" t="s">
        <v>67</v>
      </c>
      <c r="D10" s="102"/>
      <c r="E10" s="101" t="s">
        <v>9</v>
      </c>
      <c r="F10" s="93" t="s">
        <v>10</v>
      </c>
      <c r="G10" s="92" t="s">
        <v>11</v>
      </c>
      <c r="H10" s="107"/>
      <c r="I10" s="93"/>
      <c r="J10" s="110"/>
      <c r="K10" s="113"/>
      <c r="L10" s="93"/>
      <c r="M10" s="93"/>
      <c r="N10" s="96"/>
      <c r="O10" s="99"/>
    </row>
    <row r="11" spans="1:16" ht="50.25" customHeight="1" thickBot="1" x14ac:dyDescent="0.3">
      <c r="A11" s="39"/>
      <c r="B11" s="122"/>
      <c r="C11" s="103"/>
      <c r="D11" s="104"/>
      <c r="E11" s="103"/>
      <c r="F11" s="94"/>
      <c r="G11" s="94"/>
      <c r="H11" s="108"/>
      <c r="I11" s="94"/>
      <c r="J11" s="111"/>
      <c r="K11" s="114"/>
      <c r="L11" s="94"/>
      <c r="M11" s="94"/>
      <c r="N11" s="97"/>
      <c r="O11" s="100"/>
    </row>
    <row r="12" spans="1:16" ht="15.75" thickBot="1" x14ac:dyDescent="0.3">
      <c r="A12" s="44" t="s">
        <v>75</v>
      </c>
      <c r="B12" s="45" t="s">
        <v>77</v>
      </c>
      <c r="C12" s="73" t="s">
        <v>71</v>
      </c>
      <c r="D12" s="74"/>
      <c r="E12" s="52">
        <v>0</v>
      </c>
      <c r="F12" s="52">
        <v>46.38</v>
      </c>
      <c r="G12" s="52">
        <f t="shared" ref="G12:G26" si="0">E12+F12</f>
        <v>46.38</v>
      </c>
      <c r="H12" s="63" t="s">
        <v>37</v>
      </c>
      <c r="I12" s="45">
        <v>45</v>
      </c>
      <c r="J12" s="45">
        <v>0.92</v>
      </c>
      <c r="K12" s="49">
        <v>250</v>
      </c>
      <c r="L12" s="46">
        <v>845.04</v>
      </c>
      <c r="M12" s="46" t="s">
        <v>70</v>
      </c>
      <c r="N12" s="47"/>
      <c r="O12" s="48">
        <f t="shared" ref="O12:O43" si="1">SUM(N12*G12)</f>
        <v>0</v>
      </c>
      <c r="P12" s="12"/>
    </row>
    <row r="13" spans="1:16" x14ac:dyDescent="0.25">
      <c r="A13" s="44" t="s">
        <v>75</v>
      </c>
      <c r="B13" s="45" t="s">
        <v>91</v>
      </c>
      <c r="C13" s="73" t="s">
        <v>71</v>
      </c>
      <c r="D13" s="74"/>
      <c r="E13" s="52">
        <v>0</v>
      </c>
      <c r="F13" s="52">
        <v>16.78</v>
      </c>
      <c r="G13" s="52">
        <f t="shared" ref="G13:G18" si="2">E13+F13</f>
        <v>16.78</v>
      </c>
      <c r="H13" s="65" t="s">
        <v>37</v>
      </c>
      <c r="I13" s="45">
        <v>65</v>
      </c>
      <c r="J13" s="45">
        <v>2.33</v>
      </c>
      <c r="K13" s="49">
        <v>2000</v>
      </c>
      <c r="L13" s="46">
        <v>346.51</v>
      </c>
      <c r="M13" s="36" t="s">
        <v>73</v>
      </c>
      <c r="N13" s="37"/>
      <c r="O13" s="24">
        <f t="shared" ref="O13:O18" si="3">SUM(N13*G13)</f>
        <v>0</v>
      </c>
      <c r="P13" s="12"/>
    </row>
    <row r="14" spans="1:16" x14ac:dyDescent="0.25">
      <c r="A14" s="22" t="s">
        <v>75</v>
      </c>
      <c r="B14" s="23" t="s">
        <v>91</v>
      </c>
      <c r="C14" s="66" t="s">
        <v>72</v>
      </c>
      <c r="D14" s="67"/>
      <c r="E14" s="53">
        <v>0</v>
      </c>
      <c r="F14" s="53">
        <v>4.1900000000000004</v>
      </c>
      <c r="G14" s="53">
        <f t="shared" si="2"/>
        <v>4.1900000000000004</v>
      </c>
      <c r="H14" s="64" t="s">
        <v>37</v>
      </c>
      <c r="I14" s="23">
        <v>65</v>
      </c>
      <c r="J14" s="23">
        <v>2.33</v>
      </c>
      <c r="K14" s="50">
        <v>2000</v>
      </c>
      <c r="L14" s="36">
        <v>101.24</v>
      </c>
      <c r="M14" s="36" t="s">
        <v>70</v>
      </c>
      <c r="N14" s="37"/>
      <c r="O14" s="24">
        <f t="shared" si="3"/>
        <v>0</v>
      </c>
      <c r="P14" s="12"/>
    </row>
    <row r="15" spans="1:16" x14ac:dyDescent="0.25">
      <c r="A15" s="22" t="s">
        <v>75</v>
      </c>
      <c r="B15" s="23" t="s">
        <v>92</v>
      </c>
      <c r="C15" s="66" t="s">
        <v>71</v>
      </c>
      <c r="D15" s="67"/>
      <c r="E15" s="53">
        <v>0</v>
      </c>
      <c r="F15" s="53">
        <v>38.4</v>
      </c>
      <c r="G15" s="53">
        <f t="shared" si="2"/>
        <v>38.4</v>
      </c>
      <c r="H15" s="64" t="s">
        <v>37</v>
      </c>
      <c r="I15" s="23">
        <v>40</v>
      </c>
      <c r="J15" s="23">
        <v>1.0900000000000001</v>
      </c>
      <c r="K15" s="50">
        <v>1900</v>
      </c>
      <c r="L15" s="36">
        <v>770.3</v>
      </c>
      <c r="M15" s="36" t="s">
        <v>70</v>
      </c>
      <c r="N15" s="37"/>
      <c r="O15" s="24">
        <f t="shared" si="3"/>
        <v>0</v>
      </c>
      <c r="P15" s="12"/>
    </row>
    <row r="16" spans="1:16" x14ac:dyDescent="0.25">
      <c r="A16" s="22" t="s">
        <v>75</v>
      </c>
      <c r="B16" s="23" t="s">
        <v>92</v>
      </c>
      <c r="C16" s="66" t="s">
        <v>72</v>
      </c>
      <c r="D16" s="67"/>
      <c r="E16" s="53">
        <v>0</v>
      </c>
      <c r="F16" s="53">
        <v>16.46</v>
      </c>
      <c r="G16" s="53">
        <f t="shared" si="2"/>
        <v>16.46</v>
      </c>
      <c r="H16" s="64" t="s">
        <v>37</v>
      </c>
      <c r="I16" s="23">
        <v>40</v>
      </c>
      <c r="J16" s="23">
        <v>1.0900000000000001</v>
      </c>
      <c r="K16" s="50">
        <v>1900</v>
      </c>
      <c r="L16" s="36">
        <v>383.11</v>
      </c>
      <c r="M16" s="36" t="s">
        <v>70</v>
      </c>
      <c r="N16" s="37"/>
      <c r="O16" s="24">
        <f t="shared" si="3"/>
        <v>0</v>
      </c>
      <c r="P16" s="12"/>
    </row>
    <row r="17" spans="1:16" x14ac:dyDescent="0.25">
      <c r="A17" s="22" t="s">
        <v>75</v>
      </c>
      <c r="B17" s="23" t="s">
        <v>93</v>
      </c>
      <c r="C17" s="66" t="s">
        <v>71</v>
      </c>
      <c r="D17" s="67"/>
      <c r="E17" s="53">
        <v>0</v>
      </c>
      <c r="F17" s="53">
        <v>15.7</v>
      </c>
      <c r="G17" s="53">
        <f t="shared" si="2"/>
        <v>15.7</v>
      </c>
      <c r="H17" s="64" t="s">
        <v>37</v>
      </c>
      <c r="I17" s="23">
        <v>40</v>
      </c>
      <c r="J17" s="23">
        <v>2.2999999999999998</v>
      </c>
      <c r="K17" s="50">
        <v>1700</v>
      </c>
      <c r="L17" s="36">
        <v>268.16000000000003</v>
      </c>
      <c r="M17" s="36" t="s">
        <v>70</v>
      </c>
      <c r="N17" s="37"/>
      <c r="O17" s="24">
        <f t="shared" si="3"/>
        <v>0</v>
      </c>
      <c r="P17" s="12"/>
    </row>
    <row r="18" spans="1:16" x14ac:dyDescent="0.25">
      <c r="A18" s="22" t="s">
        <v>75</v>
      </c>
      <c r="B18" s="23" t="s">
        <v>93</v>
      </c>
      <c r="C18" s="66" t="s">
        <v>72</v>
      </c>
      <c r="D18" s="67"/>
      <c r="E18" s="53">
        <v>0</v>
      </c>
      <c r="F18" s="53">
        <v>3.93</v>
      </c>
      <c r="G18" s="53">
        <f t="shared" si="2"/>
        <v>3.93</v>
      </c>
      <c r="H18" s="64" t="s">
        <v>37</v>
      </c>
      <c r="I18" s="23">
        <v>40</v>
      </c>
      <c r="J18" s="23">
        <v>2.2999999999999998</v>
      </c>
      <c r="K18" s="50">
        <v>1700</v>
      </c>
      <c r="L18" s="36">
        <v>78.62</v>
      </c>
      <c r="M18" s="36" t="s">
        <v>73</v>
      </c>
      <c r="N18" s="37"/>
      <c r="O18" s="24">
        <f t="shared" si="3"/>
        <v>0</v>
      </c>
      <c r="P18" s="12"/>
    </row>
    <row r="19" spans="1:16" x14ac:dyDescent="0.25">
      <c r="A19" s="22" t="s">
        <v>75</v>
      </c>
      <c r="B19" s="23" t="s">
        <v>77</v>
      </c>
      <c r="C19" s="66" t="s">
        <v>72</v>
      </c>
      <c r="D19" s="67"/>
      <c r="E19" s="53">
        <v>0</v>
      </c>
      <c r="F19" s="53">
        <v>19.88</v>
      </c>
      <c r="G19" s="53">
        <f t="shared" si="0"/>
        <v>19.88</v>
      </c>
      <c r="H19" s="62" t="s">
        <v>37</v>
      </c>
      <c r="I19" s="23">
        <v>45</v>
      </c>
      <c r="J19" s="23">
        <v>0.92</v>
      </c>
      <c r="K19" s="50">
        <v>250</v>
      </c>
      <c r="L19" s="36">
        <v>429.54</v>
      </c>
      <c r="M19" s="36" t="s">
        <v>70</v>
      </c>
      <c r="N19" s="37"/>
      <c r="O19" s="24">
        <f t="shared" si="1"/>
        <v>0</v>
      </c>
      <c r="P19" s="12"/>
    </row>
    <row r="20" spans="1:16" x14ac:dyDescent="0.25">
      <c r="A20" s="22" t="s">
        <v>75</v>
      </c>
      <c r="B20" s="23" t="s">
        <v>94</v>
      </c>
      <c r="C20" s="66" t="s">
        <v>71</v>
      </c>
      <c r="D20" s="67"/>
      <c r="E20" s="53">
        <v>0</v>
      </c>
      <c r="F20" s="53">
        <v>79.88</v>
      </c>
      <c r="G20" s="53">
        <f>E20+F20</f>
        <v>79.88</v>
      </c>
      <c r="H20" s="64" t="s">
        <v>37</v>
      </c>
      <c r="I20" s="23">
        <v>40</v>
      </c>
      <c r="J20" s="23">
        <v>1.54</v>
      </c>
      <c r="K20" s="50">
        <v>1500</v>
      </c>
      <c r="L20" s="36">
        <v>1516.12</v>
      </c>
      <c r="M20" s="36" t="s">
        <v>70</v>
      </c>
      <c r="N20" s="37"/>
      <c r="O20" s="24">
        <f>SUM(N20*G20)</f>
        <v>0</v>
      </c>
      <c r="P20" s="12"/>
    </row>
    <row r="21" spans="1:16" x14ac:dyDescent="0.25">
      <c r="A21" s="22" t="s">
        <v>75</v>
      </c>
      <c r="B21" s="23" t="s">
        <v>94</v>
      </c>
      <c r="C21" s="66" t="s">
        <v>72</v>
      </c>
      <c r="D21" s="67"/>
      <c r="E21" s="53">
        <v>0</v>
      </c>
      <c r="F21" s="53">
        <v>19.97</v>
      </c>
      <c r="G21" s="53">
        <f>E21+F21</f>
        <v>19.97</v>
      </c>
      <c r="H21" s="64" t="s">
        <v>37</v>
      </c>
      <c r="I21" s="23">
        <v>40</v>
      </c>
      <c r="J21" s="23">
        <v>1.54</v>
      </c>
      <c r="K21" s="50">
        <v>1500</v>
      </c>
      <c r="L21" s="36">
        <v>455.05</v>
      </c>
      <c r="M21" s="36" t="s">
        <v>73</v>
      </c>
      <c r="N21" s="37"/>
      <c r="O21" s="24">
        <f>SUM(N21*G21)</f>
        <v>0</v>
      </c>
      <c r="P21" s="12"/>
    </row>
    <row r="22" spans="1:16" x14ac:dyDescent="0.25">
      <c r="A22" s="22" t="s">
        <v>75</v>
      </c>
      <c r="B22" s="23" t="s">
        <v>78</v>
      </c>
      <c r="C22" s="66" t="s">
        <v>71</v>
      </c>
      <c r="D22" s="67"/>
      <c r="E22" s="53">
        <v>0</v>
      </c>
      <c r="F22" s="53">
        <v>4.72</v>
      </c>
      <c r="G22" s="53">
        <f t="shared" si="0"/>
        <v>4.72</v>
      </c>
      <c r="H22" s="62" t="s">
        <v>37</v>
      </c>
      <c r="I22" s="23">
        <v>10</v>
      </c>
      <c r="J22" s="23">
        <v>1.57</v>
      </c>
      <c r="K22" s="50">
        <v>1000</v>
      </c>
      <c r="L22" s="36">
        <v>60.86</v>
      </c>
      <c r="M22" s="36" t="s">
        <v>70</v>
      </c>
      <c r="N22" s="37"/>
      <c r="O22" s="24">
        <f t="shared" si="1"/>
        <v>0</v>
      </c>
      <c r="P22" s="12"/>
    </row>
    <row r="23" spans="1:16" x14ac:dyDescent="0.25">
      <c r="A23" s="22" t="s">
        <v>75</v>
      </c>
      <c r="B23" s="23" t="s">
        <v>79</v>
      </c>
      <c r="C23" s="66" t="s">
        <v>71</v>
      </c>
      <c r="D23" s="67"/>
      <c r="E23" s="53">
        <v>1.47</v>
      </c>
      <c r="F23" s="53">
        <v>18.98</v>
      </c>
      <c r="G23" s="53">
        <f t="shared" si="0"/>
        <v>20.45</v>
      </c>
      <c r="H23" s="62" t="s">
        <v>37</v>
      </c>
      <c r="I23" s="23">
        <v>5</v>
      </c>
      <c r="J23" s="23">
        <v>1.7</v>
      </c>
      <c r="K23" s="50">
        <v>700</v>
      </c>
      <c r="L23" s="36">
        <v>251.1</v>
      </c>
      <c r="M23" s="36" t="s">
        <v>70</v>
      </c>
      <c r="N23" s="37"/>
      <c r="O23" s="24">
        <f t="shared" si="1"/>
        <v>0</v>
      </c>
      <c r="P23" s="12"/>
    </row>
    <row r="24" spans="1:16" x14ac:dyDescent="0.25">
      <c r="A24" s="22" t="s">
        <v>75</v>
      </c>
      <c r="B24" s="23" t="s">
        <v>80</v>
      </c>
      <c r="C24" s="66" t="s">
        <v>71</v>
      </c>
      <c r="D24" s="67"/>
      <c r="E24" s="53">
        <v>4.37</v>
      </c>
      <c r="F24" s="53">
        <v>23.28</v>
      </c>
      <c r="G24" s="53">
        <f t="shared" si="0"/>
        <v>27.650000000000002</v>
      </c>
      <c r="H24" s="62" t="s">
        <v>37</v>
      </c>
      <c r="I24" s="23">
        <v>10</v>
      </c>
      <c r="J24" s="23">
        <v>1.73</v>
      </c>
      <c r="K24" s="50">
        <v>600</v>
      </c>
      <c r="L24" s="36">
        <v>363.04</v>
      </c>
      <c r="M24" s="36" t="s">
        <v>70</v>
      </c>
      <c r="N24" s="37"/>
      <c r="O24" s="24">
        <f t="shared" si="1"/>
        <v>0</v>
      </c>
      <c r="P24" s="12"/>
    </row>
    <row r="25" spans="1:16" x14ac:dyDescent="0.25">
      <c r="A25" s="22" t="s">
        <v>75</v>
      </c>
      <c r="B25" s="23" t="s">
        <v>81</v>
      </c>
      <c r="C25" s="66" t="s">
        <v>71</v>
      </c>
      <c r="D25" s="67"/>
      <c r="E25" s="53">
        <v>0</v>
      </c>
      <c r="F25" s="53">
        <v>5.73</v>
      </c>
      <c r="G25" s="53">
        <f t="shared" si="0"/>
        <v>5.73</v>
      </c>
      <c r="H25" s="62" t="s">
        <v>37</v>
      </c>
      <c r="I25" s="23">
        <v>10</v>
      </c>
      <c r="J25" s="23">
        <v>1.43</v>
      </c>
      <c r="K25" s="50">
        <v>1300</v>
      </c>
      <c r="L25" s="36">
        <v>79.66</v>
      </c>
      <c r="M25" s="36" t="s">
        <v>70</v>
      </c>
      <c r="N25" s="37"/>
      <c r="O25" s="24">
        <f t="shared" si="1"/>
        <v>0</v>
      </c>
      <c r="P25" s="12"/>
    </row>
    <row r="26" spans="1:16" x14ac:dyDescent="0.25">
      <c r="A26" s="22" t="s">
        <v>75</v>
      </c>
      <c r="B26" s="23" t="s">
        <v>82</v>
      </c>
      <c r="C26" s="66" t="s">
        <v>71</v>
      </c>
      <c r="D26" s="67"/>
      <c r="E26" s="53">
        <v>0</v>
      </c>
      <c r="F26" s="53">
        <v>23.6</v>
      </c>
      <c r="G26" s="53">
        <f t="shared" si="0"/>
        <v>23.6</v>
      </c>
      <c r="H26" s="62" t="s">
        <v>37</v>
      </c>
      <c r="I26" s="23">
        <v>20</v>
      </c>
      <c r="J26" s="23">
        <v>1.55</v>
      </c>
      <c r="K26" s="50">
        <v>3000</v>
      </c>
      <c r="L26" s="36">
        <v>478.61</v>
      </c>
      <c r="M26" s="36" t="s">
        <v>70</v>
      </c>
      <c r="N26" s="37"/>
      <c r="O26" s="24">
        <f t="shared" si="1"/>
        <v>0</v>
      </c>
      <c r="P26" s="12"/>
    </row>
    <row r="27" spans="1:16" x14ac:dyDescent="0.25">
      <c r="A27" s="22" t="s">
        <v>75</v>
      </c>
      <c r="B27" s="23" t="s">
        <v>82</v>
      </c>
      <c r="C27" s="66" t="s">
        <v>72</v>
      </c>
      <c r="D27" s="67"/>
      <c r="E27" s="53">
        <v>0</v>
      </c>
      <c r="F27" s="53">
        <v>5.9</v>
      </c>
      <c r="G27" s="53">
        <f t="shared" ref="G27:G42" si="4">E27+F27</f>
        <v>5.9</v>
      </c>
      <c r="H27" s="62" t="s">
        <v>37</v>
      </c>
      <c r="I27" s="23">
        <v>20</v>
      </c>
      <c r="J27" s="23">
        <v>1.55</v>
      </c>
      <c r="K27" s="50">
        <v>3000</v>
      </c>
      <c r="L27" s="36">
        <v>140.47</v>
      </c>
      <c r="M27" s="36" t="s">
        <v>73</v>
      </c>
      <c r="N27" s="37"/>
      <c r="O27" s="24">
        <f t="shared" si="1"/>
        <v>0</v>
      </c>
      <c r="P27" s="12"/>
    </row>
    <row r="28" spans="1:16" x14ac:dyDescent="0.25">
      <c r="A28" s="22" t="s">
        <v>75</v>
      </c>
      <c r="B28" s="23" t="s">
        <v>83</v>
      </c>
      <c r="C28" s="66" t="s">
        <v>71</v>
      </c>
      <c r="D28" s="67"/>
      <c r="E28" s="53">
        <v>0</v>
      </c>
      <c r="F28" s="53">
        <v>4.97</v>
      </c>
      <c r="G28" s="53">
        <f t="shared" si="4"/>
        <v>4.97</v>
      </c>
      <c r="H28" s="62" t="s">
        <v>37</v>
      </c>
      <c r="I28" s="23">
        <v>20</v>
      </c>
      <c r="J28" s="23">
        <v>2.48</v>
      </c>
      <c r="K28" s="50">
        <v>2800</v>
      </c>
      <c r="L28" s="36">
        <v>79.680000000000007</v>
      </c>
      <c r="M28" s="36" t="s">
        <v>70</v>
      </c>
      <c r="N28" s="37"/>
      <c r="O28" s="24">
        <f t="shared" si="1"/>
        <v>0</v>
      </c>
      <c r="P28" s="12"/>
    </row>
    <row r="29" spans="1:16" x14ac:dyDescent="0.25">
      <c r="A29" s="22" t="s">
        <v>75</v>
      </c>
      <c r="B29" s="23" t="s">
        <v>84</v>
      </c>
      <c r="C29" s="66" t="s">
        <v>71</v>
      </c>
      <c r="D29" s="67"/>
      <c r="E29" s="53">
        <v>0</v>
      </c>
      <c r="F29" s="53">
        <v>47.02</v>
      </c>
      <c r="G29" s="53">
        <f t="shared" si="4"/>
        <v>47.02</v>
      </c>
      <c r="H29" s="62" t="s">
        <v>37</v>
      </c>
      <c r="I29" s="23">
        <v>20</v>
      </c>
      <c r="J29" s="23">
        <v>2.19</v>
      </c>
      <c r="K29" s="50">
        <v>2900</v>
      </c>
      <c r="L29" s="36">
        <v>947.92</v>
      </c>
      <c r="M29" s="36" t="s">
        <v>73</v>
      </c>
      <c r="N29" s="37"/>
      <c r="O29" s="24">
        <f t="shared" si="1"/>
        <v>0</v>
      </c>
      <c r="P29" s="12"/>
    </row>
    <row r="30" spans="1:16" x14ac:dyDescent="0.25">
      <c r="A30" s="22" t="s">
        <v>75</v>
      </c>
      <c r="B30" s="23" t="s">
        <v>84</v>
      </c>
      <c r="C30" s="66" t="s">
        <v>72</v>
      </c>
      <c r="D30" s="67"/>
      <c r="E30" s="53">
        <v>0</v>
      </c>
      <c r="F30" s="53">
        <v>47.02</v>
      </c>
      <c r="G30" s="53">
        <f t="shared" si="4"/>
        <v>47.02</v>
      </c>
      <c r="H30" s="62" t="s">
        <v>37</v>
      </c>
      <c r="I30" s="23">
        <v>20</v>
      </c>
      <c r="J30" s="23">
        <v>2.19</v>
      </c>
      <c r="K30" s="50">
        <v>2900</v>
      </c>
      <c r="L30" s="36">
        <v>1086.96</v>
      </c>
      <c r="M30" s="36" t="s">
        <v>73</v>
      </c>
      <c r="N30" s="37"/>
      <c r="O30" s="24">
        <f t="shared" si="1"/>
        <v>0</v>
      </c>
      <c r="P30" s="12"/>
    </row>
    <row r="31" spans="1:16" x14ac:dyDescent="0.25">
      <c r="A31" s="22" t="s">
        <v>75</v>
      </c>
      <c r="B31" s="23" t="s">
        <v>85</v>
      </c>
      <c r="C31" s="66" t="s">
        <v>71</v>
      </c>
      <c r="D31" s="67"/>
      <c r="E31" s="53">
        <v>0</v>
      </c>
      <c r="F31" s="53">
        <v>3.23</v>
      </c>
      <c r="G31" s="53">
        <f t="shared" si="4"/>
        <v>3.23</v>
      </c>
      <c r="H31" s="62" t="s">
        <v>37</v>
      </c>
      <c r="I31" s="23">
        <v>55</v>
      </c>
      <c r="J31" s="23">
        <v>0.92</v>
      </c>
      <c r="K31" s="50">
        <v>2000</v>
      </c>
      <c r="L31" s="36">
        <v>82.4</v>
      </c>
      <c r="M31" s="36" t="s">
        <v>73</v>
      </c>
      <c r="N31" s="37"/>
      <c r="O31" s="24">
        <f t="shared" si="1"/>
        <v>0</v>
      </c>
      <c r="P31" s="12"/>
    </row>
    <row r="32" spans="1:16" x14ac:dyDescent="0.25">
      <c r="A32" s="22" t="s">
        <v>75</v>
      </c>
      <c r="B32" s="23" t="s">
        <v>85</v>
      </c>
      <c r="C32" s="66" t="s">
        <v>72</v>
      </c>
      <c r="D32" s="67"/>
      <c r="E32" s="53">
        <v>0</v>
      </c>
      <c r="F32" s="53">
        <v>1.39</v>
      </c>
      <c r="G32" s="53">
        <f t="shared" si="4"/>
        <v>1.39</v>
      </c>
      <c r="H32" s="62" t="s">
        <v>37</v>
      </c>
      <c r="I32" s="23">
        <v>55</v>
      </c>
      <c r="J32" s="23">
        <v>0.92</v>
      </c>
      <c r="K32" s="50">
        <v>2000</v>
      </c>
      <c r="L32" s="36">
        <v>40.61</v>
      </c>
      <c r="M32" s="36" t="s">
        <v>70</v>
      </c>
      <c r="N32" s="37"/>
      <c r="O32" s="24">
        <f t="shared" si="1"/>
        <v>0</v>
      </c>
      <c r="P32" s="12"/>
    </row>
    <row r="33" spans="1:16" x14ac:dyDescent="0.25">
      <c r="A33" s="22" t="s">
        <v>75</v>
      </c>
      <c r="B33" s="23" t="s">
        <v>86</v>
      </c>
      <c r="C33" s="66" t="s">
        <v>71</v>
      </c>
      <c r="D33" s="67"/>
      <c r="E33" s="53">
        <v>0</v>
      </c>
      <c r="F33" s="53">
        <v>132.72999999999999</v>
      </c>
      <c r="G33" s="53">
        <f t="shared" ref="G33" si="5">E33+F33</f>
        <v>132.72999999999999</v>
      </c>
      <c r="H33" s="62" t="s">
        <v>37</v>
      </c>
      <c r="I33" s="23">
        <v>30</v>
      </c>
      <c r="J33" s="23">
        <v>0.96</v>
      </c>
      <c r="K33" s="50">
        <v>2500</v>
      </c>
      <c r="L33" s="36">
        <v>3308.96</v>
      </c>
      <c r="M33" s="36" t="s">
        <v>73</v>
      </c>
      <c r="N33" s="37"/>
      <c r="O33" s="24">
        <f t="shared" si="1"/>
        <v>0</v>
      </c>
      <c r="P33" s="12"/>
    </row>
    <row r="34" spans="1:16" x14ac:dyDescent="0.25">
      <c r="A34" s="22" t="s">
        <v>75</v>
      </c>
      <c r="B34" s="23" t="s">
        <v>86</v>
      </c>
      <c r="C34" s="66" t="s">
        <v>72</v>
      </c>
      <c r="D34" s="67"/>
      <c r="E34" s="53">
        <v>0</v>
      </c>
      <c r="F34" s="53">
        <v>132.74</v>
      </c>
      <c r="G34" s="53">
        <f t="shared" si="4"/>
        <v>132.74</v>
      </c>
      <c r="H34" s="62" t="s">
        <v>37</v>
      </c>
      <c r="I34" s="23">
        <v>30</v>
      </c>
      <c r="J34" s="23">
        <v>0.96</v>
      </c>
      <c r="K34" s="50">
        <v>2500</v>
      </c>
      <c r="L34" s="36">
        <v>3760.36</v>
      </c>
      <c r="M34" s="36" t="s">
        <v>70</v>
      </c>
      <c r="N34" s="37"/>
      <c r="O34" s="24">
        <f t="shared" si="1"/>
        <v>0</v>
      </c>
      <c r="P34" s="12"/>
    </row>
    <row r="35" spans="1:16" x14ac:dyDescent="0.25">
      <c r="A35" s="22" t="s">
        <v>75</v>
      </c>
      <c r="B35" s="23" t="s">
        <v>87</v>
      </c>
      <c r="C35" s="66" t="s">
        <v>71</v>
      </c>
      <c r="D35" s="67"/>
      <c r="E35" s="53">
        <v>0</v>
      </c>
      <c r="F35" s="53">
        <v>101.07</v>
      </c>
      <c r="G35" s="53">
        <f t="shared" ref="G35" si="6">E35+F35</f>
        <v>101.07</v>
      </c>
      <c r="H35" s="62" t="s">
        <v>37</v>
      </c>
      <c r="I35" s="23">
        <v>45</v>
      </c>
      <c r="J35" s="23">
        <v>0.87</v>
      </c>
      <c r="K35" s="50">
        <v>2500</v>
      </c>
      <c r="L35" s="36">
        <v>2661.17</v>
      </c>
      <c r="M35" s="36" t="s">
        <v>73</v>
      </c>
      <c r="N35" s="37"/>
      <c r="O35" s="24">
        <f t="shared" si="1"/>
        <v>0</v>
      </c>
      <c r="P35" s="12"/>
    </row>
    <row r="36" spans="1:16" x14ac:dyDescent="0.25">
      <c r="A36" s="22" t="s">
        <v>75</v>
      </c>
      <c r="B36" s="23" t="s">
        <v>87</v>
      </c>
      <c r="C36" s="66" t="s">
        <v>72</v>
      </c>
      <c r="D36" s="67"/>
      <c r="E36" s="53">
        <v>0</v>
      </c>
      <c r="F36" s="53">
        <v>101.07</v>
      </c>
      <c r="G36" s="53">
        <f t="shared" si="4"/>
        <v>101.07</v>
      </c>
      <c r="H36" s="62" t="s">
        <v>37</v>
      </c>
      <c r="I36" s="23">
        <v>45</v>
      </c>
      <c r="J36" s="23">
        <v>0.87</v>
      </c>
      <c r="K36" s="50">
        <v>2500</v>
      </c>
      <c r="L36" s="36">
        <v>3034.32</v>
      </c>
      <c r="M36" s="36" t="s">
        <v>70</v>
      </c>
      <c r="N36" s="37"/>
      <c r="O36" s="24">
        <f t="shared" si="1"/>
        <v>0</v>
      </c>
      <c r="P36" s="12"/>
    </row>
    <row r="37" spans="1:16" x14ac:dyDescent="0.25">
      <c r="A37" s="22" t="s">
        <v>75</v>
      </c>
      <c r="B37" s="23" t="s">
        <v>88</v>
      </c>
      <c r="C37" s="66" t="s">
        <v>71</v>
      </c>
      <c r="D37" s="67"/>
      <c r="E37" s="53">
        <v>0</v>
      </c>
      <c r="F37" s="53">
        <v>30.37</v>
      </c>
      <c r="G37" s="53">
        <f t="shared" ref="G37" si="7">E37+F37</f>
        <v>30.37</v>
      </c>
      <c r="H37" s="62" t="s">
        <v>37</v>
      </c>
      <c r="I37" s="23">
        <v>50</v>
      </c>
      <c r="J37" s="23">
        <v>1.27</v>
      </c>
      <c r="K37" s="50">
        <v>1500</v>
      </c>
      <c r="L37" s="36">
        <v>623.5</v>
      </c>
      <c r="M37" s="36" t="s">
        <v>73</v>
      </c>
      <c r="N37" s="37"/>
      <c r="O37" s="24">
        <f t="shared" si="1"/>
        <v>0</v>
      </c>
      <c r="P37" s="12"/>
    </row>
    <row r="38" spans="1:16" x14ac:dyDescent="0.25">
      <c r="A38" s="22" t="s">
        <v>75</v>
      </c>
      <c r="B38" s="23" t="s">
        <v>88</v>
      </c>
      <c r="C38" s="66" t="s">
        <v>72</v>
      </c>
      <c r="D38" s="67"/>
      <c r="E38" s="53">
        <v>0</v>
      </c>
      <c r="F38" s="53">
        <v>30.36</v>
      </c>
      <c r="G38" s="53">
        <f t="shared" si="4"/>
        <v>30.36</v>
      </c>
      <c r="H38" s="62" t="s">
        <v>37</v>
      </c>
      <c r="I38" s="23">
        <v>50</v>
      </c>
      <c r="J38" s="23">
        <v>1.27</v>
      </c>
      <c r="K38" s="50">
        <v>1500</v>
      </c>
      <c r="L38" s="36">
        <v>726.15</v>
      </c>
      <c r="M38" s="36" t="s">
        <v>70</v>
      </c>
      <c r="N38" s="37"/>
      <c r="O38" s="24">
        <f t="shared" si="1"/>
        <v>0</v>
      </c>
      <c r="P38" s="12"/>
    </row>
    <row r="39" spans="1:16" x14ac:dyDescent="0.25">
      <c r="A39" s="22" t="s">
        <v>75</v>
      </c>
      <c r="B39" s="23" t="s">
        <v>89</v>
      </c>
      <c r="C39" s="66" t="s">
        <v>71</v>
      </c>
      <c r="D39" s="67"/>
      <c r="E39" s="53">
        <v>0</v>
      </c>
      <c r="F39" s="53">
        <v>3.17</v>
      </c>
      <c r="G39" s="53">
        <f t="shared" si="4"/>
        <v>3.17</v>
      </c>
      <c r="H39" s="62" t="s">
        <v>37</v>
      </c>
      <c r="I39" s="23">
        <v>45</v>
      </c>
      <c r="J39" s="23">
        <v>1.44</v>
      </c>
      <c r="K39" s="50">
        <v>1000</v>
      </c>
      <c r="L39" s="36">
        <v>50.91</v>
      </c>
      <c r="M39" s="36" t="s">
        <v>73</v>
      </c>
      <c r="N39" s="37"/>
      <c r="O39" s="24">
        <f t="shared" si="1"/>
        <v>0</v>
      </c>
      <c r="P39" s="12"/>
    </row>
    <row r="40" spans="1:16" x14ac:dyDescent="0.25">
      <c r="A40" s="22" t="s">
        <v>75</v>
      </c>
      <c r="B40" s="23" t="s">
        <v>89</v>
      </c>
      <c r="C40" s="66" t="s">
        <v>72</v>
      </c>
      <c r="D40" s="67"/>
      <c r="E40" s="53">
        <v>0</v>
      </c>
      <c r="F40" s="53">
        <v>12.69</v>
      </c>
      <c r="G40" s="53">
        <f t="shared" si="4"/>
        <v>12.69</v>
      </c>
      <c r="H40" s="62" t="s">
        <v>37</v>
      </c>
      <c r="I40" s="23">
        <v>45</v>
      </c>
      <c r="J40" s="23">
        <v>1.44</v>
      </c>
      <c r="K40" s="50">
        <v>1000</v>
      </c>
      <c r="L40" s="36">
        <v>246.99</v>
      </c>
      <c r="M40" s="36" t="s">
        <v>70</v>
      </c>
      <c r="N40" s="37"/>
      <c r="O40" s="24">
        <f t="shared" si="1"/>
        <v>0</v>
      </c>
      <c r="P40" s="12"/>
    </row>
    <row r="41" spans="1:16" x14ac:dyDescent="0.25">
      <c r="A41" s="22" t="s">
        <v>75</v>
      </c>
      <c r="B41" s="23" t="s">
        <v>90</v>
      </c>
      <c r="C41" s="66" t="s">
        <v>71</v>
      </c>
      <c r="D41" s="67"/>
      <c r="E41" s="53">
        <v>0</v>
      </c>
      <c r="F41" s="53">
        <v>7.84</v>
      </c>
      <c r="G41" s="53">
        <f t="shared" ref="G41" si="8">E41+F41</f>
        <v>7.84</v>
      </c>
      <c r="H41" s="62" t="s">
        <v>37</v>
      </c>
      <c r="I41" s="23">
        <v>20</v>
      </c>
      <c r="J41" s="23">
        <v>1.63</v>
      </c>
      <c r="K41" s="50">
        <v>1000</v>
      </c>
      <c r="L41" s="36">
        <v>133.36000000000001</v>
      </c>
      <c r="M41" s="36" t="s">
        <v>73</v>
      </c>
      <c r="N41" s="37"/>
      <c r="O41" s="24">
        <f t="shared" si="1"/>
        <v>0</v>
      </c>
      <c r="P41" s="12"/>
    </row>
    <row r="42" spans="1:16" x14ac:dyDescent="0.25">
      <c r="A42" s="22" t="s">
        <v>75</v>
      </c>
      <c r="B42" s="23" t="s">
        <v>90</v>
      </c>
      <c r="C42" s="66" t="s">
        <v>72</v>
      </c>
      <c r="D42" s="67"/>
      <c r="E42" s="53">
        <v>0</v>
      </c>
      <c r="F42" s="53">
        <v>1.96</v>
      </c>
      <c r="G42" s="53">
        <f t="shared" si="4"/>
        <v>1.96</v>
      </c>
      <c r="H42" s="62" t="s">
        <v>37</v>
      </c>
      <c r="I42" s="23">
        <v>20</v>
      </c>
      <c r="J42" s="23">
        <v>1.63</v>
      </c>
      <c r="K42" s="50">
        <v>1000</v>
      </c>
      <c r="L42" s="36">
        <v>40.049999999999997</v>
      </c>
      <c r="M42" s="36" t="s">
        <v>70</v>
      </c>
      <c r="N42" s="37"/>
      <c r="O42" s="24">
        <f t="shared" si="1"/>
        <v>0</v>
      </c>
      <c r="P42" s="12"/>
    </row>
    <row r="43" spans="1:16" x14ac:dyDescent="0.25">
      <c r="A43" s="22"/>
      <c r="B43" s="23"/>
      <c r="C43" s="66"/>
      <c r="D43" s="67"/>
      <c r="E43" s="53"/>
      <c r="F43" s="53"/>
      <c r="G43" s="53">
        <f t="shared" ref="G43" si="9">E43+F43</f>
        <v>0</v>
      </c>
      <c r="H43" s="55"/>
      <c r="I43" s="23"/>
      <c r="J43" s="23"/>
      <c r="K43" s="50"/>
      <c r="L43" s="36"/>
      <c r="M43" s="36" t="s">
        <v>70</v>
      </c>
      <c r="N43" s="37"/>
      <c r="O43" s="24">
        <f t="shared" si="1"/>
        <v>0</v>
      </c>
      <c r="P43" s="12"/>
    </row>
    <row r="44" spans="1:16" ht="15.75" thickBot="1" x14ac:dyDescent="0.3">
      <c r="A44" s="40"/>
      <c r="B44" s="41"/>
      <c r="C44" s="42"/>
      <c r="D44" s="51"/>
      <c r="E44" s="54"/>
      <c r="F44" s="54"/>
      <c r="G44" s="54">
        <f>SUM(G12:G43)</f>
        <v>1007.25</v>
      </c>
      <c r="H44" s="42"/>
      <c r="I44" s="41"/>
      <c r="J44" s="41"/>
      <c r="K44" s="42"/>
      <c r="L44" s="38"/>
      <c r="M44" s="43"/>
      <c r="N44" s="43"/>
      <c r="O44" s="38"/>
      <c r="P44" s="12"/>
    </row>
    <row r="45" spans="1:16" ht="15.75" thickBot="1" x14ac:dyDescent="0.3">
      <c r="A45" s="35"/>
      <c r="B45" s="26"/>
      <c r="C45" s="26"/>
      <c r="D45" s="26"/>
      <c r="E45" s="26"/>
      <c r="F45" s="26"/>
      <c r="G45" s="26"/>
      <c r="H45" s="26"/>
      <c r="I45" s="26"/>
      <c r="J45" s="68" t="s">
        <v>13</v>
      </c>
      <c r="K45" s="68"/>
      <c r="L45" s="28">
        <f>SUM(L12:L43)</f>
        <v>23390.77</v>
      </c>
      <c r="M45" s="27"/>
      <c r="N45" s="29" t="s">
        <v>14</v>
      </c>
      <c r="O45" s="25">
        <f>SUM(O12:O43)</f>
        <v>0</v>
      </c>
      <c r="P45" s="12"/>
    </row>
    <row r="46" spans="1:16" ht="15.75" thickBot="1" x14ac:dyDescent="0.3">
      <c r="A46" s="69" t="s">
        <v>15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  <c r="O46" s="25">
        <f>O47-O45</f>
        <v>0</v>
      </c>
      <c r="P46" s="12"/>
    </row>
    <row r="47" spans="1:16" ht="15.75" thickBot="1" x14ac:dyDescent="0.3">
      <c r="A47" s="69" t="s">
        <v>16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1"/>
      <c r="O47" s="25">
        <f>IF("nie"=MID(I55,1,3),O45,(O45*1.2))</f>
        <v>0</v>
      </c>
      <c r="P47" s="12"/>
    </row>
    <row r="48" spans="1:16" x14ac:dyDescent="0.25">
      <c r="A48" s="81" t="s">
        <v>17</v>
      </c>
      <c r="B48" s="81"/>
      <c r="C48" s="81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12"/>
    </row>
    <row r="49" spans="1:16" x14ac:dyDescent="0.25">
      <c r="A49" s="72" t="s">
        <v>64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2"/>
    </row>
    <row r="50" spans="1:16" x14ac:dyDescent="0.25">
      <c r="A50" s="59" t="s">
        <v>57</v>
      </c>
      <c r="B50" s="59"/>
      <c r="C50" s="59"/>
      <c r="D50" s="59"/>
      <c r="E50" s="59"/>
      <c r="F50" s="59"/>
      <c r="G50" s="58" t="s">
        <v>55</v>
      </c>
      <c r="H50" s="59"/>
      <c r="I50" s="59"/>
      <c r="J50" s="31"/>
      <c r="K50" s="31"/>
      <c r="L50" s="31"/>
      <c r="M50" s="31"/>
      <c r="N50" s="31"/>
      <c r="O50" s="31"/>
      <c r="P50" s="12"/>
    </row>
    <row r="51" spans="1:16" x14ac:dyDescent="0.25">
      <c r="A51" s="83" t="s">
        <v>66</v>
      </c>
      <c r="B51" s="84"/>
      <c r="C51" s="84"/>
      <c r="D51" s="84"/>
      <c r="E51" s="85"/>
      <c r="F51" s="82" t="s">
        <v>56</v>
      </c>
      <c r="G51" s="32" t="s">
        <v>18</v>
      </c>
      <c r="H51" s="75"/>
      <c r="I51" s="76"/>
      <c r="J51" s="76"/>
      <c r="K51" s="76"/>
      <c r="L51" s="76"/>
      <c r="M51" s="76"/>
      <c r="N51" s="76"/>
      <c r="O51" s="77"/>
      <c r="P51" s="12"/>
    </row>
    <row r="52" spans="1:16" x14ac:dyDescent="0.25">
      <c r="A52" s="86"/>
      <c r="B52" s="87"/>
      <c r="C52" s="87"/>
      <c r="D52" s="87"/>
      <c r="E52" s="88"/>
      <c r="F52" s="82"/>
      <c r="G52" s="32" t="s">
        <v>19</v>
      </c>
      <c r="H52" s="75"/>
      <c r="I52" s="76"/>
      <c r="J52" s="76"/>
      <c r="K52" s="76"/>
      <c r="L52" s="76"/>
      <c r="M52" s="76"/>
      <c r="N52" s="76"/>
      <c r="O52" s="77"/>
      <c r="P52" s="12"/>
    </row>
    <row r="53" spans="1:16" x14ac:dyDescent="0.25">
      <c r="A53" s="86"/>
      <c r="B53" s="87"/>
      <c r="C53" s="87"/>
      <c r="D53" s="87"/>
      <c r="E53" s="88"/>
      <c r="F53" s="82"/>
      <c r="G53" s="32" t="s">
        <v>20</v>
      </c>
      <c r="H53" s="75"/>
      <c r="I53" s="76"/>
      <c r="J53" s="76"/>
      <c r="K53" s="76"/>
      <c r="L53" s="76"/>
      <c r="M53" s="76"/>
      <c r="N53" s="76"/>
      <c r="O53" s="77"/>
      <c r="P53" s="12"/>
    </row>
    <row r="54" spans="1:16" x14ac:dyDescent="0.25">
      <c r="A54" s="86"/>
      <c r="B54" s="87"/>
      <c r="C54" s="87"/>
      <c r="D54" s="87"/>
      <c r="E54" s="88"/>
      <c r="F54" s="82"/>
      <c r="G54" s="32" t="s">
        <v>21</v>
      </c>
      <c r="H54" s="75"/>
      <c r="I54" s="76"/>
      <c r="J54" s="76"/>
      <c r="K54" s="76"/>
      <c r="L54" s="76"/>
      <c r="M54" s="76"/>
      <c r="N54" s="76"/>
      <c r="O54" s="77"/>
      <c r="P54" s="12"/>
    </row>
    <row r="55" spans="1:16" x14ac:dyDescent="0.25">
      <c r="A55" s="86"/>
      <c r="B55" s="87"/>
      <c r="C55" s="87"/>
      <c r="D55" s="87"/>
      <c r="E55" s="88"/>
      <c r="F55" s="82"/>
      <c r="G55" s="32" t="s">
        <v>22</v>
      </c>
      <c r="H55" s="75"/>
      <c r="I55" s="76"/>
      <c r="J55" s="76"/>
      <c r="K55" s="76"/>
      <c r="L55" s="76"/>
      <c r="M55" s="76"/>
      <c r="N55" s="76"/>
      <c r="O55" s="77"/>
      <c r="P55" s="12"/>
    </row>
    <row r="56" spans="1:16" x14ac:dyDescent="0.25">
      <c r="A56" s="86"/>
      <c r="B56" s="87"/>
      <c r="C56" s="87"/>
      <c r="D56" s="87"/>
      <c r="E56" s="88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2"/>
    </row>
    <row r="57" spans="1:16" x14ac:dyDescent="0.25">
      <c r="A57" s="86"/>
      <c r="B57" s="87"/>
      <c r="C57" s="87"/>
      <c r="D57" s="87"/>
      <c r="E57" s="88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2"/>
    </row>
    <row r="58" spans="1:16" x14ac:dyDescent="0.25">
      <c r="A58" s="89"/>
      <c r="B58" s="90"/>
      <c r="C58" s="90"/>
      <c r="D58" s="90"/>
      <c r="E58" s="91"/>
      <c r="F58" s="31"/>
      <c r="G58" s="17"/>
      <c r="H58" s="17"/>
      <c r="I58" s="17"/>
      <c r="J58" s="17" t="s">
        <v>23</v>
      </c>
      <c r="K58" s="17"/>
      <c r="L58" s="78"/>
      <c r="M58" s="79"/>
      <c r="N58" s="80"/>
      <c r="O58" s="17"/>
      <c r="P58" s="12"/>
    </row>
    <row r="59" spans="1:16" x14ac:dyDescent="0.25">
      <c r="A59" s="31"/>
      <c r="B59" s="31"/>
      <c r="C59" s="31"/>
      <c r="D59" s="31"/>
      <c r="E59" s="31"/>
      <c r="F59" s="31"/>
      <c r="G59" s="17"/>
      <c r="H59" s="17"/>
      <c r="I59" s="17"/>
      <c r="J59" s="17"/>
      <c r="K59" s="17"/>
      <c r="L59" s="17"/>
      <c r="M59" s="17"/>
      <c r="N59" s="17"/>
      <c r="O59" s="17"/>
      <c r="P59" s="12"/>
    </row>
    <row r="60" spans="1:16" x14ac:dyDescent="0.25">
      <c r="A60" s="20"/>
      <c r="B60" s="20"/>
      <c r="C60" s="20"/>
      <c r="D60" s="20"/>
      <c r="E60" s="20"/>
      <c r="F60" s="20"/>
      <c r="G60" s="17"/>
      <c r="H60" s="17"/>
      <c r="I60" s="17"/>
      <c r="J60" s="17"/>
      <c r="K60" s="17"/>
      <c r="L60" s="17"/>
      <c r="M60" s="17"/>
      <c r="N60" s="17"/>
      <c r="O60" s="17"/>
      <c r="P60" s="12"/>
    </row>
    <row r="61" spans="1:16" x14ac:dyDescent="0.25">
      <c r="P61" s="12"/>
    </row>
    <row r="62" spans="1:16" x14ac:dyDescent="0.25">
      <c r="P62" s="12"/>
    </row>
    <row r="63" spans="1:16" x14ac:dyDescent="0.25">
      <c r="P63" s="12"/>
    </row>
    <row r="64" spans="1:16" x14ac:dyDescent="0.25">
      <c r="P64" s="12"/>
    </row>
    <row r="65" spans="16:16" x14ac:dyDescent="0.25">
      <c r="P65" s="12"/>
    </row>
    <row r="66" spans="16:16" x14ac:dyDescent="0.25">
      <c r="P66" s="12"/>
    </row>
    <row r="67" spans="16:16" x14ac:dyDescent="0.25">
      <c r="P67" s="12"/>
    </row>
    <row r="68" spans="16:16" x14ac:dyDescent="0.25">
      <c r="P68" s="12"/>
    </row>
    <row r="69" spans="16:16" x14ac:dyDescent="0.25">
      <c r="P69" s="12"/>
    </row>
    <row r="70" spans="16:16" x14ac:dyDescent="0.25">
      <c r="P70" s="12"/>
    </row>
    <row r="71" spans="16:16" x14ac:dyDescent="0.25">
      <c r="P71" s="12"/>
    </row>
    <row r="72" spans="16:16" x14ac:dyDescent="0.25">
      <c r="P72" s="12"/>
    </row>
    <row r="73" spans="16:16" x14ac:dyDescent="0.25">
      <c r="P73" s="12"/>
    </row>
    <row r="74" spans="16:16" x14ac:dyDescent="0.25">
      <c r="P74" s="12"/>
    </row>
    <row r="75" spans="16:16" x14ac:dyDescent="0.25">
      <c r="P75" s="12"/>
    </row>
    <row r="76" spans="16:16" x14ac:dyDescent="0.25">
      <c r="P76" s="12"/>
    </row>
    <row r="77" spans="16:16" x14ac:dyDescent="0.25">
      <c r="P77" s="12"/>
    </row>
    <row r="78" spans="16:16" x14ac:dyDescent="0.25">
      <c r="P78" s="12"/>
    </row>
    <row r="79" spans="16:16" x14ac:dyDescent="0.25">
      <c r="P79" s="12"/>
    </row>
    <row r="80" spans="16:16" x14ac:dyDescent="0.25">
      <c r="P80" s="12"/>
    </row>
    <row r="81" spans="16:16" x14ac:dyDescent="0.25">
      <c r="P81" s="12"/>
    </row>
    <row r="82" spans="16:16" x14ac:dyDescent="0.25">
      <c r="P82" s="12"/>
    </row>
    <row r="83" spans="16:16" x14ac:dyDescent="0.25">
      <c r="P83" s="12"/>
    </row>
    <row r="84" spans="16:16" x14ac:dyDescent="0.25">
      <c r="P84" s="12"/>
    </row>
    <row r="85" spans="16:16" x14ac:dyDescent="0.25">
      <c r="P85" s="12"/>
    </row>
    <row r="86" spans="16:16" x14ac:dyDescent="0.25">
      <c r="P86" s="12"/>
    </row>
    <row r="87" spans="16:16" x14ac:dyDescent="0.25">
      <c r="P87" s="12"/>
    </row>
    <row r="88" spans="16:16" x14ac:dyDescent="0.25">
      <c r="P88" s="12"/>
    </row>
    <row r="89" spans="16:16" x14ac:dyDescent="0.25">
      <c r="P89" s="12"/>
    </row>
    <row r="90" spans="16:16" x14ac:dyDescent="0.25">
      <c r="P90" s="12"/>
    </row>
    <row r="91" spans="16:16" x14ac:dyDescent="0.25">
      <c r="P91" s="12"/>
    </row>
    <row r="92" spans="16:16" x14ac:dyDescent="0.25">
      <c r="P92" s="12"/>
    </row>
    <row r="93" spans="16:16" x14ac:dyDescent="0.25">
      <c r="P93" s="12"/>
    </row>
    <row r="94" spans="16:16" x14ac:dyDescent="0.25">
      <c r="P94" s="12"/>
    </row>
    <row r="95" spans="16:16" x14ac:dyDescent="0.25">
      <c r="P95" s="12"/>
    </row>
    <row r="96" spans="16:16" x14ac:dyDescent="0.25">
      <c r="P96" s="12"/>
    </row>
    <row r="97" spans="16:16" x14ac:dyDescent="0.25">
      <c r="P97" s="12"/>
    </row>
    <row r="98" spans="16:16" x14ac:dyDescent="0.25">
      <c r="P98" s="12"/>
    </row>
    <row r="99" spans="16:16" x14ac:dyDescent="0.25">
      <c r="P99" s="12"/>
    </row>
    <row r="100" spans="16:16" x14ac:dyDescent="0.25">
      <c r="P100" s="12"/>
    </row>
    <row r="101" spans="16:16" x14ac:dyDescent="0.25">
      <c r="P101" s="12"/>
    </row>
    <row r="102" spans="16:16" x14ac:dyDescent="0.25">
      <c r="P102" s="12"/>
    </row>
    <row r="103" spans="16:16" x14ac:dyDescent="0.25">
      <c r="P103" s="12"/>
    </row>
    <row r="104" spans="16:16" x14ac:dyDescent="0.25">
      <c r="P104" s="12"/>
    </row>
    <row r="105" spans="16:16" x14ac:dyDescent="0.25">
      <c r="P105" s="12"/>
    </row>
    <row r="106" spans="16:16" x14ac:dyDescent="0.25">
      <c r="P106" s="12"/>
    </row>
    <row r="107" spans="16:16" x14ac:dyDescent="0.25">
      <c r="P107" s="12"/>
    </row>
    <row r="108" spans="16:16" x14ac:dyDescent="0.25">
      <c r="P108" s="12"/>
    </row>
    <row r="109" spans="16:16" x14ac:dyDescent="0.25">
      <c r="P109" s="12"/>
    </row>
    <row r="110" spans="16:16" x14ac:dyDescent="0.25">
      <c r="P110" s="12"/>
    </row>
    <row r="111" spans="16:16" x14ac:dyDescent="0.25">
      <c r="P111" s="12"/>
    </row>
    <row r="112" spans="16:16" x14ac:dyDescent="0.25">
      <c r="P112" s="12"/>
    </row>
    <row r="113" spans="16:16" x14ac:dyDescent="0.25">
      <c r="P113" s="12"/>
    </row>
    <row r="114" spans="16:16" x14ac:dyDescent="0.25">
      <c r="P114" s="12"/>
    </row>
    <row r="115" spans="16:16" x14ac:dyDescent="0.25">
      <c r="P115" s="12"/>
    </row>
    <row r="116" spans="16:16" x14ac:dyDescent="0.25">
      <c r="P116" s="12"/>
    </row>
    <row r="117" spans="16:16" x14ac:dyDescent="0.25">
      <c r="P117" s="12"/>
    </row>
    <row r="118" spans="16:16" x14ac:dyDescent="0.25">
      <c r="P118" s="12"/>
    </row>
    <row r="119" spans="16:16" x14ac:dyDescent="0.25">
      <c r="P119" s="12"/>
    </row>
    <row r="120" spans="16:16" x14ac:dyDescent="0.25">
      <c r="P120" s="12"/>
    </row>
    <row r="121" spans="16:16" x14ac:dyDescent="0.25">
      <c r="P121" s="12" t="e">
        <f>IF(#REF!&gt;#REF!,"prekročená cena","nižšia ako stanovená")</f>
        <v>#REF!</v>
      </c>
    </row>
    <row r="122" spans="16:16" x14ac:dyDescent="0.25">
      <c r="P122" s="12"/>
    </row>
    <row r="123" spans="16:16" x14ac:dyDescent="0.25">
      <c r="P123" s="12"/>
    </row>
    <row r="124" spans="16:16" x14ac:dyDescent="0.25">
      <c r="P124" s="12"/>
    </row>
    <row r="125" spans="16:16" x14ac:dyDescent="0.25">
      <c r="P125" s="12"/>
    </row>
    <row r="126" spans="16:16" x14ac:dyDescent="0.25">
      <c r="P126" s="12"/>
    </row>
    <row r="127" spans="16:16" x14ac:dyDescent="0.25">
      <c r="P127" s="12"/>
    </row>
    <row r="128" spans="16:16" x14ac:dyDescent="0.25">
      <c r="P128" s="12"/>
    </row>
    <row r="129" spans="16:16" x14ac:dyDescent="0.25">
      <c r="P129" s="12"/>
    </row>
    <row r="130" spans="16:16" x14ac:dyDescent="0.25">
      <c r="P130" s="12"/>
    </row>
    <row r="131" spans="16:16" x14ac:dyDescent="0.25">
      <c r="P131" s="12"/>
    </row>
    <row r="132" spans="16:16" x14ac:dyDescent="0.25">
      <c r="P132" s="12"/>
    </row>
    <row r="133" spans="16:16" x14ac:dyDescent="0.25">
      <c r="P133" s="12"/>
    </row>
    <row r="138" spans="16:16" ht="25.5" customHeight="1" x14ac:dyDescent="0.25"/>
    <row r="139" spans="16:16" ht="15" customHeight="1" x14ac:dyDescent="0.25"/>
    <row r="141" spans="16:16" ht="18" customHeight="1" x14ac:dyDescent="0.25"/>
  </sheetData>
  <sheetProtection selectLockedCells="1"/>
  <mergeCells count="6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27:D27"/>
    <mergeCell ref="C20:D20"/>
    <mergeCell ref="C16:D16"/>
    <mergeCell ref="C14:D14"/>
    <mergeCell ref="C21:D21"/>
    <mergeCell ref="C43:D43"/>
    <mergeCell ref="C37:D37"/>
    <mergeCell ref="C38:D38"/>
    <mergeCell ref="C39:D39"/>
    <mergeCell ref="C40:D40"/>
    <mergeCell ref="C41:D41"/>
    <mergeCell ref="C42:D42"/>
    <mergeCell ref="C35:D35"/>
    <mergeCell ref="C36:D36"/>
    <mergeCell ref="C26:D26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55:O55"/>
    <mergeCell ref="L58:N58"/>
    <mergeCell ref="A48:C48"/>
    <mergeCell ref="F51:F55"/>
    <mergeCell ref="H51:O51"/>
    <mergeCell ref="H52:O52"/>
    <mergeCell ref="H53:O53"/>
    <mergeCell ref="H54:O54"/>
    <mergeCell ref="A51:E58"/>
    <mergeCell ref="C13:D13"/>
    <mergeCell ref="C17:D17"/>
    <mergeCell ref="C18:D18"/>
    <mergeCell ref="C15:D15"/>
    <mergeCell ref="C28:D28"/>
    <mergeCell ref="C29:D29"/>
    <mergeCell ref="C30:D30"/>
    <mergeCell ref="C31:D31"/>
    <mergeCell ref="C34:D34"/>
    <mergeCell ref="C32:D32"/>
    <mergeCell ref="C33:D33"/>
    <mergeCell ref="C24:D24"/>
    <mergeCell ref="C25:D25"/>
    <mergeCell ref="C19:D19"/>
    <mergeCell ref="C22:D22"/>
    <mergeCell ref="C23:D23"/>
    <mergeCell ref="A46:N46"/>
    <mergeCell ref="A47:N47"/>
    <mergeCell ref="A49:O49"/>
    <mergeCell ref="J45:K4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25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5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25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25">
      <c r="A19" s="33" t="s">
        <v>61</v>
      </c>
      <c r="B19" s="134" t="s">
        <v>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2023-11-13T09:57:50Z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