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bstarávanie\Arvum\4.1 - Výmena strešnej krytiny\Súťažné podklady\"/>
    </mc:Choice>
  </mc:AlternateContent>
  <xr:revisionPtr revIDLastSave="0" documentId="13_ncr:1_{472F883E-C4B4-403E-BFF6-F8E0A85C6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O 01.1 - Výmena strešnej..." sheetId="2" r:id="rId2"/>
    <sheet name="SO 01.2 - Výmena strešnej..." sheetId="3" r:id="rId3"/>
    <sheet name="SO 01.3 - Výmena strešnej..." sheetId="4" r:id="rId4"/>
  </sheets>
  <definedNames>
    <definedName name="_xlnm._FilterDatabase" localSheetId="1" hidden="1">'SO 01.1 - Výmena strešnej...'!$C$117:$K$132</definedName>
    <definedName name="_xlnm._FilterDatabase" localSheetId="2" hidden="1">'SO 01.2 - Výmena strešnej...'!$C$117:$K$130</definedName>
    <definedName name="_xlnm._FilterDatabase" localSheetId="3" hidden="1">'SO 01.3 - Výmena strešnej...'!$C$117:$K$131</definedName>
    <definedName name="_xlnm.Print_Titles" localSheetId="0">'Rekapitulácia stavby'!$92:$92</definedName>
    <definedName name="_xlnm.Print_Titles" localSheetId="1">'SO 01.1 - Výmena strešnej...'!$117:$117</definedName>
    <definedName name="_xlnm.Print_Titles" localSheetId="2">'SO 01.2 - Výmena strešnej...'!$117:$117</definedName>
    <definedName name="_xlnm.Print_Titles" localSheetId="3">'SO 01.3 - Výmena strešnej...'!$117:$117</definedName>
    <definedName name="_xlnm.Print_Area" localSheetId="0">'Rekapitulácia stavby'!$D$4:$AO$76,'Rekapitulácia stavby'!$C$82:$AQ$98</definedName>
    <definedName name="_xlnm.Print_Area" localSheetId="1">'SO 01.1 - Výmena strešnej...'!$C$4:$J$76,'SO 01.1 - Výmena strešnej...'!$C$105:$J$132</definedName>
    <definedName name="_xlnm.Print_Area" localSheetId="2">'SO 01.2 - Výmena strešnej...'!$C$4:$J$76,'SO 01.2 - Výmena strešnej...'!$C$105:$J$130</definedName>
    <definedName name="_xlnm.Print_Area" localSheetId="3">'SO 01.3 - Výmena strešnej...'!$C$4:$J$76,'SO 01.3 - Výmena strešnej...'!$C$105:$J$131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31" i="4" l="1"/>
  <c r="BI131" i="4"/>
  <c r="BH131" i="4"/>
  <c r="BG131" i="4"/>
  <c r="BE131" i="4"/>
  <c r="T131" i="4"/>
  <c r="R131" i="4"/>
  <c r="P131" i="4"/>
  <c r="J131" i="4"/>
  <c r="BF131" i="4" s="1"/>
  <c r="BK130" i="4"/>
  <c r="BI130" i="4"/>
  <c r="BH130" i="4"/>
  <c r="BG130" i="4"/>
  <c r="BE130" i="4"/>
  <c r="T130" i="4"/>
  <c r="R130" i="4"/>
  <c r="P130" i="4"/>
  <c r="J130" i="4"/>
  <c r="BF130" i="4" s="1"/>
  <c r="BK129" i="4"/>
  <c r="BI129" i="4"/>
  <c r="BH129" i="4"/>
  <c r="BG129" i="4"/>
  <c r="BE129" i="4"/>
  <c r="T129" i="4"/>
  <c r="R129" i="4"/>
  <c r="P129" i="4"/>
  <c r="J129" i="4"/>
  <c r="BF129" i="4" s="1"/>
  <c r="BK128" i="4"/>
  <c r="BI128" i="4"/>
  <c r="BH128" i="4"/>
  <c r="BG128" i="4"/>
  <c r="BE128" i="4"/>
  <c r="T128" i="4"/>
  <c r="R128" i="4"/>
  <c r="P128" i="4"/>
  <c r="J128" i="4"/>
  <c r="BF128" i="4" s="1"/>
  <c r="BK127" i="4"/>
  <c r="BI127" i="4"/>
  <c r="BH127" i="4"/>
  <c r="BG127" i="4"/>
  <c r="BE127" i="4"/>
  <c r="T127" i="4"/>
  <c r="R127" i="4"/>
  <c r="P127" i="4"/>
  <c r="J127" i="4"/>
  <c r="BF127" i="4" s="1"/>
  <c r="BK126" i="4"/>
  <c r="BI126" i="4"/>
  <c r="BH126" i="4"/>
  <c r="BG126" i="4"/>
  <c r="BE126" i="4"/>
  <c r="T126" i="4"/>
  <c r="R126" i="4"/>
  <c r="P126" i="4"/>
  <c r="J126" i="4"/>
  <c r="BF126" i="4" s="1"/>
  <c r="BK125" i="4"/>
  <c r="BI125" i="4"/>
  <c r="BH125" i="4"/>
  <c r="BG125" i="4"/>
  <c r="BE125" i="4"/>
  <c r="T125" i="4"/>
  <c r="R125" i="4"/>
  <c r="P125" i="4"/>
  <c r="J125" i="4"/>
  <c r="BF125" i="4" s="1"/>
  <c r="BK124" i="4"/>
  <c r="BI124" i="4"/>
  <c r="BH124" i="4"/>
  <c r="BG124" i="4"/>
  <c r="BE124" i="4"/>
  <c r="T124" i="4"/>
  <c r="R124" i="4"/>
  <c r="P124" i="4"/>
  <c r="J124" i="4"/>
  <c r="BF124" i="4" s="1"/>
  <c r="BK123" i="4"/>
  <c r="BI123" i="4"/>
  <c r="BH123" i="4"/>
  <c r="BG123" i="4"/>
  <c r="BE123" i="4"/>
  <c r="T123" i="4"/>
  <c r="R123" i="4"/>
  <c r="P123" i="4"/>
  <c r="J123" i="4"/>
  <c r="BF123" i="4" s="1"/>
  <c r="BK122" i="4"/>
  <c r="BI122" i="4"/>
  <c r="BH122" i="4"/>
  <c r="BG122" i="4"/>
  <c r="BE122" i="4"/>
  <c r="J33" i="4" s="1"/>
  <c r="AV97" i="1" s="1"/>
  <c r="T122" i="4"/>
  <c r="R122" i="4"/>
  <c r="P122" i="4"/>
  <c r="J122" i="4"/>
  <c r="BF122" i="4" s="1"/>
  <c r="BK121" i="4"/>
  <c r="BK120" i="4" s="1"/>
  <c r="BI121" i="4"/>
  <c r="BH121" i="4"/>
  <c r="BG121" i="4"/>
  <c r="BE121" i="4"/>
  <c r="T121" i="4"/>
  <c r="T120" i="4" s="1"/>
  <c r="T119" i="4" s="1"/>
  <c r="T118" i="4" s="1"/>
  <c r="R121" i="4"/>
  <c r="P121" i="4"/>
  <c r="P120" i="4" s="1"/>
  <c r="P119" i="4" s="1"/>
  <c r="P118" i="4" s="1"/>
  <c r="AU97" i="1" s="1"/>
  <c r="J121" i="4"/>
  <c r="BF121" i="4" s="1"/>
  <c r="R120" i="4"/>
  <c r="R119" i="4" s="1"/>
  <c r="R118" i="4" s="1"/>
  <c r="J115" i="4"/>
  <c r="F115" i="4"/>
  <c r="J114" i="4"/>
  <c r="F114" i="4"/>
  <c r="F112" i="4"/>
  <c r="E110" i="4"/>
  <c r="E108" i="4"/>
  <c r="J92" i="4"/>
  <c r="F92" i="4"/>
  <c r="J91" i="4"/>
  <c r="F91" i="4"/>
  <c r="F89" i="4"/>
  <c r="E87" i="4"/>
  <c r="J37" i="4"/>
  <c r="J36" i="4"/>
  <c r="F36" i="4"/>
  <c r="BC97" i="1" s="1"/>
  <c r="J35" i="4"/>
  <c r="J112" i="4"/>
  <c r="E7" i="4"/>
  <c r="E85" i="4" s="1"/>
  <c r="BK130" i="3"/>
  <c r="BI130" i="3"/>
  <c r="BH130" i="3"/>
  <c r="BG130" i="3"/>
  <c r="BE130" i="3"/>
  <c r="T130" i="3"/>
  <c r="R130" i="3"/>
  <c r="P130" i="3"/>
  <c r="J130" i="3"/>
  <c r="BF130" i="3" s="1"/>
  <c r="BK129" i="3"/>
  <c r="BI129" i="3"/>
  <c r="BH129" i="3"/>
  <c r="BG129" i="3"/>
  <c r="BE129" i="3"/>
  <c r="T129" i="3"/>
  <c r="R129" i="3"/>
  <c r="P129" i="3"/>
  <c r="J129" i="3"/>
  <c r="BF129" i="3" s="1"/>
  <c r="BK128" i="3"/>
  <c r="BI128" i="3"/>
  <c r="BH128" i="3"/>
  <c r="BG128" i="3"/>
  <c r="BE128" i="3"/>
  <c r="T128" i="3"/>
  <c r="R128" i="3"/>
  <c r="P128" i="3"/>
  <c r="J128" i="3"/>
  <c r="BF128" i="3" s="1"/>
  <c r="BK127" i="3"/>
  <c r="BI127" i="3"/>
  <c r="BH127" i="3"/>
  <c r="BG127" i="3"/>
  <c r="BE127" i="3"/>
  <c r="T127" i="3"/>
  <c r="R127" i="3"/>
  <c r="P127" i="3"/>
  <c r="J127" i="3"/>
  <c r="BF127" i="3" s="1"/>
  <c r="BK126" i="3"/>
  <c r="BI126" i="3"/>
  <c r="BH126" i="3"/>
  <c r="BG126" i="3"/>
  <c r="BE126" i="3"/>
  <c r="T126" i="3"/>
  <c r="R126" i="3"/>
  <c r="P126" i="3"/>
  <c r="J126" i="3"/>
  <c r="BF126" i="3" s="1"/>
  <c r="BK125" i="3"/>
  <c r="BI125" i="3"/>
  <c r="BH125" i="3"/>
  <c r="BG125" i="3"/>
  <c r="BF125" i="3"/>
  <c r="BE125" i="3"/>
  <c r="T125" i="3"/>
  <c r="R125" i="3"/>
  <c r="P125" i="3"/>
  <c r="J125" i="3"/>
  <c r="BK124" i="3"/>
  <c r="BI124" i="3"/>
  <c r="BH124" i="3"/>
  <c r="BG124" i="3"/>
  <c r="BE124" i="3"/>
  <c r="T124" i="3"/>
  <c r="R124" i="3"/>
  <c r="P124" i="3"/>
  <c r="J124" i="3"/>
  <c r="BF124" i="3" s="1"/>
  <c r="BK123" i="3"/>
  <c r="BI123" i="3"/>
  <c r="BH123" i="3"/>
  <c r="BG123" i="3"/>
  <c r="BE123" i="3"/>
  <c r="T123" i="3"/>
  <c r="R123" i="3"/>
  <c r="P123" i="3"/>
  <c r="J123" i="3"/>
  <c r="BF123" i="3" s="1"/>
  <c r="BK122" i="3"/>
  <c r="BI122" i="3"/>
  <c r="BH122" i="3"/>
  <c r="F36" i="3" s="1"/>
  <c r="BC96" i="1" s="1"/>
  <c r="BG122" i="3"/>
  <c r="F35" i="3" s="1"/>
  <c r="BB96" i="1" s="1"/>
  <c r="BE122" i="3"/>
  <c r="T122" i="3"/>
  <c r="T120" i="3" s="1"/>
  <c r="T119" i="3" s="1"/>
  <c r="T118" i="3" s="1"/>
  <c r="R122" i="3"/>
  <c r="P122" i="3"/>
  <c r="J122" i="3"/>
  <c r="BF122" i="3" s="1"/>
  <c r="BK121" i="3"/>
  <c r="BI121" i="3"/>
  <c r="F37" i="3" s="1"/>
  <c r="BD96" i="1" s="1"/>
  <c r="BH121" i="3"/>
  <c r="BG121" i="3"/>
  <c r="BE121" i="3"/>
  <c r="F33" i="3" s="1"/>
  <c r="AZ96" i="1" s="1"/>
  <c r="T121" i="3"/>
  <c r="R121" i="3"/>
  <c r="P121" i="3"/>
  <c r="P120" i="3" s="1"/>
  <c r="P119" i="3" s="1"/>
  <c r="P118" i="3" s="1"/>
  <c r="AU96" i="1" s="1"/>
  <c r="J121" i="3"/>
  <c r="BF121" i="3" s="1"/>
  <c r="R120" i="3"/>
  <c r="R119" i="3" s="1"/>
  <c r="R118" i="3" s="1"/>
  <c r="J115" i="3"/>
  <c r="F115" i="3"/>
  <c r="J114" i="3"/>
  <c r="F114" i="3"/>
  <c r="F112" i="3"/>
  <c r="E110" i="3"/>
  <c r="E108" i="3"/>
  <c r="J92" i="3"/>
  <c r="F92" i="3"/>
  <c r="J91" i="3"/>
  <c r="F91" i="3"/>
  <c r="F89" i="3"/>
  <c r="E87" i="3"/>
  <c r="J37" i="3"/>
  <c r="J36" i="3"/>
  <c r="J35" i="3"/>
  <c r="J112" i="3"/>
  <c r="E7" i="3"/>
  <c r="E85" i="3" s="1"/>
  <c r="BK132" i="2"/>
  <c r="BI132" i="2"/>
  <c r="BH132" i="2"/>
  <c r="BG132" i="2"/>
  <c r="BE132" i="2"/>
  <c r="T132" i="2"/>
  <c r="R132" i="2"/>
  <c r="P132" i="2"/>
  <c r="J132" i="2"/>
  <c r="BF132" i="2" s="1"/>
  <c r="BK131" i="2"/>
  <c r="BI131" i="2"/>
  <c r="BH131" i="2"/>
  <c r="BG131" i="2"/>
  <c r="BE131" i="2"/>
  <c r="T131" i="2"/>
  <c r="R131" i="2"/>
  <c r="P131" i="2"/>
  <c r="J131" i="2"/>
  <c r="BF131" i="2" s="1"/>
  <c r="BK130" i="2"/>
  <c r="BI130" i="2"/>
  <c r="BH130" i="2"/>
  <c r="BG130" i="2"/>
  <c r="BE130" i="2"/>
  <c r="T130" i="2"/>
  <c r="R130" i="2"/>
  <c r="P130" i="2"/>
  <c r="J130" i="2"/>
  <c r="BF130" i="2" s="1"/>
  <c r="BK129" i="2"/>
  <c r="BI129" i="2"/>
  <c r="BH129" i="2"/>
  <c r="BG129" i="2"/>
  <c r="BE129" i="2"/>
  <c r="T129" i="2"/>
  <c r="R129" i="2"/>
  <c r="P129" i="2"/>
  <c r="J129" i="2"/>
  <c r="BF129" i="2" s="1"/>
  <c r="BK128" i="2"/>
  <c r="BI128" i="2"/>
  <c r="BH128" i="2"/>
  <c r="BG128" i="2"/>
  <c r="BE128" i="2"/>
  <c r="T128" i="2"/>
  <c r="R128" i="2"/>
  <c r="P128" i="2"/>
  <c r="J128" i="2"/>
  <c r="BF128" i="2" s="1"/>
  <c r="BK127" i="2"/>
  <c r="BI127" i="2"/>
  <c r="BH127" i="2"/>
  <c r="BG127" i="2"/>
  <c r="BE127" i="2"/>
  <c r="T127" i="2"/>
  <c r="R127" i="2"/>
  <c r="P127" i="2"/>
  <c r="J127" i="2"/>
  <c r="BF127" i="2" s="1"/>
  <c r="BK126" i="2"/>
  <c r="BI126" i="2"/>
  <c r="BH126" i="2"/>
  <c r="BG126" i="2"/>
  <c r="BE126" i="2"/>
  <c r="T126" i="2"/>
  <c r="R126" i="2"/>
  <c r="P126" i="2"/>
  <c r="J126" i="2"/>
  <c r="BF126" i="2" s="1"/>
  <c r="BK125" i="2"/>
  <c r="BI125" i="2"/>
  <c r="BH125" i="2"/>
  <c r="BG125" i="2"/>
  <c r="BF125" i="2"/>
  <c r="BE125" i="2"/>
  <c r="T125" i="2"/>
  <c r="R125" i="2"/>
  <c r="P125" i="2"/>
  <c r="J125" i="2"/>
  <c r="BK124" i="2"/>
  <c r="BI124" i="2"/>
  <c r="BH124" i="2"/>
  <c r="BG124" i="2"/>
  <c r="BE124" i="2"/>
  <c r="T124" i="2"/>
  <c r="R124" i="2"/>
  <c r="P124" i="2"/>
  <c r="J124" i="2"/>
  <c r="BF124" i="2" s="1"/>
  <c r="BK123" i="2"/>
  <c r="BI123" i="2"/>
  <c r="BH123" i="2"/>
  <c r="BG123" i="2"/>
  <c r="BE123" i="2"/>
  <c r="J33" i="2" s="1"/>
  <c r="AV95" i="1" s="1"/>
  <c r="T123" i="2"/>
  <c r="R123" i="2"/>
  <c r="P123" i="2"/>
  <c r="J123" i="2"/>
  <c r="BF123" i="2" s="1"/>
  <c r="BK122" i="2"/>
  <c r="BI122" i="2"/>
  <c r="BH122" i="2"/>
  <c r="BG122" i="2"/>
  <c r="BE122" i="2"/>
  <c r="T122" i="2"/>
  <c r="T120" i="2" s="1"/>
  <c r="T119" i="2" s="1"/>
  <c r="T118" i="2" s="1"/>
  <c r="R122" i="2"/>
  <c r="P122" i="2"/>
  <c r="J122" i="2"/>
  <c r="BF122" i="2" s="1"/>
  <c r="BK121" i="2"/>
  <c r="BI121" i="2"/>
  <c r="BH121" i="2"/>
  <c r="F36" i="2" s="1"/>
  <c r="BC95" i="1" s="1"/>
  <c r="BG121" i="2"/>
  <c r="BE121" i="2"/>
  <c r="T121" i="2"/>
  <c r="R121" i="2"/>
  <c r="P121" i="2"/>
  <c r="J121" i="2"/>
  <c r="BF121" i="2" s="1"/>
  <c r="R120" i="2"/>
  <c r="P120" i="2"/>
  <c r="P119" i="2" s="1"/>
  <c r="P118" i="2" s="1"/>
  <c r="AU95" i="1" s="1"/>
  <c r="AU94" i="1" s="1"/>
  <c r="R119" i="2"/>
  <c r="R118" i="2" s="1"/>
  <c r="J115" i="2"/>
  <c r="F115" i="2"/>
  <c r="J114" i="2"/>
  <c r="F114" i="2"/>
  <c r="F112" i="2"/>
  <c r="E110" i="2"/>
  <c r="J92" i="2"/>
  <c r="F92" i="2"/>
  <c r="J91" i="2"/>
  <c r="F91" i="2"/>
  <c r="F89" i="2"/>
  <c r="E87" i="2"/>
  <c r="J37" i="2"/>
  <c r="J36" i="2"/>
  <c r="J35" i="2"/>
  <c r="AX95" i="1" s="1"/>
  <c r="J112" i="2"/>
  <c r="E7" i="2"/>
  <c r="E108" i="2" s="1"/>
  <c r="AY97" i="1"/>
  <c r="AX97" i="1"/>
  <c r="AY96" i="1"/>
  <c r="AX96" i="1"/>
  <c r="AY95" i="1"/>
  <c r="AS94" i="1"/>
  <c r="AM90" i="1"/>
  <c r="L90" i="1"/>
  <c r="AM89" i="1"/>
  <c r="L89" i="1"/>
  <c r="AM87" i="1"/>
  <c r="L87" i="1"/>
  <c r="L85" i="1"/>
  <c r="L84" i="1"/>
  <c r="J34" i="4" l="1"/>
  <c r="AW97" i="1" s="1"/>
  <c r="AT97" i="1" s="1"/>
  <c r="F34" i="4"/>
  <c r="BA97" i="1" s="1"/>
  <c r="F33" i="4"/>
  <c r="AZ97" i="1" s="1"/>
  <c r="AZ94" i="1" s="1"/>
  <c r="F37" i="4"/>
  <c r="BD97" i="1" s="1"/>
  <c r="BD94" i="1" s="1"/>
  <c r="W33" i="1" s="1"/>
  <c r="F35" i="4"/>
  <c r="BB97" i="1" s="1"/>
  <c r="BC94" i="1"/>
  <c r="AY94" i="1" s="1"/>
  <c r="J33" i="3"/>
  <c r="AV96" i="1" s="1"/>
  <c r="BK120" i="3"/>
  <c r="J120" i="3" s="1"/>
  <c r="J98" i="3" s="1"/>
  <c r="F37" i="2"/>
  <c r="BD95" i="1" s="1"/>
  <c r="F33" i="2"/>
  <c r="AZ95" i="1" s="1"/>
  <c r="BK120" i="2"/>
  <c r="F35" i="2"/>
  <c r="BB95" i="1" s="1"/>
  <c r="BB94" i="1" s="1"/>
  <c r="W32" i="1"/>
  <c r="J34" i="3"/>
  <c r="AW96" i="1" s="1"/>
  <c r="AT96" i="1" s="1"/>
  <c r="J34" i="2"/>
  <c r="AW95" i="1" s="1"/>
  <c r="AT95" i="1" s="1"/>
  <c r="F34" i="2"/>
  <c r="BA95" i="1" s="1"/>
  <c r="J120" i="2"/>
  <c r="J98" i="2" s="1"/>
  <c r="BK119" i="2"/>
  <c r="F34" i="3"/>
  <c r="BA96" i="1" s="1"/>
  <c r="J120" i="4"/>
  <c r="J98" i="4" s="1"/>
  <c r="BK119" i="4"/>
  <c r="J89" i="2"/>
  <c r="J89" i="4"/>
  <c r="E85" i="2"/>
  <c r="J89" i="3"/>
  <c r="BK119" i="3" l="1"/>
  <c r="BK118" i="3" s="1"/>
  <c r="J118" i="3" s="1"/>
  <c r="BK118" i="2"/>
  <c r="J118" i="2" s="1"/>
  <c r="J119" i="2"/>
  <c r="J97" i="2" s="1"/>
  <c r="J119" i="3"/>
  <c r="J97" i="3" s="1"/>
  <c r="W31" i="1"/>
  <c r="AX94" i="1"/>
  <c r="J119" i="4"/>
  <c r="J97" i="4" s="1"/>
  <c r="BK118" i="4"/>
  <c r="J118" i="4" s="1"/>
  <c r="AV94" i="1"/>
  <c r="W29" i="1"/>
  <c r="BA94" i="1"/>
  <c r="J96" i="3" l="1"/>
  <c r="J30" i="3"/>
  <c r="J96" i="4"/>
  <c r="J30" i="4"/>
  <c r="AW94" i="1"/>
  <c r="AK30" i="1" s="1"/>
  <c r="W30" i="1"/>
  <c r="AK29" i="1"/>
  <c r="J96" i="2"/>
  <c r="J30" i="2"/>
  <c r="AT94" i="1" l="1"/>
  <c r="J39" i="2"/>
  <c r="AG95" i="1"/>
  <c r="AG96" i="1"/>
  <c r="AN96" i="1" s="1"/>
  <c r="J39" i="3"/>
  <c r="AG97" i="1"/>
  <c r="AN97" i="1" s="1"/>
  <c r="J39" i="4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<sst xmlns="http://schemas.openxmlformats.org/spreadsheetml/2006/main" count="976" uniqueCount="173">
  <si>
    <t>Export Komplet</t>
  </si>
  <si>
    <t/>
  </si>
  <si>
    <t>2.0</t>
  </si>
  <si>
    <t>False</t>
  </si>
  <si>
    <t>{c7a9f01a-9796-49bf-afe8-4812b362b57d}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</si>
  <si>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</si>
  <si>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</si>
  <si>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</si>
  <si>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</si>
  <si>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</si>
  <si>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</si>
  <si>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</si>
  <si>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</si>
  <si>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Rekonštrukcia strechy maštalí - 3 hospodárske budovy - maštale</t>
  </si>
  <si>
    <t>JKSO:</t>
  </si>
  <si>
    <t>KS:</t>
  </si>
  <si>
    <t>Miesto:</t>
  </si>
  <si>
    <t>Vrakúň</t>
  </si>
  <si>
    <t>Dátum:</t>
  </si>
  <si>
    <t>Objednávateľ:</t>
  </si>
  <si>
    <t>IČO:</t>
  </si>
  <si>
    <t>00191752</t>
  </si>
  <si>
    <t>ARVUM, Poľnohospodárske družstvo, Vrakúň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</si>
  <si>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</si>
  <si>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</si>
  <si>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</si>
  <si>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</si>
  <si>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</si>
  <si>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</si>
  <si>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</si>
  <si>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</si>
  <si>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</si>
  <si>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</si>
  <si>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</si>
  <si>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</si>
  <si>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</si>
  <si>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</si>
  <si>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</si>
  <si>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</si>
  <si>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</si>
  <si>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</si>
  <si>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</si>
  <si>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</si>
  <si>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</si>
  <si>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</si>
  <si>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</si>
  <si>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</si>
  <si>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</si>
  <si>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</si>
  <si>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</si>
  <si>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</si>
  <si>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</si>
  <si>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</si>
  <si>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</si>
  <si>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</si>
  <si>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</si>
  <si>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</si>
  <si>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</si>
  <si>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</si>
  <si>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</si>
  <si>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</si>
  <si>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</si>
  <si>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</si>
  <si>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</si>
  <si>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</si>
  <si>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</si>
  <si>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</si>
  <si>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</si>
  <si>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</si>
  <si>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</si>
  <si>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</si>
  <si>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</si>
  <si>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</si>
  <si>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</si>
  <si>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01.1</t>
  </si>
  <si>
    <t>Výmena strešnej krytiny - maštaľ č.1</t>
  </si>
  <si>
    <t>STA</t>
  </si>
  <si>
    <t>1</t>
  </si>
  <si>
    <t>{048a9fdf-61bd-4c6c-b614-82768a296787}</t>
  </si>
  <si>
    <t>SO 01.2</t>
  </si>
  <si>
    <t>Výmena strešnej krytiny - maštaľ č.2</t>
  </si>
  <si>
    <t>{1519888f-a623-41d6-9acb-c6472f454b8e}</t>
  </si>
  <si>
    <t>SO 01.3</t>
  </si>
  <si>
    <t>Výmena strešnej krytiny - maštaľ č.3</t>
  </si>
  <si>
    <t>{3a9c78c4-71b3-44f1-83c1-036cca312b8e}</t>
  </si>
  <si>
    <t>KRYCÍ LIST ROZPOČTU</t>
  </si>
  <si>
    <t>Objekt:</t>
  </si>
  <si>
    <t>SO 01.1 - Výmena strešnej krytiny - maštaľ č.1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</si>
  <si>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</si>
  <si>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</si>
  <si>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</si>
  <si>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</si>
  <si>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</si>
  <si>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</si>
  <si>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76-S - Strecha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</si>
  <si>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</si>
  <si>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</si>
  <si>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</si>
  <si>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</si>
  <si>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</si>
  <si>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</si>
  <si>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</si>
  <si>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</si>
  <si>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</si>
  <si>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</si>
  <si>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</si>
  <si>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</si>
  <si>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</si>
  <si>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</si>
  <si>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</si>
  <si>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</si>
  <si>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76-S</t>
  </si>
  <si>
    <t>Strecha</t>
  </si>
  <si>
    <t>K</t>
  </si>
  <si>
    <t>764172491.S</t>
  </si>
  <si>
    <t>Montáž strešného systému</t>
  </si>
  <si>
    <t>m2</t>
  </si>
  <si>
    <t>16</t>
  </si>
  <si>
    <t>1572008708</t>
  </si>
  <si>
    <t>M</t>
  </si>
  <si>
    <t>138310003100.S</t>
  </si>
  <si>
    <t>Plech trapézový T-35, pozink</t>
  </si>
  <si>
    <t>32</t>
  </si>
  <si>
    <t>-1212744530</t>
  </si>
  <si>
    <t>3</t>
  </si>
  <si>
    <t>553450003000.S</t>
  </si>
  <si>
    <t xml:space="preserve">Hrebenáč </t>
  </si>
  <si>
    <t>ks</t>
  </si>
  <si>
    <t>8</t>
  </si>
  <si>
    <t>4</t>
  </si>
  <si>
    <t>1581524207</t>
  </si>
  <si>
    <t>553450014200.S</t>
  </si>
  <si>
    <t xml:space="preserve">Lišta záveterná </t>
  </si>
  <si>
    <t>869698798</t>
  </si>
  <si>
    <t>5</t>
  </si>
  <si>
    <t>311510004200.S</t>
  </si>
  <si>
    <t>Spojovací materiál, klince</t>
  </si>
  <si>
    <t>bal</t>
  </si>
  <si>
    <t>479669266</t>
  </si>
  <si>
    <t>6</t>
  </si>
  <si>
    <t>309300004100.S</t>
  </si>
  <si>
    <t>Farmárske skrutky, nity</t>
  </si>
  <si>
    <t>2031964976</t>
  </si>
  <si>
    <t>7</t>
  </si>
  <si>
    <t>605110000100.S</t>
  </si>
  <si>
    <t>Stavebné rezivo a dosky</t>
  </si>
  <si>
    <t>m3</t>
  </si>
  <si>
    <t>1957599748</t>
  </si>
  <si>
    <t>764359301.S</t>
  </si>
  <si>
    <t>Montáž žľabového systému pozink</t>
  </si>
  <si>
    <t>m</t>
  </si>
  <si>
    <t>-144813218</t>
  </si>
  <si>
    <t>9</t>
  </si>
  <si>
    <t>553440034200.S</t>
  </si>
  <si>
    <t>Žľabový systém  pozinkovaný</t>
  </si>
  <si>
    <t>562224051</t>
  </si>
  <si>
    <t>10</t>
  </si>
  <si>
    <t>553440040600.S</t>
  </si>
  <si>
    <t>Žľabový systém - ostatný materiál</t>
  </si>
  <si>
    <t>683250487</t>
  </si>
  <si>
    <t>11</t>
  </si>
  <si>
    <t>767891902.S</t>
  </si>
  <si>
    <t>Oprava oceľovej konštrukcie</t>
  </si>
  <si>
    <t>-120328522</t>
  </si>
  <si>
    <t>12</t>
  </si>
  <si>
    <t>998764101.S</t>
  </si>
  <si>
    <t>Presun stavebného materiálu, doprava</t>
  </si>
  <si>
    <t>1420110764</t>
  </si>
  <si>
    <t>SO 01.2 - Výmena strešnej krytiny - maštaľ č.2</t>
  </si>
  <si>
    <t>SO 01.3 - Výmena strešnej krytiny - maštaľ č.3</t>
  </si>
  <si>
    <t>1106298127</t>
  </si>
  <si>
    <t>74-23</t>
  </si>
  <si>
    <t>SK2020365754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</si>
</sst>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000"/>
    <numFmt numFmtId="169" formatCode="dd\.mm\.yyyy"/>
    <numFmt numFmtId="170" formatCode="#,##0.00%"/>
    <numFmt numFmtId="171" formatCode="#,##0.000"/>
  </numFmts>
  <fonts count="34">
    <font>
      <sz val="8"/>
      <name val="Arial CE"/>
      <charset val="134"/>
    </font>
    <font>
      <sz val="12"/>
      <color rgb="FF003366"/>
      <name val="Arial CE"/>
      <charset val="134"/>
    </font>
    <font>
      <sz val="10"/>
      <color rgb="FF003366"/>
      <name val="Arial CE"/>
      <charset val="134"/>
    </font>
    <font>
      <sz val="8"/>
      <color rgb="FF003366"/>
      <name val="Arial CE"/>
      <charset val="134"/>
    </font>
    <font>
      <b/>
      <sz val="14"/>
      <name val="Arial CE"/>
      <charset val="134"/>
    </font>
    <font>
      <sz val="10"/>
      <color rgb="FF969696"/>
      <name val="Arial CE"/>
      <charset val="134"/>
    </font>
    <font>
      <b/>
      <sz val="11"/>
      <name val="Arial CE"/>
      <charset val="134"/>
    </font>
    <font>
      <sz val="10"/>
      <name val="Arial CE"/>
      <charset val="134"/>
    </font>
    <font>
      <b/>
      <sz val="10"/>
      <name val="Arial CE"/>
      <charset val="134"/>
    </font>
    <font>
      <sz val="8"/>
      <color rgb="FF969696"/>
      <name val="Arial CE"/>
      <charset val="134"/>
    </font>
    <font>
      <sz val="10"/>
      <color rgb="FFFFFFFF"/>
      <name val="Arial CE"/>
      <charset val="134"/>
    </font>
    <font>
      <sz val="8"/>
      <color rgb="FFFFFFFF"/>
      <name val="Arial CE"/>
      <charset val="134"/>
    </font>
    <font>
      <b/>
      <sz val="12"/>
      <name val="Arial CE"/>
      <charset val="134"/>
    </font>
    <font>
      <b/>
      <sz val="10"/>
      <color rgb="FF464646"/>
      <name val="Arial CE"/>
      <charset val="134"/>
    </font>
    <font>
      <sz val="8"/>
      <color rgb="FF3366FF"/>
      <name val="Arial CE"/>
      <charset val="134"/>
    </font>
    <font>
      <sz val="10"/>
      <color rgb="FF3366FF"/>
      <name val="Arial CE"/>
      <charset val="134"/>
    </font>
    <font>
      <b/>
      <sz val="12"/>
      <color rgb="FF960000"/>
      <name val="Arial CE"/>
      <charset val="134"/>
    </font>
    <font>
      <sz val="9"/>
      <name val="Arial CE"/>
      <charset val="134"/>
    </font>
    <font>
      <b/>
      <sz val="12"/>
      <color rgb="FF800000"/>
      <name val="Arial CE"/>
      <charset val="134"/>
    </font>
    <font>
      <i/>
      <sz val="9"/>
      <color rgb="FF0000FF"/>
      <name val="Arial CE"/>
      <charset val="134"/>
    </font>
    <font>
      <sz val="9"/>
      <color rgb="FF969696"/>
      <name val="Arial CE"/>
      <charset val="134"/>
    </font>
    <font>
      <sz val="8"/>
      <color rgb="FF960000"/>
      <name val="Arial CE"/>
      <charset val="134"/>
    </font>
    <font>
      <i/>
      <sz val="8"/>
      <color rgb="FF0000FF"/>
      <name val="Arial CE"/>
      <charset val="134"/>
    </font>
    <font>
      <b/>
      <sz val="8"/>
      <name val="Arial CE"/>
      <charset val="134"/>
    </font>
    <font>
      <sz val="11"/>
      <name val="Arial CE"/>
      <charset val="134"/>
    </font>
    <font>
      <b/>
      <sz val="10"/>
      <color rgb="FFFFFFFF"/>
      <name val="Arial CE"/>
      <charset val="134"/>
    </font>
    <font>
      <b/>
      <sz val="10"/>
      <color rgb="FF969696"/>
      <name val="Arial CE"/>
      <charset val="134"/>
    </font>
    <font>
      <sz val="18"/>
      <color theme="10"/>
      <name val="Wingdings 2"/>
      <charset val="134"/>
    </font>
    <font>
      <b/>
      <sz val="11"/>
      <color rgb="FF003366"/>
      <name val="Arial CE"/>
      <charset val="134"/>
    </font>
    <font>
      <sz val="11"/>
      <color rgb="FF003366"/>
      <name val="Arial CE"/>
      <charset val="134"/>
    </font>
    <font>
      <sz val="12"/>
      <color rgb="FF969696"/>
      <name val="Arial CE"/>
      <charset val="134"/>
    </font>
    <font>
      <sz val="11"/>
      <color rgb="FF969696"/>
      <name val="Arial CE"/>
      <charset val="134"/>
    </font>
    <font>
      <sz val="12"/>
      <name val="Arial CE"/>
      <charset val="134"/>
    </font>
    <font>
      <u/>
      <sz val="11"/>
      <color theme="1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/>
    <xf numFmtId="0" fontId="0" fillId="0" borderId="0" xfId="0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0" fillId="2" borderId="0" xfId="0" applyFont="1" applyFill="1" applyAlignment="1">
      <alignment vertical="center"/>
    </xf>
    <xf numFmtId="0" fontId="12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69" fontId="7" fillId="0" borderId="0" xfId="0" applyNumberFormat="1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6" fillId="0" borderId="0" xfId="0" applyNumberFormat="1" applyFont="1" applyAlignment="1">
      <alignment vertical="center"/>
    </xf>
    <xf numFmtId="170" fontId="10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4" fontId="12" fillId="2" borderId="6" xfId="0" applyNumberFormat="1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" fillId="0" borderId="3" xfId="0" applyFont="1" applyBorder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49" fontId="17" fillId="0" borderId="15" xfId="0" applyNumberFormat="1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171" fontId="17" fillId="0" borderId="15" xfId="0" applyNumberFormat="1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49" fontId="19" fillId="0" borderId="15" xfId="0" applyNumberFormat="1" applyFont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171" fontId="19" fillId="0" borderId="15" xfId="0" applyNumberFormat="1" applyFont="1" applyBorder="1" applyAlignment="1" applyProtection="1">
      <alignment vertical="center"/>
      <protection locked="0"/>
    </xf>
    <xf numFmtId="0" fontId="17" fillId="2" borderId="0" xfId="0" applyFont="1" applyFill="1" applyAlignment="1">
      <alignment horizontal="right" vertical="center"/>
    </xf>
    <xf numFmtId="4" fontId="1" fillId="0" borderId="12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17" fillId="2" borderId="1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" fontId="16" fillId="0" borderId="0" xfId="0" applyNumberFormat="1" applyFont="1" applyAlignment="1"/>
    <xf numFmtId="0" fontId="0" fillId="0" borderId="17" xfId="0" applyFont="1" applyBorder="1" applyAlignment="1">
      <alignment vertical="center"/>
    </xf>
    <xf numFmtId="0" fontId="0" fillId="0" borderId="4" xfId="0" applyBorder="1" applyAlignment="1">
      <alignment vertical="center"/>
    </xf>
    <xf numFmtId="165" fontId="21" fillId="0" borderId="4" xfId="0" applyNumberFormat="1" applyFont="1" applyBorder="1" applyAlignment="1"/>
    <xf numFmtId="4" fontId="1" fillId="0" borderId="0" xfId="0" applyNumberFormat="1" applyFont="1" applyAlignment="1"/>
    <xf numFmtId="0" fontId="3" fillId="0" borderId="18" xfId="0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4" fontId="2" fillId="0" borderId="0" xfId="0" applyNumberFormat="1" applyFont="1" applyAlignment="1"/>
    <xf numFmtId="4" fontId="17" fillId="0" borderId="15" xfId="0" applyNumberFormat="1" applyFont="1" applyBorder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  <protection locked="0"/>
    </xf>
    <xf numFmtId="0" fontId="20" fillId="0" borderId="18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5" fontId="20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vertical="center"/>
      <protection locked="0"/>
    </xf>
    <xf numFmtId="0" fontId="22" fillId="0" borderId="3" xfId="0" applyFont="1" applyBorder="1" applyAlignment="1">
      <alignment vertical="center"/>
    </xf>
    <xf numFmtId="0" fontId="19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/>
    <xf numFmtId="165" fontId="3" fillId="0" borderId="20" xfId="0" applyNumberFormat="1" applyFont="1" applyBorder="1" applyAlignment="1"/>
    <xf numFmtId="165" fontId="20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20" fillId="0" borderId="2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165" fontId="20" fillId="0" borderId="12" xfId="0" applyNumberFormat="1" applyFont="1" applyBorder="1" applyAlignment="1">
      <alignment vertical="center"/>
    </xf>
    <xf numFmtId="165" fontId="20" fillId="0" borderId="2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7" xfId="0" applyBorder="1"/>
    <xf numFmtId="0" fontId="8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12" fillId="4" borderId="5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30" fillId="0" borderId="18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5" fontId="30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31" fillId="0" borderId="18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5" fontId="31" fillId="0" borderId="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4" fontId="31" fillId="0" borderId="12" xfId="0" applyNumberFormat="1" applyFont="1" applyBorder="1" applyAlignment="1">
      <alignment vertical="center"/>
    </xf>
    <xf numFmtId="165" fontId="31" fillId="0" borderId="12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4" fontId="31" fillId="0" borderId="22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" fontId="8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70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17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12" fillId="4" borderId="6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4" fontId="12" fillId="4" borderId="6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right" vertical="center"/>
    </xf>
    <xf numFmtId="0" fontId="17" fillId="2" borderId="9" xfId="0" applyFont="1" applyFill="1" applyBorder="1" applyAlignment="1">
      <alignment horizontal="left" vertical="center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17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7" fillId="5" borderId="0" xfId="0" applyFont="1" applyFill="1" applyAlignment="1">
      <alignment horizontal="left" vertical="center"/>
    </xf>
    <xf numFmtId="0" fontId="0" fillId="5" borderId="0" xfId="0" applyFill="1"/>
    <xf numFmtId="169" fontId="7" fillId="5" borderId="0" xfId="0" applyNumberFormat="1" applyFont="1" applyFill="1" applyAlignment="1">
      <alignment horizontal="left" vertical="center"/>
    </xf>
    <xf numFmtId="4" fontId="17" fillId="5" borderId="15" xfId="0" applyNumberFormat="1" applyFont="1" applyFill="1" applyBorder="1" applyAlignment="1" applyProtection="1">
      <alignment vertical="center"/>
      <protection locked="0"/>
    </xf>
    <xf numFmtId="4" fontId="19" fillId="5" borderId="15" xfId="0" applyNumberFormat="1" applyFont="1" applyFill="1" applyBorder="1" applyAlignment="1" applyProtection="1">
      <alignment vertical="center"/>
      <protection locked="0"/>
    </xf>
    <xf numFmtId="0" fontId="0" fillId="5" borderId="0" xfId="0" applyFont="1" applyFill="1" applyAlignment="1">
      <alignment vertical="center"/>
    </xf>
    <xf numFmtId="49" fontId="7" fillId="0" borderId="0" xfId="0" applyNumberFormat="1" applyFont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E6" sqref="E6"/>
    </sheetView>
  </sheetViews>
  <sheetFormatPr defaultColWidth="9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6" t="s">
        <v>0</v>
      </c>
      <c r="AZ1" s="126" t="s">
        <v>1</v>
      </c>
      <c r="BA1" s="126" t="s">
        <v>2</v>
      </c>
      <c r="BB1" s="126" t="s">
        <v>1</v>
      </c>
      <c r="BT1" s="126" t="s">
        <v>3</v>
      </c>
      <c r="BU1" s="126" t="s">
        <v>3</v>
      </c>
      <c r="BV1" s="126" t="s">
        <v>4</v>
      </c>
    </row>
    <row r="2" spans="1:74" ht="36.950000000000003" customHeight="1">
      <c r="AR2" s="171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47" t="s">
        <v>6</v>
      </c>
      <c r="BT2" s="47" t="s">
        <v>7</v>
      </c>
    </row>
    <row r="3" spans="1:74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47" t="s">
        <v>6</v>
      </c>
      <c r="BT3" s="47" t="s">
        <v>7</v>
      </c>
    </row>
    <row r="4" spans="1:74" ht="24.95" customHeight="1">
      <c r="B4" s="10"/>
      <c r="D4" s="11" t="s">
        <v>8</v>
      </c>
      <c r="AR4" s="10"/>
      <c r="AS4" s="137" t="s">
        <v>9</v>
      </c>
      <c r="BS4" s="47" t="s">
        <v>10</v>
      </c>
    </row>
    <row r="5" spans="1:74" ht="12" customHeight="1">
      <c r="B5" s="10"/>
      <c r="D5" s="127" t="s">
        <v>11</v>
      </c>
      <c r="K5" s="173" t="s">
        <v>171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10"/>
      <c r="BS5" s="47" t="s">
        <v>6</v>
      </c>
    </row>
    <row r="6" spans="1:74" ht="36.950000000000003" customHeight="1">
      <c r="B6" s="10"/>
      <c r="D6" s="128" t="s">
        <v>12</v>
      </c>
      <c r="K6" s="174" t="s">
        <v>13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10"/>
      <c r="BS6" s="47" t="s">
        <v>6</v>
      </c>
    </row>
    <row r="7" spans="1:74" ht="12" customHeight="1">
      <c r="B7" s="10"/>
      <c r="D7" s="12" t="s">
        <v>14</v>
      </c>
      <c r="K7" s="15" t="s">
        <v>1</v>
      </c>
      <c r="AK7" s="12" t="s">
        <v>15</v>
      </c>
      <c r="AN7" s="15" t="s">
        <v>1</v>
      </c>
      <c r="AR7" s="10"/>
      <c r="BS7" s="47" t="s">
        <v>6</v>
      </c>
    </row>
    <row r="8" spans="1:74" ht="12" customHeight="1">
      <c r="B8" s="10"/>
      <c r="D8" s="12" t="s">
        <v>16</v>
      </c>
      <c r="K8" s="15" t="s">
        <v>17</v>
      </c>
      <c r="AK8" s="12" t="s">
        <v>18</v>
      </c>
      <c r="AN8" s="211"/>
      <c r="AR8" s="10"/>
      <c r="BS8" s="47" t="s">
        <v>6</v>
      </c>
    </row>
    <row r="9" spans="1:74" ht="14.45" customHeight="1">
      <c r="B9" s="10"/>
      <c r="AR9" s="10"/>
      <c r="BS9" s="47" t="s">
        <v>6</v>
      </c>
    </row>
    <row r="10" spans="1:74" ht="12" customHeight="1">
      <c r="B10" s="10"/>
      <c r="D10" s="12" t="s">
        <v>19</v>
      </c>
      <c r="AK10" s="12" t="s">
        <v>20</v>
      </c>
      <c r="AN10" s="217" t="s">
        <v>21</v>
      </c>
      <c r="AR10" s="10"/>
      <c r="BS10" s="47" t="s">
        <v>6</v>
      </c>
    </row>
    <row r="11" spans="1:74" ht="18.399999999999999" customHeight="1">
      <c r="B11" s="10"/>
      <c r="E11" s="15" t="s">
        <v>22</v>
      </c>
      <c r="AK11" s="12" t="s">
        <v>23</v>
      </c>
      <c r="AN11" s="15" t="s">
        <v>172</v>
      </c>
      <c r="AR11" s="10"/>
      <c r="BS11" s="47" t="s">
        <v>6</v>
      </c>
    </row>
    <row r="12" spans="1:74" ht="6.95" customHeight="1">
      <c r="B12" s="10"/>
      <c r="AR12" s="10"/>
      <c r="BS12" s="47" t="s">
        <v>6</v>
      </c>
    </row>
    <row r="13" spans="1:74" ht="12" customHeight="1">
      <c r="B13" s="10"/>
      <c r="D13" s="12" t="s">
        <v>24</v>
      </c>
      <c r="AK13" s="12" t="s">
        <v>20</v>
      </c>
      <c r="AN13" s="211" t="s">
        <v>1</v>
      </c>
      <c r="AR13" s="10"/>
      <c r="BS13" s="47" t="s">
        <v>6</v>
      </c>
    </row>
    <row r="14" spans="1:74" ht="12.75">
      <c r="B14" s="10"/>
      <c r="E14" s="211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K14" s="12" t="s">
        <v>23</v>
      </c>
      <c r="AN14" s="211" t="s">
        <v>1</v>
      </c>
      <c r="AR14" s="10"/>
      <c r="BS14" s="47" t="s">
        <v>6</v>
      </c>
    </row>
    <row r="15" spans="1:74" ht="6.95" customHeight="1">
      <c r="B15" s="10"/>
      <c r="AR15" s="10"/>
      <c r="BS15" s="47" t="s">
        <v>3</v>
      </c>
    </row>
    <row r="16" spans="1:74" ht="12" customHeight="1">
      <c r="B16" s="10"/>
      <c r="D16" s="12" t="s">
        <v>25</v>
      </c>
      <c r="AK16" s="12" t="s">
        <v>20</v>
      </c>
      <c r="AN16" s="15"/>
      <c r="AR16" s="10"/>
      <c r="BS16" s="47" t="s">
        <v>3</v>
      </c>
    </row>
    <row r="17" spans="1:71" ht="18.399999999999999" customHeight="1">
      <c r="B17" s="10"/>
      <c r="E17" s="15"/>
      <c r="AK17" s="12" t="s">
        <v>23</v>
      </c>
      <c r="AN17" s="15" t="s">
        <v>1</v>
      </c>
      <c r="AR17" s="10"/>
      <c r="BS17" s="47" t="s">
        <v>26</v>
      </c>
    </row>
    <row r="18" spans="1:71" ht="6.95" customHeight="1">
      <c r="B18" s="10"/>
      <c r="AR18" s="10"/>
      <c r="BS18" s="47" t="s">
        <v>6</v>
      </c>
    </row>
    <row r="19" spans="1:71" ht="12" customHeight="1">
      <c r="B19" s="10"/>
      <c r="D19" s="12" t="s">
        <v>27</v>
      </c>
      <c r="AK19" s="12" t="s">
        <v>20</v>
      </c>
      <c r="AN19" s="15"/>
      <c r="AR19" s="10"/>
      <c r="BS19" s="47" t="s">
        <v>6</v>
      </c>
    </row>
    <row r="20" spans="1:71" ht="18.399999999999999" customHeight="1">
      <c r="B20" s="10"/>
      <c r="E20" s="15"/>
      <c r="AK20" s="12" t="s">
        <v>23</v>
      </c>
      <c r="AN20" s="15" t="s">
        <v>1</v>
      </c>
      <c r="AR20" s="10"/>
      <c r="BS20" s="47" t="s">
        <v>26</v>
      </c>
    </row>
    <row r="21" spans="1:71" ht="6.95" customHeight="1">
      <c r="B21" s="10"/>
      <c r="AR21" s="10"/>
    </row>
    <row r="22" spans="1:71" ht="12" customHeight="1">
      <c r="B22" s="10"/>
      <c r="D22" s="12" t="s">
        <v>28</v>
      </c>
      <c r="AR22" s="10"/>
    </row>
    <row r="23" spans="1:71" ht="16.5" customHeight="1">
      <c r="B23" s="10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0"/>
    </row>
    <row r="24" spans="1:71" ht="6.95" customHeight="1">
      <c r="B24" s="10"/>
      <c r="AR24" s="10"/>
    </row>
    <row r="25" spans="1:71" ht="6.95" customHeight="1">
      <c r="B25" s="10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R25" s="10"/>
    </row>
    <row r="26" spans="1:71" s="1" customFormat="1" ht="25.9" customHeight="1">
      <c r="A26" s="13"/>
      <c r="B26" s="14"/>
      <c r="C26" s="13"/>
      <c r="D26" s="130" t="s">
        <v>29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176">
        <f>ROUND(AG94,2)</f>
        <v>0</v>
      </c>
      <c r="AL26" s="177"/>
      <c r="AM26" s="177"/>
      <c r="AN26" s="177"/>
      <c r="AO26" s="177"/>
      <c r="AP26" s="13"/>
      <c r="AQ26" s="13"/>
      <c r="AR26" s="14"/>
      <c r="BE26" s="13"/>
    </row>
    <row r="27" spans="1:71" s="1" customFormat="1" ht="6.95" customHeight="1">
      <c r="A27" s="13"/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4"/>
      <c r="BE27" s="13"/>
    </row>
    <row r="28" spans="1:71" s="1" customFormat="1" ht="12.75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78" t="s">
        <v>30</v>
      </c>
      <c r="M28" s="178"/>
      <c r="N28" s="178"/>
      <c r="O28" s="178"/>
      <c r="P28" s="178"/>
      <c r="Q28" s="13"/>
      <c r="R28" s="13"/>
      <c r="S28" s="13"/>
      <c r="T28" s="13"/>
      <c r="U28" s="13"/>
      <c r="V28" s="13"/>
      <c r="W28" s="178" t="s">
        <v>31</v>
      </c>
      <c r="X28" s="178"/>
      <c r="Y28" s="178"/>
      <c r="Z28" s="178"/>
      <c r="AA28" s="178"/>
      <c r="AB28" s="178"/>
      <c r="AC28" s="178"/>
      <c r="AD28" s="178"/>
      <c r="AE28" s="178"/>
      <c r="AF28" s="13"/>
      <c r="AG28" s="13"/>
      <c r="AH28" s="13"/>
      <c r="AI28" s="13"/>
      <c r="AJ28" s="13"/>
      <c r="AK28" s="178" t="s">
        <v>32</v>
      </c>
      <c r="AL28" s="178"/>
      <c r="AM28" s="178"/>
      <c r="AN28" s="178"/>
      <c r="AO28" s="178"/>
      <c r="AP28" s="13"/>
      <c r="AQ28" s="13"/>
      <c r="AR28" s="14"/>
      <c r="BE28" s="13"/>
    </row>
    <row r="29" spans="1:71" s="121" customFormat="1" ht="14.45" customHeight="1">
      <c r="B29" s="131"/>
      <c r="D29" s="12" t="s">
        <v>33</v>
      </c>
      <c r="F29" s="23" t="s">
        <v>34</v>
      </c>
      <c r="L29" s="179">
        <v>0.2</v>
      </c>
      <c r="M29" s="180"/>
      <c r="N29" s="180"/>
      <c r="O29" s="180"/>
      <c r="P29" s="180"/>
      <c r="Q29" s="135"/>
      <c r="R29" s="135"/>
      <c r="S29" s="135"/>
      <c r="T29" s="135"/>
      <c r="U29" s="135"/>
      <c r="V29" s="135"/>
      <c r="W29" s="181">
        <f>ROUND(AZ94,2)</f>
        <v>0</v>
      </c>
      <c r="X29" s="180"/>
      <c r="Y29" s="180"/>
      <c r="Z29" s="180"/>
      <c r="AA29" s="180"/>
      <c r="AB29" s="180"/>
      <c r="AC29" s="180"/>
      <c r="AD29" s="180"/>
      <c r="AE29" s="180"/>
      <c r="AF29" s="135"/>
      <c r="AG29" s="135"/>
      <c r="AH29" s="135"/>
      <c r="AI29" s="135"/>
      <c r="AJ29" s="135"/>
      <c r="AK29" s="181">
        <f>ROUND(AV94,2)</f>
        <v>0</v>
      </c>
      <c r="AL29" s="180"/>
      <c r="AM29" s="180"/>
      <c r="AN29" s="180"/>
      <c r="AO29" s="180"/>
      <c r="AP29" s="135"/>
      <c r="AQ29" s="135"/>
      <c r="AR29" s="138"/>
      <c r="AS29" s="135"/>
      <c r="AT29" s="135"/>
      <c r="AU29" s="135"/>
      <c r="AV29" s="135"/>
      <c r="AW29" s="135"/>
      <c r="AX29" s="135"/>
      <c r="AY29" s="135"/>
      <c r="AZ29" s="135"/>
    </row>
    <row r="30" spans="1:71" s="121" customFormat="1" ht="14.45" customHeight="1">
      <c r="B30" s="131"/>
      <c r="F30" s="23" t="s">
        <v>35</v>
      </c>
      <c r="L30" s="182">
        <v>0.2</v>
      </c>
      <c r="M30" s="183"/>
      <c r="N30" s="183"/>
      <c r="O30" s="183"/>
      <c r="P30" s="183"/>
      <c r="W30" s="184">
        <f>ROUND(BA94,2)</f>
        <v>0</v>
      </c>
      <c r="X30" s="183"/>
      <c r="Y30" s="183"/>
      <c r="Z30" s="183"/>
      <c r="AA30" s="183"/>
      <c r="AB30" s="183"/>
      <c r="AC30" s="183"/>
      <c r="AD30" s="183"/>
      <c r="AE30" s="183"/>
      <c r="AK30" s="184">
        <f>ROUND(AW94,2)</f>
        <v>0</v>
      </c>
      <c r="AL30" s="183"/>
      <c r="AM30" s="183"/>
      <c r="AN30" s="183"/>
      <c r="AO30" s="183"/>
      <c r="AR30" s="131"/>
    </row>
    <row r="31" spans="1:71" s="121" customFormat="1" ht="14.45" hidden="1" customHeight="1">
      <c r="B31" s="131"/>
      <c r="F31" s="12" t="s">
        <v>36</v>
      </c>
      <c r="L31" s="182">
        <v>0.2</v>
      </c>
      <c r="M31" s="183"/>
      <c r="N31" s="183"/>
      <c r="O31" s="183"/>
      <c r="P31" s="183"/>
      <c r="W31" s="184">
        <f>ROUND(BB94,2)</f>
        <v>0</v>
      </c>
      <c r="X31" s="183"/>
      <c r="Y31" s="183"/>
      <c r="Z31" s="183"/>
      <c r="AA31" s="183"/>
      <c r="AB31" s="183"/>
      <c r="AC31" s="183"/>
      <c r="AD31" s="183"/>
      <c r="AE31" s="183"/>
      <c r="AK31" s="184">
        <v>0</v>
      </c>
      <c r="AL31" s="183"/>
      <c r="AM31" s="183"/>
      <c r="AN31" s="183"/>
      <c r="AO31" s="183"/>
      <c r="AR31" s="131"/>
    </row>
    <row r="32" spans="1:71" s="121" customFormat="1" ht="14.45" hidden="1" customHeight="1">
      <c r="B32" s="131"/>
      <c r="F32" s="12" t="s">
        <v>37</v>
      </c>
      <c r="L32" s="182">
        <v>0.2</v>
      </c>
      <c r="M32" s="183"/>
      <c r="N32" s="183"/>
      <c r="O32" s="183"/>
      <c r="P32" s="183"/>
      <c r="W32" s="184">
        <f>ROUND(BC94,2)</f>
        <v>0</v>
      </c>
      <c r="X32" s="183"/>
      <c r="Y32" s="183"/>
      <c r="Z32" s="183"/>
      <c r="AA32" s="183"/>
      <c r="AB32" s="183"/>
      <c r="AC32" s="183"/>
      <c r="AD32" s="183"/>
      <c r="AE32" s="183"/>
      <c r="AK32" s="184">
        <v>0</v>
      </c>
      <c r="AL32" s="183"/>
      <c r="AM32" s="183"/>
      <c r="AN32" s="183"/>
      <c r="AO32" s="183"/>
      <c r="AR32" s="131"/>
    </row>
    <row r="33" spans="1:57" s="121" customFormat="1" ht="14.45" hidden="1" customHeight="1">
      <c r="B33" s="131"/>
      <c r="F33" s="23" t="s">
        <v>38</v>
      </c>
      <c r="L33" s="179">
        <v>0</v>
      </c>
      <c r="M33" s="180"/>
      <c r="N33" s="180"/>
      <c r="O33" s="180"/>
      <c r="P33" s="180"/>
      <c r="Q33" s="135"/>
      <c r="R33" s="135"/>
      <c r="S33" s="135"/>
      <c r="T33" s="135"/>
      <c r="U33" s="135"/>
      <c r="V33" s="135"/>
      <c r="W33" s="181">
        <f>ROUND(BD94,2)</f>
        <v>0</v>
      </c>
      <c r="X33" s="180"/>
      <c r="Y33" s="180"/>
      <c r="Z33" s="180"/>
      <c r="AA33" s="180"/>
      <c r="AB33" s="180"/>
      <c r="AC33" s="180"/>
      <c r="AD33" s="180"/>
      <c r="AE33" s="180"/>
      <c r="AF33" s="135"/>
      <c r="AG33" s="135"/>
      <c r="AH33" s="135"/>
      <c r="AI33" s="135"/>
      <c r="AJ33" s="135"/>
      <c r="AK33" s="181">
        <v>0</v>
      </c>
      <c r="AL33" s="180"/>
      <c r="AM33" s="180"/>
      <c r="AN33" s="180"/>
      <c r="AO33" s="180"/>
      <c r="AP33" s="135"/>
      <c r="AQ33" s="135"/>
      <c r="AR33" s="138"/>
      <c r="AS33" s="135"/>
      <c r="AT33" s="135"/>
      <c r="AU33" s="135"/>
      <c r="AV33" s="135"/>
      <c r="AW33" s="135"/>
      <c r="AX33" s="135"/>
      <c r="AY33" s="135"/>
      <c r="AZ33" s="135"/>
    </row>
    <row r="34" spans="1:57" s="1" customFormat="1" ht="6.95" customHeight="1">
      <c r="A34" s="13"/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  <c r="BE34" s="13"/>
    </row>
    <row r="35" spans="1:57" s="1" customFormat="1" ht="25.9" customHeight="1">
      <c r="A35" s="13"/>
      <c r="B35" s="14"/>
      <c r="C35" s="132"/>
      <c r="D35" s="133" t="s">
        <v>39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6" t="s">
        <v>40</v>
      </c>
      <c r="U35" s="134"/>
      <c r="V35" s="134"/>
      <c r="W35" s="134"/>
      <c r="X35" s="185" t="s">
        <v>41</v>
      </c>
      <c r="Y35" s="186"/>
      <c r="Z35" s="186"/>
      <c r="AA35" s="186"/>
      <c r="AB35" s="186"/>
      <c r="AC35" s="134"/>
      <c r="AD35" s="134"/>
      <c r="AE35" s="134"/>
      <c r="AF35" s="134"/>
      <c r="AG35" s="134"/>
      <c r="AH35" s="134"/>
      <c r="AI35" s="134"/>
      <c r="AJ35" s="134"/>
      <c r="AK35" s="187">
        <f>SUM(AK26:AK33)</f>
        <v>0</v>
      </c>
      <c r="AL35" s="186"/>
      <c r="AM35" s="186"/>
      <c r="AN35" s="186"/>
      <c r="AO35" s="188"/>
      <c r="AP35" s="132"/>
      <c r="AQ35" s="132"/>
      <c r="AR35" s="14"/>
      <c r="BE35" s="13"/>
    </row>
    <row r="36" spans="1:57" s="1" customFormat="1" ht="6.95" customHeight="1">
      <c r="A36" s="13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  <c r="BE36" s="13"/>
    </row>
    <row r="37" spans="1:57" s="1" customFormat="1" ht="14.45" customHeight="1">
      <c r="A37" s="13"/>
      <c r="B37" s="14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  <c r="BE37" s="13"/>
    </row>
    <row r="38" spans="1:57" ht="14.45" customHeight="1">
      <c r="B38" s="10"/>
      <c r="AR38" s="10"/>
    </row>
    <row r="39" spans="1:57" ht="14.45" customHeight="1">
      <c r="B39" s="10"/>
      <c r="AR39" s="10"/>
    </row>
    <row r="40" spans="1:57" ht="14.45" customHeight="1">
      <c r="B40" s="10"/>
      <c r="AR40" s="10"/>
    </row>
    <row r="41" spans="1:57" ht="14.45" customHeight="1">
      <c r="B41" s="10"/>
      <c r="AR41" s="10"/>
    </row>
    <row r="42" spans="1:57" ht="14.45" customHeight="1">
      <c r="B42" s="10"/>
      <c r="AR42" s="10"/>
    </row>
    <row r="43" spans="1:57" ht="14.45" customHeight="1">
      <c r="B43" s="10"/>
      <c r="AR43" s="10"/>
    </row>
    <row r="44" spans="1:57" ht="14.45" customHeight="1">
      <c r="B44" s="10"/>
      <c r="AR44" s="10"/>
    </row>
    <row r="45" spans="1:57" ht="14.45" customHeight="1">
      <c r="B45" s="10"/>
      <c r="AR45" s="10"/>
    </row>
    <row r="46" spans="1:57" ht="14.45" customHeight="1">
      <c r="B46" s="10"/>
      <c r="AR46" s="10"/>
    </row>
    <row r="47" spans="1:57" ht="14.45" customHeight="1">
      <c r="B47" s="10"/>
      <c r="AR47" s="10"/>
    </row>
    <row r="48" spans="1:57" ht="14.45" customHeight="1">
      <c r="B48" s="10"/>
      <c r="AR48" s="10"/>
    </row>
    <row r="49" spans="1:57" s="1" customFormat="1" ht="14.45" customHeight="1">
      <c r="B49" s="32"/>
      <c r="D49" s="33" t="s">
        <v>42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43</v>
      </c>
      <c r="AI49" s="34"/>
      <c r="AJ49" s="34"/>
      <c r="AK49" s="34"/>
      <c r="AL49" s="34"/>
      <c r="AM49" s="34"/>
      <c r="AN49" s="34"/>
      <c r="AO49" s="34"/>
      <c r="AR49" s="32"/>
    </row>
    <row r="50" spans="1:57">
      <c r="B50" s="10"/>
      <c r="AR50" s="10"/>
    </row>
    <row r="51" spans="1:57">
      <c r="B51" s="10"/>
      <c r="AR51" s="10"/>
    </row>
    <row r="52" spans="1:57">
      <c r="B52" s="10"/>
      <c r="AR52" s="10"/>
    </row>
    <row r="53" spans="1:57">
      <c r="B53" s="10"/>
      <c r="AR53" s="10"/>
    </row>
    <row r="54" spans="1:57">
      <c r="B54" s="10"/>
      <c r="AR54" s="10"/>
    </row>
    <row r="55" spans="1:57">
      <c r="B55" s="10"/>
      <c r="AR55" s="10"/>
    </row>
    <row r="56" spans="1:57">
      <c r="B56" s="10"/>
      <c r="AR56" s="10"/>
    </row>
    <row r="57" spans="1:57">
      <c r="B57" s="10"/>
      <c r="AR57" s="10"/>
    </row>
    <row r="58" spans="1:57">
      <c r="B58" s="10"/>
      <c r="AR58" s="10"/>
    </row>
    <row r="59" spans="1:57">
      <c r="B59" s="10"/>
      <c r="AR59" s="10"/>
    </row>
    <row r="60" spans="1:57" s="1" customFormat="1" ht="12.75">
      <c r="A60" s="13"/>
      <c r="B60" s="14"/>
      <c r="C60" s="13"/>
      <c r="D60" s="35" t="s">
        <v>44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5" t="s">
        <v>45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5" t="s">
        <v>44</v>
      </c>
      <c r="AI60" s="36"/>
      <c r="AJ60" s="36"/>
      <c r="AK60" s="36"/>
      <c r="AL60" s="36"/>
      <c r="AM60" s="35" t="s">
        <v>45</v>
      </c>
      <c r="AN60" s="36"/>
      <c r="AO60" s="36"/>
      <c r="AP60" s="13"/>
      <c r="AQ60" s="13"/>
      <c r="AR60" s="14"/>
      <c r="BE60" s="13"/>
    </row>
    <row r="61" spans="1:57">
      <c r="B61" s="10"/>
      <c r="AR61" s="10"/>
    </row>
    <row r="62" spans="1:57">
      <c r="B62" s="10"/>
      <c r="AR62" s="10"/>
    </row>
    <row r="63" spans="1:57">
      <c r="B63" s="10"/>
      <c r="AR63" s="10"/>
    </row>
    <row r="64" spans="1:57" s="1" customFormat="1" ht="12.75">
      <c r="A64" s="13"/>
      <c r="B64" s="14"/>
      <c r="C64" s="13"/>
      <c r="D64" s="33" t="s">
        <v>46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33" t="s">
        <v>47</v>
      </c>
      <c r="AI64" s="48"/>
      <c r="AJ64" s="48"/>
      <c r="AK64" s="48"/>
      <c r="AL64" s="48"/>
      <c r="AM64" s="48"/>
      <c r="AN64" s="48"/>
      <c r="AO64" s="48"/>
      <c r="AP64" s="13"/>
      <c r="AQ64" s="13"/>
      <c r="AR64" s="14"/>
      <c r="BE64" s="13"/>
    </row>
    <row r="65" spans="1:57">
      <c r="B65" s="10"/>
      <c r="AI65" s="212"/>
      <c r="AJ65" s="212"/>
      <c r="AK65" s="212"/>
      <c r="AL65" s="212"/>
      <c r="AM65" s="212"/>
      <c r="AN65" s="212"/>
      <c r="AO65" s="212"/>
      <c r="AR65" s="10"/>
    </row>
    <row r="66" spans="1:57">
      <c r="B66" s="10"/>
      <c r="AI66" s="212"/>
      <c r="AJ66" s="212"/>
      <c r="AK66" s="212"/>
      <c r="AL66" s="212"/>
      <c r="AM66" s="212"/>
      <c r="AN66" s="212"/>
      <c r="AO66" s="212"/>
      <c r="AR66" s="10"/>
    </row>
    <row r="67" spans="1:57">
      <c r="B67" s="10"/>
      <c r="AI67" s="212"/>
      <c r="AJ67" s="212"/>
      <c r="AK67" s="212"/>
      <c r="AL67" s="212"/>
      <c r="AM67" s="212"/>
      <c r="AN67" s="212"/>
      <c r="AO67" s="212"/>
      <c r="AR67" s="10"/>
    </row>
    <row r="68" spans="1:57">
      <c r="B68" s="10"/>
      <c r="AI68" s="212"/>
      <c r="AJ68" s="212"/>
      <c r="AK68" s="212"/>
      <c r="AL68" s="212"/>
      <c r="AM68" s="212"/>
      <c r="AN68" s="212"/>
      <c r="AO68" s="212"/>
      <c r="AR68" s="10"/>
    </row>
    <row r="69" spans="1:57">
      <c r="B69" s="10"/>
      <c r="AI69" s="212"/>
      <c r="AJ69" s="212"/>
      <c r="AK69" s="212"/>
      <c r="AL69" s="212"/>
      <c r="AM69" s="212"/>
      <c r="AN69" s="212"/>
      <c r="AO69" s="212"/>
      <c r="AR69" s="10"/>
    </row>
    <row r="70" spans="1:57">
      <c r="B70" s="10"/>
      <c r="AI70" s="212"/>
      <c r="AJ70" s="212"/>
      <c r="AK70" s="212"/>
      <c r="AL70" s="212"/>
      <c r="AM70" s="212"/>
      <c r="AN70" s="212"/>
      <c r="AO70" s="212"/>
      <c r="AR70" s="10"/>
    </row>
    <row r="71" spans="1:57">
      <c r="B71" s="10"/>
      <c r="AI71" s="212"/>
      <c r="AJ71" s="212"/>
      <c r="AK71" s="212"/>
      <c r="AL71" s="212"/>
      <c r="AM71" s="212"/>
      <c r="AN71" s="212"/>
      <c r="AO71" s="212"/>
      <c r="AR71" s="10"/>
    </row>
    <row r="72" spans="1:57">
      <c r="B72" s="10"/>
      <c r="AI72" s="212"/>
      <c r="AJ72" s="212"/>
      <c r="AK72" s="212"/>
      <c r="AL72" s="212"/>
      <c r="AM72" s="212"/>
      <c r="AN72" s="212"/>
      <c r="AO72" s="212"/>
      <c r="AR72" s="10"/>
    </row>
    <row r="73" spans="1:57">
      <c r="B73" s="10"/>
      <c r="AI73" s="212"/>
      <c r="AJ73" s="212"/>
      <c r="AK73" s="212"/>
      <c r="AL73" s="212"/>
      <c r="AM73" s="212"/>
      <c r="AN73" s="212"/>
      <c r="AO73" s="212"/>
      <c r="AR73" s="10"/>
    </row>
    <row r="74" spans="1:57">
      <c r="B74" s="10"/>
      <c r="AI74" s="212"/>
      <c r="AJ74" s="212"/>
      <c r="AK74" s="212"/>
      <c r="AL74" s="212"/>
      <c r="AM74" s="212"/>
      <c r="AN74" s="212"/>
      <c r="AO74" s="212"/>
      <c r="AR74" s="10"/>
    </row>
    <row r="75" spans="1:57" s="1" customFormat="1" ht="12.75">
      <c r="A75" s="13"/>
      <c r="B75" s="14"/>
      <c r="C75" s="13"/>
      <c r="D75" s="35" t="s">
        <v>44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5" t="s">
        <v>45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5" t="s">
        <v>44</v>
      </c>
      <c r="AI75" s="36"/>
      <c r="AJ75" s="36"/>
      <c r="AK75" s="36"/>
      <c r="AL75" s="36"/>
      <c r="AM75" s="35" t="s">
        <v>45</v>
      </c>
      <c r="AN75" s="36"/>
      <c r="AO75" s="36"/>
      <c r="AP75" s="13"/>
      <c r="AQ75" s="13"/>
      <c r="AR75" s="14"/>
      <c r="BE75" s="13"/>
    </row>
    <row r="76" spans="1:57" s="1" customFormat="1">
      <c r="A76" s="13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4"/>
      <c r="BE76" s="13"/>
    </row>
    <row r="77" spans="1:57" s="1" customFormat="1" ht="6.95" customHeight="1">
      <c r="A77" s="1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14"/>
      <c r="BE77" s="13"/>
    </row>
    <row r="81" spans="1:91" s="1" customFormat="1" ht="6.95" customHeight="1">
      <c r="A81" s="1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14"/>
      <c r="BE81" s="13"/>
    </row>
    <row r="82" spans="1:91" s="1" customFormat="1" ht="24.95" customHeight="1">
      <c r="A82" s="13"/>
      <c r="B82" s="14"/>
      <c r="C82" s="11" t="s">
        <v>48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4"/>
      <c r="BE82" s="13"/>
    </row>
    <row r="83" spans="1:91" s="1" customFormat="1" ht="6.95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4"/>
      <c r="BE83" s="13"/>
    </row>
    <row r="84" spans="1:91" s="122" customFormat="1" ht="12" customHeight="1">
      <c r="B84" s="139"/>
      <c r="C84" s="12" t="s">
        <v>11</v>
      </c>
      <c r="L84" s="122" t="str">
        <f>K5</f>
        <v>74-23</v>
      </c>
      <c r="AR84" s="139"/>
    </row>
    <row r="85" spans="1:91" s="123" customFormat="1" ht="36.950000000000003" customHeight="1">
      <c r="B85" s="140"/>
      <c r="C85" s="141" t="s">
        <v>12</v>
      </c>
      <c r="L85" s="189" t="str">
        <f>K6</f>
        <v>Rekonštrukcia strechy maštalí - 3 hospodárske budovy - maštale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140"/>
    </row>
    <row r="86" spans="1:91" s="1" customFormat="1" ht="6.95" customHeight="1">
      <c r="A86" s="13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4"/>
      <c r="BE86" s="13"/>
    </row>
    <row r="87" spans="1:91" s="1" customFormat="1" ht="12" customHeight="1">
      <c r="A87" s="13"/>
      <c r="B87" s="14"/>
      <c r="C87" s="12" t="s">
        <v>16</v>
      </c>
      <c r="D87" s="13"/>
      <c r="E87" s="13"/>
      <c r="F87" s="13"/>
      <c r="G87" s="13"/>
      <c r="H87" s="13"/>
      <c r="I87" s="13"/>
      <c r="J87" s="13"/>
      <c r="K87" s="13"/>
      <c r="L87" s="147" t="str">
        <f>IF(K8="","",K8)</f>
        <v>Vrakúň</v>
      </c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2" t="s">
        <v>18</v>
      </c>
      <c r="AJ87" s="13"/>
      <c r="AK87" s="13"/>
      <c r="AL87" s="13"/>
      <c r="AM87" s="191" t="str">
        <f>IF(AN8="","",AN8)</f>
        <v/>
      </c>
      <c r="AN87" s="191"/>
      <c r="AO87" s="13"/>
      <c r="AP87" s="13"/>
      <c r="AQ87" s="13"/>
      <c r="AR87" s="14"/>
      <c r="BE87" s="13"/>
    </row>
    <row r="88" spans="1:91" s="1" customFormat="1" ht="6.95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4"/>
      <c r="BE88" s="13"/>
    </row>
    <row r="89" spans="1:91" s="1" customFormat="1" ht="25.7" customHeight="1">
      <c r="A89" s="13"/>
      <c r="B89" s="14"/>
      <c r="C89" s="12" t="s">
        <v>19</v>
      </c>
      <c r="D89" s="13"/>
      <c r="E89" s="13"/>
      <c r="F89" s="13"/>
      <c r="G89" s="13"/>
      <c r="H89" s="13"/>
      <c r="I89" s="13"/>
      <c r="J89" s="13"/>
      <c r="K89" s="13"/>
      <c r="L89" s="122" t="str">
        <f>IF(E11="","",E11)</f>
        <v>ARVUM, Poľnohospodárske družstvo, Vrakúň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2" t="s">
        <v>25</v>
      </c>
      <c r="AJ89" s="13"/>
      <c r="AK89" s="13"/>
      <c r="AL89" s="13"/>
      <c r="AM89" s="192" t="str">
        <f>IF(E17="","",E17)</f>
        <v/>
      </c>
      <c r="AN89" s="193"/>
      <c r="AO89" s="193"/>
      <c r="AP89" s="193"/>
      <c r="AQ89" s="13"/>
      <c r="AR89" s="14"/>
      <c r="AS89" s="204" t="s">
        <v>49</v>
      </c>
      <c r="AT89" s="205"/>
      <c r="AU89" s="91"/>
      <c r="AV89" s="91"/>
      <c r="AW89" s="91"/>
      <c r="AX89" s="91"/>
      <c r="AY89" s="91"/>
      <c r="AZ89" s="91"/>
      <c r="BA89" s="91"/>
      <c r="BB89" s="91"/>
      <c r="BC89" s="91"/>
      <c r="BD89" s="162"/>
      <c r="BE89" s="13"/>
    </row>
    <row r="90" spans="1:91" s="1" customFormat="1" ht="15.2" customHeight="1">
      <c r="A90" s="13"/>
      <c r="B90" s="14"/>
      <c r="C90" s="12" t="s">
        <v>24</v>
      </c>
      <c r="D90" s="13"/>
      <c r="E90" s="13"/>
      <c r="F90" s="13"/>
      <c r="G90" s="13"/>
      <c r="H90" s="13"/>
      <c r="I90" s="13"/>
      <c r="J90" s="13"/>
      <c r="K90" s="13"/>
      <c r="L90" s="122" t="str">
        <f>IF(E14="","",E14)</f>
        <v/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2" t="s">
        <v>27</v>
      </c>
      <c r="AJ90" s="13"/>
      <c r="AK90" s="13"/>
      <c r="AL90" s="13"/>
      <c r="AM90" s="192" t="str">
        <f>IF(E20="","",E20)</f>
        <v/>
      </c>
      <c r="AN90" s="193"/>
      <c r="AO90" s="193"/>
      <c r="AP90" s="193"/>
      <c r="AQ90" s="13"/>
      <c r="AR90" s="14"/>
      <c r="AS90" s="206"/>
      <c r="AT90" s="207"/>
      <c r="AU90" s="149"/>
      <c r="AV90" s="149"/>
      <c r="AW90" s="149"/>
      <c r="AX90" s="149"/>
      <c r="AY90" s="149"/>
      <c r="AZ90" s="149"/>
      <c r="BA90" s="149"/>
      <c r="BB90" s="149"/>
      <c r="BC90" s="149"/>
      <c r="BD90" s="163"/>
      <c r="BE90" s="13"/>
    </row>
    <row r="91" spans="1:91" s="1" customFormat="1" ht="10.9" customHeight="1">
      <c r="A91" s="13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4"/>
      <c r="AS91" s="206"/>
      <c r="AT91" s="207"/>
      <c r="AU91" s="149"/>
      <c r="AV91" s="149"/>
      <c r="AW91" s="149"/>
      <c r="AX91" s="149"/>
      <c r="AY91" s="149"/>
      <c r="AZ91" s="149"/>
      <c r="BA91" s="149"/>
      <c r="BB91" s="149"/>
      <c r="BC91" s="149"/>
      <c r="BD91" s="163"/>
      <c r="BE91" s="13"/>
    </row>
    <row r="92" spans="1:91" s="1" customFormat="1" ht="29.25" customHeight="1">
      <c r="A92" s="13"/>
      <c r="B92" s="14"/>
      <c r="C92" s="194" t="s">
        <v>50</v>
      </c>
      <c r="D92" s="195"/>
      <c r="E92" s="195"/>
      <c r="F92" s="195"/>
      <c r="G92" s="195"/>
      <c r="H92" s="29"/>
      <c r="I92" s="196" t="s">
        <v>51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7" t="s">
        <v>52</v>
      </c>
      <c r="AH92" s="195"/>
      <c r="AI92" s="195"/>
      <c r="AJ92" s="195"/>
      <c r="AK92" s="195"/>
      <c r="AL92" s="195"/>
      <c r="AM92" s="195"/>
      <c r="AN92" s="196" t="s">
        <v>53</v>
      </c>
      <c r="AO92" s="195"/>
      <c r="AP92" s="198"/>
      <c r="AQ92" s="150" t="s">
        <v>54</v>
      </c>
      <c r="AR92" s="14"/>
      <c r="AS92" s="87" t="s">
        <v>55</v>
      </c>
      <c r="AT92" s="88" t="s">
        <v>56</v>
      </c>
      <c r="AU92" s="88" t="s">
        <v>57</v>
      </c>
      <c r="AV92" s="88" t="s">
        <v>58</v>
      </c>
      <c r="AW92" s="88" t="s">
        <v>59</v>
      </c>
      <c r="AX92" s="88" t="s">
        <v>60</v>
      </c>
      <c r="AY92" s="88" t="s">
        <v>61</v>
      </c>
      <c r="AZ92" s="88" t="s">
        <v>62</v>
      </c>
      <c r="BA92" s="88" t="s">
        <v>63</v>
      </c>
      <c r="BB92" s="88" t="s">
        <v>64</v>
      </c>
      <c r="BC92" s="88" t="s">
        <v>65</v>
      </c>
      <c r="BD92" s="108" t="s">
        <v>66</v>
      </c>
      <c r="BE92" s="13"/>
    </row>
    <row r="93" spans="1:91" s="1" customFormat="1" ht="10.9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4"/>
      <c r="AS93" s="90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64"/>
      <c r="BE93" s="13"/>
    </row>
    <row r="94" spans="1:91" s="124" customFormat="1" ht="32.450000000000003" customHeight="1">
      <c r="B94" s="142"/>
      <c r="C94" s="65" t="s">
        <v>67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99">
        <f>ROUND(SUM(AG95:AG97),2)</f>
        <v>0</v>
      </c>
      <c r="AH94" s="199"/>
      <c r="AI94" s="199"/>
      <c r="AJ94" s="199"/>
      <c r="AK94" s="199"/>
      <c r="AL94" s="199"/>
      <c r="AM94" s="199"/>
      <c r="AN94" s="200">
        <f>SUM(AG94,AT94)</f>
        <v>0</v>
      </c>
      <c r="AO94" s="200"/>
      <c r="AP94" s="200"/>
      <c r="AQ94" s="151" t="s">
        <v>1</v>
      </c>
      <c r="AR94" s="142"/>
      <c r="AS94" s="152">
        <f>ROUND(SUM(AS95:AS97),2)</f>
        <v>0</v>
      </c>
      <c r="AT94" s="153">
        <f>ROUND(SUM(AV94:AW94),2)</f>
        <v>0</v>
      </c>
      <c r="AU94" s="154">
        <f>ROUND(SUM(AU95:AU97),5)</f>
        <v>1733.04351</v>
      </c>
      <c r="AV94" s="153">
        <f>ROUND(AZ94*L29,2)</f>
        <v>0</v>
      </c>
      <c r="AW94" s="153">
        <f>ROUND(BA94*L30,2)</f>
        <v>0</v>
      </c>
      <c r="AX94" s="153">
        <f>ROUND(BB94*L29,2)</f>
        <v>0</v>
      </c>
      <c r="AY94" s="153">
        <f>ROUND(BC94*L30,2)</f>
        <v>0</v>
      </c>
      <c r="AZ94" s="153">
        <f>ROUND(SUM(AZ95:AZ97),2)</f>
        <v>0</v>
      </c>
      <c r="BA94" s="153">
        <f>ROUND(SUM(BA95:BA97),2)</f>
        <v>0</v>
      </c>
      <c r="BB94" s="153">
        <f>ROUND(SUM(BB95:BB97),2)</f>
        <v>0</v>
      </c>
      <c r="BC94" s="153">
        <f>ROUND(SUM(BC95:BC97),2)</f>
        <v>0</v>
      </c>
      <c r="BD94" s="165">
        <f>ROUND(SUM(BD95:BD97),2)</f>
        <v>0</v>
      </c>
      <c r="BS94" s="168" t="s">
        <v>68</v>
      </c>
      <c r="BT94" s="168" t="s">
        <v>69</v>
      </c>
      <c r="BU94" s="170" t="s">
        <v>70</v>
      </c>
      <c r="BV94" s="168" t="s">
        <v>71</v>
      </c>
      <c r="BW94" s="168" t="s">
        <v>4</v>
      </c>
      <c r="BX94" s="168" t="s">
        <v>72</v>
      </c>
      <c r="CL94" s="168" t="s">
        <v>1</v>
      </c>
    </row>
    <row r="95" spans="1:91" s="125" customFormat="1" ht="24.75" customHeight="1">
      <c r="A95" s="144" t="s">
        <v>73</v>
      </c>
      <c r="B95" s="145"/>
      <c r="C95" s="146"/>
      <c r="D95" s="201" t="s">
        <v>74</v>
      </c>
      <c r="E95" s="201"/>
      <c r="F95" s="201"/>
      <c r="G95" s="201"/>
      <c r="H95" s="201"/>
      <c r="I95" s="148"/>
      <c r="J95" s="201" t="s">
        <v>75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2">
        <f>'SO 01.1 - Výmena strešnej...'!J30</f>
        <v>0</v>
      </c>
      <c r="AH95" s="203"/>
      <c r="AI95" s="203"/>
      <c r="AJ95" s="203"/>
      <c r="AK95" s="203"/>
      <c r="AL95" s="203"/>
      <c r="AM95" s="203"/>
      <c r="AN95" s="202">
        <f>SUM(AG95,AT95)</f>
        <v>0</v>
      </c>
      <c r="AO95" s="203"/>
      <c r="AP95" s="203"/>
      <c r="AQ95" s="155" t="s">
        <v>76</v>
      </c>
      <c r="AR95" s="145"/>
      <c r="AS95" s="156">
        <v>0</v>
      </c>
      <c r="AT95" s="157">
        <f>ROUND(SUM(AV95:AW95),2)</f>
        <v>0</v>
      </c>
      <c r="AU95" s="158">
        <f>'SO 01.1 - Výmena strešnej...'!P118</f>
        <v>611.68038999999987</v>
      </c>
      <c r="AV95" s="157">
        <f>'SO 01.1 - Výmena strešnej...'!J33</f>
        <v>0</v>
      </c>
      <c r="AW95" s="157">
        <f>'SO 01.1 - Výmena strešnej...'!J34</f>
        <v>0</v>
      </c>
      <c r="AX95" s="157">
        <f>'SO 01.1 - Výmena strešnej...'!J35</f>
        <v>0</v>
      </c>
      <c r="AY95" s="157">
        <f>'SO 01.1 - Výmena strešnej...'!J36</f>
        <v>0</v>
      </c>
      <c r="AZ95" s="157">
        <f>'SO 01.1 - Výmena strešnej...'!F33</f>
        <v>0</v>
      </c>
      <c r="BA95" s="157">
        <f>'SO 01.1 - Výmena strešnej...'!F34</f>
        <v>0</v>
      </c>
      <c r="BB95" s="157">
        <f>'SO 01.1 - Výmena strešnej...'!F35</f>
        <v>0</v>
      </c>
      <c r="BC95" s="157">
        <f>'SO 01.1 - Výmena strešnej...'!F36</f>
        <v>0</v>
      </c>
      <c r="BD95" s="166">
        <f>'SO 01.1 - Výmena strešnej...'!F37</f>
        <v>0</v>
      </c>
      <c r="BT95" s="169" t="s">
        <v>77</v>
      </c>
      <c r="BV95" s="169" t="s">
        <v>71</v>
      </c>
      <c r="BW95" s="169" t="s">
        <v>78</v>
      </c>
      <c r="BX95" s="169" t="s">
        <v>4</v>
      </c>
      <c r="CL95" s="169" t="s">
        <v>1</v>
      </c>
      <c r="CM95" s="169" t="s">
        <v>69</v>
      </c>
    </row>
    <row r="96" spans="1:91" s="125" customFormat="1" ht="24.75" customHeight="1">
      <c r="A96" s="144" t="s">
        <v>73</v>
      </c>
      <c r="B96" s="145"/>
      <c r="C96" s="146"/>
      <c r="D96" s="201" t="s">
        <v>79</v>
      </c>
      <c r="E96" s="201"/>
      <c r="F96" s="201"/>
      <c r="G96" s="201"/>
      <c r="H96" s="201"/>
      <c r="I96" s="148"/>
      <c r="J96" s="201" t="s">
        <v>80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2">
        <f>'SO 01.2 - Výmena strešnej...'!J30</f>
        <v>0</v>
      </c>
      <c r="AH96" s="203"/>
      <c r="AI96" s="203"/>
      <c r="AJ96" s="203"/>
      <c r="AK96" s="203"/>
      <c r="AL96" s="203"/>
      <c r="AM96" s="203"/>
      <c r="AN96" s="202">
        <f>SUM(AG96,AT96)</f>
        <v>0</v>
      </c>
      <c r="AO96" s="203"/>
      <c r="AP96" s="203"/>
      <c r="AQ96" s="155" t="s">
        <v>76</v>
      </c>
      <c r="AR96" s="145"/>
      <c r="AS96" s="156">
        <v>0</v>
      </c>
      <c r="AT96" s="157">
        <f>ROUND(SUM(AV96:AW96),2)</f>
        <v>0</v>
      </c>
      <c r="AU96" s="158">
        <f>'SO 01.2 - Výmena strešnej...'!P118</f>
        <v>578.54521</v>
      </c>
      <c r="AV96" s="157">
        <f>'SO 01.2 - Výmena strešnej...'!J33</f>
        <v>0</v>
      </c>
      <c r="AW96" s="157">
        <f>'SO 01.2 - Výmena strešnej...'!J34</f>
        <v>0</v>
      </c>
      <c r="AX96" s="157">
        <f>'SO 01.2 - Výmena strešnej...'!J35</f>
        <v>0</v>
      </c>
      <c r="AY96" s="157">
        <f>'SO 01.2 - Výmena strešnej...'!J36</f>
        <v>0</v>
      </c>
      <c r="AZ96" s="157">
        <f>'SO 01.2 - Výmena strešnej...'!F33</f>
        <v>0</v>
      </c>
      <c r="BA96" s="157">
        <f>'SO 01.2 - Výmena strešnej...'!F34</f>
        <v>0</v>
      </c>
      <c r="BB96" s="157">
        <f>'SO 01.2 - Výmena strešnej...'!F35</f>
        <v>0</v>
      </c>
      <c r="BC96" s="157">
        <f>'SO 01.2 - Výmena strešnej...'!F36</f>
        <v>0</v>
      </c>
      <c r="BD96" s="166">
        <f>'SO 01.2 - Výmena strešnej...'!F37</f>
        <v>0</v>
      </c>
      <c r="BT96" s="169" t="s">
        <v>77</v>
      </c>
      <c r="BV96" s="169" t="s">
        <v>71</v>
      </c>
      <c r="BW96" s="169" t="s">
        <v>81</v>
      </c>
      <c r="BX96" s="169" t="s">
        <v>4</v>
      </c>
      <c r="CL96" s="169" t="s">
        <v>1</v>
      </c>
      <c r="CM96" s="169" t="s">
        <v>69</v>
      </c>
    </row>
    <row r="97" spans="1:91" s="125" customFormat="1" ht="24.75" customHeight="1">
      <c r="A97" s="144" t="s">
        <v>73</v>
      </c>
      <c r="B97" s="145"/>
      <c r="C97" s="146"/>
      <c r="D97" s="201" t="s">
        <v>82</v>
      </c>
      <c r="E97" s="201"/>
      <c r="F97" s="201"/>
      <c r="G97" s="201"/>
      <c r="H97" s="201"/>
      <c r="I97" s="148"/>
      <c r="J97" s="201" t="s">
        <v>83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2">
        <f>'SO 01.3 - Výmena strešnej...'!J30</f>
        <v>0</v>
      </c>
      <c r="AH97" s="203"/>
      <c r="AI97" s="203"/>
      <c r="AJ97" s="203"/>
      <c r="AK97" s="203"/>
      <c r="AL97" s="203"/>
      <c r="AM97" s="203"/>
      <c r="AN97" s="202">
        <f>SUM(AG97,AT97)</f>
        <v>0</v>
      </c>
      <c r="AO97" s="203"/>
      <c r="AP97" s="203"/>
      <c r="AQ97" s="155" t="s">
        <v>76</v>
      </c>
      <c r="AR97" s="145"/>
      <c r="AS97" s="159">
        <v>0</v>
      </c>
      <c r="AT97" s="160">
        <f>ROUND(SUM(AV97:AW97),2)</f>
        <v>0</v>
      </c>
      <c r="AU97" s="161">
        <f>'SO 01.3 - Výmena strešnej...'!P118</f>
        <v>542.81790999999987</v>
      </c>
      <c r="AV97" s="160">
        <f>'SO 01.3 - Výmena strešnej...'!J33</f>
        <v>0</v>
      </c>
      <c r="AW97" s="160">
        <f>'SO 01.3 - Výmena strešnej...'!J34</f>
        <v>0</v>
      </c>
      <c r="AX97" s="160">
        <f>'SO 01.3 - Výmena strešnej...'!J35</f>
        <v>0</v>
      </c>
      <c r="AY97" s="160">
        <f>'SO 01.3 - Výmena strešnej...'!J36</f>
        <v>0</v>
      </c>
      <c r="AZ97" s="160">
        <f>'SO 01.3 - Výmena strešnej...'!F33</f>
        <v>0</v>
      </c>
      <c r="BA97" s="160">
        <f>'SO 01.3 - Výmena strešnej...'!F34</f>
        <v>0</v>
      </c>
      <c r="BB97" s="160">
        <f>'SO 01.3 - Výmena strešnej...'!F35</f>
        <v>0</v>
      </c>
      <c r="BC97" s="160">
        <f>'SO 01.3 - Výmena strešnej...'!F36</f>
        <v>0</v>
      </c>
      <c r="BD97" s="167">
        <f>'SO 01.3 - Výmena strešnej...'!F37</f>
        <v>0</v>
      </c>
      <c r="BT97" s="169" t="s">
        <v>77</v>
      </c>
      <c r="BV97" s="169" t="s">
        <v>71</v>
      </c>
      <c r="BW97" s="169" t="s">
        <v>84</v>
      </c>
      <c r="BX97" s="169" t="s">
        <v>4</v>
      </c>
      <c r="CL97" s="169" t="s">
        <v>1</v>
      </c>
      <c r="CM97" s="169" t="s">
        <v>69</v>
      </c>
    </row>
    <row r="98" spans="1:91" s="1" customFormat="1" ht="30" customHeight="1">
      <c r="A98" s="13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4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</row>
    <row r="99" spans="1:91" s="1" customFormat="1" ht="6.95" customHeight="1">
      <c r="A99" s="13"/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14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</row>
  </sheetData>
  <mergeCells count="48">
    <mergeCell ref="AS89:AT91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M90:AP90"/>
    <mergeCell ref="C92:G92"/>
    <mergeCell ref="I92:AF92"/>
    <mergeCell ref="AG92:AM92"/>
    <mergeCell ref="AN92:AP92"/>
    <mergeCell ref="X35:AB35"/>
    <mergeCell ref="AK35:AO35"/>
    <mergeCell ref="L85:AO85"/>
    <mergeCell ref="AM87:AN87"/>
    <mergeCell ref="AM89:AP89"/>
    <mergeCell ref="L32:P32"/>
    <mergeCell ref="W32:AE32"/>
    <mergeCell ref="AK32:AO32"/>
    <mergeCell ref="L33:P33"/>
    <mergeCell ref="W33:AE33"/>
    <mergeCell ref="AK33:AO33"/>
    <mergeCell ref="L30:P30"/>
    <mergeCell ref="W30:AE30"/>
    <mergeCell ref="AK30:AO30"/>
    <mergeCell ref="L31:P31"/>
    <mergeCell ref="W31:AE31"/>
    <mergeCell ref="AK31:AO31"/>
    <mergeCell ref="L28:P28"/>
    <mergeCell ref="W28:AE28"/>
    <mergeCell ref="AK28:AO28"/>
    <mergeCell ref="L29:P29"/>
    <mergeCell ref="W29:AE29"/>
    <mergeCell ref="AK29:AO29"/>
    <mergeCell ref="AR2:BE2"/>
    <mergeCell ref="K5:AO5"/>
    <mergeCell ref="K6:AO6"/>
    <mergeCell ref="E23:AN23"/>
    <mergeCell ref="AK26:AO26"/>
  </mergeCells>
  <hyperlinks>
    <hyperlink ref="A95" location="'SO 01.1 - Výmena strešnej...'!C2" display="/" xr:uid="{00000000-0004-0000-0000-000000000000}"/>
    <hyperlink ref="A96" location="'SO 01.2 - Výmena strešnej...'!C2" display="/" xr:uid="{00000000-0004-0000-0000-000001000000}"/>
    <hyperlink ref="A97" location="'SO 01.3 - Výmena strešnej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33"/>
  <sheetViews>
    <sheetView showGridLines="0" workbookViewId="0">
      <selection activeCell="E10" sqref="E10"/>
    </sheetView>
  </sheetViews>
  <sheetFormatPr defaultColWidth="9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47" t="s">
        <v>78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47" t="s">
        <v>69</v>
      </c>
    </row>
    <row r="4" spans="1:46" ht="24.95" customHeight="1">
      <c r="B4" s="10"/>
      <c r="D4" s="11" t="s">
        <v>85</v>
      </c>
      <c r="L4" s="10"/>
      <c r="M4" s="38" t="s">
        <v>9</v>
      </c>
      <c r="AT4" s="47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12</v>
      </c>
      <c r="L6" s="10"/>
    </row>
    <row r="7" spans="1:46" ht="16.5" customHeight="1">
      <c r="B7" s="10"/>
      <c r="E7" s="208" t="str">
        <f>'Rekapitulácia stavby'!K6</f>
        <v>Rekonštrukcia strechy maštalí - 3 hospodárske budovy - maštale</v>
      </c>
      <c r="F7" s="209"/>
      <c r="G7" s="209"/>
      <c r="H7" s="209"/>
      <c r="L7" s="10"/>
    </row>
    <row r="8" spans="1:46" s="1" customFormat="1" ht="12" customHeight="1">
      <c r="A8" s="13"/>
      <c r="B8" s="14"/>
      <c r="C8" s="13"/>
      <c r="D8" s="12" t="s">
        <v>86</v>
      </c>
      <c r="E8" s="13"/>
      <c r="F8" s="13"/>
      <c r="G8" s="13"/>
      <c r="H8" s="13"/>
      <c r="I8" s="13"/>
      <c r="J8" s="13"/>
      <c r="K8" s="13"/>
      <c r="L8" s="3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46" s="1" customFormat="1" ht="16.5" customHeight="1">
      <c r="A9" s="13"/>
      <c r="B9" s="14"/>
      <c r="C9" s="13"/>
      <c r="D9" s="13"/>
      <c r="E9" s="189" t="s">
        <v>87</v>
      </c>
      <c r="F9" s="210"/>
      <c r="G9" s="210"/>
      <c r="H9" s="210"/>
      <c r="I9" s="13"/>
      <c r="J9" s="13"/>
      <c r="K9" s="13"/>
      <c r="L9" s="3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46" s="1" customFormat="1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3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46" s="1" customFormat="1" ht="12" customHeight="1">
      <c r="A11" s="13"/>
      <c r="B11" s="14"/>
      <c r="C11" s="13"/>
      <c r="D11" s="12" t="s">
        <v>14</v>
      </c>
      <c r="E11" s="13"/>
      <c r="F11" s="15" t="s">
        <v>1</v>
      </c>
      <c r="G11" s="13"/>
      <c r="H11" s="13"/>
      <c r="I11" s="12" t="s">
        <v>15</v>
      </c>
      <c r="J11" s="15" t="s">
        <v>1</v>
      </c>
      <c r="K11" s="13"/>
      <c r="L11" s="3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46" s="1" customFormat="1" ht="12" customHeight="1">
      <c r="A12" s="13"/>
      <c r="B12" s="14"/>
      <c r="C12" s="13"/>
      <c r="D12" s="12" t="s">
        <v>16</v>
      </c>
      <c r="E12" s="13"/>
      <c r="F12" s="15" t="s">
        <v>17</v>
      </c>
      <c r="G12" s="13"/>
      <c r="H12" s="13"/>
      <c r="I12" s="12" t="s">
        <v>18</v>
      </c>
      <c r="J12" s="213"/>
      <c r="K12" s="13"/>
      <c r="L12" s="3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46" s="1" customFormat="1" ht="10.9" customHeight="1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3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46" s="1" customFormat="1" ht="12" customHeight="1">
      <c r="A14" s="13"/>
      <c r="B14" s="14"/>
      <c r="C14" s="13"/>
      <c r="D14" s="12" t="s">
        <v>19</v>
      </c>
      <c r="E14" s="13"/>
      <c r="F14" s="13"/>
      <c r="G14" s="13"/>
      <c r="H14" s="13"/>
      <c r="I14" s="12" t="s">
        <v>20</v>
      </c>
      <c r="J14" s="217" t="s">
        <v>21</v>
      </c>
      <c r="K14" s="13"/>
      <c r="L14" s="3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46" s="1" customFormat="1" ht="18" customHeight="1">
      <c r="A15" s="13"/>
      <c r="B15" s="14"/>
      <c r="C15" s="13"/>
      <c r="D15" s="13"/>
      <c r="E15" s="15" t="s">
        <v>22</v>
      </c>
      <c r="F15" s="13"/>
      <c r="G15" s="13"/>
      <c r="H15" s="13"/>
      <c r="I15" s="12" t="s">
        <v>23</v>
      </c>
      <c r="J15" s="15" t="s">
        <v>172</v>
      </c>
      <c r="K15" s="13"/>
      <c r="L15" s="3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46" s="1" customFormat="1" ht="6.95" customHeight="1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3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1" customFormat="1" ht="12" customHeight="1">
      <c r="A17" s="13"/>
      <c r="B17" s="14"/>
      <c r="C17" s="13"/>
      <c r="D17" s="12" t="s">
        <v>24</v>
      </c>
      <c r="E17" s="13"/>
      <c r="F17" s="13"/>
      <c r="G17" s="13"/>
      <c r="H17" s="13"/>
      <c r="I17" s="12" t="s">
        <v>20</v>
      </c>
      <c r="J17" s="211" t="s">
        <v>1</v>
      </c>
      <c r="K17" s="13"/>
      <c r="L17" s="3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1" customFormat="1" ht="18" customHeight="1">
      <c r="A18" s="13"/>
      <c r="B18" s="14"/>
      <c r="C18" s="13"/>
      <c r="D18" s="13"/>
      <c r="E18" s="211"/>
      <c r="F18" s="216"/>
      <c r="G18" s="13"/>
      <c r="H18" s="13"/>
      <c r="I18" s="12" t="s">
        <v>23</v>
      </c>
      <c r="J18" s="211" t="s">
        <v>1</v>
      </c>
      <c r="K18" s="13"/>
      <c r="L18" s="3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1" customFormat="1" ht="6.95" customHeight="1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3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1" customFormat="1" ht="12" customHeight="1">
      <c r="A20" s="13"/>
      <c r="B20" s="14"/>
      <c r="C20" s="13"/>
      <c r="D20" s="12" t="s">
        <v>25</v>
      </c>
      <c r="E20" s="13"/>
      <c r="F20" s="13"/>
      <c r="G20" s="13"/>
      <c r="H20" s="13"/>
      <c r="I20" s="12" t="s">
        <v>20</v>
      </c>
      <c r="J20" s="15"/>
      <c r="K20" s="13"/>
      <c r="L20" s="3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1" customFormat="1" ht="18" customHeight="1">
      <c r="A21" s="13"/>
      <c r="B21" s="14"/>
      <c r="C21" s="13"/>
      <c r="D21" s="13"/>
      <c r="E21" s="15"/>
      <c r="F21" s="13"/>
      <c r="G21" s="13"/>
      <c r="H21" s="13"/>
      <c r="I21" s="12" t="s">
        <v>23</v>
      </c>
      <c r="J21" s="15" t="s">
        <v>1</v>
      </c>
      <c r="K21" s="13"/>
      <c r="L21" s="3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1" customFormat="1" ht="6.95" customHeight="1">
      <c r="A22" s="13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3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1" customFormat="1" ht="12" customHeight="1">
      <c r="A23" s="13"/>
      <c r="B23" s="14"/>
      <c r="C23" s="13"/>
      <c r="D23" s="12" t="s">
        <v>27</v>
      </c>
      <c r="E23" s="13"/>
      <c r="F23" s="13"/>
      <c r="G23" s="13"/>
      <c r="H23" s="13"/>
      <c r="I23" s="12" t="s">
        <v>20</v>
      </c>
      <c r="J23" s="15"/>
      <c r="K23" s="13"/>
      <c r="L23" s="3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1" customFormat="1" ht="18" customHeight="1">
      <c r="A24" s="13"/>
      <c r="B24" s="14"/>
      <c r="C24" s="13"/>
      <c r="D24" s="13"/>
      <c r="E24" s="15"/>
      <c r="F24" s="13"/>
      <c r="G24" s="13"/>
      <c r="H24" s="13"/>
      <c r="I24" s="12" t="s">
        <v>23</v>
      </c>
      <c r="J24" s="15" t="s">
        <v>1</v>
      </c>
      <c r="K24" s="13"/>
      <c r="L24" s="32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1" customFormat="1" ht="6.95" customHeight="1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32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1" customFormat="1" ht="12" customHeight="1">
      <c r="A26" s="13"/>
      <c r="B26" s="14"/>
      <c r="C26" s="13"/>
      <c r="D26" s="12" t="s">
        <v>28</v>
      </c>
      <c r="E26" s="13"/>
      <c r="F26" s="13"/>
      <c r="G26" s="13"/>
      <c r="H26" s="13"/>
      <c r="I26" s="13"/>
      <c r="J26" s="13"/>
      <c r="K26" s="13"/>
      <c r="L26" s="32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2" customFormat="1" ht="16.5" customHeight="1">
      <c r="A27" s="16"/>
      <c r="B27" s="17"/>
      <c r="C27" s="16"/>
      <c r="D27" s="16"/>
      <c r="E27" s="175" t="s">
        <v>1</v>
      </c>
      <c r="F27" s="175"/>
      <c r="G27" s="175"/>
      <c r="H27" s="175"/>
      <c r="I27" s="16"/>
      <c r="J27" s="16"/>
      <c r="K27" s="16"/>
      <c r="L27" s="40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s="1" customFormat="1" ht="6.95" customHeight="1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32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1" customFormat="1" ht="6.95" customHeight="1">
      <c r="A29" s="13"/>
      <c r="B29" s="14"/>
      <c r="C29" s="13"/>
      <c r="D29" s="19"/>
      <c r="E29" s="19"/>
      <c r="F29" s="19"/>
      <c r="G29" s="19"/>
      <c r="H29" s="19"/>
      <c r="I29" s="19"/>
      <c r="J29" s="19"/>
      <c r="K29" s="19"/>
      <c r="L29" s="32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1" customFormat="1" ht="25.35" customHeight="1">
      <c r="A30" s="13"/>
      <c r="B30" s="14"/>
      <c r="C30" s="13"/>
      <c r="D30" s="20" t="s">
        <v>29</v>
      </c>
      <c r="E30" s="13"/>
      <c r="F30" s="13"/>
      <c r="G30" s="13"/>
      <c r="H30" s="13"/>
      <c r="I30" s="13"/>
      <c r="J30" s="41">
        <f>ROUND(J118,2)</f>
        <v>0</v>
      </c>
      <c r="K30" s="13"/>
      <c r="L30" s="32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1" customFormat="1" ht="6.95" customHeight="1">
      <c r="A31" s="13"/>
      <c r="B31" s="14"/>
      <c r="C31" s="13"/>
      <c r="D31" s="19"/>
      <c r="E31" s="19"/>
      <c r="F31" s="19"/>
      <c r="G31" s="19"/>
      <c r="H31" s="19"/>
      <c r="I31" s="19"/>
      <c r="J31" s="19"/>
      <c r="K31" s="19"/>
      <c r="L31" s="32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1" customFormat="1" ht="14.45" customHeight="1">
      <c r="A32" s="13"/>
      <c r="B32" s="14"/>
      <c r="C32" s="13"/>
      <c r="D32" s="13"/>
      <c r="E32" s="13"/>
      <c r="F32" s="21" t="s">
        <v>31</v>
      </c>
      <c r="G32" s="13"/>
      <c r="H32" s="13"/>
      <c r="I32" s="21" t="s">
        <v>30</v>
      </c>
      <c r="J32" s="21" t="s">
        <v>32</v>
      </c>
      <c r="K32" s="13"/>
      <c r="L32" s="32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1" customFormat="1" ht="14.45" customHeight="1">
      <c r="A33" s="13"/>
      <c r="B33" s="14"/>
      <c r="C33" s="13"/>
      <c r="D33" s="22" t="s">
        <v>33</v>
      </c>
      <c r="E33" s="23" t="s">
        <v>34</v>
      </c>
      <c r="F33" s="24">
        <f>ROUND((SUM(BE118:BE132)),2)</f>
        <v>0</v>
      </c>
      <c r="G33" s="25"/>
      <c r="H33" s="25"/>
      <c r="I33" s="42">
        <v>0.2</v>
      </c>
      <c r="J33" s="24">
        <f>ROUND(((SUM(BE118:BE132))*I33),2)</f>
        <v>0</v>
      </c>
      <c r="K33" s="13"/>
      <c r="L33" s="32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1" customFormat="1" ht="14.45" customHeight="1">
      <c r="A34" s="13"/>
      <c r="B34" s="14"/>
      <c r="C34" s="13"/>
      <c r="D34" s="13"/>
      <c r="E34" s="23" t="s">
        <v>35</v>
      </c>
      <c r="F34" s="26">
        <f>ROUND((SUM(BF118:BF132)),2)</f>
        <v>0</v>
      </c>
      <c r="G34" s="13"/>
      <c r="H34" s="13"/>
      <c r="I34" s="43">
        <v>0.2</v>
      </c>
      <c r="J34" s="26">
        <f>ROUND(((SUM(BF118:BF132))*I34),2)</f>
        <v>0</v>
      </c>
      <c r="K34" s="13"/>
      <c r="L34" s="32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1" customFormat="1" ht="14.45" hidden="1" customHeight="1">
      <c r="A35" s="13"/>
      <c r="B35" s="14"/>
      <c r="C35" s="13"/>
      <c r="D35" s="13"/>
      <c r="E35" s="12" t="s">
        <v>36</v>
      </c>
      <c r="F35" s="26">
        <f>ROUND((SUM(BG118:BG132)),2)</f>
        <v>0</v>
      </c>
      <c r="G35" s="13"/>
      <c r="H35" s="13"/>
      <c r="I35" s="43">
        <v>0.2</v>
      </c>
      <c r="J35" s="26">
        <f>0</f>
        <v>0</v>
      </c>
      <c r="K35" s="13"/>
      <c r="L35" s="32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1" customFormat="1" ht="14.45" hidden="1" customHeight="1">
      <c r="A36" s="13"/>
      <c r="B36" s="14"/>
      <c r="C36" s="13"/>
      <c r="D36" s="13"/>
      <c r="E36" s="12" t="s">
        <v>37</v>
      </c>
      <c r="F36" s="26">
        <f>ROUND((SUM(BH118:BH132)),2)</f>
        <v>0</v>
      </c>
      <c r="G36" s="13"/>
      <c r="H36" s="13"/>
      <c r="I36" s="43">
        <v>0.2</v>
      </c>
      <c r="J36" s="26">
        <f>0</f>
        <v>0</v>
      </c>
      <c r="K36" s="13"/>
      <c r="L36" s="32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1" customFormat="1" ht="14.45" hidden="1" customHeight="1">
      <c r="A37" s="13"/>
      <c r="B37" s="14"/>
      <c r="C37" s="13"/>
      <c r="D37" s="13"/>
      <c r="E37" s="23" t="s">
        <v>38</v>
      </c>
      <c r="F37" s="24">
        <f>ROUND((SUM(BI118:BI132)),2)</f>
        <v>0</v>
      </c>
      <c r="G37" s="25"/>
      <c r="H37" s="25"/>
      <c r="I37" s="42">
        <v>0</v>
      </c>
      <c r="J37" s="24">
        <f>0</f>
        <v>0</v>
      </c>
      <c r="K37" s="13"/>
      <c r="L37" s="32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1" customFormat="1" ht="6.9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32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1" customFormat="1" ht="25.35" customHeight="1">
      <c r="A39" s="13"/>
      <c r="B39" s="14"/>
      <c r="C39" s="27"/>
      <c r="D39" s="28" t="s">
        <v>39</v>
      </c>
      <c r="E39" s="29"/>
      <c r="F39" s="29"/>
      <c r="G39" s="30" t="s">
        <v>40</v>
      </c>
      <c r="H39" s="31" t="s">
        <v>41</v>
      </c>
      <c r="I39" s="29"/>
      <c r="J39" s="44">
        <f>SUM(J30:J37)</f>
        <v>0</v>
      </c>
      <c r="K39" s="45"/>
      <c r="L39" s="32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1" customFormat="1" ht="14.4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32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4.45" customHeight="1">
      <c r="B41" s="10"/>
      <c r="L41" s="10"/>
    </row>
    <row r="42" spans="1:31" ht="14.45" customHeight="1">
      <c r="B42" s="10"/>
      <c r="L42" s="10"/>
    </row>
    <row r="43" spans="1:31" ht="14.45" customHeight="1">
      <c r="B43" s="10"/>
      <c r="L43" s="10"/>
    </row>
    <row r="44" spans="1:31" ht="14.45" customHeight="1">
      <c r="B44" s="10"/>
      <c r="L44" s="10"/>
    </row>
    <row r="45" spans="1:31" ht="14.45" customHeight="1">
      <c r="B45" s="10"/>
      <c r="L45" s="10"/>
    </row>
    <row r="46" spans="1:31" ht="14.45" customHeight="1">
      <c r="B46" s="10"/>
      <c r="L46" s="10"/>
    </row>
    <row r="47" spans="1:31" ht="14.45" customHeight="1">
      <c r="B47" s="10"/>
      <c r="L47" s="10"/>
    </row>
    <row r="48" spans="1:31" ht="14.45" customHeight="1">
      <c r="B48" s="10"/>
      <c r="L48" s="10"/>
    </row>
    <row r="49" spans="1:31" ht="14.45" customHeight="1">
      <c r="B49" s="10"/>
      <c r="L49" s="10"/>
    </row>
    <row r="50" spans="1:31" s="1" customFormat="1" ht="14.45" customHeight="1">
      <c r="B50" s="32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2"/>
    </row>
    <row r="51" spans="1:31">
      <c r="B51" s="10"/>
      <c r="L51" s="10"/>
    </row>
    <row r="52" spans="1:31">
      <c r="B52" s="10"/>
      <c r="L52" s="10"/>
    </row>
    <row r="53" spans="1:31">
      <c r="B53" s="10"/>
      <c r="L53" s="10"/>
    </row>
    <row r="54" spans="1:31">
      <c r="B54" s="10"/>
      <c r="L54" s="10"/>
    </row>
    <row r="55" spans="1:31">
      <c r="B55" s="10"/>
      <c r="L55" s="10"/>
    </row>
    <row r="56" spans="1:31">
      <c r="B56" s="10"/>
      <c r="L56" s="10"/>
    </row>
    <row r="57" spans="1:31">
      <c r="B57" s="10"/>
      <c r="L57" s="10"/>
    </row>
    <row r="58" spans="1:31">
      <c r="B58" s="10"/>
      <c r="L58" s="10"/>
    </row>
    <row r="59" spans="1:31">
      <c r="B59" s="10"/>
      <c r="L59" s="10"/>
    </row>
    <row r="60" spans="1:31">
      <c r="B60" s="10"/>
      <c r="L60" s="10"/>
    </row>
    <row r="61" spans="1:31" s="1" customFormat="1" ht="12.75">
      <c r="A61" s="13"/>
      <c r="B61" s="14"/>
      <c r="C61" s="13"/>
      <c r="D61" s="35" t="s">
        <v>44</v>
      </c>
      <c r="E61" s="36"/>
      <c r="F61" s="37" t="s">
        <v>45</v>
      </c>
      <c r="G61" s="35" t="s">
        <v>44</v>
      </c>
      <c r="H61" s="36"/>
      <c r="I61" s="36"/>
      <c r="J61" s="46" t="s">
        <v>45</v>
      </c>
      <c r="K61" s="36"/>
      <c r="L61" s="32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>
      <c r="B62" s="10"/>
      <c r="L62" s="10"/>
    </row>
    <row r="63" spans="1:31">
      <c r="B63" s="10"/>
      <c r="L63" s="10"/>
    </row>
    <row r="64" spans="1:31">
      <c r="B64" s="10"/>
      <c r="L64" s="10"/>
    </row>
    <row r="65" spans="1:31" s="1" customFormat="1" ht="12.75">
      <c r="A65" s="13"/>
      <c r="B65" s="14"/>
      <c r="C65" s="13"/>
      <c r="D65" s="33" t="s">
        <v>46</v>
      </c>
      <c r="E65" s="48"/>
      <c r="F65" s="48"/>
      <c r="G65" s="33" t="s">
        <v>47</v>
      </c>
      <c r="H65" s="48"/>
      <c r="I65" s="48"/>
      <c r="J65" s="48"/>
      <c r="K65" s="48"/>
      <c r="L65" s="32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>
      <c r="B66" s="10"/>
      <c r="G66" s="212"/>
      <c r="H66" s="212"/>
      <c r="I66" s="212"/>
      <c r="J66" s="212"/>
      <c r="L66" s="10"/>
    </row>
    <row r="67" spans="1:31">
      <c r="B67" s="10"/>
      <c r="G67" s="212"/>
      <c r="H67" s="212"/>
      <c r="I67" s="212"/>
      <c r="J67" s="212"/>
      <c r="L67" s="10"/>
    </row>
    <row r="68" spans="1:31">
      <c r="B68" s="10"/>
      <c r="G68" s="212"/>
      <c r="H68" s="212"/>
      <c r="I68" s="212"/>
      <c r="J68" s="212"/>
      <c r="L68" s="10"/>
    </row>
    <row r="69" spans="1:31">
      <c r="B69" s="10"/>
      <c r="G69" s="212"/>
      <c r="H69" s="212"/>
      <c r="I69" s="212"/>
      <c r="J69" s="212"/>
      <c r="L69" s="10"/>
    </row>
    <row r="70" spans="1:31">
      <c r="B70" s="10"/>
      <c r="G70" s="212"/>
      <c r="H70" s="212"/>
      <c r="I70" s="212"/>
      <c r="J70" s="212"/>
      <c r="L70" s="10"/>
    </row>
    <row r="71" spans="1:31">
      <c r="B71" s="10"/>
      <c r="G71" s="212"/>
      <c r="H71" s="212"/>
      <c r="I71" s="212"/>
      <c r="J71" s="212"/>
      <c r="L71" s="10"/>
    </row>
    <row r="72" spans="1:31">
      <c r="B72" s="10"/>
      <c r="G72" s="212"/>
      <c r="H72" s="212"/>
      <c r="I72" s="212"/>
      <c r="J72" s="212"/>
      <c r="L72" s="10"/>
    </row>
    <row r="73" spans="1:31">
      <c r="B73" s="10"/>
      <c r="G73" s="212"/>
      <c r="H73" s="212"/>
      <c r="I73" s="212"/>
      <c r="J73" s="212"/>
      <c r="L73" s="10"/>
    </row>
    <row r="74" spans="1:31">
      <c r="B74" s="10"/>
      <c r="G74" s="212"/>
      <c r="H74" s="212"/>
      <c r="I74" s="212"/>
      <c r="J74" s="212"/>
      <c r="L74" s="10"/>
    </row>
    <row r="75" spans="1:31">
      <c r="B75" s="10"/>
      <c r="G75" s="212"/>
      <c r="H75" s="212"/>
      <c r="I75" s="212"/>
      <c r="J75" s="212"/>
      <c r="L75" s="10"/>
    </row>
    <row r="76" spans="1:31" s="1" customFormat="1" ht="12.75">
      <c r="A76" s="13"/>
      <c r="B76" s="14"/>
      <c r="C76" s="13"/>
      <c r="D76" s="35" t="s">
        <v>44</v>
      </c>
      <c r="E76" s="36"/>
      <c r="F76" s="37" t="s">
        <v>45</v>
      </c>
      <c r="G76" s="35" t="s">
        <v>44</v>
      </c>
      <c r="H76" s="36"/>
      <c r="I76" s="36"/>
      <c r="J76" s="46" t="s">
        <v>45</v>
      </c>
      <c r="K76" s="36"/>
      <c r="L76" s="32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s="1" customFormat="1" ht="14.45" customHeight="1">
      <c r="A77" s="1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2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81" spans="1:47" s="1" customFormat="1" ht="6.95" hidden="1" customHeight="1">
      <c r="A81" s="1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2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47" s="1" customFormat="1" ht="24.95" hidden="1" customHeight="1">
      <c r="A82" s="13"/>
      <c r="B82" s="14"/>
      <c r="C82" s="11" t="s">
        <v>88</v>
      </c>
      <c r="D82" s="13"/>
      <c r="E82" s="13"/>
      <c r="F82" s="13"/>
      <c r="G82" s="13"/>
      <c r="H82" s="13"/>
      <c r="I82" s="13"/>
      <c r="J82" s="13"/>
      <c r="K82" s="13"/>
      <c r="L82" s="32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47" s="1" customFormat="1" ht="6.95" hidden="1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32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47" s="1" customFormat="1" ht="12" hidden="1" customHeight="1">
      <c r="A84" s="13"/>
      <c r="B84" s="14"/>
      <c r="C84" s="12" t="s">
        <v>12</v>
      </c>
      <c r="D84" s="13"/>
      <c r="E84" s="13"/>
      <c r="F84" s="13"/>
      <c r="G84" s="13"/>
      <c r="H84" s="13"/>
      <c r="I84" s="13"/>
      <c r="J84" s="13"/>
      <c r="K84" s="13"/>
      <c r="L84" s="32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47" s="1" customFormat="1" ht="16.5" hidden="1" customHeight="1">
      <c r="A85" s="13"/>
      <c r="B85" s="14"/>
      <c r="C85" s="13"/>
      <c r="D85" s="13"/>
      <c r="E85" s="208" t="str">
        <f>E7</f>
        <v>Rekonštrukcia strechy maštalí - 3 hospodárske budovy - maštale</v>
      </c>
      <c r="F85" s="209"/>
      <c r="G85" s="209"/>
      <c r="H85" s="209"/>
      <c r="I85" s="13"/>
      <c r="J85" s="13"/>
      <c r="K85" s="13"/>
      <c r="L85" s="32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47" s="1" customFormat="1" ht="12" hidden="1" customHeight="1">
      <c r="A86" s="13"/>
      <c r="B86" s="14"/>
      <c r="C86" s="12" t="s">
        <v>86</v>
      </c>
      <c r="D86" s="13"/>
      <c r="E86" s="13"/>
      <c r="F86" s="13"/>
      <c r="G86" s="13"/>
      <c r="H86" s="13"/>
      <c r="I86" s="13"/>
      <c r="J86" s="13"/>
      <c r="K86" s="13"/>
      <c r="L86" s="32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47" s="1" customFormat="1" ht="16.5" hidden="1" customHeight="1">
      <c r="A87" s="13"/>
      <c r="B87" s="14"/>
      <c r="C87" s="13"/>
      <c r="D87" s="13"/>
      <c r="E87" s="189" t="str">
        <f>E9</f>
        <v>SO 01.1 - Výmena strešnej krytiny - maštaľ č.1</v>
      </c>
      <c r="F87" s="210"/>
      <c r="G87" s="210"/>
      <c r="H87" s="210"/>
      <c r="I87" s="13"/>
      <c r="J87" s="13"/>
      <c r="K87" s="13"/>
      <c r="L87" s="32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47" s="1" customFormat="1" ht="6.95" hidden="1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32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47" s="1" customFormat="1" ht="12" hidden="1" customHeight="1">
      <c r="A89" s="13"/>
      <c r="B89" s="14"/>
      <c r="C89" s="12" t="s">
        <v>16</v>
      </c>
      <c r="D89" s="13"/>
      <c r="E89" s="13"/>
      <c r="F89" s="15" t="str">
        <f>F12</f>
        <v>Vrakúň</v>
      </c>
      <c r="G89" s="13"/>
      <c r="H89" s="13"/>
      <c r="I89" s="12" t="s">
        <v>18</v>
      </c>
      <c r="J89" s="39" t="str">
        <f>IF(J12="","",J12)</f>
        <v/>
      </c>
      <c r="K89" s="13"/>
      <c r="L89" s="32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47" s="1" customFormat="1" ht="6.95" hidden="1" customHeight="1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32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47" s="1" customFormat="1" ht="40.15" hidden="1" customHeight="1">
      <c r="A91" s="13"/>
      <c r="B91" s="14"/>
      <c r="C91" s="12" t="s">
        <v>19</v>
      </c>
      <c r="D91" s="13"/>
      <c r="E91" s="13"/>
      <c r="F91" s="15" t="str">
        <f>E15</f>
        <v>ARVUM, Poľnohospodárske družstvo, Vrakúň</v>
      </c>
      <c r="G91" s="13"/>
      <c r="H91" s="13"/>
      <c r="I91" s="12" t="s">
        <v>25</v>
      </c>
      <c r="J91" s="18">
        <f>E21</f>
        <v>0</v>
      </c>
      <c r="K91" s="13"/>
      <c r="L91" s="32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47" s="1" customFormat="1" ht="15.2" hidden="1" customHeight="1">
      <c r="A92" s="13"/>
      <c r="B92" s="14"/>
      <c r="C92" s="12" t="s">
        <v>24</v>
      </c>
      <c r="D92" s="13"/>
      <c r="E92" s="13"/>
      <c r="F92" s="15" t="str">
        <f>IF(E18="","",E18)</f>
        <v/>
      </c>
      <c r="G92" s="13"/>
      <c r="H92" s="13"/>
      <c r="I92" s="12" t="s">
        <v>27</v>
      </c>
      <c r="J92" s="18">
        <f>E24</f>
        <v>0</v>
      </c>
      <c r="K92" s="13"/>
      <c r="L92" s="32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47" s="1" customFormat="1" ht="10.35" hidden="1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32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47" s="1" customFormat="1" ht="29.25" hidden="1" customHeight="1">
      <c r="A94" s="13"/>
      <c r="B94" s="14"/>
      <c r="C94" s="53" t="s">
        <v>89</v>
      </c>
      <c r="D94" s="27"/>
      <c r="E94" s="27"/>
      <c r="F94" s="27"/>
      <c r="G94" s="27"/>
      <c r="H94" s="27"/>
      <c r="I94" s="27"/>
      <c r="J94" s="81" t="s">
        <v>90</v>
      </c>
      <c r="K94" s="27"/>
      <c r="L94" s="32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47" s="1" customFormat="1" ht="10.35" hidden="1" customHeight="1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32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47" s="1" customFormat="1" ht="22.9" hidden="1" customHeight="1">
      <c r="A96" s="13"/>
      <c r="B96" s="14"/>
      <c r="C96" s="54" t="s">
        <v>91</v>
      </c>
      <c r="D96" s="13"/>
      <c r="E96" s="13"/>
      <c r="F96" s="13"/>
      <c r="G96" s="13"/>
      <c r="H96" s="13"/>
      <c r="I96" s="13"/>
      <c r="J96" s="41">
        <f>J118</f>
        <v>0</v>
      </c>
      <c r="K96" s="13"/>
      <c r="L96" s="32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U96" s="47" t="s">
        <v>92</v>
      </c>
    </row>
    <row r="97" spans="1:31" s="3" customFormat="1" ht="24.95" hidden="1" customHeight="1">
      <c r="B97" s="55"/>
      <c r="D97" s="56" t="s">
        <v>93</v>
      </c>
      <c r="E97" s="57"/>
      <c r="F97" s="57"/>
      <c r="G97" s="57"/>
      <c r="H97" s="57"/>
      <c r="I97" s="57"/>
      <c r="J97" s="82">
        <f>J119</f>
        <v>0</v>
      </c>
      <c r="L97" s="55"/>
    </row>
    <row r="98" spans="1:31" s="4" customFormat="1" ht="19.899999999999999" hidden="1" customHeight="1">
      <c r="B98" s="58"/>
      <c r="D98" s="59" t="s">
        <v>94</v>
      </c>
      <c r="E98" s="60"/>
      <c r="F98" s="60"/>
      <c r="G98" s="60"/>
      <c r="H98" s="60"/>
      <c r="I98" s="60"/>
      <c r="J98" s="83">
        <f>J120</f>
        <v>0</v>
      </c>
      <c r="L98" s="58"/>
    </row>
    <row r="99" spans="1:31" s="1" customFormat="1" ht="21.75" hidden="1" customHeight="1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32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" customFormat="1" ht="6.95" hidden="1" customHeight="1">
      <c r="A100" s="13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32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idden="1"/>
    <row r="102" spans="1:31" hidden="1"/>
    <row r="103" spans="1:31" hidden="1"/>
    <row r="104" spans="1:31" s="1" customFormat="1" ht="6.95" customHeight="1">
      <c r="A104" s="1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32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" customFormat="1" ht="24.95" customHeight="1">
      <c r="A105" s="13"/>
      <c r="B105" s="14"/>
      <c r="C105" s="11" t="s">
        <v>95</v>
      </c>
      <c r="D105" s="13"/>
      <c r="E105" s="13"/>
      <c r="F105" s="13"/>
      <c r="G105" s="13"/>
      <c r="H105" s="13"/>
      <c r="I105" s="13"/>
      <c r="J105" s="13"/>
      <c r="K105" s="13"/>
      <c r="L105" s="32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" customFormat="1" ht="6.95" customHeight="1">
      <c r="A106" s="13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32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" customFormat="1" ht="12" customHeight="1">
      <c r="A107" s="13"/>
      <c r="B107" s="14"/>
      <c r="C107" s="12" t="s">
        <v>12</v>
      </c>
      <c r="D107" s="13"/>
      <c r="E107" s="13"/>
      <c r="F107" s="13"/>
      <c r="G107" s="13"/>
      <c r="H107" s="13"/>
      <c r="I107" s="13"/>
      <c r="J107" s="13"/>
      <c r="K107" s="13"/>
      <c r="L107" s="32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" customFormat="1" ht="16.5" customHeight="1">
      <c r="A108" s="13"/>
      <c r="B108" s="14"/>
      <c r="C108" s="13"/>
      <c r="D108" s="13"/>
      <c r="E108" s="208" t="str">
        <f>E7</f>
        <v>Rekonštrukcia strechy maštalí - 3 hospodárske budovy - maštale</v>
      </c>
      <c r="F108" s="209"/>
      <c r="G108" s="209"/>
      <c r="H108" s="209"/>
      <c r="I108" s="13"/>
      <c r="J108" s="13"/>
      <c r="K108" s="13"/>
      <c r="L108" s="32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" customFormat="1" ht="12" customHeight="1">
      <c r="A109" s="13"/>
      <c r="B109" s="14"/>
      <c r="C109" s="12" t="s">
        <v>86</v>
      </c>
      <c r="D109" s="13"/>
      <c r="E109" s="13"/>
      <c r="F109" s="13"/>
      <c r="G109" s="13"/>
      <c r="H109" s="13"/>
      <c r="I109" s="13"/>
      <c r="J109" s="13"/>
      <c r="K109" s="13"/>
      <c r="L109" s="3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" customFormat="1" ht="16.5" customHeight="1">
      <c r="A110" s="13"/>
      <c r="B110" s="14"/>
      <c r="C110" s="13"/>
      <c r="D110" s="13"/>
      <c r="E110" s="189" t="str">
        <f>E9</f>
        <v>SO 01.1 - Výmena strešnej krytiny - maštaľ č.1</v>
      </c>
      <c r="F110" s="210"/>
      <c r="G110" s="210"/>
      <c r="H110" s="210"/>
      <c r="I110" s="13"/>
      <c r="J110" s="13"/>
      <c r="K110" s="13"/>
      <c r="L110" s="32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" customFormat="1" ht="6.95" customHeight="1">
      <c r="A111" s="13"/>
      <c r="B111" s="14"/>
      <c r="C111" s="13"/>
      <c r="D111" s="13"/>
      <c r="E111" s="13"/>
      <c r="F111" s="13"/>
      <c r="G111" s="13"/>
      <c r="H111" s="13"/>
      <c r="I111" s="13"/>
      <c r="J111" s="13"/>
      <c r="K111" s="13"/>
      <c r="L111" s="32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" customFormat="1" ht="12" customHeight="1">
      <c r="A112" s="13"/>
      <c r="B112" s="14"/>
      <c r="C112" s="12" t="s">
        <v>16</v>
      </c>
      <c r="D112" s="13"/>
      <c r="E112" s="13"/>
      <c r="F112" s="15" t="str">
        <f>F12</f>
        <v>Vrakúň</v>
      </c>
      <c r="G112" s="13"/>
      <c r="H112" s="13"/>
      <c r="I112" s="12" t="s">
        <v>18</v>
      </c>
      <c r="J112" s="39" t="str">
        <f>IF(J12="","",J12)</f>
        <v/>
      </c>
      <c r="K112" s="13"/>
      <c r="L112" s="32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65" s="1" customFormat="1" ht="6.95" customHeight="1">
      <c r="A113" s="13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32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65" s="1" customFormat="1" ht="40.15" customHeight="1">
      <c r="A114" s="13"/>
      <c r="B114" s="14"/>
      <c r="C114" s="12" t="s">
        <v>19</v>
      </c>
      <c r="D114" s="13"/>
      <c r="E114" s="13"/>
      <c r="F114" s="15" t="str">
        <f>E15</f>
        <v>ARVUM, Poľnohospodárske družstvo, Vrakúň</v>
      </c>
      <c r="G114" s="13"/>
      <c r="H114" s="13"/>
      <c r="I114" s="12" t="s">
        <v>25</v>
      </c>
      <c r="J114" s="18">
        <f>E21</f>
        <v>0</v>
      </c>
      <c r="K114" s="13"/>
      <c r="L114" s="32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65" s="1" customFormat="1" ht="15.2" customHeight="1">
      <c r="A115" s="13"/>
      <c r="B115" s="14"/>
      <c r="C115" s="12" t="s">
        <v>24</v>
      </c>
      <c r="D115" s="13"/>
      <c r="E115" s="13"/>
      <c r="F115" s="15" t="str">
        <f>IF(E18="","",E18)</f>
        <v/>
      </c>
      <c r="G115" s="13"/>
      <c r="H115" s="13"/>
      <c r="I115" s="12" t="s">
        <v>27</v>
      </c>
      <c r="J115" s="18">
        <f>E24</f>
        <v>0</v>
      </c>
      <c r="K115" s="13"/>
      <c r="L115" s="32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65" s="1" customFormat="1" ht="10.35" customHeight="1">
      <c r="A116" s="13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32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65" s="5" customFormat="1" ht="29.25" customHeight="1">
      <c r="A117" s="61"/>
      <c r="B117" s="62"/>
      <c r="C117" s="63" t="s">
        <v>96</v>
      </c>
      <c r="D117" s="64" t="s">
        <v>54</v>
      </c>
      <c r="E117" s="64" t="s">
        <v>50</v>
      </c>
      <c r="F117" s="64" t="s">
        <v>51</v>
      </c>
      <c r="G117" s="64" t="s">
        <v>97</v>
      </c>
      <c r="H117" s="64" t="s">
        <v>98</v>
      </c>
      <c r="I117" s="64" t="s">
        <v>99</v>
      </c>
      <c r="J117" s="84" t="s">
        <v>90</v>
      </c>
      <c r="K117" s="85" t="s">
        <v>100</v>
      </c>
      <c r="L117" s="86"/>
      <c r="M117" s="87" t="s">
        <v>1</v>
      </c>
      <c r="N117" s="88" t="s">
        <v>33</v>
      </c>
      <c r="O117" s="88" t="s">
        <v>101</v>
      </c>
      <c r="P117" s="88" t="s">
        <v>102</v>
      </c>
      <c r="Q117" s="88" t="s">
        <v>103</v>
      </c>
      <c r="R117" s="88" t="s">
        <v>104</v>
      </c>
      <c r="S117" s="88" t="s">
        <v>105</v>
      </c>
      <c r="T117" s="108" t="s">
        <v>106</v>
      </c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</row>
    <row r="118" spans="1:65" s="1" customFormat="1" ht="22.9" customHeight="1">
      <c r="A118" s="13"/>
      <c r="B118" s="14"/>
      <c r="C118" s="65" t="s">
        <v>91</v>
      </c>
      <c r="D118" s="13"/>
      <c r="E118" s="13"/>
      <c r="F118" s="13"/>
      <c r="G118" s="13"/>
      <c r="H118" s="13"/>
      <c r="I118" s="13"/>
      <c r="J118" s="89">
        <f>BK118</f>
        <v>0</v>
      </c>
      <c r="K118" s="13"/>
      <c r="L118" s="14"/>
      <c r="M118" s="90"/>
      <c r="N118" s="91"/>
      <c r="O118" s="19"/>
      <c r="P118" s="92">
        <f>P119</f>
        <v>611.68038999999987</v>
      </c>
      <c r="Q118" s="19"/>
      <c r="R118" s="92">
        <f>R119</f>
        <v>12.830687000000001</v>
      </c>
      <c r="S118" s="19"/>
      <c r="T118" s="109">
        <f>T119</f>
        <v>1E-3</v>
      </c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47" t="s">
        <v>68</v>
      </c>
      <c r="AU118" s="47" t="s">
        <v>92</v>
      </c>
      <c r="BK118" s="114">
        <f>BK119</f>
        <v>0</v>
      </c>
    </row>
    <row r="119" spans="1:65" s="6" customFormat="1" ht="25.9" customHeight="1">
      <c r="B119" s="66"/>
      <c r="D119" s="67" t="s">
        <v>68</v>
      </c>
      <c r="E119" s="68" t="s">
        <v>107</v>
      </c>
      <c r="F119" s="68" t="s">
        <v>108</v>
      </c>
      <c r="J119" s="93">
        <f>BK119</f>
        <v>0</v>
      </c>
      <c r="L119" s="66"/>
      <c r="M119" s="94"/>
      <c r="N119" s="95"/>
      <c r="O119" s="95"/>
      <c r="P119" s="96">
        <f>P120</f>
        <v>611.68038999999987</v>
      </c>
      <c r="Q119" s="95"/>
      <c r="R119" s="96">
        <f>R120</f>
        <v>12.830687000000001</v>
      </c>
      <c r="S119" s="95"/>
      <c r="T119" s="110">
        <f>T120</f>
        <v>1E-3</v>
      </c>
      <c r="AR119" s="67" t="s">
        <v>109</v>
      </c>
      <c r="AT119" s="112" t="s">
        <v>68</v>
      </c>
      <c r="AU119" s="112" t="s">
        <v>69</v>
      </c>
      <c r="AY119" s="67" t="s">
        <v>110</v>
      </c>
      <c r="BK119" s="115">
        <f>BK120</f>
        <v>0</v>
      </c>
    </row>
    <row r="120" spans="1:65" s="6" customFormat="1" ht="22.9" customHeight="1">
      <c r="B120" s="66"/>
      <c r="D120" s="67" t="s">
        <v>68</v>
      </c>
      <c r="E120" s="69" t="s">
        <v>111</v>
      </c>
      <c r="F120" s="69" t="s">
        <v>112</v>
      </c>
      <c r="J120" s="97">
        <f>BK120</f>
        <v>0</v>
      </c>
      <c r="L120" s="66"/>
      <c r="M120" s="94"/>
      <c r="N120" s="95"/>
      <c r="O120" s="95"/>
      <c r="P120" s="96">
        <f>SUM(P121:P132)</f>
        <v>611.68038999999987</v>
      </c>
      <c r="Q120" s="95"/>
      <c r="R120" s="96">
        <f>SUM(R121:R132)</f>
        <v>12.830687000000001</v>
      </c>
      <c r="S120" s="95"/>
      <c r="T120" s="110">
        <f>SUM(T121:T132)</f>
        <v>1E-3</v>
      </c>
      <c r="AR120" s="67" t="s">
        <v>109</v>
      </c>
      <c r="AT120" s="112" t="s">
        <v>68</v>
      </c>
      <c r="AU120" s="112" t="s">
        <v>77</v>
      </c>
      <c r="AY120" s="67" t="s">
        <v>110</v>
      </c>
      <c r="BK120" s="115">
        <f>SUM(BK121:BK132)</f>
        <v>0</v>
      </c>
    </row>
    <row r="121" spans="1:65" s="1" customFormat="1" ht="16.5" customHeight="1">
      <c r="A121" s="13"/>
      <c r="B121" s="70"/>
      <c r="C121" s="71" t="s">
        <v>77</v>
      </c>
      <c r="D121" s="71" t="s">
        <v>113</v>
      </c>
      <c r="E121" s="72" t="s">
        <v>114</v>
      </c>
      <c r="F121" s="73" t="s">
        <v>115</v>
      </c>
      <c r="G121" s="74" t="s">
        <v>116</v>
      </c>
      <c r="H121" s="75">
        <v>833</v>
      </c>
      <c r="I121" s="214"/>
      <c r="J121" s="98">
        <f t="shared" ref="J121:J132" si="0">ROUND(I121*H121,2)</f>
        <v>0</v>
      </c>
      <c r="K121" s="99"/>
      <c r="L121" s="14"/>
      <c r="M121" s="100" t="s">
        <v>1</v>
      </c>
      <c r="N121" s="101" t="s">
        <v>35</v>
      </c>
      <c r="O121" s="102">
        <v>0.66896999999999995</v>
      </c>
      <c r="P121" s="102">
        <f t="shared" ref="P121:P132" si="1">O121*H121</f>
        <v>557.25200999999993</v>
      </c>
      <c r="Q121" s="102">
        <v>1.6000000000000001E-4</v>
      </c>
      <c r="R121" s="102">
        <f t="shared" ref="R121:R132" si="2">Q121*H121</f>
        <v>0.13328000000000001</v>
      </c>
      <c r="S121" s="102">
        <v>0</v>
      </c>
      <c r="T121" s="111">
        <f t="shared" ref="T121:T132" si="3">S121*H121</f>
        <v>0</v>
      </c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R121" s="113" t="s">
        <v>117</v>
      </c>
      <c r="AT121" s="113" t="s">
        <v>113</v>
      </c>
      <c r="AU121" s="113" t="s">
        <v>109</v>
      </c>
      <c r="AY121" s="47" t="s">
        <v>110</v>
      </c>
      <c r="BE121" s="116">
        <f t="shared" ref="BE121:BE132" si="4">IF(N121="základná",J121,0)</f>
        <v>0</v>
      </c>
      <c r="BF121" s="116">
        <f t="shared" ref="BF121:BF132" si="5">IF(N121="znížená",J121,0)</f>
        <v>0</v>
      </c>
      <c r="BG121" s="116">
        <f t="shared" ref="BG121:BG132" si="6">IF(N121="zákl. prenesená",J121,0)</f>
        <v>0</v>
      </c>
      <c r="BH121" s="116">
        <f t="shared" ref="BH121:BH132" si="7">IF(N121="zníž. prenesená",J121,0)</f>
        <v>0</v>
      </c>
      <c r="BI121" s="116">
        <f t="shared" ref="BI121:BI132" si="8">IF(N121="nulová",J121,0)</f>
        <v>0</v>
      </c>
      <c r="BJ121" s="47" t="s">
        <v>109</v>
      </c>
      <c r="BK121" s="116">
        <f t="shared" ref="BK121:BK132" si="9">ROUND(I121*H121,2)</f>
        <v>0</v>
      </c>
      <c r="BL121" s="47" t="s">
        <v>117</v>
      </c>
      <c r="BM121" s="113" t="s">
        <v>118</v>
      </c>
    </row>
    <row r="122" spans="1:65" s="1" customFormat="1" ht="16.5" customHeight="1">
      <c r="A122" s="13"/>
      <c r="B122" s="70"/>
      <c r="C122" s="76" t="s">
        <v>109</v>
      </c>
      <c r="D122" s="76" t="s">
        <v>119</v>
      </c>
      <c r="E122" s="77" t="s">
        <v>120</v>
      </c>
      <c r="F122" s="78" t="s">
        <v>121</v>
      </c>
      <c r="G122" s="79" t="s">
        <v>116</v>
      </c>
      <c r="H122" s="80">
        <v>917.7</v>
      </c>
      <c r="I122" s="215"/>
      <c r="J122" s="103">
        <f t="shared" si="0"/>
        <v>0</v>
      </c>
      <c r="K122" s="104"/>
      <c r="L122" s="105"/>
      <c r="M122" s="106" t="s">
        <v>1</v>
      </c>
      <c r="N122" s="107" t="s">
        <v>35</v>
      </c>
      <c r="O122" s="102">
        <v>0</v>
      </c>
      <c r="P122" s="102">
        <f t="shared" si="1"/>
        <v>0</v>
      </c>
      <c r="Q122" s="102">
        <v>4.81E-3</v>
      </c>
      <c r="R122" s="102">
        <f t="shared" si="2"/>
        <v>4.4141370000000002</v>
      </c>
      <c r="S122" s="102">
        <v>0</v>
      </c>
      <c r="T122" s="111">
        <f t="shared" si="3"/>
        <v>0</v>
      </c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R122" s="113" t="s">
        <v>122</v>
      </c>
      <c r="AT122" s="113" t="s">
        <v>119</v>
      </c>
      <c r="AU122" s="113" t="s">
        <v>109</v>
      </c>
      <c r="AY122" s="47" t="s">
        <v>110</v>
      </c>
      <c r="BE122" s="116">
        <f t="shared" si="4"/>
        <v>0</v>
      </c>
      <c r="BF122" s="116">
        <f t="shared" si="5"/>
        <v>0</v>
      </c>
      <c r="BG122" s="116">
        <f t="shared" si="6"/>
        <v>0</v>
      </c>
      <c r="BH122" s="116">
        <f t="shared" si="7"/>
        <v>0</v>
      </c>
      <c r="BI122" s="116">
        <f t="shared" si="8"/>
        <v>0</v>
      </c>
      <c r="BJ122" s="47" t="s">
        <v>109</v>
      </c>
      <c r="BK122" s="116">
        <f t="shared" si="9"/>
        <v>0</v>
      </c>
      <c r="BL122" s="47" t="s">
        <v>117</v>
      </c>
      <c r="BM122" s="113" t="s">
        <v>123</v>
      </c>
    </row>
    <row r="123" spans="1:65" s="1" customFormat="1" ht="16.5" customHeight="1">
      <c r="A123" s="13"/>
      <c r="B123" s="70"/>
      <c r="C123" s="76" t="s">
        <v>124</v>
      </c>
      <c r="D123" s="76" t="s">
        <v>119</v>
      </c>
      <c r="E123" s="77" t="s">
        <v>125</v>
      </c>
      <c r="F123" s="78" t="s">
        <v>126</v>
      </c>
      <c r="G123" s="79" t="s">
        <v>127</v>
      </c>
      <c r="H123" s="80">
        <v>39</v>
      </c>
      <c r="I123" s="215"/>
      <c r="J123" s="103">
        <f t="shared" si="0"/>
        <v>0</v>
      </c>
      <c r="K123" s="104"/>
      <c r="L123" s="105"/>
      <c r="M123" s="106" t="s">
        <v>1</v>
      </c>
      <c r="N123" s="107" t="s">
        <v>35</v>
      </c>
      <c r="O123" s="102">
        <v>0</v>
      </c>
      <c r="P123" s="102">
        <f t="shared" si="1"/>
        <v>0</v>
      </c>
      <c r="Q123" s="102">
        <v>3.2000000000000002E-3</v>
      </c>
      <c r="R123" s="102">
        <f t="shared" si="2"/>
        <v>0.12480000000000001</v>
      </c>
      <c r="S123" s="102">
        <v>0</v>
      </c>
      <c r="T123" s="111">
        <f t="shared" si="3"/>
        <v>0</v>
      </c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R123" s="113" t="s">
        <v>128</v>
      </c>
      <c r="AT123" s="113" t="s">
        <v>119</v>
      </c>
      <c r="AU123" s="113" t="s">
        <v>109</v>
      </c>
      <c r="AY123" s="47" t="s">
        <v>110</v>
      </c>
      <c r="BE123" s="116">
        <f t="shared" si="4"/>
        <v>0</v>
      </c>
      <c r="BF123" s="116">
        <f t="shared" si="5"/>
        <v>0</v>
      </c>
      <c r="BG123" s="116">
        <f t="shared" si="6"/>
        <v>0</v>
      </c>
      <c r="BH123" s="116">
        <f t="shared" si="7"/>
        <v>0</v>
      </c>
      <c r="BI123" s="116">
        <f t="shared" si="8"/>
        <v>0</v>
      </c>
      <c r="BJ123" s="47" t="s">
        <v>109</v>
      </c>
      <c r="BK123" s="116">
        <f t="shared" si="9"/>
        <v>0</v>
      </c>
      <c r="BL123" s="47" t="s">
        <v>129</v>
      </c>
      <c r="BM123" s="113" t="s">
        <v>130</v>
      </c>
    </row>
    <row r="124" spans="1:65" s="1" customFormat="1" ht="16.5" customHeight="1">
      <c r="A124" s="13"/>
      <c r="B124" s="70"/>
      <c r="C124" s="76" t="s">
        <v>129</v>
      </c>
      <c r="D124" s="76" t="s">
        <v>119</v>
      </c>
      <c r="E124" s="77" t="s">
        <v>131</v>
      </c>
      <c r="F124" s="78" t="s">
        <v>132</v>
      </c>
      <c r="G124" s="79" t="s">
        <v>127</v>
      </c>
      <c r="H124" s="80">
        <v>12</v>
      </c>
      <c r="I124" s="215"/>
      <c r="J124" s="103">
        <f t="shared" si="0"/>
        <v>0</v>
      </c>
      <c r="K124" s="104"/>
      <c r="L124" s="105"/>
      <c r="M124" s="106" t="s">
        <v>1</v>
      </c>
      <c r="N124" s="107" t="s">
        <v>35</v>
      </c>
      <c r="O124" s="102">
        <v>0</v>
      </c>
      <c r="P124" s="102">
        <f t="shared" si="1"/>
        <v>0</v>
      </c>
      <c r="Q124" s="102">
        <v>1E-4</v>
      </c>
      <c r="R124" s="102">
        <f t="shared" si="2"/>
        <v>1.2000000000000001E-3</v>
      </c>
      <c r="S124" s="102">
        <v>0</v>
      </c>
      <c r="T124" s="111">
        <f t="shared" si="3"/>
        <v>0</v>
      </c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R124" s="113" t="s">
        <v>128</v>
      </c>
      <c r="AT124" s="113" t="s">
        <v>119</v>
      </c>
      <c r="AU124" s="113" t="s">
        <v>109</v>
      </c>
      <c r="AY124" s="47" t="s">
        <v>110</v>
      </c>
      <c r="BE124" s="116">
        <f t="shared" si="4"/>
        <v>0</v>
      </c>
      <c r="BF124" s="116">
        <f t="shared" si="5"/>
        <v>0</v>
      </c>
      <c r="BG124" s="116">
        <f t="shared" si="6"/>
        <v>0</v>
      </c>
      <c r="BH124" s="116">
        <f t="shared" si="7"/>
        <v>0</v>
      </c>
      <c r="BI124" s="116">
        <f t="shared" si="8"/>
        <v>0</v>
      </c>
      <c r="BJ124" s="47" t="s">
        <v>109</v>
      </c>
      <c r="BK124" s="116">
        <f t="shared" si="9"/>
        <v>0</v>
      </c>
      <c r="BL124" s="47" t="s">
        <v>129</v>
      </c>
      <c r="BM124" s="113" t="s">
        <v>133</v>
      </c>
    </row>
    <row r="125" spans="1:65" s="1" customFormat="1" ht="16.5" customHeight="1">
      <c r="A125" s="13"/>
      <c r="B125" s="70"/>
      <c r="C125" s="76" t="s">
        <v>134</v>
      </c>
      <c r="D125" s="76" t="s">
        <v>119</v>
      </c>
      <c r="E125" s="77" t="s">
        <v>135</v>
      </c>
      <c r="F125" s="78" t="s">
        <v>136</v>
      </c>
      <c r="G125" s="79" t="s">
        <v>137</v>
      </c>
      <c r="H125" s="80">
        <v>5</v>
      </c>
      <c r="I125" s="215"/>
      <c r="J125" s="103">
        <f t="shared" si="0"/>
        <v>0</v>
      </c>
      <c r="K125" s="104"/>
      <c r="L125" s="105"/>
      <c r="M125" s="106" t="s">
        <v>1</v>
      </c>
      <c r="N125" s="107" t="s">
        <v>35</v>
      </c>
      <c r="O125" s="102">
        <v>0</v>
      </c>
      <c r="P125" s="102">
        <f t="shared" si="1"/>
        <v>0</v>
      </c>
      <c r="Q125" s="102">
        <v>2E-3</v>
      </c>
      <c r="R125" s="102">
        <f t="shared" si="2"/>
        <v>0.01</v>
      </c>
      <c r="S125" s="102">
        <v>0</v>
      </c>
      <c r="T125" s="111">
        <f t="shared" si="3"/>
        <v>0</v>
      </c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R125" s="113" t="s">
        <v>128</v>
      </c>
      <c r="AT125" s="113" t="s">
        <v>119</v>
      </c>
      <c r="AU125" s="113" t="s">
        <v>109</v>
      </c>
      <c r="AY125" s="47" t="s">
        <v>110</v>
      </c>
      <c r="BE125" s="116">
        <f t="shared" si="4"/>
        <v>0</v>
      </c>
      <c r="BF125" s="116">
        <f t="shared" si="5"/>
        <v>0</v>
      </c>
      <c r="BG125" s="116">
        <f t="shared" si="6"/>
        <v>0</v>
      </c>
      <c r="BH125" s="116">
        <f t="shared" si="7"/>
        <v>0</v>
      </c>
      <c r="BI125" s="116">
        <f t="shared" si="8"/>
        <v>0</v>
      </c>
      <c r="BJ125" s="47" t="s">
        <v>109</v>
      </c>
      <c r="BK125" s="116">
        <f t="shared" si="9"/>
        <v>0</v>
      </c>
      <c r="BL125" s="47" t="s">
        <v>129</v>
      </c>
      <c r="BM125" s="113" t="s">
        <v>138</v>
      </c>
    </row>
    <row r="126" spans="1:65" s="1" customFormat="1" ht="16.5" customHeight="1">
      <c r="A126" s="13"/>
      <c r="B126" s="70"/>
      <c r="C126" s="76" t="s">
        <v>139</v>
      </c>
      <c r="D126" s="76" t="s">
        <v>119</v>
      </c>
      <c r="E126" s="77" t="s">
        <v>140</v>
      </c>
      <c r="F126" s="78" t="s">
        <v>141</v>
      </c>
      <c r="G126" s="79" t="s">
        <v>127</v>
      </c>
      <c r="H126" s="80">
        <v>10000</v>
      </c>
      <c r="I126" s="215"/>
      <c r="J126" s="103">
        <f t="shared" si="0"/>
        <v>0</v>
      </c>
      <c r="K126" s="104"/>
      <c r="L126" s="105"/>
      <c r="M126" s="106" t="s">
        <v>1</v>
      </c>
      <c r="N126" s="107" t="s">
        <v>35</v>
      </c>
      <c r="O126" s="102">
        <v>0</v>
      </c>
      <c r="P126" s="102">
        <f t="shared" si="1"/>
        <v>0</v>
      </c>
      <c r="Q126" s="102">
        <v>2.0000000000000002E-5</v>
      </c>
      <c r="R126" s="102">
        <f t="shared" si="2"/>
        <v>0.2</v>
      </c>
      <c r="S126" s="102">
        <v>0</v>
      </c>
      <c r="T126" s="111">
        <f t="shared" si="3"/>
        <v>0</v>
      </c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R126" s="113" t="s">
        <v>122</v>
      </c>
      <c r="AT126" s="113" t="s">
        <v>119</v>
      </c>
      <c r="AU126" s="113" t="s">
        <v>109</v>
      </c>
      <c r="AY126" s="47" t="s">
        <v>110</v>
      </c>
      <c r="BE126" s="116">
        <f t="shared" si="4"/>
        <v>0</v>
      </c>
      <c r="BF126" s="116">
        <f t="shared" si="5"/>
        <v>0</v>
      </c>
      <c r="BG126" s="116">
        <f t="shared" si="6"/>
        <v>0</v>
      </c>
      <c r="BH126" s="116">
        <f t="shared" si="7"/>
        <v>0</v>
      </c>
      <c r="BI126" s="116">
        <f t="shared" si="8"/>
        <v>0</v>
      </c>
      <c r="BJ126" s="47" t="s">
        <v>109</v>
      </c>
      <c r="BK126" s="116">
        <f t="shared" si="9"/>
        <v>0</v>
      </c>
      <c r="BL126" s="47" t="s">
        <v>117</v>
      </c>
      <c r="BM126" s="113" t="s">
        <v>142</v>
      </c>
    </row>
    <row r="127" spans="1:65" s="1" customFormat="1" ht="16.5" customHeight="1">
      <c r="A127" s="13"/>
      <c r="B127" s="70"/>
      <c r="C127" s="76" t="s">
        <v>143</v>
      </c>
      <c r="D127" s="76" t="s">
        <v>119</v>
      </c>
      <c r="E127" s="77" t="s">
        <v>144</v>
      </c>
      <c r="F127" s="78" t="s">
        <v>145</v>
      </c>
      <c r="G127" s="79" t="s">
        <v>146</v>
      </c>
      <c r="H127" s="80">
        <v>14.2</v>
      </c>
      <c r="I127" s="215"/>
      <c r="J127" s="103">
        <f t="shared" si="0"/>
        <v>0</v>
      </c>
      <c r="K127" s="104"/>
      <c r="L127" s="105"/>
      <c r="M127" s="106" t="s">
        <v>1</v>
      </c>
      <c r="N127" s="107" t="s">
        <v>35</v>
      </c>
      <c r="O127" s="102">
        <v>0</v>
      </c>
      <c r="P127" s="102">
        <f t="shared" si="1"/>
        <v>0</v>
      </c>
      <c r="Q127" s="102">
        <v>0.55000000000000004</v>
      </c>
      <c r="R127" s="102">
        <f t="shared" si="2"/>
        <v>7.8100000000000005</v>
      </c>
      <c r="S127" s="102">
        <v>0</v>
      </c>
      <c r="T127" s="111">
        <f t="shared" si="3"/>
        <v>0</v>
      </c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R127" s="113" t="s">
        <v>122</v>
      </c>
      <c r="AT127" s="113" t="s">
        <v>119</v>
      </c>
      <c r="AU127" s="113" t="s">
        <v>109</v>
      </c>
      <c r="AY127" s="47" t="s">
        <v>110</v>
      </c>
      <c r="BE127" s="116">
        <f t="shared" si="4"/>
        <v>0</v>
      </c>
      <c r="BF127" s="116">
        <f t="shared" si="5"/>
        <v>0</v>
      </c>
      <c r="BG127" s="116">
        <f t="shared" si="6"/>
        <v>0</v>
      </c>
      <c r="BH127" s="116">
        <f t="shared" si="7"/>
        <v>0</v>
      </c>
      <c r="BI127" s="116">
        <f t="shared" si="8"/>
        <v>0</v>
      </c>
      <c r="BJ127" s="47" t="s">
        <v>109</v>
      </c>
      <c r="BK127" s="116">
        <f t="shared" si="9"/>
        <v>0</v>
      </c>
      <c r="BL127" s="47" t="s">
        <v>117</v>
      </c>
      <c r="BM127" s="113" t="s">
        <v>147</v>
      </c>
    </row>
    <row r="128" spans="1:65" s="1" customFormat="1" ht="16.5" customHeight="1">
      <c r="A128" s="13"/>
      <c r="B128" s="70"/>
      <c r="C128" s="71" t="s">
        <v>128</v>
      </c>
      <c r="D128" s="71" t="s">
        <v>113</v>
      </c>
      <c r="E128" s="72" t="s">
        <v>148</v>
      </c>
      <c r="F128" s="73" t="s">
        <v>149</v>
      </c>
      <c r="G128" s="74" t="s">
        <v>150</v>
      </c>
      <c r="H128" s="75">
        <v>90</v>
      </c>
      <c r="I128" s="214"/>
      <c r="J128" s="98">
        <f t="shared" si="0"/>
        <v>0</v>
      </c>
      <c r="K128" s="99"/>
      <c r="L128" s="14"/>
      <c r="M128" s="100" t="s">
        <v>1</v>
      </c>
      <c r="N128" s="101" t="s">
        <v>35</v>
      </c>
      <c r="O128" s="102">
        <v>0.55057</v>
      </c>
      <c r="P128" s="102">
        <f t="shared" si="1"/>
        <v>49.551299999999998</v>
      </c>
      <c r="Q128" s="102">
        <v>1E-4</v>
      </c>
      <c r="R128" s="102">
        <f t="shared" si="2"/>
        <v>9.0000000000000011E-3</v>
      </c>
      <c r="S128" s="102">
        <v>0</v>
      </c>
      <c r="T128" s="111">
        <f t="shared" si="3"/>
        <v>0</v>
      </c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R128" s="113" t="s">
        <v>117</v>
      </c>
      <c r="AT128" s="113" t="s">
        <v>113</v>
      </c>
      <c r="AU128" s="113" t="s">
        <v>109</v>
      </c>
      <c r="AY128" s="47" t="s">
        <v>110</v>
      </c>
      <c r="BE128" s="116">
        <f t="shared" si="4"/>
        <v>0</v>
      </c>
      <c r="BF128" s="116">
        <f t="shared" si="5"/>
        <v>0</v>
      </c>
      <c r="BG128" s="116">
        <f t="shared" si="6"/>
        <v>0</v>
      </c>
      <c r="BH128" s="116">
        <f t="shared" si="7"/>
        <v>0</v>
      </c>
      <c r="BI128" s="116">
        <f t="shared" si="8"/>
        <v>0</v>
      </c>
      <c r="BJ128" s="47" t="s">
        <v>109</v>
      </c>
      <c r="BK128" s="116">
        <f t="shared" si="9"/>
        <v>0</v>
      </c>
      <c r="BL128" s="47" t="s">
        <v>117</v>
      </c>
      <c r="BM128" s="113" t="s">
        <v>151</v>
      </c>
    </row>
    <row r="129" spans="1:65" s="1" customFormat="1" ht="16.5" customHeight="1">
      <c r="A129" s="13"/>
      <c r="B129" s="70"/>
      <c r="C129" s="76" t="s">
        <v>152</v>
      </c>
      <c r="D129" s="76" t="s">
        <v>119</v>
      </c>
      <c r="E129" s="77" t="s">
        <v>153</v>
      </c>
      <c r="F129" s="78" t="s">
        <v>154</v>
      </c>
      <c r="G129" s="79" t="s">
        <v>150</v>
      </c>
      <c r="H129" s="80">
        <v>90</v>
      </c>
      <c r="I129" s="215"/>
      <c r="J129" s="103">
        <f t="shared" si="0"/>
        <v>0</v>
      </c>
      <c r="K129" s="104"/>
      <c r="L129" s="105"/>
      <c r="M129" s="106" t="s">
        <v>1</v>
      </c>
      <c r="N129" s="107" t="s">
        <v>35</v>
      </c>
      <c r="O129" s="102">
        <v>0</v>
      </c>
      <c r="P129" s="102">
        <f t="shared" si="1"/>
        <v>0</v>
      </c>
      <c r="Q129" s="102">
        <v>1.42E-3</v>
      </c>
      <c r="R129" s="102">
        <f t="shared" si="2"/>
        <v>0.1278</v>
      </c>
      <c r="S129" s="102">
        <v>0</v>
      </c>
      <c r="T129" s="111">
        <f t="shared" si="3"/>
        <v>0</v>
      </c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R129" s="113" t="s">
        <v>122</v>
      </c>
      <c r="AT129" s="113" t="s">
        <v>119</v>
      </c>
      <c r="AU129" s="113" t="s">
        <v>109</v>
      </c>
      <c r="AY129" s="47" t="s">
        <v>110</v>
      </c>
      <c r="BE129" s="116">
        <f t="shared" si="4"/>
        <v>0</v>
      </c>
      <c r="BF129" s="116">
        <f t="shared" si="5"/>
        <v>0</v>
      </c>
      <c r="BG129" s="116">
        <f t="shared" si="6"/>
        <v>0</v>
      </c>
      <c r="BH129" s="116">
        <f t="shared" si="7"/>
        <v>0</v>
      </c>
      <c r="BI129" s="116">
        <f t="shared" si="8"/>
        <v>0</v>
      </c>
      <c r="BJ129" s="47" t="s">
        <v>109</v>
      </c>
      <c r="BK129" s="116">
        <f t="shared" si="9"/>
        <v>0</v>
      </c>
      <c r="BL129" s="47" t="s">
        <v>117</v>
      </c>
      <c r="BM129" s="113" t="s">
        <v>155</v>
      </c>
    </row>
    <row r="130" spans="1:65" s="1" customFormat="1" ht="16.5" customHeight="1">
      <c r="A130" s="13"/>
      <c r="B130" s="70"/>
      <c r="C130" s="76" t="s">
        <v>156</v>
      </c>
      <c r="D130" s="76" t="s">
        <v>119</v>
      </c>
      <c r="E130" s="77" t="s">
        <v>157</v>
      </c>
      <c r="F130" s="78" t="s">
        <v>158</v>
      </c>
      <c r="G130" s="79" t="s">
        <v>127</v>
      </c>
      <c r="H130" s="80">
        <v>1</v>
      </c>
      <c r="I130" s="215"/>
      <c r="J130" s="103">
        <f t="shared" si="0"/>
        <v>0</v>
      </c>
      <c r="K130" s="104"/>
      <c r="L130" s="105"/>
      <c r="M130" s="106" t="s">
        <v>1</v>
      </c>
      <c r="N130" s="107" t="s">
        <v>35</v>
      </c>
      <c r="O130" s="102">
        <v>0</v>
      </c>
      <c r="P130" s="102">
        <f t="shared" si="1"/>
        <v>0</v>
      </c>
      <c r="Q130" s="102">
        <v>4.2000000000000002E-4</v>
      </c>
      <c r="R130" s="102">
        <f t="shared" si="2"/>
        <v>4.2000000000000002E-4</v>
      </c>
      <c r="S130" s="102">
        <v>0</v>
      </c>
      <c r="T130" s="111">
        <f t="shared" si="3"/>
        <v>0</v>
      </c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R130" s="113" t="s">
        <v>122</v>
      </c>
      <c r="AT130" s="113" t="s">
        <v>119</v>
      </c>
      <c r="AU130" s="113" t="s">
        <v>109</v>
      </c>
      <c r="AY130" s="47" t="s">
        <v>110</v>
      </c>
      <c r="BE130" s="116">
        <f t="shared" si="4"/>
        <v>0</v>
      </c>
      <c r="BF130" s="116">
        <f t="shared" si="5"/>
        <v>0</v>
      </c>
      <c r="BG130" s="116">
        <f t="shared" si="6"/>
        <v>0</v>
      </c>
      <c r="BH130" s="116">
        <f t="shared" si="7"/>
        <v>0</v>
      </c>
      <c r="BI130" s="116">
        <f t="shared" si="8"/>
        <v>0</v>
      </c>
      <c r="BJ130" s="47" t="s">
        <v>109</v>
      </c>
      <c r="BK130" s="116">
        <f t="shared" si="9"/>
        <v>0</v>
      </c>
      <c r="BL130" s="47" t="s">
        <v>117</v>
      </c>
      <c r="BM130" s="113" t="s">
        <v>159</v>
      </c>
    </row>
    <row r="131" spans="1:65" s="1" customFormat="1" ht="16.5" customHeight="1">
      <c r="A131" s="13"/>
      <c r="B131" s="70"/>
      <c r="C131" s="71" t="s">
        <v>160</v>
      </c>
      <c r="D131" s="71" t="s">
        <v>113</v>
      </c>
      <c r="E131" s="72" t="s">
        <v>161</v>
      </c>
      <c r="F131" s="73" t="s">
        <v>162</v>
      </c>
      <c r="G131" s="74" t="s">
        <v>127</v>
      </c>
      <c r="H131" s="75">
        <v>1</v>
      </c>
      <c r="I131" s="214"/>
      <c r="J131" s="98">
        <f t="shared" si="0"/>
        <v>0</v>
      </c>
      <c r="K131" s="99"/>
      <c r="L131" s="14"/>
      <c r="M131" s="100" t="s">
        <v>1</v>
      </c>
      <c r="N131" s="101" t="s">
        <v>35</v>
      </c>
      <c r="O131" s="102">
        <v>0.39707999999999999</v>
      </c>
      <c r="P131" s="102">
        <f t="shared" si="1"/>
        <v>0.39707999999999999</v>
      </c>
      <c r="Q131" s="102">
        <v>5.0000000000000002E-5</v>
      </c>
      <c r="R131" s="102">
        <f t="shared" si="2"/>
        <v>5.0000000000000002E-5</v>
      </c>
      <c r="S131" s="102">
        <v>1E-3</v>
      </c>
      <c r="T131" s="111">
        <f t="shared" si="3"/>
        <v>1E-3</v>
      </c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R131" s="113" t="s">
        <v>117</v>
      </c>
      <c r="AT131" s="113" t="s">
        <v>113</v>
      </c>
      <c r="AU131" s="113" t="s">
        <v>109</v>
      </c>
      <c r="AY131" s="47" t="s">
        <v>110</v>
      </c>
      <c r="BE131" s="116">
        <f t="shared" si="4"/>
        <v>0</v>
      </c>
      <c r="BF131" s="116">
        <f t="shared" si="5"/>
        <v>0</v>
      </c>
      <c r="BG131" s="116">
        <f t="shared" si="6"/>
        <v>0</v>
      </c>
      <c r="BH131" s="116">
        <f t="shared" si="7"/>
        <v>0</v>
      </c>
      <c r="BI131" s="116">
        <f t="shared" si="8"/>
        <v>0</v>
      </c>
      <c r="BJ131" s="47" t="s">
        <v>109</v>
      </c>
      <c r="BK131" s="116">
        <f t="shared" si="9"/>
        <v>0</v>
      </c>
      <c r="BL131" s="47" t="s">
        <v>117</v>
      </c>
      <c r="BM131" s="113" t="s">
        <v>163</v>
      </c>
    </row>
    <row r="132" spans="1:65" s="1" customFormat="1" ht="16.5" customHeight="1">
      <c r="A132" s="13"/>
      <c r="B132" s="70"/>
      <c r="C132" s="71" t="s">
        <v>164</v>
      </c>
      <c r="D132" s="71" t="s">
        <v>113</v>
      </c>
      <c r="E132" s="72" t="s">
        <v>165</v>
      </c>
      <c r="F132" s="73" t="s">
        <v>166</v>
      </c>
      <c r="G132" s="74" t="s">
        <v>127</v>
      </c>
      <c r="H132" s="75">
        <v>1</v>
      </c>
      <c r="I132" s="214"/>
      <c r="J132" s="98">
        <f t="shared" si="0"/>
        <v>0</v>
      </c>
      <c r="K132" s="99"/>
      <c r="L132" s="14"/>
      <c r="M132" s="117" t="s">
        <v>1</v>
      </c>
      <c r="N132" s="118" t="s">
        <v>35</v>
      </c>
      <c r="O132" s="119">
        <v>4.4800000000000004</v>
      </c>
      <c r="P132" s="119">
        <f t="shared" si="1"/>
        <v>4.4800000000000004</v>
      </c>
      <c r="Q132" s="119">
        <v>0</v>
      </c>
      <c r="R132" s="119">
        <f t="shared" si="2"/>
        <v>0</v>
      </c>
      <c r="S132" s="119">
        <v>0</v>
      </c>
      <c r="T132" s="120">
        <f t="shared" si="3"/>
        <v>0</v>
      </c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R132" s="113" t="s">
        <v>117</v>
      </c>
      <c r="AT132" s="113" t="s">
        <v>113</v>
      </c>
      <c r="AU132" s="113" t="s">
        <v>109</v>
      </c>
      <c r="AY132" s="47" t="s">
        <v>110</v>
      </c>
      <c r="BE132" s="116">
        <f t="shared" si="4"/>
        <v>0</v>
      </c>
      <c r="BF132" s="116">
        <f t="shared" si="5"/>
        <v>0</v>
      </c>
      <c r="BG132" s="116">
        <f t="shared" si="6"/>
        <v>0</v>
      </c>
      <c r="BH132" s="116">
        <f t="shared" si="7"/>
        <v>0</v>
      </c>
      <c r="BI132" s="116">
        <f t="shared" si="8"/>
        <v>0</v>
      </c>
      <c r="BJ132" s="47" t="s">
        <v>109</v>
      </c>
      <c r="BK132" s="116">
        <f t="shared" si="9"/>
        <v>0</v>
      </c>
      <c r="BL132" s="47" t="s">
        <v>117</v>
      </c>
      <c r="BM132" s="113" t="s">
        <v>167</v>
      </c>
    </row>
    <row r="133" spans="1:65" s="1" customFormat="1" ht="6.95" customHeight="1">
      <c r="A133" s="13"/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14"/>
      <c r="M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</sheetData>
  <autoFilter ref="C117:K132" xr:uid="{00000000-0009-0000-0000-000001000000}"/>
  <mergeCells count="8">
    <mergeCell ref="E87:H87"/>
    <mergeCell ref="E108:H108"/>
    <mergeCell ref="E110:H110"/>
    <mergeCell ref="L2:V2"/>
    <mergeCell ref="E7:H7"/>
    <mergeCell ref="E9:H9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31"/>
  <sheetViews>
    <sheetView showGridLines="0" workbookViewId="0">
      <selection activeCell="E10" sqref="E10"/>
    </sheetView>
  </sheetViews>
  <sheetFormatPr defaultColWidth="9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47" t="s">
        <v>81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47" t="s">
        <v>69</v>
      </c>
    </row>
    <row r="4" spans="1:46" ht="24.95" customHeight="1">
      <c r="B4" s="10"/>
      <c r="D4" s="11" t="s">
        <v>85</v>
      </c>
      <c r="L4" s="10"/>
      <c r="M4" s="38" t="s">
        <v>9</v>
      </c>
      <c r="AT4" s="47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12</v>
      </c>
      <c r="L6" s="10"/>
    </row>
    <row r="7" spans="1:46" ht="16.5" customHeight="1">
      <c r="B7" s="10"/>
      <c r="E7" s="208" t="str">
        <f>'Rekapitulácia stavby'!K6</f>
        <v>Rekonštrukcia strechy maštalí - 3 hospodárske budovy - maštale</v>
      </c>
      <c r="F7" s="209"/>
      <c r="G7" s="209"/>
      <c r="H7" s="209"/>
      <c r="L7" s="10"/>
    </row>
    <row r="8" spans="1:46" s="1" customFormat="1" ht="12" customHeight="1">
      <c r="A8" s="13"/>
      <c r="B8" s="14"/>
      <c r="C8" s="13"/>
      <c r="D8" s="12" t="s">
        <v>86</v>
      </c>
      <c r="E8" s="13"/>
      <c r="F8" s="13"/>
      <c r="G8" s="13"/>
      <c r="H8" s="13"/>
      <c r="I8" s="13"/>
      <c r="J8" s="13"/>
      <c r="K8" s="13"/>
      <c r="L8" s="3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46" s="1" customFormat="1" ht="16.5" customHeight="1">
      <c r="A9" s="13"/>
      <c r="B9" s="14"/>
      <c r="C9" s="13"/>
      <c r="D9" s="13"/>
      <c r="E9" s="189" t="s">
        <v>168</v>
      </c>
      <c r="F9" s="210"/>
      <c r="G9" s="210"/>
      <c r="H9" s="210"/>
      <c r="I9" s="13"/>
      <c r="J9" s="13"/>
      <c r="K9" s="13"/>
      <c r="L9" s="3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46" s="1" customFormat="1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3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46" s="1" customFormat="1" ht="12" customHeight="1">
      <c r="A11" s="13"/>
      <c r="B11" s="14"/>
      <c r="C11" s="13"/>
      <c r="D11" s="12" t="s">
        <v>14</v>
      </c>
      <c r="E11" s="13"/>
      <c r="F11" s="15" t="s">
        <v>1</v>
      </c>
      <c r="G11" s="13"/>
      <c r="H11" s="13"/>
      <c r="I11" s="12" t="s">
        <v>15</v>
      </c>
      <c r="J11" s="15" t="s">
        <v>1</v>
      </c>
      <c r="K11" s="13"/>
      <c r="L11" s="3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46" s="1" customFormat="1" ht="12" customHeight="1">
      <c r="A12" s="13"/>
      <c r="B12" s="14"/>
      <c r="C12" s="13"/>
      <c r="D12" s="12" t="s">
        <v>16</v>
      </c>
      <c r="E12" s="13"/>
      <c r="F12" s="15" t="s">
        <v>17</v>
      </c>
      <c r="G12" s="13"/>
      <c r="H12" s="13"/>
      <c r="I12" s="12" t="s">
        <v>18</v>
      </c>
      <c r="J12" s="213"/>
      <c r="K12" s="13"/>
      <c r="L12" s="3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46" s="1" customFormat="1" ht="10.9" customHeight="1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3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46" s="1" customFormat="1" ht="12" customHeight="1">
      <c r="A14" s="13"/>
      <c r="B14" s="14"/>
      <c r="C14" s="13"/>
      <c r="D14" s="12" t="s">
        <v>19</v>
      </c>
      <c r="E14" s="13"/>
      <c r="F14" s="13"/>
      <c r="G14" s="13"/>
      <c r="H14" s="13"/>
      <c r="I14" s="12" t="s">
        <v>20</v>
      </c>
      <c r="J14" s="217" t="s">
        <v>21</v>
      </c>
      <c r="K14" s="13"/>
      <c r="L14" s="3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46" s="1" customFormat="1" ht="18" customHeight="1">
      <c r="A15" s="13"/>
      <c r="B15" s="14"/>
      <c r="C15" s="13"/>
      <c r="D15" s="13"/>
      <c r="E15" s="15" t="s">
        <v>22</v>
      </c>
      <c r="F15" s="13"/>
      <c r="G15" s="13"/>
      <c r="H15" s="13"/>
      <c r="I15" s="12" t="s">
        <v>23</v>
      </c>
      <c r="J15" s="15" t="s">
        <v>172</v>
      </c>
      <c r="K15" s="13"/>
      <c r="L15" s="3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46" s="1" customFormat="1" ht="6.95" customHeight="1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3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1" customFormat="1" ht="12" customHeight="1">
      <c r="A17" s="13"/>
      <c r="B17" s="14"/>
      <c r="C17" s="13"/>
      <c r="D17" s="12" t="s">
        <v>24</v>
      </c>
      <c r="E17" s="13"/>
      <c r="F17" s="13"/>
      <c r="G17" s="13"/>
      <c r="H17" s="13"/>
      <c r="I17" s="12" t="s">
        <v>20</v>
      </c>
      <c r="J17" s="211" t="s">
        <v>1</v>
      </c>
      <c r="K17" s="13"/>
      <c r="L17" s="3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1" customFormat="1" ht="18" customHeight="1">
      <c r="A18" s="13"/>
      <c r="B18" s="14"/>
      <c r="C18" s="13"/>
      <c r="D18" s="13"/>
      <c r="E18" s="211"/>
      <c r="F18" s="216"/>
      <c r="G18" s="13"/>
      <c r="H18" s="13"/>
      <c r="I18" s="12" t="s">
        <v>23</v>
      </c>
      <c r="J18" s="211" t="s">
        <v>1</v>
      </c>
      <c r="K18" s="13"/>
      <c r="L18" s="3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1" customFormat="1" ht="6.95" customHeight="1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3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1" customFormat="1" ht="12" customHeight="1">
      <c r="A20" s="13"/>
      <c r="B20" s="14"/>
      <c r="C20" s="13"/>
      <c r="D20" s="12" t="s">
        <v>25</v>
      </c>
      <c r="E20" s="13"/>
      <c r="F20" s="13"/>
      <c r="G20" s="13"/>
      <c r="H20" s="13"/>
      <c r="I20" s="12" t="s">
        <v>20</v>
      </c>
      <c r="J20" s="15"/>
      <c r="K20" s="13"/>
      <c r="L20" s="3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1" customFormat="1" ht="18" customHeight="1">
      <c r="A21" s="13"/>
      <c r="B21" s="14"/>
      <c r="C21" s="13"/>
      <c r="D21" s="13"/>
      <c r="E21" s="15"/>
      <c r="F21" s="13"/>
      <c r="G21" s="13"/>
      <c r="H21" s="13"/>
      <c r="I21" s="12" t="s">
        <v>23</v>
      </c>
      <c r="J21" s="15" t="s">
        <v>1</v>
      </c>
      <c r="K21" s="13"/>
      <c r="L21" s="3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1" customFormat="1" ht="6.95" customHeight="1">
      <c r="A22" s="13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3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1" customFormat="1" ht="12" customHeight="1">
      <c r="A23" s="13"/>
      <c r="B23" s="14"/>
      <c r="C23" s="13"/>
      <c r="D23" s="12" t="s">
        <v>27</v>
      </c>
      <c r="E23" s="13"/>
      <c r="F23" s="13"/>
      <c r="G23" s="13"/>
      <c r="H23" s="13"/>
      <c r="I23" s="12" t="s">
        <v>20</v>
      </c>
      <c r="J23" s="15"/>
      <c r="K23" s="13"/>
      <c r="L23" s="3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1" customFormat="1" ht="18" customHeight="1">
      <c r="A24" s="13"/>
      <c r="B24" s="14"/>
      <c r="C24" s="13"/>
      <c r="D24" s="13"/>
      <c r="E24" s="15"/>
      <c r="F24" s="13"/>
      <c r="G24" s="13"/>
      <c r="H24" s="13"/>
      <c r="I24" s="12" t="s">
        <v>23</v>
      </c>
      <c r="J24" s="15" t="s">
        <v>1</v>
      </c>
      <c r="K24" s="13"/>
      <c r="L24" s="32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1" customFormat="1" ht="6.95" customHeight="1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32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1" customFormat="1" ht="12" customHeight="1">
      <c r="A26" s="13"/>
      <c r="B26" s="14"/>
      <c r="C26" s="13"/>
      <c r="D26" s="12" t="s">
        <v>28</v>
      </c>
      <c r="E26" s="13"/>
      <c r="F26" s="13"/>
      <c r="G26" s="13"/>
      <c r="H26" s="13"/>
      <c r="I26" s="13"/>
      <c r="J26" s="13"/>
      <c r="K26" s="13"/>
      <c r="L26" s="32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2" customFormat="1" ht="16.5" customHeight="1">
      <c r="A27" s="16"/>
      <c r="B27" s="17"/>
      <c r="C27" s="16"/>
      <c r="D27" s="16"/>
      <c r="E27" s="175" t="s">
        <v>1</v>
      </c>
      <c r="F27" s="175"/>
      <c r="G27" s="175"/>
      <c r="H27" s="175"/>
      <c r="I27" s="16"/>
      <c r="J27" s="16"/>
      <c r="K27" s="16"/>
      <c r="L27" s="40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s="1" customFormat="1" ht="6.95" customHeight="1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32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1" customFormat="1" ht="6.95" customHeight="1">
      <c r="A29" s="13"/>
      <c r="B29" s="14"/>
      <c r="C29" s="13"/>
      <c r="D29" s="19"/>
      <c r="E29" s="19"/>
      <c r="F29" s="19"/>
      <c r="G29" s="19"/>
      <c r="H29" s="19"/>
      <c r="I29" s="19"/>
      <c r="J29" s="19"/>
      <c r="K29" s="19"/>
      <c r="L29" s="32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1" customFormat="1" ht="25.35" customHeight="1">
      <c r="A30" s="13"/>
      <c r="B30" s="14"/>
      <c r="C30" s="13"/>
      <c r="D30" s="20" t="s">
        <v>29</v>
      </c>
      <c r="E30" s="13"/>
      <c r="F30" s="13"/>
      <c r="G30" s="13"/>
      <c r="H30" s="13"/>
      <c r="I30" s="13"/>
      <c r="J30" s="41">
        <f>ROUND(J118,2)</f>
        <v>0</v>
      </c>
      <c r="K30" s="13"/>
      <c r="L30" s="32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1" customFormat="1" ht="6.95" customHeight="1">
      <c r="A31" s="13"/>
      <c r="B31" s="14"/>
      <c r="C31" s="13"/>
      <c r="D31" s="19"/>
      <c r="E31" s="19"/>
      <c r="F31" s="19"/>
      <c r="G31" s="19"/>
      <c r="H31" s="19"/>
      <c r="I31" s="19"/>
      <c r="J31" s="19"/>
      <c r="K31" s="19"/>
      <c r="L31" s="32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1" customFormat="1" ht="14.45" customHeight="1">
      <c r="A32" s="13"/>
      <c r="B32" s="14"/>
      <c r="C32" s="13"/>
      <c r="D32" s="13"/>
      <c r="E32" s="13"/>
      <c r="F32" s="21" t="s">
        <v>31</v>
      </c>
      <c r="G32" s="13"/>
      <c r="H32" s="13"/>
      <c r="I32" s="21" t="s">
        <v>30</v>
      </c>
      <c r="J32" s="21" t="s">
        <v>32</v>
      </c>
      <c r="K32" s="13"/>
      <c r="L32" s="32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1" customFormat="1" ht="14.45" customHeight="1">
      <c r="A33" s="13"/>
      <c r="B33" s="14"/>
      <c r="C33" s="13"/>
      <c r="D33" s="22" t="s">
        <v>33</v>
      </c>
      <c r="E33" s="23" t="s">
        <v>34</v>
      </c>
      <c r="F33" s="24">
        <f>ROUND((SUM(BE118:BE130)),2)</f>
        <v>0</v>
      </c>
      <c r="G33" s="25"/>
      <c r="H33" s="25"/>
      <c r="I33" s="42">
        <v>0.2</v>
      </c>
      <c r="J33" s="24">
        <f>ROUND(((SUM(BE118:BE130))*I33),2)</f>
        <v>0</v>
      </c>
      <c r="K33" s="13"/>
      <c r="L33" s="32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1" customFormat="1" ht="14.45" customHeight="1">
      <c r="A34" s="13"/>
      <c r="B34" s="14"/>
      <c r="C34" s="13"/>
      <c r="D34" s="13"/>
      <c r="E34" s="23" t="s">
        <v>35</v>
      </c>
      <c r="F34" s="26">
        <f>ROUND((SUM(BF118:BF130)),2)</f>
        <v>0</v>
      </c>
      <c r="G34" s="13"/>
      <c r="H34" s="13"/>
      <c r="I34" s="43">
        <v>0.2</v>
      </c>
      <c r="J34" s="26">
        <f>ROUND(((SUM(BF118:BF130))*I34),2)</f>
        <v>0</v>
      </c>
      <c r="K34" s="13"/>
      <c r="L34" s="32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1" customFormat="1" ht="14.45" hidden="1" customHeight="1">
      <c r="A35" s="13"/>
      <c r="B35" s="14"/>
      <c r="C35" s="13"/>
      <c r="D35" s="13"/>
      <c r="E35" s="12" t="s">
        <v>36</v>
      </c>
      <c r="F35" s="26">
        <f>ROUND((SUM(BG118:BG130)),2)</f>
        <v>0</v>
      </c>
      <c r="G35" s="13"/>
      <c r="H35" s="13"/>
      <c r="I35" s="43">
        <v>0.2</v>
      </c>
      <c r="J35" s="26">
        <f>0</f>
        <v>0</v>
      </c>
      <c r="K35" s="13"/>
      <c r="L35" s="32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1" customFormat="1" ht="14.45" hidden="1" customHeight="1">
      <c r="A36" s="13"/>
      <c r="B36" s="14"/>
      <c r="C36" s="13"/>
      <c r="D36" s="13"/>
      <c r="E36" s="12" t="s">
        <v>37</v>
      </c>
      <c r="F36" s="26">
        <f>ROUND((SUM(BH118:BH130)),2)</f>
        <v>0</v>
      </c>
      <c r="G36" s="13"/>
      <c r="H36" s="13"/>
      <c r="I36" s="43">
        <v>0.2</v>
      </c>
      <c r="J36" s="26">
        <f>0</f>
        <v>0</v>
      </c>
      <c r="K36" s="13"/>
      <c r="L36" s="32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1" customFormat="1" ht="14.45" hidden="1" customHeight="1">
      <c r="A37" s="13"/>
      <c r="B37" s="14"/>
      <c r="C37" s="13"/>
      <c r="D37" s="13"/>
      <c r="E37" s="23" t="s">
        <v>38</v>
      </c>
      <c r="F37" s="24">
        <f>ROUND((SUM(BI118:BI130)),2)</f>
        <v>0</v>
      </c>
      <c r="G37" s="25"/>
      <c r="H37" s="25"/>
      <c r="I37" s="42">
        <v>0</v>
      </c>
      <c r="J37" s="24">
        <f>0</f>
        <v>0</v>
      </c>
      <c r="K37" s="13"/>
      <c r="L37" s="32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1" customFormat="1" ht="6.9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32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1" customFormat="1" ht="25.35" customHeight="1">
      <c r="A39" s="13"/>
      <c r="B39" s="14"/>
      <c r="C39" s="27"/>
      <c r="D39" s="28" t="s">
        <v>39</v>
      </c>
      <c r="E39" s="29"/>
      <c r="F39" s="29"/>
      <c r="G39" s="30" t="s">
        <v>40</v>
      </c>
      <c r="H39" s="31" t="s">
        <v>41</v>
      </c>
      <c r="I39" s="29"/>
      <c r="J39" s="44">
        <f>SUM(J30:J37)</f>
        <v>0</v>
      </c>
      <c r="K39" s="45"/>
      <c r="L39" s="32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1" customFormat="1" ht="14.4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32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4.45" customHeight="1">
      <c r="B41" s="10"/>
      <c r="L41" s="10"/>
    </row>
    <row r="42" spans="1:31" ht="14.45" customHeight="1">
      <c r="B42" s="10"/>
      <c r="L42" s="10"/>
    </row>
    <row r="43" spans="1:31" ht="14.45" customHeight="1">
      <c r="B43" s="10"/>
      <c r="L43" s="10"/>
    </row>
    <row r="44" spans="1:31" ht="14.45" customHeight="1">
      <c r="B44" s="10"/>
      <c r="L44" s="10"/>
    </row>
    <row r="45" spans="1:31" ht="14.45" customHeight="1">
      <c r="B45" s="10"/>
      <c r="L45" s="10"/>
    </row>
    <row r="46" spans="1:31" ht="14.45" customHeight="1">
      <c r="B46" s="10"/>
      <c r="L46" s="10"/>
    </row>
    <row r="47" spans="1:31" ht="14.45" customHeight="1">
      <c r="B47" s="10"/>
      <c r="L47" s="10"/>
    </row>
    <row r="48" spans="1:31" ht="14.45" customHeight="1">
      <c r="B48" s="10"/>
      <c r="L48" s="10"/>
    </row>
    <row r="49" spans="1:31" ht="14.45" customHeight="1">
      <c r="B49" s="10"/>
      <c r="L49" s="10"/>
    </row>
    <row r="50" spans="1:31" s="1" customFormat="1" ht="14.45" customHeight="1">
      <c r="B50" s="32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2"/>
    </row>
    <row r="51" spans="1:31">
      <c r="B51" s="10"/>
      <c r="L51" s="10"/>
    </row>
    <row r="52" spans="1:31">
      <c r="B52" s="10"/>
      <c r="L52" s="10"/>
    </row>
    <row r="53" spans="1:31">
      <c r="B53" s="10"/>
      <c r="L53" s="10"/>
    </row>
    <row r="54" spans="1:31">
      <c r="B54" s="10"/>
      <c r="L54" s="10"/>
    </row>
    <row r="55" spans="1:31">
      <c r="B55" s="10"/>
      <c r="L55" s="10"/>
    </row>
    <row r="56" spans="1:31">
      <c r="B56" s="10"/>
      <c r="L56" s="10"/>
    </row>
    <row r="57" spans="1:31">
      <c r="B57" s="10"/>
      <c r="L57" s="10"/>
    </row>
    <row r="58" spans="1:31">
      <c r="B58" s="10"/>
      <c r="L58" s="10"/>
    </row>
    <row r="59" spans="1:31">
      <c r="B59" s="10"/>
      <c r="L59" s="10"/>
    </row>
    <row r="60" spans="1:31">
      <c r="B60" s="10"/>
      <c r="L60" s="10"/>
    </row>
    <row r="61" spans="1:31" s="1" customFormat="1" ht="12.75">
      <c r="A61" s="13"/>
      <c r="B61" s="14"/>
      <c r="C61" s="13"/>
      <c r="D61" s="35" t="s">
        <v>44</v>
      </c>
      <c r="E61" s="36"/>
      <c r="F61" s="37" t="s">
        <v>45</v>
      </c>
      <c r="G61" s="35" t="s">
        <v>44</v>
      </c>
      <c r="H61" s="36"/>
      <c r="I61" s="36"/>
      <c r="J61" s="46" t="s">
        <v>45</v>
      </c>
      <c r="K61" s="36"/>
      <c r="L61" s="32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>
      <c r="B62" s="10"/>
      <c r="L62" s="10"/>
    </row>
    <row r="63" spans="1:31">
      <c r="B63" s="10"/>
      <c r="L63" s="10"/>
    </row>
    <row r="64" spans="1:31">
      <c r="B64" s="10"/>
      <c r="L64" s="10"/>
    </row>
    <row r="65" spans="1:31" s="1" customFormat="1" ht="12.75">
      <c r="A65" s="13"/>
      <c r="B65" s="14"/>
      <c r="C65" s="13"/>
      <c r="D65" s="33" t="s">
        <v>46</v>
      </c>
      <c r="E65" s="48"/>
      <c r="F65" s="48"/>
      <c r="G65" s="33" t="s">
        <v>47</v>
      </c>
      <c r="H65" s="48"/>
      <c r="I65" s="48"/>
      <c r="J65" s="48"/>
      <c r="K65" s="48"/>
      <c r="L65" s="32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>
      <c r="B66" s="10"/>
      <c r="G66" s="212"/>
      <c r="H66" s="212"/>
      <c r="I66" s="212"/>
      <c r="J66" s="212"/>
      <c r="L66" s="10"/>
    </row>
    <row r="67" spans="1:31">
      <c r="B67" s="10"/>
      <c r="G67" s="212"/>
      <c r="H67" s="212"/>
      <c r="I67" s="212"/>
      <c r="J67" s="212"/>
      <c r="L67" s="10"/>
    </row>
    <row r="68" spans="1:31">
      <c r="B68" s="10"/>
      <c r="G68" s="212"/>
      <c r="H68" s="212"/>
      <c r="I68" s="212"/>
      <c r="J68" s="212"/>
      <c r="L68" s="10"/>
    </row>
    <row r="69" spans="1:31">
      <c r="B69" s="10"/>
      <c r="G69" s="212"/>
      <c r="H69" s="212"/>
      <c r="I69" s="212"/>
      <c r="J69" s="212"/>
      <c r="L69" s="10"/>
    </row>
    <row r="70" spans="1:31">
      <c r="B70" s="10"/>
      <c r="G70" s="212"/>
      <c r="H70" s="212"/>
      <c r="I70" s="212"/>
      <c r="J70" s="212"/>
      <c r="L70" s="10"/>
    </row>
    <row r="71" spans="1:31">
      <c r="B71" s="10"/>
      <c r="G71" s="212"/>
      <c r="H71" s="212"/>
      <c r="I71" s="212"/>
      <c r="J71" s="212"/>
      <c r="L71" s="10"/>
    </row>
    <row r="72" spans="1:31">
      <c r="B72" s="10"/>
      <c r="G72" s="212"/>
      <c r="H72" s="212"/>
      <c r="I72" s="212"/>
      <c r="J72" s="212"/>
      <c r="L72" s="10"/>
    </row>
    <row r="73" spans="1:31">
      <c r="B73" s="10"/>
      <c r="G73" s="212"/>
      <c r="H73" s="212"/>
      <c r="I73" s="212"/>
      <c r="J73" s="212"/>
      <c r="L73" s="10"/>
    </row>
    <row r="74" spans="1:31">
      <c r="B74" s="10"/>
      <c r="G74" s="212"/>
      <c r="H74" s="212"/>
      <c r="I74" s="212"/>
      <c r="J74" s="212"/>
      <c r="L74" s="10"/>
    </row>
    <row r="75" spans="1:31">
      <c r="B75" s="10"/>
      <c r="G75" s="212"/>
      <c r="H75" s="212"/>
      <c r="I75" s="212"/>
      <c r="J75" s="212"/>
      <c r="L75" s="10"/>
    </row>
    <row r="76" spans="1:31" s="1" customFormat="1" ht="12.75">
      <c r="A76" s="13"/>
      <c r="B76" s="14"/>
      <c r="C76" s="13"/>
      <c r="D76" s="35" t="s">
        <v>44</v>
      </c>
      <c r="E76" s="36"/>
      <c r="F76" s="37" t="s">
        <v>45</v>
      </c>
      <c r="G76" s="35" t="s">
        <v>44</v>
      </c>
      <c r="H76" s="36"/>
      <c r="I76" s="36"/>
      <c r="J76" s="46" t="s">
        <v>45</v>
      </c>
      <c r="K76" s="36"/>
      <c r="L76" s="32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s="1" customFormat="1" ht="14.45" customHeight="1">
      <c r="A77" s="1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2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81" spans="1:47" s="1" customFormat="1" ht="6.95" hidden="1" customHeight="1">
      <c r="A81" s="1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2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47" s="1" customFormat="1" ht="24.95" hidden="1" customHeight="1">
      <c r="A82" s="13"/>
      <c r="B82" s="14"/>
      <c r="C82" s="11" t="s">
        <v>88</v>
      </c>
      <c r="D82" s="13"/>
      <c r="E82" s="13"/>
      <c r="F82" s="13"/>
      <c r="G82" s="13"/>
      <c r="H82" s="13"/>
      <c r="I82" s="13"/>
      <c r="J82" s="13"/>
      <c r="K82" s="13"/>
      <c r="L82" s="32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47" s="1" customFormat="1" ht="6.95" hidden="1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32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47" s="1" customFormat="1" ht="12" hidden="1" customHeight="1">
      <c r="A84" s="13"/>
      <c r="B84" s="14"/>
      <c r="C84" s="12" t="s">
        <v>12</v>
      </c>
      <c r="D84" s="13"/>
      <c r="E84" s="13"/>
      <c r="F84" s="13"/>
      <c r="G84" s="13"/>
      <c r="H84" s="13"/>
      <c r="I84" s="13"/>
      <c r="J84" s="13"/>
      <c r="K84" s="13"/>
      <c r="L84" s="32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47" s="1" customFormat="1" ht="16.5" hidden="1" customHeight="1">
      <c r="A85" s="13"/>
      <c r="B85" s="14"/>
      <c r="C85" s="13"/>
      <c r="D85" s="13"/>
      <c r="E85" s="208" t="str">
        <f>E7</f>
        <v>Rekonštrukcia strechy maštalí - 3 hospodárske budovy - maštale</v>
      </c>
      <c r="F85" s="209"/>
      <c r="G85" s="209"/>
      <c r="H85" s="209"/>
      <c r="I85" s="13"/>
      <c r="J85" s="13"/>
      <c r="K85" s="13"/>
      <c r="L85" s="32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47" s="1" customFormat="1" ht="12" hidden="1" customHeight="1">
      <c r="A86" s="13"/>
      <c r="B86" s="14"/>
      <c r="C86" s="12" t="s">
        <v>86</v>
      </c>
      <c r="D86" s="13"/>
      <c r="E86" s="13"/>
      <c r="F86" s="13"/>
      <c r="G86" s="13"/>
      <c r="H86" s="13"/>
      <c r="I86" s="13"/>
      <c r="J86" s="13"/>
      <c r="K86" s="13"/>
      <c r="L86" s="32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47" s="1" customFormat="1" ht="16.5" hidden="1" customHeight="1">
      <c r="A87" s="13"/>
      <c r="B87" s="14"/>
      <c r="C87" s="13"/>
      <c r="D87" s="13"/>
      <c r="E87" s="189" t="str">
        <f>E9</f>
        <v>SO 01.2 - Výmena strešnej krytiny - maštaľ č.2</v>
      </c>
      <c r="F87" s="210"/>
      <c r="G87" s="210"/>
      <c r="H87" s="210"/>
      <c r="I87" s="13"/>
      <c r="J87" s="13"/>
      <c r="K87" s="13"/>
      <c r="L87" s="32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47" s="1" customFormat="1" ht="6.95" hidden="1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32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47" s="1" customFormat="1" ht="12" hidden="1" customHeight="1">
      <c r="A89" s="13"/>
      <c r="B89" s="14"/>
      <c r="C89" s="12" t="s">
        <v>16</v>
      </c>
      <c r="D89" s="13"/>
      <c r="E89" s="13"/>
      <c r="F89" s="15" t="str">
        <f>F12</f>
        <v>Vrakúň</v>
      </c>
      <c r="G89" s="13"/>
      <c r="H89" s="13"/>
      <c r="I89" s="12" t="s">
        <v>18</v>
      </c>
      <c r="J89" s="39" t="str">
        <f>IF(J12="","",J12)</f>
        <v/>
      </c>
      <c r="K89" s="13"/>
      <c r="L89" s="32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47" s="1" customFormat="1" ht="6.95" hidden="1" customHeight="1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32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47" s="1" customFormat="1" ht="40.15" hidden="1" customHeight="1">
      <c r="A91" s="13"/>
      <c r="B91" s="14"/>
      <c r="C91" s="12" t="s">
        <v>19</v>
      </c>
      <c r="D91" s="13"/>
      <c r="E91" s="13"/>
      <c r="F91" s="15" t="str">
        <f>E15</f>
        <v>ARVUM, Poľnohospodárske družstvo, Vrakúň</v>
      </c>
      <c r="G91" s="13"/>
      <c r="H91" s="13"/>
      <c r="I91" s="12" t="s">
        <v>25</v>
      </c>
      <c r="J91" s="18">
        <f>E21</f>
        <v>0</v>
      </c>
      <c r="K91" s="13"/>
      <c r="L91" s="32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47" s="1" customFormat="1" ht="15.2" hidden="1" customHeight="1">
      <c r="A92" s="13"/>
      <c r="B92" s="14"/>
      <c r="C92" s="12" t="s">
        <v>24</v>
      </c>
      <c r="D92" s="13"/>
      <c r="E92" s="13"/>
      <c r="F92" s="15" t="str">
        <f>IF(E18="","",E18)</f>
        <v/>
      </c>
      <c r="G92" s="13"/>
      <c r="H92" s="13"/>
      <c r="I92" s="12" t="s">
        <v>27</v>
      </c>
      <c r="J92" s="18">
        <f>E24</f>
        <v>0</v>
      </c>
      <c r="K92" s="13"/>
      <c r="L92" s="32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47" s="1" customFormat="1" ht="10.35" hidden="1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32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47" s="1" customFormat="1" ht="29.25" hidden="1" customHeight="1">
      <c r="A94" s="13"/>
      <c r="B94" s="14"/>
      <c r="C94" s="53" t="s">
        <v>89</v>
      </c>
      <c r="D94" s="27"/>
      <c r="E94" s="27"/>
      <c r="F94" s="27"/>
      <c r="G94" s="27"/>
      <c r="H94" s="27"/>
      <c r="I94" s="27"/>
      <c r="J94" s="81" t="s">
        <v>90</v>
      </c>
      <c r="K94" s="27"/>
      <c r="L94" s="32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47" s="1" customFormat="1" ht="10.35" hidden="1" customHeight="1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32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47" s="1" customFormat="1" ht="22.9" hidden="1" customHeight="1">
      <c r="A96" s="13"/>
      <c r="B96" s="14"/>
      <c r="C96" s="54" t="s">
        <v>91</v>
      </c>
      <c r="D96" s="13"/>
      <c r="E96" s="13"/>
      <c r="F96" s="13"/>
      <c r="G96" s="13"/>
      <c r="H96" s="13"/>
      <c r="I96" s="13"/>
      <c r="J96" s="41">
        <f>J118</f>
        <v>0</v>
      </c>
      <c r="K96" s="13"/>
      <c r="L96" s="32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U96" s="47" t="s">
        <v>92</v>
      </c>
    </row>
    <row r="97" spans="1:31" s="3" customFormat="1" ht="24.95" hidden="1" customHeight="1">
      <c r="B97" s="55"/>
      <c r="D97" s="56" t="s">
        <v>93</v>
      </c>
      <c r="E97" s="57"/>
      <c r="F97" s="57"/>
      <c r="G97" s="57"/>
      <c r="H97" s="57"/>
      <c r="I97" s="57"/>
      <c r="J97" s="82">
        <f>J119</f>
        <v>0</v>
      </c>
      <c r="L97" s="55"/>
    </row>
    <row r="98" spans="1:31" s="4" customFormat="1" ht="19.899999999999999" hidden="1" customHeight="1">
      <c r="B98" s="58"/>
      <c r="D98" s="59" t="s">
        <v>94</v>
      </c>
      <c r="E98" s="60"/>
      <c r="F98" s="60"/>
      <c r="G98" s="60"/>
      <c r="H98" s="60"/>
      <c r="I98" s="60"/>
      <c r="J98" s="83">
        <f>J120</f>
        <v>0</v>
      </c>
      <c r="L98" s="58"/>
    </row>
    <row r="99" spans="1:31" s="1" customFormat="1" ht="21.75" hidden="1" customHeight="1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32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" customFormat="1" ht="6.95" hidden="1" customHeight="1">
      <c r="A100" s="13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32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idden="1"/>
    <row r="102" spans="1:31" hidden="1"/>
    <row r="103" spans="1:31" hidden="1"/>
    <row r="104" spans="1:31" s="1" customFormat="1" ht="6.95" customHeight="1">
      <c r="A104" s="1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32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" customFormat="1" ht="24.95" customHeight="1">
      <c r="A105" s="13"/>
      <c r="B105" s="14"/>
      <c r="C105" s="11" t="s">
        <v>95</v>
      </c>
      <c r="D105" s="13"/>
      <c r="E105" s="13"/>
      <c r="F105" s="13"/>
      <c r="G105" s="13"/>
      <c r="H105" s="13"/>
      <c r="I105" s="13"/>
      <c r="J105" s="13"/>
      <c r="K105" s="13"/>
      <c r="L105" s="32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" customFormat="1" ht="6.95" customHeight="1">
      <c r="A106" s="13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32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" customFormat="1" ht="12" customHeight="1">
      <c r="A107" s="13"/>
      <c r="B107" s="14"/>
      <c r="C107" s="12" t="s">
        <v>12</v>
      </c>
      <c r="D107" s="13"/>
      <c r="E107" s="13"/>
      <c r="F107" s="13"/>
      <c r="G107" s="13"/>
      <c r="H107" s="13"/>
      <c r="I107" s="13"/>
      <c r="J107" s="13"/>
      <c r="K107" s="13"/>
      <c r="L107" s="32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" customFormat="1" ht="16.5" customHeight="1">
      <c r="A108" s="13"/>
      <c r="B108" s="14"/>
      <c r="C108" s="13"/>
      <c r="D108" s="13"/>
      <c r="E108" s="208" t="str">
        <f>E7</f>
        <v>Rekonštrukcia strechy maštalí - 3 hospodárske budovy - maštale</v>
      </c>
      <c r="F108" s="209"/>
      <c r="G108" s="209"/>
      <c r="H108" s="209"/>
      <c r="I108" s="13"/>
      <c r="J108" s="13"/>
      <c r="K108" s="13"/>
      <c r="L108" s="32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" customFormat="1" ht="12" customHeight="1">
      <c r="A109" s="13"/>
      <c r="B109" s="14"/>
      <c r="C109" s="12" t="s">
        <v>86</v>
      </c>
      <c r="D109" s="13"/>
      <c r="E109" s="13"/>
      <c r="F109" s="13"/>
      <c r="G109" s="13"/>
      <c r="H109" s="13"/>
      <c r="I109" s="13"/>
      <c r="J109" s="13"/>
      <c r="K109" s="13"/>
      <c r="L109" s="3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" customFormat="1" ht="16.5" customHeight="1">
      <c r="A110" s="13"/>
      <c r="B110" s="14"/>
      <c r="C110" s="13"/>
      <c r="D110" s="13"/>
      <c r="E110" s="189" t="str">
        <f>E9</f>
        <v>SO 01.2 - Výmena strešnej krytiny - maštaľ č.2</v>
      </c>
      <c r="F110" s="210"/>
      <c r="G110" s="210"/>
      <c r="H110" s="210"/>
      <c r="I110" s="13"/>
      <c r="J110" s="13"/>
      <c r="K110" s="13"/>
      <c r="L110" s="32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" customFormat="1" ht="6.95" customHeight="1">
      <c r="A111" s="13"/>
      <c r="B111" s="14"/>
      <c r="C111" s="13"/>
      <c r="D111" s="13"/>
      <c r="E111" s="13"/>
      <c r="F111" s="13"/>
      <c r="G111" s="13"/>
      <c r="H111" s="13"/>
      <c r="I111" s="13"/>
      <c r="J111" s="13"/>
      <c r="K111" s="13"/>
      <c r="L111" s="32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" customFormat="1" ht="12" customHeight="1">
      <c r="A112" s="13"/>
      <c r="B112" s="14"/>
      <c r="C112" s="12" t="s">
        <v>16</v>
      </c>
      <c r="D112" s="13"/>
      <c r="E112" s="13"/>
      <c r="F112" s="15" t="str">
        <f>F12</f>
        <v>Vrakúň</v>
      </c>
      <c r="G112" s="13"/>
      <c r="H112" s="13"/>
      <c r="I112" s="12" t="s">
        <v>18</v>
      </c>
      <c r="J112" s="39" t="str">
        <f>IF(J12="","",J12)</f>
        <v/>
      </c>
      <c r="K112" s="13"/>
      <c r="L112" s="32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65" s="1" customFormat="1" ht="6.95" customHeight="1">
      <c r="A113" s="13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32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65" s="1" customFormat="1" ht="40.15" customHeight="1">
      <c r="A114" s="13"/>
      <c r="B114" s="14"/>
      <c r="C114" s="12" t="s">
        <v>19</v>
      </c>
      <c r="D114" s="13"/>
      <c r="E114" s="13"/>
      <c r="F114" s="15" t="str">
        <f>E15</f>
        <v>ARVUM, Poľnohospodárske družstvo, Vrakúň</v>
      </c>
      <c r="G114" s="13"/>
      <c r="H114" s="13"/>
      <c r="I114" s="12" t="s">
        <v>25</v>
      </c>
      <c r="J114" s="18">
        <f>E21</f>
        <v>0</v>
      </c>
      <c r="K114" s="13"/>
      <c r="L114" s="32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65" s="1" customFormat="1" ht="15.2" customHeight="1">
      <c r="A115" s="13"/>
      <c r="B115" s="14"/>
      <c r="C115" s="12" t="s">
        <v>24</v>
      </c>
      <c r="D115" s="13"/>
      <c r="E115" s="13"/>
      <c r="F115" s="15" t="str">
        <f>IF(E18="","",E18)</f>
        <v/>
      </c>
      <c r="G115" s="13"/>
      <c r="H115" s="13"/>
      <c r="I115" s="12" t="s">
        <v>27</v>
      </c>
      <c r="J115" s="18">
        <f>E24</f>
        <v>0</v>
      </c>
      <c r="K115" s="13"/>
      <c r="L115" s="32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65" s="1" customFormat="1" ht="10.35" customHeight="1">
      <c r="A116" s="13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32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65" s="5" customFormat="1" ht="29.25" customHeight="1">
      <c r="A117" s="61"/>
      <c r="B117" s="62"/>
      <c r="C117" s="63" t="s">
        <v>96</v>
      </c>
      <c r="D117" s="64" t="s">
        <v>54</v>
      </c>
      <c r="E117" s="64" t="s">
        <v>50</v>
      </c>
      <c r="F117" s="64" t="s">
        <v>51</v>
      </c>
      <c r="G117" s="64" t="s">
        <v>97</v>
      </c>
      <c r="H117" s="64" t="s">
        <v>98</v>
      </c>
      <c r="I117" s="64" t="s">
        <v>99</v>
      </c>
      <c r="J117" s="84" t="s">
        <v>90</v>
      </c>
      <c r="K117" s="85" t="s">
        <v>100</v>
      </c>
      <c r="L117" s="86"/>
      <c r="M117" s="87" t="s">
        <v>1</v>
      </c>
      <c r="N117" s="88" t="s">
        <v>33</v>
      </c>
      <c r="O117" s="88" t="s">
        <v>101</v>
      </c>
      <c r="P117" s="88" t="s">
        <v>102</v>
      </c>
      <c r="Q117" s="88" t="s">
        <v>103</v>
      </c>
      <c r="R117" s="88" t="s">
        <v>104</v>
      </c>
      <c r="S117" s="88" t="s">
        <v>105</v>
      </c>
      <c r="T117" s="108" t="s">
        <v>106</v>
      </c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</row>
    <row r="118" spans="1:65" s="1" customFormat="1" ht="22.9" customHeight="1">
      <c r="A118" s="13"/>
      <c r="B118" s="14"/>
      <c r="C118" s="65" t="s">
        <v>91</v>
      </c>
      <c r="D118" s="13"/>
      <c r="E118" s="13"/>
      <c r="F118" s="13"/>
      <c r="G118" s="13"/>
      <c r="H118" s="13"/>
      <c r="I118" s="13"/>
      <c r="J118" s="89">
        <f>BK118</f>
        <v>0</v>
      </c>
      <c r="K118" s="13"/>
      <c r="L118" s="14"/>
      <c r="M118" s="90"/>
      <c r="N118" s="91"/>
      <c r="O118" s="19"/>
      <c r="P118" s="92">
        <f>P119</f>
        <v>578.54521</v>
      </c>
      <c r="Q118" s="19"/>
      <c r="R118" s="92">
        <f>R119</f>
        <v>11.788344650000001</v>
      </c>
      <c r="S118" s="19"/>
      <c r="T118" s="109">
        <f>T119</f>
        <v>0</v>
      </c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47" t="s">
        <v>68</v>
      </c>
      <c r="AU118" s="47" t="s">
        <v>92</v>
      </c>
      <c r="BK118" s="114">
        <f>BK119</f>
        <v>0</v>
      </c>
    </row>
    <row r="119" spans="1:65" s="6" customFormat="1" ht="25.9" customHeight="1">
      <c r="B119" s="66"/>
      <c r="D119" s="67" t="s">
        <v>68</v>
      </c>
      <c r="E119" s="68" t="s">
        <v>107</v>
      </c>
      <c r="F119" s="68" t="s">
        <v>108</v>
      </c>
      <c r="J119" s="93">
        <f>BK119</f>
        <v>0</v>
      </c>
      <c r="L119" s="66"/>
      <c r="M119" s="94"/>
      <c r="N119" s="95"/>
      <c r="O119" s="95"/>
      <c r="P119" s="96">
        <f>P120</f>
        <v>578.54521</v>
      </c>
      <c r="Q119" s="95"/>
      <c r="R119" s="96">
        <f>R120</f>
        <v>11.788344650000001</v>
      </c>
      <c r="S119" s="95"/>
      <c r="T119" s="110">
        <f>T120</f>
        <v>0</v>
      </c>
      <c r="AR119" s="67" t="s">
        <v>109</v>
      </c>
      <c r="AT119" s="112" t="s">
        <v>68</v>
      </c>
      <c r="AU119" s="112" t="s">
        <v>69</v>
      </c>
      <c r="AY119" s="67" t="s">
        <v>110</v>
      </c>
      <c r="BK119" s="115">
        <f>BK120</f>
        <v>0</v>
      </c>
    </row>
    <row r="120" spans="1:65" s="6" customFormat="1" ht="22.9" customHeight="1">
      <c r="B120" s="66"/>
      <c r="D120" s="67" t="s">
        <v>68</v>
      </c>
      <c r="E120" s="69" t="s">
        <v>111</v>
      </c>
      <c r="F120" s="69" t="s">
        <v>112</v>
      </c>
      <c r="J120" s="97">
        <f>BK120</f>
        <v>0</v>
      </c>
      <c r="L120" s="66"/>
      <c r="M120" s="94"/>
      <c r="N120" s="95"/>
      <c r="O120" s="95"/>
      <c r="P120" s="96">
        <f>SUM(P121:P130)</f>
        <v>578.54521</v>
      </c>
      <c r="Q120" s="95"/>
      <c r="R120" s="96">
        <f>SUM(R121:R130)</f>
        <v>11.788344650000001</v>
      </c>
      <c r="S120" s="95"/>
      <c r="T120" s="110">
        <f>SUM(T121:T130)</f>
        <v>0</v>
      </c>
      <c r="AR120" s="67" t="s">
        <v>109</v>
      </c>
      <c r="AT120" s="112" t="s">
        <v>68</v>
      </c>
      <c r="AU120" s="112" t="s">
        <v>77</v>
      </c>
      <c r="AY120" s="67" t="s">
        <v>110</v>
      </c>
      <c r="BK120" s="115">
        <f>SUM(BK121:BK130)</f>
        <v>0</v>
      </c>
    </row>
    <row r="121" spans="1:65" s="1" customFormat="1" ht="16.5" customHeight="1">
      <c r="A121" s="13"/>
      <c r="B121" s="70"/>
      <c r="C121" s="71" t="s">
        <v>77</v>
      </c>
      <c r="D121" s="71" t="s">
        <v>113</v>
      </c>
      <c r="E121" s="72" t="s">
        <v>114</v>
      </c>
      <c r="F121" s="73" t="s">
        <v>115</v>
      </c>
      <c r="G121" s="74" t="s">
        <v>116</v>
      </c>
      <c r="H121" s="75">
        <v>789</v>
      </c>
      <c r="I121" s="214"/>
      <c r="J121" s="98">
        <f t="shared" ref="J121:J130" si="0">ROUND(I121*H121,2)</f>
        <v>0</v>
      </c>
      <c r="K121" s="99"/>
      <c r="L121" s="14"/>
      <c r="M121" s="100" t="s">
        <v>1</v>
      </c>
      <c r="N121" s="101" t="s">
        <v>35</v>
      </c>
      <c r="O121" s="102">
        <v>0.66896999999999995</v>
      </c>
      <c r="P121" s="102">
        <f t="shared" ref="P121:P130" si="1">O121*H121</f>
        <v>527.81732999999997</v>
      </c>
      <c r="Q121" s="102">
        <v>1.6000000000000001E-4</v>
      </c>
      <c r="R121" s="102">
        <f t="shared" ref="R121:R130" si="2">Q121*H121</f>
        <v>0.12624000000000002</v>
      </c>
      <c r="S121" s="102">
        <v>0</v>
      </c>
      <c r="T121" s="111">
        <f t="shared" ref="T121:T130" si="3">S121*H121</f>
        <v>0</v>
      </c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R121" s="113" t="s">
        <v>117</v>
      </c>
      <c r="AT121" s="113" t="s">
        <v>113</v>
      </c>
      <c r="AU121" s="113" t="s">
        <v>109</v>
      </c>
      <c r="AY121" s="47" t="s">
        <v>110</v>
      </c>
      <c r="BE121" s="116">
        <f t="shared" ref="BE121:BE130" si="4">IF(N121="základná",J121,0)</f>
        <v>0</v>
      </c>
      <c r="BF121" s="116">
        <f t="shared" ref="BF121:BF130" si="5">IF(N121="znížená",J121,0)</f>
        <v>0</v>
      </c>
      <c r="BG121" s="116">
        <f t="shared" ref="BG121:BG130" si="6">IF(N121="zákl. prenesená",J121,0)</f>
        <v>0</v>
      </c>
      <c r="BH121" s="116">
        <f t="shared" ref="BH121:BH130" si="7">IF(N121="zníž. prenesená",J121,0)</f>
        <v>0</v>
      </c>
      <c r="BI121" s="116">
        <f t="shared" ref="BI121:BI130" si="8">IF(N121="nulová",J121,0)</f>
        <v>0</v>
      </c>
      <c r="BJ121" s="47" t="s">
        <v>109</v>
      </c>
      <c r="BK121" s="116">
        <f t="shared" ref="BK121:BK130" si="9">ROUND(I121*H121,2)</f>
        <v>0</v>
      </c>
      <c r="BL121" s="47" t="s">
        <v>117</v>
      </c>
      <c r="BM121" s="113" t="s">
        <v>118</v>
      </c>
    </row>
    <row r="122" spans="1:65" s="1" customFormat="1" ht="16.5" customHeight="1">
      <c r="A122" s="13"/>
      <c r="B122" s="70"/>
      <c r="C122" s="76" t="s">
        <v>109</v>
      </c>
      <c r="D122" s="76" t="s">
        <v>119</v>
      </c>
      <c r="E122" s="77" t="s">
        <v>120</v>
      </c>
      <c r="F122" s="78" t="s">
        <v>121</v>
      </c>
      <c r="G122" s="79" t="s">
        <v>116</v>
      </c>
      <c r="H122" s="80">
        <v>875.26499999999999</v>
      </c>
      <c r="I122" s="215"/>
      <c r="J122" s="103">
        <f t="shared" si="0"/>
        <v>0</v>
      </c>
      <c r="K122" s="104"/>
      <c r="L122" s="105"/>
      <c r="M122" s="106" t="s">
        <v>1</v>
      </c>
      <c r="N122" s="107" t="s">
        <v>35</v>
      </c>
      <c r="O122" s="102">
        <v>0</v>
      </c>
      <c r="P122" s="102">
        <f t="shared" si="1"/>
        <v>0</v>
      </c>
      <c r="Q122" s="102">
        <v>4.81E-3</v>
      </c>
      <c r="R122" s="102">
        <f t="shared" si="2"/>
        <v>4.2100246500000003</v>
      </c>
      <c r="S122" s="102">
        <v>0</v>
      </c>
      <c r="T122" s="111">
        <f t="shared" si="3"/>
        <v>0</v>
      </c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R122" s="113" t="s">
        <v>122</v>
      </c>
      <c r="AT122" s="113" t="s">
        <v>119</v>
      </c>
      <c r="AU122" s="113" t="s">
        <v>109</v>
      </c>
      <c r="AY122" s="47" t="s">
        <v>110</v>
      </c>
      <c r="BE122" s="116">
        <f t="shared" si="4"/>
        <v>0</v>
      </c>
      <c r="BF122" s="116">
        <f t="shared" si="5"/>
        <v>0</v>
      </c>
      <c r="BG122" s="116">
        <f t="shared" si="6"/>
        <v>0</v>
      </c>
      <c r="BH122" s="116">
        <f t="shared" si="7"/>
        <v>0</v>
      </c>
      <c r="BI122" s="116">
        <f t="shared" si="8"/>
        <v>0</v>
      </c>
      <c r="BJ122" s="47" t="s">
        <v>109</v>
      </c>
      <c r="BK122" s="116">
        <f t="shared" si="9"/>
        <v>0</v>
      </c>
      <c r="BL122" s="47" t="s">
        <v>117</v>
      </c>
      <c r="BM122" s="113" t="s">
        <v>123</v>
      </c>
    </row>
    <row r="123" spans="1:65" s="1" customFormat="1" ht="16.5" customHeight="1">
      <c r="A123" s="13"/>
      <c r="B123" s="70"/>
      <c r="C123" s="76" t="s">
        <v>124</v>
      </c>
      <c r="D123" s="76" t="s">
        <v>119</v>
      </c>
      <c r="E123" s="77" t="s">
        <v>125</v>
      </c>
      <c r="F123" s="78" t="s">
        <v>126</v>
      </c>
      <c r="G123" s="79" t="s">
        <v>127</v>
      </c>
      <c r="H123" s="80">
        <v>36</v>
      </c>
      <c r="I123" s="215"/>
      <c r="J123" s="103">
        <f t="shared" si="0"/>
        <v>0</v>
      </c>
      <c r="K123" s="104"/>
      <c r="L123" s="105"/>
      <c r="M123" s="106" t="s">
        <v>1</v>
      </c>
      <c r="N123" s="107" t="s">
        <v>35</v>
      </c>
      <c r="O123" s="102">
        <v>0</v>
      </c>
      <c r="P123" s="102">
        <f t="shared" si="1"/>
        <v>0</v>
      </c>
      <c r="Q123" s="102">
        <v>3.2000000000000002E-3</v>
      </c>
      <c r="R123" s="102">
        <f t="shared" si="2"/>
        <v>0.11520000000000001</v>
      </c>
      <c r="S123" s="102">
        <v>0</v>
      </c>
      <c r="T123" s="111">
        <f t="shared" si="3"/>
        <v>0</v>
      </c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R123" s="113" t="s">
        <v>128</v>
      </c>
      <c r="AT123" s="113" t="s">
        <v>119</v>
      </c>
      <c r="AU123" s="113" t="s">
        <v>109</v>
      </c>
      <c r="AY123" s="47" t="s">
        <v>110</v>
      </c>
      <c r="BE123" s="116">
        <f t="shared" si="4"/>
        <v>0</v>
      </c>
      <c r="BF123" s="116">
        <f t="shared" si="5"/>
        <v>0</v>
      </c>
      <c r="BG123" s="116">
        <f t="shared" si="6"/>
        <v>0</v>
      </c>
      <c r="BH123" s="116">
        <f t="shared" si="7"/>
        <v>0</v>
      </c>
      <c r="BI123" s="116">
        <f t="shared" si="8"/>
        <v>0</v>
      </c>
      <c r="BJ123" s="47" t="s">
        <v>109</v>
      </c>
      <c r="BK123" s="116">
        <f t="shared" si="9"/>
        <v>0</v>
      </c>
      <c r="BL123" s="47" t="s">
        <v>129</v>
      </c>
      <c r="BM123" s="113" t="s">
        <v>130</v>
      </c>
    </row>
    <row r="124" spans="1:65" s="1" customFormat="1" ht="16.5" customHeight="1">
      <c r="A124" s="13"/>
      <c r="B124" s="70"/>
      <c r="C124" s="76" t="s">
        <v>129</v>
      </c>
      <c r="D124" s="76" t="s">
        <v>119</v>
      </c>
      <c r="E124" s="77" t="s">
        <v>131</v>
      </c>
      <c r="F124" s="78" t="s">
        <v>132</v>
      </c>
      <c r="G124" s="79" t="s">
        <v>127</v>
      </c>
      <c r="H124" s="80">
        <v>12</v>
      </c>
      <c r="I124" s="215"/>
      <c r="J124" s="103">
        <f t="shared" si="0"/>
        <v>0</v>
      </c>
      <c r="K124" s="104"/>
      <c r="L124" s="105"/>
      <c r="M124" s="106" t="s">
        <v>1</v>
      </c>
      <c r="N124" s="107" t="s">
        <v>35</v>
      </c>
      <c r="O124" s="102">
        <v>0</v>
      </c>
      <c r="P124" s="102">
        <f t="shared" si="1"/>
        <v>0</v>
      </c>
      <c r="Q124" s="102">
        <v>1E-4</v>
      </c>
      <c r="R124" s="102">
        <f t="shared" si="2"/>
        <v>1.2000000000000001E-3</v>
      </c>
      <c r="S124" s="102">
        <v>0</v>
      </c>
      <c r="T124" s="111">
        <f t="shared" si="3"/>
        <v>0</v>
      </c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R124" s="113" t="s">
        <v>128</v>
      </c>
      <c r="AT124" s="113" t="s">
        <v>119</v>
      </c>
      <c r="AU124" s="113" t="s">
        <v>109</v>
      </c>
      <c r="AY124" s="47" t="s">
        <v>110</v>
      </c>
      <c r="BE124" s="116">
        <f t="shared" si="4"/>
        <v>0</v>
      </c>
      <c r="BF124" s="116">
        <f t="shared" si="5"/>
        <v>0</v>
      </c>
      <c r="BG124" s="116">
        <f t="shared" si="6"/>
        <v>0</v>
      </c>
      <c r="BH124" s="116">
        <f t="shared" si="7"/>
        <v>0</v>
      </c>
      <c r="BI124" s="116">
        <f t="shared" si="8"/>
        <v>0</v>
      </c>
      <c r="BJ124" s="47" t="s">
        <v>109</v>
      </c>
      <c r="BK124" s="116">
        <f t="shared" si="9"/>
        <v>0</v>
      </c>
      <c r="BL124" s="47" t="s">
        <v>129</v>
      </c>
      <c r="BM124" s="113" t="s">
        <v>133</v>
      </c>
    </row>
    <row r="125" spans="1:65" s="1" customFormat="1" ht="16.5" customHeight="1">
      <c r="A125" s="13"/>
      <c r="B125" s="70"/>
      <c r="C125" s="76" t="s">
        <v>134</v>
      </c>
      <c r="D125" s="76" t="s">
        <v>119</v>
      </c>
      <c r="E125" s="77" t="s">
        <v>135</v>
      </c>
      <c r="F125" s="78" t="s">
        <v>136</v>
      </c>
      <c r="G125" s="79" t="s">
        <v>137</v>
      </c>
      <c r="H125" s="80">
        <v>5</v>
      </c>
      <c r="I125" s="215"/>
      <c r="J125" s="103">
        <f t="shared" si="0"/>
        <v>0</v>
      </c>
      <c r="K125" s="104"/>
      <c r="L125" s="105"/>
      <c r="M125" s="106" t="s">
        <v>1</v>
      </c>
      <c r="N125" s="107" t="s">
        <v>35</v>
      </c>
      <c r="O125" s="102">
        <v>0</v>
      </c>
      <c r="P125" s="102">
        <f t="shared" si="1"/>
        <v>0</v>
      </c>
      <c r="Q125" s="102">
        <v>2E-3</v>
      </c>
      <c r="R125" s="102">
        <f t="shared" si="2"/>
        <v>0.01</v>
      </c>
      <c r="S125" s="102">
        <v>0</v>
      </c>
      <c r="T125" s="111">
        <f t="shared" si="3"/>
        <v>0</v>
      </c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R125" s="113" t="s">
        <v>128</v>
      </c>
      <c r="AT125" s="113" t="s">
        <v>119</v>
      </c>
      <c r="AU125" s="113" t="s">
        <v>109</v>
      </c>
      <c r="AY125" s="47" t="s">
        <v>110</v>
      </c>
      <c r="BE125" s="116">
        <f t="shared" si="4"/>
        <v>0</v>
      </c>
      <c r="BF125" s="116">
        <f t="shared" si="5"/>
        <v>0</v>
      </c>
      <c r="BG125" s="116">
        <f t="shared" si="6"/>
        <v>0</v>
      </c>
      <c r="BH125" s="116">
        <f t="shared" si="7"/>
        <v>0</v>
      </c>
      <c r="BI125" s="116">
        <f t="shared" si="8"/>
        <v>0</v>
      </c>
      <c r="BJ125" s="47" t="s">
        <v>109</v>
      </c>
      <c r="BK125" s="116">
        <f t="shared" si="9"/>
        <v>0</v>
      </c>
      <c r="BL125" s="47" t="s">
        <v>129</v>
      </c>
      <c r="BM125" s="113" t="s">
        <v>138</v>
      </c>
    </row>
    <row r="126" spans="1:65" s="1" customFormat="1" ht="16.5" customHeight="1">
      <c r="A126" s="13"/>
      <c r="B126" s="70"/>
      <c r="C126" s="76" t="s">
        <v>139</v>
      </c>
      <c r="D126" s="76" t="s">
        <v>119</v>
      </c>
      <c r="E126" s="77" t="s">
        <v>140</v>
      </c>
      <c r="F126" s="78" t="s">
        <v>141</v>
      </c>
      <c r="G126" s="79" t="s">
        <v>127</v>
      </c>
      <c r="H126" s="80">
        <v>9000</v>
      </c>
      <c r="I126" s="215"/>
      <c r="J126" s="103">
        <f t="shared" si="0"/>
        <v>0</v>
      </c>
      <c r="K126" s="104"/>
      <c r="L126" s="105"/>
      <c r="M126" s="106" t="s">
        <v>1</v>
      </c>
      <c r="N126" s="107" t="s">
        <v>35</v>
      </c>
      <c r="O126" s="102">
        <v>0</v>
      </c>
      <c r="P126" s="102">
        <f t="shared" si="1"/>
        <v>0</v>
      </c>
      <c r="Q126" s="102">
        <v>2.0000000000000002E-5</v>
      </c>
      <c r="R126" s="102">
        <f t="shared" si="2"/>
        <v>0.18000000000000002</v>
      </c>
      <c r="S126" s="102">
        <v>0</v>
      </c>
      <c r="T126" s="111">
        <f t="shared" si="3"/>
        <v>0</v>
      </c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R126" s="113" t="s">
        <v>122</v>
      </c>
      <c r="AT126" s="113" t="s">
        <v>119</v>
      </c>
      <c r="AU126" s="113" t="s">
        <v>109</v>
      </c>
      <c r="AY126" s="47" t="s">
        <v>110</v>
      </c>
      <c r="BE126" s="116">
        <f t="shared" si="4"/>
        <v>0</v>
      </c>
      <c r="BF126" s="116">
        <f t="shared" si="5"/>
        <v>0</v>
      </c>
      <c r="BG126" s="116">
        <f t="shared" si="6"/>
        <v>0</v>
      </c>
      <c r="BH126" s="116">
        <f t="shared" si="7"/>
        <v>0</v>
      </c>
      <c r="BI126" s="116">
        <f t="shared" si="8"/>
        <v>0</v>
      </c>
      <c r="BJ126" s="47" t="s">
        <v>109</v>
      </c>
      <c r="BK126" s="116">
        <f t="shared" si="9"/>
        <v>0</v>
      </c>
      <c r="BL126" s="47" t="s">
        <v>117</v>
      </c>
      <c r="BM126" s="113" t="s">
        <v>142</v>
      </c>
    </row>
    <row r="127" spans="1:65" s="1" customFormat="1" ht="16.5" customHeight="1">
      <c r="A127" s="13"/>
      <c r="B127" s="70"/>
      <c r="C127" s="76" t="s">
        <v>143</v>
      </c>
      <c r="D127" s="76" t="s">
        <v>119</v>
      </c>
      <c r="E127" s="77" t="s">
        <v>144</v>
      </c>
      <c r="F127" s="78" t="s">
        <v>145</v>
      </c>
      <c r="G127" s="79" t="s">
        <v>146</v>
      </c>
      <c r="H127" s="80">
        <v>12.76</v>
      </c>
      <c r="I127" s="215"/>
      <c r="J127" s="103">
        <f t="shared" si="0"/>
        <v>0</v>
      </c>
      <c r="K127" s="104"/>
      <c r="L127" s="105"/>
      <c r="M127" s="106" t="s">
        <v>1</v>
      </c>
      <c r="N127" s="107" t="s">
        <v>35</v>
      </c>
      <c r="O127" s="102">
        <v>0</v>
      </c>
      <c r="P127" s="102">
        <f t="shared" si="1"/>
        <v>0</v>
      </c>
      <c r="Q127" s="102">
        <v>0.55000000000000004</v>
      </c>
      <c r="R127" s="102">
        <f t="shared" si="2"/>
        <v>7.0180000000000007</v>
      </c>
      <c r="S127" s="102">
        <v>0</v>
      </c>
      <c r="T127" s="111">
        <f t="shared" si="3"/>
        <v>0</v>
      </c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R127" s="113" t="s">
        <v>122</v>
      </c>
      <c r="AT127" s="113" t="s">
        <v>119</v>
      </c>
      <c r="AU127" s="113" t="s">
        <v>109</v>
      </c>
      <c r="AY127" s="47" t="s">
        <v>110</v>
      </c>
      <c r="BE127" s="116">
        <f t="shared" si="4"/>
        <v>0</v>
      </c>
      <c r="BF127" s="116">
        <f t="shared" si="5"/>
        <v>0</v>
      </c>
      <c r="BG127" s="116">
        <f t="shared" si="6"/>
        <v>0</v>
      </c>
      <c r="BH127" s="116">
        <f t="shared" si="7"/>
        <v>0</v>
      </c>
      <c r="BI127" s="116">
        <f t="shared" si="8"/>
        <v>0</v>
      </c>
      <c r="BJ127" s="47" t="s">
        <v>109</v>
      </c>
      <c r="BK127" s="116">
        <f t="shared" si="9"/>
        <v>0</v>
      </c>
      <c r="BL127" s="47" t="s">
        <v>117</v>
      </c>
      <c r="BM127" s="113" t="s">
        <v>147</v>
      </c>
    </row>
    <row r="128" spans="1:65" s="1" customFormat="1" ht="16.5" customHeight="1">
      <c r="A128" s="13"/>
      <c r="B128" s="70"/>
      <c r="C128" s="71" t="s">
        <v>128</v>
      </c>
      <c r="D128" s="71" t="s">
        <v>113</v>
      </c>
      <c r="E128" s="72" t="s">
        <v>148</v>
      </c>
      <c r="F128" s="73" t="s">
        <v>149</v>
      </c>
      <c r="G128" s="74" t="s">
        <v>150</v>
      </c>
      <c r="H128" s="75">
        <v>84</v>
      </c>
      <c r="I128" s="214"/>
      <c r="J128" s="98">
        <f t="shared" si="0"/>
        <v>0</v>
      </c>
      <c r="K128" s="99"/>
      <c r="L128" s="14"/>
      <c r="M128" s="100" t="s">
        <v>1</v>
      </c>
      <c r="N128" s="101" t="s">
        <v>35</v>
      </c>
      <c r="O128" s="102">
        <v>0.55057</v>
      </c>
      <c r="P128" s="102">
        <f t="shared" si="1"/>
        <v>46.247880000000002</v>
      </c>
      <c r="Q128" s="102">
        <v>1E-4</v>
      </c>
      <c r="R128" s="102">
        <f t="shared" si="2"/>
        <v>8.4000000000000012E-3</v>
      </c>
      <c r="S128" s="102">
        <v>0</v>
      </c>
      <c r="T128" s="111">
        <f t="shared" si="3"/>
        <v>0</v>
      </c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R128" s="113" t="s">
        <v>117</v>
      </c>
      <c r="AT128" s="113" t="s">
        <v>113</v>
      </c>
      <c r="AU128" s="113" t="s">
        <v>109</v>
      </c>
      <c r="AY128" s="47" t="s">
        <v>110</v>
      </c>
      <c r="BE128" s="116">
        <f t="shared" si="4"/>
        <v>0</v>
      </c>
      <c r="BF128" s="116">
        <f t="shared" si="5"/>
        <v>0</v>
      </c>
      <c r="BG128" s="116">
        <f t="shared" si="6"/>
        <v>0</v>
      </c>
      <c r="BH128" s="116">
        <f t="shared" si="7"/>
        <v>0</v>
      </c>
      <c r="BI128" s="116">
        <f t="shared" si="8"/>
        <v>0</v>
      </c>
      <c r="BJ128" s="47" t="s">
        <v>109</v>
      </c>
      <c r="BK128" s="116">
        <f t="shared" si="9"/>
        <v>0</v>
      </c>
      <c r="BL128" s="47" t="s">
        <v>117</v>
      </c>
      <c r="BM128" s="113" t="s">
        <v>151</v>
      </c>
    </row>
    <row r="129" spans="1:65" s="1" customFormat="1" ht="16.5" customHeight="1">
      <c r="A129" s="13"/>
      <c r="B129" s="70"/>
      <c r="C129" s="76" t="s">
        <v>152</v>
      </c>
      <c r="D129" s="76" t="s">
        <v>119</v>
      </c>
      <c r="E129" s="77" t="s">
        <v>153</v>
      </c>
      <c r="F129" s="78" t="s">
        <v>154</v>
      </c>
      <c r="G129" s="79" t="s">
        <v>150</v>
      </c>
      <c r="H129" s="80">
        <v>84</v>
      </c>
      <c r="I129" s="215"/>
      <c r="J129" s="103">
        <f t="shared" si="0"/>
        <v>0</v>
      </c>
      <c r="K129" s="104"/>
      <c r="L129" s="105"/>
      <c r="M129" s="106" t="s">
        <v>1</v>
      </c>
      <c r="N129" s="107" t="s">
        <v>35</v>
      </c>
      <c r="O129" s="102">
        <v>0</v>
      </c>
      <c r="P129" s="102">
        <f t="shared" si="1"/>
        <v>0</v>
      </c>
      <c r="Q129" s="102">
        <v>1.42E-3</v>
      </c>
      <c r="R129" s="102">
        <f t="shared" si="2"/>
        <v>0.11928</v>
      </c>
      <c r="S129" s="102">
        <v>0</v>
      </c>
      <c r="T129" s="111">
        <f t="shared" si="3"/>
        <v>0</v>
      </c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R129" s="113" t="s">
        <v>122</v>
      </c>
      <c r="AT129" s="113" t="s">
        <v>119</v>
      </c>
      <c r="AU129" s="113" t="s">
        <v>109</v>
      </c>
      <c r="AY129" s="47" t="s">
        <v>110</v>
      </c>
      <c r="BE129" s="116">
        <f t="shared" si="4"/>
        <v>0</v>
      </c>
      <c r="BF129" s="116">
        <f t="shared" si="5"/>
        <v>0</v>
      </c>
      <c r="BG129" s="116">
        <f t="shared" si="6"/>
        <v>0</v>
      </c>
      <c r="BH129" s="116">
        <f t="shared" si="7"/>
        <v>0</v>
      </c>
      <c r="BI129" s="116">
        <f t="shared" si="8"/>
        <v>0</v>
      </c>
      <c r="BJ129" s="47" t="s">
        <v>109</v>
      </c>
      <c r="BK129" s="116">
        <f t="shared" si="9"/>
        <v>0</v>
      </c>
      <c r="BL129" s="47" t="s">
        <v>117</v>
      </c>
      <c r="BM129" s="113" t="s">
        <v>155</v>
      </c>
    </row>
    <row r="130" spans="1:65" s="1" customFormat="1" ht="16.5" customHeight="1">
      <c r="A130" s="13"/>
      <c r="B130" s="70"/>
      <c r="C130" s="71" t="s">
        <v>156</v>
      </c>
      <c r="D130" s="71" t="s">
        <v>113</v>
      </c>
      <c r="E130" s="72" t="s">
        <v>165</v>
      </c>
      <c r="F130" s="73" t="s">
        <v>166</v>
      </c>
      <c r="G130" s="74" t="s">
        <v>127</v>
      </c>
      <c r="H130" s="75">
        <v>1</v>
      </c>
      <c r="I130" s="214"/>
      <c r="J130" s="98">
        <f t="shared" si="0"/>
        <v>0</v>
      </c>
      <c r="K130" s="99"/>
      <c r="L130" s="14"/>
      <c r="M130" s="117" t="s">
        <v>1</v>
      </c>
      <c r="N130" s="118" t="s">
        <v>35</v>
      </c>
      <c r="O130" s="119">
        <v>4.4800000000000004</v>
      </c>
      <c r="P130" s="119">
        <f t="shared" si="1"/>
        <v>4.4800000000000004</v>
      </c>
      <c r="Q130" s="119">
        <v>0</v>
      </c>
      <c r="R130" s="119">
        <f t="shared" si="2"/>
        <v>0</v>
      </c>
      <c r="S130" s="119">
        <v>0</v>
      </c>
      <c r="T130" s="120">
        <f t="shared" si="3"/>
        <v>0</v>
      </c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R130" s="113" t="s">
        <v>117</v>
      </c>
      <c r="AT130" s="113" t="s">
        <v>113</v>
      </c>
      <c r="AU130" s="113" t="s">
        <v>109</v>
      </c>
      <c r="AY130" s="47" t="s">
        <v>110</v>
      </c>
      <c r="BE130" s="116">
        <f t="shared" si="4"/>
        <v>0</v>
      </c>
      <c r="BF130" s="116">
        <f t="shared" si="5"/>
        <v>0</v>
      </c>
      <c r="BG130" s="116">
        <f t="shared" si="6"/>
        <v>0</v>
      </c>
      <c r="BH130" s="116">
        <f t="shared" si="7"/>
        <v>0</v>
      </c>
      <c r="BI130" s="116">
        <f t="shared" si="8"/>
        <v>0</v>
      </c>
      <c r="BJ130" s="47" t="s">
        <v>109</v>
      </c>
      <c r="BK130" s="116">
        <f t="shared" si="9"/>
        <v>0</v>
      </c>
      <c r="BL130" s="47" t="s">
        <v>117</v>
      </c>
      <c r="BM130" s="113" t="s">
        <v>167</v>
      </c>
    </row>
    <row r="131" spans="1:65" s="1" customFormat="1" ht="6.95" customHeight="1">
      <c r="A131" s="13"/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14"/>
      <c r="M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</sheetData>
  <autoFilter ref="C117:K130" xr:uid="{00000000-0009-0000-0000-000002000000}"/>
  <mergeCells count="8">
    <mergeCell ref="E87:H87"/>
    <mergeCell ref="E108:H108"/>
    <mergeCell ref="E110:H110"/>
    <mergeCell ref="L2:V2"/>
    <mergeCell ref="E7:H7"/>
    <mergeCell ref="E9:H9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32"/>
  <sheetViews>
    <sheetView showGridLines="0" workbookViewId="0">
      <selection activeCell="F68" sqref="F68"/>
    </sheetView>
  </sheetViews>
  <sheetFormatPr defaultColWidth="9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47" t="s">
        <v>84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47" t="s">
        <v>69</v>
      </c>
    </row>
    <row r="4" spans="1:46" ht="24.95" customHeight="1">
      <c r="B4" s="10"/>
      <c r="D4" s="11" t="s">
        <v>85</v>
      </c>
      <c r="L4" s="10"/>
      <c r="M4" s="38" t="s">
        <v>9</v>
      </c>
      <c r="AT4" s="47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12</v>
      </c>
      <c r="L6" s="10"/>
    </row>
    <row r="7" spans="1:46" ht="16.5" customHeight="1">
      <c r="B7" s="10"/>
      <c r="E7" s="208" t="str">
        <f>'Rekapitulácia stavby'!K6</f>
        <v>Rekonštrukcia strechy maštalí - 3 hospodárske budovy - maštale</v>
      </c>
      <c r="F7" s="209"/>
      <c r="G7" s="209"/>
      <c r="H7" s="209"/>
      <c r="L7" s="10"/>
    </row>
    <row r="8" spans="1:46" s="1" customFormat="1" ht="12" customHeight="1">
      <c r="A8" s="13"/>
      <c r="B8" s="14"/>
      <c r="C8" s="13"/>
      <c r="D8" s="12" t="s">
        <v>86</v>
      </c>
      <c r="E8" s="13"/>
      <c r="F8" s="13"/>
      <c r="G8" s="13"/>
      <c r="H8" s="13"/>
      <c r="I8" s="13"/>
      <c r="J8" s="13"/>
      <c r="K8" s="13"/>
      <c r="L8" s="3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46" s="1" customFormat="1" ht="16.5" customHeight="1">
      <c r="A9" s="13"/>
      <c r="B9" s="14"/>
      <c r="C9" s="13"/>
      <c r="D9" s="13"/>
      <c r="E9" s="189" t="s">
        <v>169</v>
      </c>
      <c r="F9" s="210"/>
      <c r="G9" s="210"/>
      <c r="H9" s="210"/>
      <c r="I9" s="13"/>
      <c r="J9" s="13"/>
      <c r="K9" s="13"/>
      <c r="L9" s="3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46" s="1" customFormat="1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3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46" s="1" customFormat="1" ht="12" customHeight="1">
      <c r="A11" s="13"/>
      <c r="B11" s="14"/>
      <c r="C11" s="13"/>
      <c r="D11" s="12" t="s">
        <v>14</v>
      </c>
      <c r="E11" s="13"/>
      <c r="F11" s="15" t="s">
        <v>1</v>
      </c>
      <c r="G11" s="13"/>
      <c r="H11" s="13"/>
      <c r="I11" s="12" t="s">
        <v>15</v>
      </c>
      <c r="J11" s="15" t="s">
        <v>1</v>
      </c>
      <c r="K11" s="13"/>
      <c r="L11" s="3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46" s="1" customFormat="1" ht="12" customHeight="1">
      <c r="A12" s="13"/>
      <c r="B12" s="14"/>
      <c r="C12" s="13"/>
      <c r="D12" s="12" t="s">
        <v>16</v>
      </c>
      <c r="E12" s="13"/>
      <c r="F12" s="15" t="s">
        <v>17</v>
      </c>
      <c r="G12" s="13"/>
      <c r="H12" s="13"/>
      <c r="I12" s="12" t="s">
        <v>18</v>
      </c>
      <c r="J12" s="39"/>
      <c r="K12" s="13"/>
      <c r="L12" s="3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46" s="1" customFormat="1" ht="10.9" customHeight="1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3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46" s="1" customFormat="1" ht="12" customHeight="1">
      <c r="A14" s="13"/>
      <c r="B14" s="14"/>
      <c r="C14" s="13"/>
      <c r="D14" s="12" t="s">
        <v>19</v>
      </c>
      <c r="E14" s="13"/>
      <c r="F14" s="13"/>
      <c r="G14" s="13"/>
      <c r="H14" s="13"/>
      <c r="I14" s="12" t="s">
        <v>20</v>
      </c>
      <c r="J14" s="217" t="s">
        <v>21</v>
      </c>
      <c r="K14" s="13"/>
      <c r="L14" s="3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46" s="1" customFormat="1" ht="18" customHeight="1">
      <c r="A15" s="13"/>
      <c r="B15" s="14"/>
      <c r="C15" s="13"/>
      <c r="D15" s="13"/>
      <c r="E15" s="15" t="s">
        <v>22</v>
      </c>
      <c r="F15" s="13"/>
      <c r="G15" s="13"/>
      <c r="H15" s="13"/>
      <c r="I15" s="12" t="s">
        <v>23</v>
      </c>
      <c r="J15" s="15" t="s">
        <v>172</v>
      </c>
      <c r="K15" s="13"/>
      <c r="L15" s="3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46" s="1" customFormat="1" ht="6.95" customHeight="1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3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1" customFormat="1" ht="12" customHeight="1">
      <c r="A17" s="13"/>
      <c r="B17" s="14"/>
      <c r="C17" s="13"/>
      <c r="D17" s="12" t="s">
        <v>24</v>
      </c>
      <c r="E17" s="13"/>
      <c r="F17" s="13"/>
      <c r="G17" s="13"/>
      <c r="H17" s="13"/>
      <c r="I17" s="12" t="s">
        <v>20</v>
      </c>
      <c r="J17" s="211" t="s">
        <v>1</v>
      </c>
      <c r="K17" s="13"/>
      <c r="L17" s="3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1" customFormat="1" ht="18" customHeight="1">
      <c r="A18" s="13"/>
      <c r="B18" s="14"/>
      <c r="C18" s="13"/>
      <c r="D18" s="13"/>
      <c r="E18" s="211"/>
      <c r="F18" s="216"/>
      <c r="G18" s="13"/>
      <c r="H18" s="13"/>
      <c r="I18" s="12" t="s">
        <v>23</v>
      </c>
      <c r="J18" s="211" t="s">
        <v>1</v>
      </c>
      <c r="K18" s="13"/>
      <c r="L18" s="3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1" customFormat="1" ht="6.95" customHeight="1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3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1" customFormat="1" ht="12" customHeight="1">
      <c r="A20" s="13"/>
      <c r="B20" s="14"/>
      <c r="C20" s="13"/>
      <c r="D20" s="12" t="s">
        <v>25</v>
      </c>
      <c r="E20" s="13"/>
      <c r="F20" s="13"/>
      <c r="G20" s="13"/>
      <c r="H20" s="13"/>
      <c r="I20" s="12" t="s">
        <v>20</v>
      </c>
      <c r="J20" s="15"/>
      <c r="K20" s="13"/>
      <c r="L20" s="3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1" customFormat="1" ht="18" customHeight="1">
      <c r="A21" s="13"/>
      <c r="B21" s="14"/>
      <c r="C21" s="13"/>
      <c r="D21" s="13"/>
      <c r="E21" s="15"/>
      <c r="F21" s="13"/>
      <c r="G21" s="13"/>
      <c r="H21" s="13"/>
      <c r="I21" s="12" t="s">
        <v>23</v>
      </c>
      <c r="J21" s="15" t="s">
        <v>1</v>
      </c>
      <c r="K21" s="13"/>
      <c r="L21" s="3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1" customFormat="1" ht="6.95" customHeight="1">
      <c r="A22" s="13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3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1" customFormat="1" ht="12" customHeight="1">
      <c r="A23" s="13"/>
      <c r="B23" s="14"/>
      <c r="C23" s="13"/>
      <c r="D23" s="12" t="s">
        <v>27</v>
      </c>
      <c r="E23" s="13"/>
      <c r="F23" s="13"/>
      <c r="G23" s="13"/>
      <c r="H23" s="13"/>
      <c r="I23" s="12" t="s">
        <v>20</v>
      </c>
      <c r="J23" s="15"/>
      <c r="K23" s="13"/>
      <c r="L23" s="3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1" customFormat="1" ht="18" customHeight="1">
      <c r="A24" s="13"/>
      <c r="B24" s="14"/>
      <c r="C24" s="13"/>
      <c r="D24" s="13"/>
      <c r="E24" s="15"/>
      <c r="F24" s="13"/>
      <c r="G24" s="13"/>
      <c r="H24" s="13"/>
      <c r="I24" s="12" t="s">
        <v>23</v>
      </c>
      <c r="J24" s="15" t="s">
        <v>1</v>
      </c>
      <c r="K24" s="13"/>
      <c r="L24" s="32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1" customFormat="1" ht="6.95" customHeight="1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32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1" customFormat="1" ht="12" customHeight="1">
      <c r="A26" s="13"/>
      <c r="B26" s="14"/>
      <c r="C26" s="13"/>
      <c r="D26" s="12" t="s">
        <v>28</v>
      </c>
      <c r="E26" s="13"/>
      <c r="F26" s="13"/>
      <c r="G26" s="13"/>
      <c r="H26" s="13"/>
      <c r="I26" s="13"/>
      <c r="J26" s="13"/>
      <c r="K26" s="13"/>
      <c r="L26" s="32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2" customFormat="1" ht="16.5" customHeight="1">
      <c r="A27" s="16"/>
      <c r="B27" s="17"/>
      <c r="C27" s="16"/>
      <c r="D27" s="16"/>
      <c r="E27" s="175" t="s">
        <v>1</v>
      </c>
      <c r="F27" s="175"/>
      <c r="G27" s="175"/>
      <c r="H27" s="175"/>
      <c r="I27" s="16"/>
      <c r="J27" s="16"/>
      <c r="K27" s="16"/>
      <c r="L27" s="40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s="1" customFormat="1" ht="6.95" customHeight="1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32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1" customFormat="1" ht="6.95" customHeight="1">
      <c r="A29" s="13"/>
      <c r="B29" s="14"/>
      <c r="C29" s="13"/>
      <c r="D29" s="19"/>
      <c r="E29" s="19"/>
      <c r="F29" s="19"/>
      <c r="G29" s="19"/>
      <c r="H29" s="19"/>
      <c r="I29" s="19"/>
      <c r="J29" s="19"/>
      <c r="K29" s="19"/>
      <c r="L29" s="32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1" customFormat="1" ht="25.35" customHeight="1">
      <c r="A30" s="13"/>
      <c r="B30" s="14"/>
      <c r="C30" s="13"/>
      <c r="D30" s="20" t="s">
        <v>29</v>
      </c>
      <c r="E30" s="13"/>
      <c r="F30" s="13"/>
      <c r="G30" s="13"/>
      <c r="H30" s="13"/>
      <c r="I30" s="13"/>
      <c r="J30" s="41">
        <f>ROUND(J118,2)</f>
        <v>0</v>
      </c>
      <c r="K30" s="13"/>
      <c r="L30" s="32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1" customFormat="1" ht="6.95" customHeight="1">
      <c r="A31" s="13"/>
      <c r="B31" s="14"/>
      <c r="C31" s="13"/>
      <c r="D31" s="19"/>
      <c r="E31" s="19"/>
      <c r="F31" s="19"/>
      <c r="G31" s="19"/>
      <c r="H31" s="19"/>
      <c r="I31" s="19"/>
      <c r="J31" s="19"/>
      <c r="K31" s="19"/>
      <c r="L31" s="32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1" customFormat="1" ht="14.45" customHeight="1">
      <c r="A32" s="13"/>
      <c r="B32" s="14"/>
      <c r="C32" s="13"/>
      <c r="D32" s="13"/>
      <c r="E32" s="13"/>
      <c r="F32" s="21" t="s">
        <v>31</v>
      </c>
      <c r="G32" s="13"/>
      <c r="H32" s="13"/>
      <c r="I32" s="21" t="s">
        <v>30</v>
      </c>
      <c r="J32" s="21" t="s">
        <v>32</v>
      </c>
      <c r="K32" s="13"/>
      <c r="L32" s="32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1" customFormat="1" ht="14.45" customHeight="1">
      <c r="A33" s="13"/>
      <c r="B33" s="14"/>
      <c r="C33" s="13"/>
      <c r="D33" s="22" t="s">
        <v>33</v>
      </c>
      <c r="E33" s="23" t="s">
        <v>34</v>
      </c>
      <c r="F33" s="24">
        <f>ROUND((SUM(BE118:BE131)),2)</f>
        <v>0</v>
      </c>
      <c r="G33" s="25"/>
      <c r="H33" s="25"/>
      <c r="I33" s="42">
        <v>0.2</v>
      </c>
      <c r="J33" s="24">
        <f>ROUND(((SUM(BE118:BE131))*I33),2)</f>
        <v>0</v>
      </c>
      <c r="K33" s="13"/>
      <c r="L33" s="32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1" customFormat="1" ht="14.45" customHeight="1">
      <c r="A34" s="13"/>
      <c r="B34" s="14"/>
      <c r="C34" s="13"/>
      <c r="D34" s="13"/>
      <c r="E34" s="23" t="s">
        <v>35</v>
      </c>
      <c r="F34" s="26">
        <f>ROUND((SUM(BF118:BF131)),2)</f>
        <v>0</v>
      </c>
      <c r="G34" s="13"/>
      <c r="H34" s="13"/>
      <c r="I34" s="43">
        <v>0.2</v>
      </c>
      <c r="J34" s="26">
        <f>ROUND(((SUM(BF118:BF131))*I34),2)</f>
        <v>0</v>
      </c>
      <c r="K34" s="13"/>
      <c r="L34" s="32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1" customFormat="1" ht="14.45" hidden="1" customHeight="1">
      <c r="A35" s="13"/>
      <c r="B35" s="14"/>
      <c r="C35" s="13"/>
      <c r="D35" s="13"/>
      <c r="E35" s="12" t="s">
        <v>36</v>
      </c>
      <c r="F35" s="26">
        <f>ROUND((SUM(BG118:BG131)),2)</f>
        <v>0</v>
      </c>
      <c r="G35" s="13"/>
      <c r="H35" s="13"/>
      <c r="I35" s="43">
        <v>0.2</v>
      </c>
      <c r="J35" s="26">
        <f>0</f>
        <v>0</v>
      </c>
      <c r="K35" s="13"/>
      <c r="L35" s="32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1" customFormat="1" ht="14.45" hidden="1" customHeight="1">
      <c r="A36" s="13"/>
      <c r="B36" s="14"/>
      <c r="C36" s="13"/>
      <c r="D36" s="13"/>
      <c r="E36" s="12" t="s">
        <v>37</v>
      </c>
      <c r="F36" s="26">
        <f>ROUND((SUM(BH118:BH131)),2)</f>
        <v>0</v>
      </c>
      <c r="G36" s="13"/>
      <c r="H36" s="13"/>
      <c r="I36" s="43">
        <v>0.2</v>
      </c>
      <c r="J36" s="26">
        <f>0</f>
        <v>0</v>
      </c>
      <c r="K36" s="13"/>
      <c r="L36" s="32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1" customFormat="1" ht="14.45" hidden="1" customHeight="1">
      <c r="A37" s="13"/>
      <c r="B37" s="14"/>
      <c r="C37" s="13"/>
      <c r="D37" s="13"/>
      <c r="E37" s="23" t="s">
        <v>38</v>
      </c>
      <c r="F37" s="24">
        <f>ROUND((SUM(BI118:BI131)),2)</f>
        <v>0</v>
      </c>
      <c r="G37" s="25"/>
      <c r="H37" s="25"/>
      <c r="I37" s="42">
        <v>0</v>
      </c>
      <c r="J37" s="24">
        <f>0</f>
        <v>0</v>
      </c>
      <c r="K37" s="13"/>
      <c r="L37" s="32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1" customFormat="1" ht="6.9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32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1" customFormat="1" ht="25.35" customHeight="1">
      <c r="A39" s="13"/>
      <c r="B39" s="14"/>
      <c r="C39" s="27"/>
      <c r="D39" s="28" t="s">
        <v>39</v>
      </c>
      <c r="E39" s="29"/>
      <c r="F39" s="29"/>
      <c r="G39" s="30" t="s">
        <v>40</v>
      </c>
      <c r="H39" s="31" t="s">
        <v>41</v>
      </c>
      <c r="I39" s="29"/>
      <c r="J39" s="44">
        <f>SUM(J30:J37)</f>
        <v>0</v>
      </c>
      <c r="K39" s="45"/>
      <c r="L39" s="32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1" customFormat="1" ht="14.4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32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4.45" customHeight="1">
      <c r="B41" s="10"/>
      <c r="L41" s="10"/>
    </row>
    <row r="42" spans="1:31" ht="14.45" customHeight="1">
      <c r="B42" s="10"/>
      <c r="L42" s="10"/>
    </row>
    <row r="43" spans="1:31" ht="14.45" customHeight="1">
      <c r="B43" s="10"/>
      <c r="L43" s="10"/>
    </row>
    <row r="44" spans="1:31" ht="14.45" customHeight="1">
      <c r="B44" s="10"/>
      <c r="L44" s="10"/>
    </row>
    <row r="45" spans="1:31" ht="14.45" customHeight="1">
      <c r="B45" s="10"/>
      <c r="L45" s="10"/>
    </row>
    <row r="46" spans="1:31" ht="14.45" customHeight="1">
      <c r="B46" s="10"/>
      <c r="L46" s="10"/>
    </row>
    <row r="47" spans="1:31" ht="14.45" customHeight="1">
      <c r="B47" s="10"/>
      <c r="L47" s="10"/>
    </row>
    <row r="48" spans="1:31" ht="14.45" customHeight="1">
      <c r="B48" s="10"/>
      <c r="L48" s="10"/>
    </row>
    <row r="49" spans="1:31" ht="14.45" customHeight="1">
      <c r="B49" s="10"/>
      <c r="L49" s="10"/>
    </row>
    <row r="50" spans="1:31" s="1" customFormat="1" ht="14.45" customHeight="1">
      <c r="B50" s="32"/>
      <c r="D50" s="33" t="s">
        <v>42</v>
      </c>
      <c r="E50" s="34"/>
      <c r="F50" s="34"/>
      <c r="G50" s="33" t="s">
        <v>43</v>
      </c>
      <c r="H50" s="34"/>
      <c r="I50" s="34"/>
      <c r="J50" s="34"/>
      <c r="K50" s="34"/>
      <c r="L50" s="32"/>
    </row>
    <row r="51" spans="1:31">
      <c r="B51" s="10"/>
      <c r="L51" s="10"/>
    </row>
    <row r="52" spans="1:31">
      <c r="B52" s="10"/>
      <c r="L52" s="10"/>
    </row>
    <row r="53" spans="1:31">
      <c r="B53" s="10"/>
      <c r="L53" s="10"/>
    </row>
    <row r="54" spans="1:31">
      <c r="B54" s="10"/>
      <c r="L54" s="10"/>
    </row>
    <row r="55" spans="1:31">
      <c r="B55" s="10"/>
      <c r="L55" s="10"/>
    </row>
    <row r="56" spans="1:31">
      <c r="B56" s="10"/>
      <c r="L56" s="10"/>
    </row>
    <row r="57" spans="1:31">
      <c r="B57" s="10"/>
      <c r="L57" s="10"/>
    </row>
    <row r="58" spans="1:31">
      <c r="B58" s="10"/>
      <c r="L58" s="10"/>
    </row>
    <row r="59" spans="1:31">
      <c r="B59" s="10"/>
      <c r="L59" s="10"/>
    </row>
    <row r="60" spans="1:31">
      <c r="B60" s="10"/>
      <c r="L60" s="10"/>
    </row>
    <row r="61" spans="1:31" s="1" customFormat="1" ht="12.75">
      <c r="A61" s="13"/>
      <c r="B61" s="14"/>
      <c r="C61" s="13"/>
      <c r="D61" s="35" t="s">
        <v>44</v>
      </c>
      <c r="E61" s="36"/>
      <c r="F61" s="37" t="s">
        <v>45</v>
      </c>
      <c r="G61" s="35" t="s">
        <v>44</v>
      </c>
      <c r="H61" s="36"/>
      <c r="I61" s="36"/>
      <c r="J61" s="46" t="s">
        <v>45</v>
      </c>
      <c r="K61" s="36"/>
      <c r="L61" s="32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>
      <c r="B62" s="10"/>
      <c r="L62" s="10"/>
    </row>
    <row r="63" spans="1:31">
      <c r="B63" s="10"/>
      <c r="L63" s="10"/>
    </row>
    <row r="64" spans="1:31">
      <c r="B64" s="10"/>
      <c r="L64" s="10"/>
    </row>
    <row r="65" spans="1:31" s="1" customFormat="1" ht="12.75">
      <c r="A65" s="13"/>
      <c r="B65" s="14"/>
      <c r="C65" s="13"/>
      <c r="D65" s="33" t="s">
        <v>46</v>
      </c>
      <c r="E65" s="48"/>
      <c r="F65" s="48"/>
      <c r="G65" s="33" t="s">
        <v>47</v>
      </c>
      <c r="H65" s="48"/>
      <c r="I65" s="48"/>
      <c r="J65" s="48"/>
      <c r="K65" s="48"/>
      <c r="L65" s="32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>
      <c r="B66" s="10"/>
      <c r="G66" s="212"/>
      <c r="H66" s="212"/>
      <c r="I66" s="212"/>
      <c r="J66" s="212"/>
      <c r="L66" s="10"/>
    </row>
    <row r="67" spans="1:31">
      <c r="B67" s="10"/>
      <c r="G67" s="212"/>
      <c r="H67" s="212"/>
      <c r="I67" s="212"/>
      <c r="J67" s="212"/>
      <c r="L67" s="10"/>
    </row>
    <row r="68" spans="1:31">
      <c r="B68" s="10"/>
      <c r="G68" s="212"/>
      <c r="H68" s="212"/>
      <c r="I68" s="212"/>
      <c r="J68" s="212"/>
      <c r="L68" s="10"/>
    </row>
    <row r="69" spans="1:31">
      <c r="B69" s="10"/>
      <c r="G69" s="212"/>
      <c r="H69" s="212"/>
      <c r="I69" s="212"/>
      <c r="J69" s="212"/>
      <c r="L69" s="10"/>
    </row>
    <row r="70" spans="1:31">
      <c r="B70" s="10"/>
      <c r="G70" s="212"/>
      <c r="H70" s="212"/>
      <c r="I70" s="212"/>
      <c r="J70" s="212"/>
      <c r="L70" s="10"/>
    </row>
    <row r="71" spans="1:31">
      <c r="B71" s="10"/>
      <c r="G71" s="212"/>
      <c r="H71" s="212"/>
      <c r="I71" s="212"/>
      <c r="J71" s="212"/>
      <c r="L71" s="10"/>
    </row>
    <row r="72" spans="1:31">
      <c r="B72" s="10"/>
      <c r="G72" s="212"/>
      <c r="H72" s="212"/>
      <c r="I72" s="212"/>
      <c r="J72" s="212"/>
      <c r="L72" s="10"/>
    </row>
    <row r="73" spans="1:31">
      <c r="B73" s="10"/>
      <c r="G73" s="212"/>
      <c r="H73" s="212"/>
      <c r="I73" s="212"/>
      <c r="J73" s="212"/>
      <c r="L73" s="10"/>
    </row>
    <row r="74" spans="1:31">
      <c r="B74" s="10"/>
      <c r="G74" s="212"/>
      <c r="H74" s="212"/>
      <c r="I74" s="212"/>
      <c r="J74" s="212"/>
      <c r="L74" s="10"/>
    </row>
    <row r="75" spans="1:31">
      <c r="B75" s="10"/>
      <c r="G75" s="212"/>
      <c r="H75" s="212"/>
      <c r="I75" s="212"/>
      <c r="J75" s="212"/>
      <c r="L75" s="10"/>
    </row>
    <row r="76" spans="1:31" s="1" customFormat="1" ht="12.75">
      <c r="A76" s="13"/>
      <c r="B76" s="14"/>
      <c r="C76" s="13"/>
      <c r="D76" s="35" t="s">
        <v>44</v>
      </c>
      <c r="E76" s="36"/>
      <c r="F76" s="37" t="s">
        <v>45</v>
      </c>
      <c r="G76" s="35" t="s">
        <v>44</v>
      </c>
      <c r="H76" s="36"/>
      <c r="I76" s="36"/>
      <c r="J76" s="46" t="s">
        <v>45</v>
      </c>
      <c r="K76" s="36"/>
      <c r="L76" s="32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s="1" customFormat="1" ht="14.45" customHeight="1">
      <c r="A77" s="1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2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81" spans="1:47" s="1" customFormat="1" ht="6.95" hidden="1" customHeight="1">
      <c r="A81" s="1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2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47" s="1" customFormat="1" ht="24.95" hidden="1" customHeight="1">
      <c r="A82" s="13"/>
      <c r="B82" s="14"/>
      <c r="C82" s="11" t="s">
        <v>88</v>
      </c>
      <c r="D82" s="13"/>
      <c r="E82" s="13"/>
      <c r="F82" s="13"/>
      <c r="G82" s="13"/>
      <c r="H82" s="13"/>
      <c r="I82" s="13"/>
      <c r="J82" s="13"/>
      <c r="K82" s="13"/>
      <c r="L82" s="32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47" s="1" customFormat="1" ht="6.95" hidden="1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32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47" s="1" customFormat="1" ht="12" hidden="1" customHeight="1">
      <c r="A84" s="13"/>
      <c r="B84" s="14"/>
      <c r="C84" s="12" t="s">
        <v>12</v>
      </c>
      <c r="D84" s="13"/>
      <c r="E84" s="13"/>
      <c r="F84" s="13"/>
      <c r="G84" s="13"/>
      <c r="H84" s="13"/>
      <c r="I84" s="13"/>
      <c r="J84" s="13"/>
      <c r="K84" s="13"/>
      <c r="L84" s="32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47" s="1" customFormat="1" ht="16.5" hidden="1" customHeight="1">
      <c r="A85" s="13"/>
      <c r="B85" s="14"/>
      <c r="C85" s="13"/>
      <c r="D85" s="13"/>
      <c r="E85" s="208" t="str">
        <f>E7</f>
        <v>Rekonštrukcia strechy maštalí - 3 hospodárske budovy - maštale</v>
      </c>
      <c r="F85" s="209"/>
      <c r="G85" s="209"/>
      <c r="H85" s="209"/>
      <c r="I85" s="13"/>
      <c r="J85" s="13"/>
      <c r="K85" s="13"/>
      <c r="L85" s="32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47" s="1" customFormat="1" ht="12" hidden="1" customHeight="1">
      <c r="A86" s="13"/>
      <c r="B86" s="14"/>
      <c r="C86" s="12" t="s">
        <v>86</v>
      </c>
      <c r="D86" s="13"/>
      <c r="E86" s="13"/>
      <c r="F86" s="13"/>
      <c r="G86" s="13"/>
      <c r="H86" s="13"/>
      <c r="I86" s="13"/>
      <c r="J86" s="13"/>
      <c r="K86" s="13"/>
      <c r="L86" s="32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47" s="1" customFormat="1" ht="16.5" hidden="1" customHeight="1">
      <c r="A87" s="13"/>
      <c r="B87" s="14"/>
      <c r="C87" s="13"/>
      <c r="D87" s="13"/>
      <c r="E87" s="189" t="str">
        <f>E9</f>
        <v>SO 01.3 - Výmena strešnej krytiny - maštaľ č.3</v>
      </c>
      <c r="F87" s="210"/>
      <c r="G87" s="210"/>
      <c r="H87" s="210"/>
      <c r="I87" s="13"/>
      <c r="J87" s="13"/>
      <c r="K87" s="13"/>
      <c r="L87" s="32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47" s="1" customFormat="1" ht="6.95" hidden="1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32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47" s="1" customFormat="1" ht="12" hidden="1" customHeight="1">
      <c r="A89" s="13"/>
      <c r="B89" s="14"/>
      <c r="C89" s="12" t="s">
        <v>16</v>
      </c>
      <c r="D89" s="13"/>
      <c r="E89" s="13"/>
      <c r="F89" s="15" t="str">
        <f>F12</f>
        <v>Vrakúň</v>
      </c>
      <c r="G89" s="13"/>
      <c r="H89" s="13"/>
      <c r="I89" s="12" t="s">
        <v>18</v>
      </c>
      <c r="J89" s="39" t="str">
        <f>IF(J12="","",J12)</f>
        <v/>
      </c>
      <c r="K89" s="13"/>
      <c r="L89" s="32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47" s="1" customFormat="1" ht="6.95" hidden="1" customHeight="1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32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47" s="1" customFormat="1" ht="40.15" hidden="1" customHeight="1">
      <c r="A91" s="13"/>
      <c r="B91" s="14"/>
      <c r="C91" s="12" t="s">
        <v>19</v>
      </c>
      <c r="D91" s="13"/>
      <c r="E91" s="13"/>
      <c r="F91" s="15" t="str">
        <f>E15</f>
        <v>ARVUM, Poľnohospodárske družstvo, Vrakúň</v>
      </c>
      <c r="G91" s="13"/>
      <c r="H91" s="13"/>
      <c r="I91" s="12" t="s">
        <v>25</v>
      </c>
      <c r="J91" s="18">
        <f>E21</f>
        <v>0</v>
      </c>
      <c r="K91" s="13"/>
      <c r="L91" s="32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47" s="1" customFormat="1" ht="15.2" hidden="1" customHeight="1">
      <c r="A92" s="13"/>
      <c r="B92" s="14"/>
      <c r="C92" s="12" t="s">
        <v>24</v>
      </c>
      <c r="D92" s="13"/>
      <c r="E92" s="13"/>
      <c r="F92" s="15" t="str">
        <f>IF(E18="","",E18)</f>
        <v/>
      </c>
      <c r="G92" s="13"/>
      <c r="H92" s="13"/>
      <c r="I92" s="12" t="s">
        <v>27</v>
      </c>
      <c r="J92" s="18">
        <f>E24</f>
        <v>0</v>
      </c>
      <c r="K92" s="13"/>
      <c r="L92" s="32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47" s="1" customFormat="1" ht="10.35" hidden="1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32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47" s="1" customFormat="1" ht="29.25" hidden="1" customHeight="1">
      <c r="A94" s="13"/>
      <c r="B94" s="14"/>
      <c r="C94" s="53" t="s">
        <v>89</v>
      </c>
      <c r="D94" s="27"/>
      <c r="E94" s="27"/>
      <c r="F94" s="27"/>
      <c r="G94" s="27"/>
      <c r="H94" s="27"/>
      <c r="I94" s="27"/>
      <c r="J94" s="81" t="s">
        <v>90</v>
      </c>
      <c r="K94" s="27"/>
      <c r="L94" s="32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47" s="1" customFormat="1" ht="10.35" hidden="1" customHeight="1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32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47" s="1" customFormat="1" ht="22.9" hidden="1" customHeight="1">
      <c r="A96" s="13"/>
      <c r="B96" s="14"/>
      <c r="C96" s="54" t="s">
        <v>91</v>
      </c>
      <c r="D96" s="13"/>
      <c r="E96" s="13"/>
      <c r="F96" s="13"/>
      <c r="G96" s="13"/>
      <c r="H96" s="13"/>
      <c r="I96" s="13"/>
      <c r="J96" s="41">
        <f>J118</f>
        <v>0</v>
      </c>
      <c r="K96" s="13"/>
      <c r="L96" s="32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U96" s="47" t="s">
        <v>92</v>
      </c>
    </row>
    <row r="97" spans="1:31" s="3" customFormat="1" ht="24.95" hidden="1" customHeight="1">
      <c r="B97" s="55"/>
      <c r="D97" s="56" t="s">
        <v>93</v>
      </c>
      <c r="E97" s="57"/>
      <c r="F97" s="57"/>
      <c r="G97" s="57"/>
      <c r="H97" s="57"/>
      <c r="I97" s="57"/>
      <c r="J97" s="82">
        <f>J119</f>
        <v>0</v>
      </c>
      <c r="L97" s="55"/>
    </row>
    <row r="98" spans="1:31" s="4" customFormat="1" ht="19.899999999999999" hidden="1" customHeight="1">
      <c r="B98" s="58"/>
      <c r="D98" s="59" t="s">
        <v>94</v>
      </c>
      <c r="E98" s="60"/>
      <c r="F98" s="60"/>
      <c r="G98" s="60"/>
      <c r="H98" s="60"/>
      <c r="I98" s="60"/>
      <c r="J98" s="83">
        <f>J120</f>
        <v>0</v>
      </c>
      <c r="L98" s="58"/>
    </row>
    <row r="99" spans="1:31" s="1" customFormat="1" ht="21.75" hidden="1" customHeight="1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32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" customFormat="1" ht="6.95" hidden="1" customHeight="1">
      <c r="A100" s="13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32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idden="1"/>
    <row r="102" spans="1:31" hidden="1"/>
    <row r="103" spans="1:31" hidden="1"/>
    <row r="104" spans="1:31" s="1" customFormat="1" ht="6.95" customHeight="1">
      <c r="A104" s="13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32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" customFormat="1" ht="24.95" customHeight="1">
      <c r="A105" s="13"/>
      <c r="B105" s="14"/>
      <c r="C105" s="11" t="s">
        <v>95</v>
      </c>
      <c r="D105" s="13"/>
      <c r="E105" s="13"/>
      <c r="F105" s="13"/>
      <c r="G105" s="13"/>
      <c r="H105" s="13"/>
      <c r="I105" s="13"/>
      <c r="J105" s="13"/>
      <c r="K105" s="13"/>
      <c r="L105" s="32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" customFormat="1" ht="6.95" customHeight="1">
      <c r="A106" s="13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32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" customFormat="1" ht="12" customHeight="1">
      <c r="A107" s="13"/>
      <c r="B107" s="14"/>
      <c r="C107" s="12" t="s">
        <v>12</v>
      </c>
      <c r="D107" s="13"/>
      <c r="E107" s="13"/>
      <c r="F107" s="13"/>
      <c r="G107" s="13"/>
      <c r="H107" s="13"/>
      <c r="I107" s="13"/>
      <c r="J107" s="13"/>
      <c r="K107" s="13"/>
      <c r="L107" s="32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" customFormat="1" ht="16.5" customHeight="1">
      <c r="A108" s="13"/>
      <c r="B108" s="14"/>
      <c r="C108" s="13"/>
      <c r="D108" s="13"/>
      <c r="E108" s="208" t="str">
        <f>E7</f>
        <v>Rekonštrukcia strechy maštalí - 3 hospodárske budovy - maštale</v>
      </c>
      <c r="F108" s="209"/>
      <c r="G108" s="209"/>
      <c r="H108" s="209"/>
      <c r="I108" s="13"/>
      <c r="J108" s="13"/>
      <c r="K108" s="13"/>
      <c r="L108" s="32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" customFormat="1" ht="12" customHeight="1">
      <c r="A109" s="13"/>
      <c r="B109" s="14"/>
      <c r="C109" s="12" t="s">
        <v>86</v>
      </c>
      <c r="D109" s="13"/>
      <c r="E109" s="13"/>
      <c r="F109" s="13"/>
      <c r="G109" s="13"/>
      <c r="H109" s="13"/>
      <c r="I109" s="13"/>
      <c r="J109" s="13"/>
      <c r="K109" s="13"/>
      <c r="L109" s="3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" customFormat="1" ht="16.5" customHeight="1">
      <c r="A110" s="13"/>
      <c r="B110" s="14"/>
      <c r="C110" s="13"/>
      <c r="D110" s="13"/>
      <c r="E110" s="189" t="str">
        <f>E9</f>
        <v>SO 01.3 - Výmena strešnej krytiny - maštaľ č.3</v>
      </c>
      <c r="F110" s="210"/>
      <c r="G110" s="210"/>
      <c r="H110" s="210"/>
      <c r="I110" s="13"/>
      <c r="J110" s="13"/>
      <c r="K110" s="13"/>
      <c r="L110" s="32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" customFormat="1" ht="6.95" customHeight="1">
      <c r="A111" s="13"/>
      <c r="B111" s="14"/>
      <c r="C111" s="13"/>
      <c r="D111" s="13"/>
      <c r="E111" s="13"/>
      <c r="F111" s="13"/>
      <c r="G111" s="13"/>
      <c r="H111" s="13"/>
      <c r="I111" s="13"/>
      <c r="J111" s="13"/>
      <c r="K111" s="13"/>
      <c r="L111" s="32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" customFormat="1" ht="12" customHeight="1">
      <c r="A112" s="13"/>
      <c r="B112" s="14"/>
      <c r="C112" s="12" t="s">
        <v>16</v>
      </c>
      <c r="D112" s="13"/>
      <c r="E112" s="13"/>
      <c r="F112" s="15" t="str">
        <f>F12</f>
        <v>Vrakúň</v>
      </c>
      <c r="G112" s="13"/>
      <c r="H112" s="13"/>
      <c r="I112" s="12" t="s">
        <v>18</v>
      </c>
      <c r="J112" s="39" t="str">
        <f>IF(J12="","",J12)</f>
        <v/>
      </c>
      <c r="K112" s="13"/>
      <c r="L112" s="32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65" s="1" customFormat="1" ht="6.95" customHeight="1">
      <c r="A113" s="13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32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65" s="1" customFormat="1" ht="40.15" customHeight="1">
      <c r="A114" s="13"/>
      <c r="B114" s="14"/>
      <c r="C114" s="12" t="s">
        <v>19</v>
      </c>
      <c r="D114" s="13"/>
      <c r="E114" s="13"/>
      <c r="F114" s="15" t="str">
        <f>E15</f>
        <v>ARVUM, Poľnohospodárske družstvo, Vrakúň</v>
      </c>
      <c r="G114" s="13"/>
      <c r="H114" s="13"/>
      <c r="I114" s="12" t="s">
        <v>25</v>
      </c>
      <c r="J114" s="18">
        <f>E21</f>
        <v>0</v>
      </c>
      <c r="K114" s="13"/>
      <c r="L114" s="32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65" s="1" customFormat="1" ht="15.2" customHeight="1">
      <c r="A115" s="13"/>
      <c r="B115" s="14"/>
      <c r="C115" s="12" t="s">
        <v>24</v>
      </c>
      <c r="D115" s="13"/>
      <c r="E115" s="13"/>
      <c r="F115" s="15" t="str">
        <f>IF(E18="","",E18)</f>
        <v/>
      </c>
      <c r="G115" s="13"/>
      <c r="H115" s="13"/>
      <c r="I115" s="12" t="s">
        <v>27</v>
      </c>
      <c r="J115" s="18">
        <f>E24</f>
        <v>0</v>
      </c>
      <c r="K115" s="13"/>
      <c r="L115" s="32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65" s="1" customFormat="1" ht="10.35" customHeight="1">
      <c r="A116" s="13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32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65" s="5" customFormat="1" ht="29.25" customHeight="1">
      <c r="A117" s="61"/>
      <c r="B117" s="62"/>
      <c r="C117" s="63" t="s">
        <v>96</v>
      </c>
      <c r="D117" s="64" t="s">
        <v>54</v>
      </c>
      <c r="E117" s="64" t="s">
        <v>50</v>
      </c>
      <c r="F117" s="64" t="s">
        <v>51</v>
      </c>
      <c r="G117" s="64" t="s">
        <v>97</v>
      </c>
      <c r="H117" s="64" t="s">
        <v>98</v>
      </c>
      <c r="I117" s="64" t="s">
        <v>99</v>
      </c>
      <c r="J117" s="84" t="s">
        <v>90</v>
      </c>
      <c r="K117" s="85" t="s">
        <v>100</v>
      </c>
      <c r="L117" s="86"/>
      <c r="M117" s="87" t="s">
        <v>1</v>
      </c>
      <c r="N117" s="88" t="s">
        <v>33</v>
      </c>
      <c r="O117" s="88" t="s">
        <v>101</v>
      </c>
      <c r="P117" s="88" t="s">
        <v>102</v>
      </c>
      <c r="Q117" s="88" t="s">
        <v>103</v>
      </c>
      <c r="R117" s="88" t="s">
        <v>104</v>
      </c>
      <c r="S117" s="88" t="s">
        <v>105</v>
      </c>
      <c r="T117" s="108" t="s">
        <v>106</v>
      </c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</row>
    <row r="118" spans="1:65" s="1" customFormat="1" ht="22.9" customHeight="1">
      <c r="A118" s="13"/>
      <c r="B118" s="14"/>
      <c r="C118" s="65" t="s">
        <v>91</v>
      </c>
      <c r="D118" s="13"/>
      <c r="E118" s="13"/>
      <c r="F118" s="13"/>
      <c r="G118" s="13"/>
      <c r="H118" s="13"/>
      <c r="I118" s="13"/>
      <c r="J118" s="89">
        <f>BK118</f>
        <v>0</v>
      </c>
      <c r="K118" s="13"/>
      <c r="L118" s="14"/>
      <c r="M118" s="90"/>
      <c r="N118" s="91"/>
      <c r="O118" s="19"/>
      <c r="P118" s="92">
        <f>P119</f>
        <v>542.81790999999987</v>
      </c>
      <c r="Q118" s="19"/>
      <c r="R118" s="92">
        <f>R119</f>
        <v>11.457556400000001</v>
      </c>
      <c r="S118" s="19"/>
      <c r="T118" s="109">
        <f>T119</f>
        <v>1E-3</v>
      </c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47" t="s">
        <v>68</v>
      </c>
      <c r="AU118" s="47" t="s">
        <v>92</v>
      </c>
      <c r="BK118" s="114">
        <f>BK119</f>
        <v>0</v>
      </c>
    </row>
    <row r="119" spans="1:65" s="6" customFormat="1" ht="25.9" customHeight="1">
      <c r="B119" s="66"/>
      <c r="D119" s="67" t="s">
        <v>68</v>
      </c>
      <c r="E119" s="68" t="s">
        <v>107</v>
      </c>
      <c r="F119" s="68" t="s">
        <v>108</v>
      </c>
      <c r="J119" s="93">
        <f>BK119</f>
        <v>0</v>
      </c>
      <c r="L119" s="66"/>
      <c r="M119" s="94"/>
      <c r="N119" s="95"/>
      <c r="O119" s="95"/>
      <c r="P119" s="96">
        <f>P120</f>
        <v>542.81790999999987</v>
      </c>
      <c r="Q119" s="95"/>
      <c r="R119" s="96">
        <f>R120</f>
        <v>11.457556400000001</v>
      </c>
      <c r="S119" s="95"/>
      <c r="T119" s="110">
        <f>T120</f>
        <v>1E-3</v>
      </c>
      <c r="AR119" s="67" t="s">
        <v>109</v>
      </c>
      <c r="AT119" s="112" t="s">
        <v>68</v>
      </c>
      <c r="AU119" s="112" t="s">
        <v>69</v>
      </c>
      <c r="AY119" s="67" t="s">
        <v>110</v>
      </c>
      <c r="BK119" s="115">
        <f>BK120</f>
        <v>0</v>
      </c>
    </row>
    <row r="120" spans="1:65" s="6" customFormat="1" ht="22.9" customHeight="1">
      <c r="B120" s="66"/>
      <c r="D120" s="67" t="s">
        <v>68</v>
      </c>
      <c r="E120" s="69" t="s">
        <v>111</v>
      </c>
      <c r="F120" s="69" t="s">
        <v>112</v>
      </c>
      <c r="J120" s="97">
        <f>BK120</f>
        <v>0</v>
      </c>
      <c r="L120" s="66"/>
      <c r="M120" s="94"/>
      <c r="N120" s="95"/>
      <c r="O120" s="95"/>
      <c r="P120" s="96">
        <f>SUM(P121:P131)</f>
        <v>542.81790999999987</v>
      </c>
      <c r="Q120" s="95"/>
      <c r="R120" s="96">
        <f>SUM(R121:R131)</f>
        <v>11.457556400000001</v>
      </c>
      <c r="S120" s="95"/>
      <c r="T120" s="110">
        <f>SUM(T121:T131)</f>
        <v>1E-3</v>
      </c>
      <c r="AR120" s="67" t="s">
        <v>109</v>
      </c>
      <c r="AT120" s="112" t="s">
        <v>68</v>
      </c>
      <c r="AU120" s="112" t="s">
        <v>77</v>
      </c>
      <c r="AY120" s="67" t="s">
        <v>110</v>
      </c>
      <c r="BK120" s="115">
        <f>SUM(BK121:BK131)</f>
        <v>0</v>
      </c>
    </row>
    <row r="121" spans="1:65" s="1" customFormat="1" ht="16.5" customHeight="1">
      <c r="A121" s="13"/>
      <c r="B121" s="70"/>
      <c r="C121" s="71" t="s">
        <v>77</v>
      </c>
      <c r="D121" s="71" t="s">
        <v>113</v>
      </c>
      <c r="E121" s="72" t="s">
        <v>114</v>
      </c>
      <c r="F121" s="73" t="s">
        <v>115</v>
      </c>
      <c r="G121" s="74" t="s">
        <v>116</v>
      </c>
      <c r="H121" s="75">
        <v>735</v>
      </c>
      <c r="I121" s="214"/>
      <c r="J121" s="98">
        <f t="shared" ref="J121:J131" si="0">ROUND(I121*H121,2)</f>
        <v>0</v>
      </c>
      <c r="K121" s="99"/>
      <c r="L121" s="14"/>
      <c r="M121" s="100" t="s">
        <v>1</v>
      </c>
      <c r="N121" s="101" t="s">
        <v>35</v>
      </c>
      <c r="O121" s="102">
        <v>0.66896999999999995</v>
      </c>
      <c r="P121" s="102">
        <f t="shared" ref="P121:P131" si="1">O121*H121</f>
        <v>491.69294999999994</v>
      </c>
      <c r="Q121" s="102">
        <v>1.6000000000000001E-4</v>
      </c>
      <c r="R121" s="102">
        <f t="shared" ref="R121:R131" si="2">Q121*H121</f>
        <v>0.11760000000000001</v>
      </c>
      <c r="S121" s="102">
        <v>0</v>
      </c>
      <c r="T121" s="111">
        <f t="shared" ref="T121:T131" si="3">S121*H121</f>
        <v>0</v>
      </c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R121" s="113" t="s">
        <v>117</v>
      </c>
      <c r="AT121" s="113" t="s">
        <v>113</v>
      </c>
      <c r="AU121" s="113" t="s">
        <v>109</v>
      </c>
      <c r="AY121" s="47" t="s">
        <v>110</v>
      </c>
      <c r="BE121" s="116">
        <f t="shared" ref="BE121:BE131" si="4">IF(N121="základná",J121,0)</f>
        <v>0</v>
      </c>
      <c r="BF121" s="116">
        <f t="shared" ref="BF121:BF131" si="5">IF(N121="znížená",J121,0)</f>
        <v>0</v>
      </c>
      <c r="BG121" s="116">
        <f t="shared" ref="BG121:BG131" si="6">IF(N121="zákl. prenesená",J121,0)</f>
        <v>0</v>
      </c>
      <c r="BH121" s="116">
        <f t="shared" ref="BH121:BH131" si="7">IF(N121="zníž. prenesená",J121,0)</f>
        <v>0</v>
      </c>
      <c r="BI121" s="116">
        <f t="shared" ref="BI121:BI131" si="8">IF(N121="nulová",J121,0)</f>
        <v>0</v>
      </c>
      <c r="BJ121" s="47" t="s">
        <v>109</v>
      </c>
      <c r="BK121" s="116">
        <f t="shared" ref="BK121:BK131" si="9">ROUND(I121*H121,2)</f>
        <v>0</v>
      </c>
      <c r="BL121" s="47" t="s">
        <v>117</v>
      </c>
      <c r="BM121" s="113" t="s">
        <v>118</v>
      </c>
    </row>
    <row r="122" spans="1:65" s="1" customFormat="1" ht="16.5" customHeight="1">
      <c r="A122" s="13"/>
      <c r="B122" s="70"/>
      <c r="C122" s="76" t="s">
        <v>109</v>
      </c>
      <c r="D122" s="76" t="s">
        <v>119</v>
      </c>
      <c r="E122" s="77" t="s">
        <v>120</v>
      </c>
      <c r="F122" s="78" t="s">
        <v>121</v>
      </c>
      <c r="G122" s="79" t="s">
        <v>116</v>
      </c>
      <c r="H122" s="80">
        <v>811.44</v>
      </c>
      <c r="I122" s="215"/>
      <c r="J122" s="103">
        <f t="shared" si="0"/>
        <v>0</v>
      </c>
      <c r="K122" s="104"/>
      <c r="L122" s="105"/>
      <c r="M122" s="106" t="s">
        <v>1</v>
      </c>
      <c r="N122" s="107" t="s">
        <v>35</v>
      </c>
      <c r="O122" s="102">
        <v>0</v>
      </c>
      <c r="P122" s="102">
        <f t="shared" si="1"/>
        <v>0</v>
      </c>
      <c r="Q122" s="102">
        <v>4.81E-3</v>
      </c>
      <c r="R122" s="102">
        <f t="shared" si="2"/>
        <v>3.9030264000000003</v>
      </c>
      <c r="S122" s="102">
        <v>0</v>
      </c>
      <c r="T122" s="111">
        <f t="shared" si="3"/>
        <v>0</v>
      </c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R122" s="113" t="s">
        <v>122</v>
      </c>
      <c r="AT122" s="113" t="s">
        <v>119</v>
      </c>
      <c r="AU122" s="113" t="s">
        <v>109</v>
      </c>
      <c r="AY122" s="47" t="s">
        <v>110</v>
      </c>
      <c r="BE122" s="116">
        <f t="shared" si="4"/>
        <v>0</v>
      </c>
      <c r="BF122" s="116">
        <f t="shared" si="5"/>
        <v>0</v>
      </c>
      <c r="BG122" s="116">
        <f t="shared" si="6"/>
        <v>0</v>
      </c>
      <c r="BH122" s="116">
        <f t="shared" si="7"/>
        <v>0</v>
      </c>
      <c r="BI122" s="116">
        <f t="shared" si="8"/>
        <v>0</v>
      </c>
      <c r="BJ122" s="47" t="s">
        <v>109</v>
      </c>
      <c r="BK122" s="116">
        <f t="shared" si="9"/>
        <v>0</v>
      </c>
      <c r="BL122" s="47" t="s">
        <v>117</v>
      </c>
      <c r="BM122" s="113" t="s">
        <v>123</v>
      </c>
    </row>
    <row r="123" spans="1:65" s="1" customFormat="1" ht="16.5" customHeight="1">
      <c r="A123" s="13"/>
      <c r="B123" s="70"/>
      <c r="C123" s="76" t="s">
        <v>124</v>
      </c>
      <c r="D123" s="76" t="s">
        <v>119</v>
      </c>
      <c r="E123" s="77" t="s">
        <v>125</v>
      </c>
      <c r="F123" s="78" t="s">
        <v>126</v>
      </c>
      <c r="G123" s="79" t="s">
        <v>127</v>
      </c>
      <c r="H123" s="80">
        <v>35</v>
      </c>
      <c r="I123" s="215"/>
      <c r="J123" s="103">
        <f t="shared" si="0"/>
        <v>0</v>
      </c>
      <c r="K123" s="104"/>
      <c r="L123" s="105"/>
      <c r="M123" s="106" t="s">
        <v>1</v>
      </c>
      <c r="N123" s="107" t="s">
        <v>35</v>
      </c>
      <c r="O123" s="102">
        <v>0</v>
      </c>
      <c r="P123" s="102">
        <f t="shared" si="1"/>
        <v>0</v>
      </c>
      <c r="Q123" s="102">
        <v>3.2000000000000002E-3</v>
      </c>
      <c r="R123" s="102">
        <f t="shared" si="2"/>
        <v>0.112</v>
      </c>
      <c r="S123" s="102">
        <v>0</v>
      </c>
      <c r="T123" s="111">
        <f t="shared" si="3"/>
        <v>0</v>
      </c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R123" s="113" t="s">
        <v>128</v>
      </c>
      <c r="AT123" s="113" t="s">
        <v>119</v>
      </c>
      <c r="AU123" s="113" t="s">
        <v>109</v>
      </c>
      <c r="AY123" s="47" t="s">
        <v>110</v>
      </c>
      <c r="BE123" s="116">
        <f t="shared" si="4"/>
        <v>0</v>
      </c>
      <c r="BF123" s="116">
        <f t="shared" si="5"/>
        <v>0</v>
      </c>
      <c r="BG123" s="116">
        <f t="shared" si="6"/>
        <v>0</v>
      </c>
      <c r="BH123" s="116">
        <f t="shared" si="7"/>
        <v>0</v>
      </c>
      <c r="BI123" s="116">
        <f t="shared" si="8"/>
        <v>0</v>
      </c>
      <c r="BJ123" s="47" t="s">
        <v>109</v>
      </c>
      <c r="BK123" s="116">
        <f t="shared" si="9"/>
        <v>0</v>
      </c>
      <c r="BL123" s="47" t="s">
        <v>129</v>
      </c>
      <c r="BM123" s="113" t="s">
        <v>130</v>
      </c>
    </row>
    <row r="124" spans="1:65" s="1" customFormat="1" ht="16.5" customHeight="1">
      <c r="A124" s="13"/>
      <c r="B124" s="70"/>
      <c r="C124" s="76" t="s">
        <v>129</v>
      </c>
      <c r="D124" s="76" t="s">
        <v>119</v>
      </c>
      <c r="E124" s="77" t="s">
        <v>131</v>
      </c>
      <c r="F124" s="78" t="s">
        <v>132</v>
      </c>
      <c r="G124" s="79" t="s">
        <v>127</v>
      </c>
      <c r="H124" s="80">
        <v>12</v>
      </c>
      <c r="I124" s="215"/>
      <c r="J124" s="103">
        <f t="shared" si="0"/>
        <v>0</v>
      </c>
      <c r="K124" s="104"/>
      <c r="L124" s="105"/>
      <c r="M124" s="106" t="s">
        <v>1</v>
      </c>
      <c r="N124" s="107" t="s">
        <v>35</v>
      </c>
      <c r="O124" s="102">
        <v>0</v>
      </c>
      <c r="P124" s="102">
        <f t="shared" si="1"/>
        <v>0</v>
      </c>
      <c r="Q124" s="102">
        <v>1E-4</v>
      </c>
      <c r="R124" s="102">
        <f t="shared" si="2"/>
        <v>1.2000000000000001E-3</v>
      </c>
      <c r="S124" s="102">
        <v>0</v>
      </c>
      <c r="T124" s="111">
        <f t="shared" si="3"/>
        <v>0</v>
      </c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R124" s="113" t="s">
        <v>128</v>
      </c>
      <c r="AT124" s="113" t="s">
        <v>119</v>
      </c>
      <c r="AU124" s="113" t="s">
        <v>109</v>
      </c>
      <c r="AY124" s="47" t="s">
        <v>110</v>
      </c>
      <c r="BE124" s="116">
        <f t="shared" si="4"/>
        <v>0</v>
      </c>
      <c r="BF124" s="116">
        <f t="shared" si="5"/>
        <v>0</v>
      </c>
      <c r="BG124" s="116">
        <f t="shared" si="6"/>
        <v>0</v>
      </c>
      <c r="BH124" s="116">
        <f t="shared" si="7"/>
        <v>0</v>
      </c>
      <c r="BI124" s="116">
        <f t="shared" si="8"/>
        <v>0</v>
      </c>
      <c r="BJ124" s="47" t="s">
        <v>109</v>
      </c>
      <c r="BK124" s="116">
        <f t="shared" si="9"/>
        <v>0</v>
      </c>
      <c r="BL124" s="47" t="s">
        <v>129</v>
      </c>
      <c r="BM124" s="113" t="s">
        <v>133</v>
      </c>
    </row>
    <row r="125" spans="1:65" s="1" customFormat="1" ht="16.5" customHeight="1">
      <c r="A125" s="13"/>
      <c r="B125" s="70"/>
      <c r="C125" s="76" t="s">
        <v>134</v>
      </c>
      <c r="D125" s="76" t="s">
        <v>119</v>
      </c>
      <c r="E125" s="77" t="s">
        <v>135</v>
      </c>
      <c r="F125" s="78" t="s">
        <v>136</v>
      </c>
      <c r="G125" s="79" t="s">
        <v>137</v>
      </c>
      <c r="H125" s="80">
        <v>4</v>
      </c>
      <c r="I125" s="215"/>
      <c r="J125" s="103">
        <f t="shared" si="0"/>
        <v>0</v>
      </c>
      <c r="K125" s="104"/>
      <c r="L125" s="105"/>
      <c r="M125" s="106" t="s">
        <v>1</v>
      </c>
      <c r="N125" s="107" t="s">
        <v>35</v>
      </c>
      <c r="O125" s="102">
        <v>0</v>
      </c>
      <c r="P125" s="102">
        <f t="shared" si="1"/>
        <v>0</v>
      </c>
      <c r="Q125" s="102">
        <v>2E-3</v>
      </c>
      <c r="R125" s="102">
        <f t="shared" si="2"/>
        <v>8.0000000000000002E-3</v>
      </c>
      <c r="S125" s="102">
        <v>0</v>
      </c>
      <c r="T125" s="111">
        <f t="shared" si="3"/>
        <v>0</v>
      </c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R125" s="113" t="s">
        <v>128</v>
      </c>
      <c r="AT125" s="113" t="s">
        <v>119</v>
      </c>
      <c r="AU125" s="113" t="s">
        <v>109</v>
      </c>
      <c r="AY125" s="47" t="s">
        <v>110</v>
      </c>
      <c r="BE125" s="116">
        <f t="shared" si="4"/>
        <v>0</v>
      </c>
      <c r="BF125" s="116">
        <f t="shared" si="5"/>
        <v>0</v>
      </c>
      <c r="BG125" s="116">
        <f t="shared" si="6"/>
        <v>0</v>
      </c>
      <c r="BH125" s="116">
        <f t="shared" si="7"/>
        <v>0</v>
      </c>
      <c r="BI125" s="116">
        <f t="shared" si="8"/>
        <v>0</v>
      </c>
      <c r="BJ125" s="47" t="s">
        <v>109</v>
      </c>
      <c r="BK125" s="116">
        <f t="shared" si="9"/>
        <v>0</v>
      </c>
      <c r="BL125" s="47" t="s">
        <v>129</v>
      </c>
      <c r="BM125" s="113" t="s">
        <v>138</v>
      </c>
    </row>
    <row r="126" spans="1:65" s="1" customFormat="1" ht="16.5" customHeight="1">
      <c r="A126" s="13"/>
      <c r="B126" s="70"/>
      <c r="C126" s="76" t="s">
        <v>139</v>
      </c>
      <c r="D126" s="76" t="s">
        <v>119</v>
      </c>
      <c r="E126" s="77" t="s">
        <v>140</v>
      </c>
      <c r="F126" s="78" t="s">
        <v>141</v>
      </c>
      <c r="G126" s="79" t="s">
        <v>127</v>
      </c>
      <c r="H126" s="80">
        <v>8500</v>
      </c>
      <c r="I126" s="215"/>
      <c r="J126" s="103">
        <f t="shared" si="0"/>
        <v>0</v>
      </c>
      <c r="K126" s="104"/>
      <c r="L126" s="105"/>
      <c r="M126" s="106" t="s">
        <v>1</v>
      </c>
      <c r="N126" s="107" t="s">
        <v>35</v>
      </c>
      <c r="O126" s="102">
        <v>0</v>
      </c>
      <c r="P126" s="102">
        <f t="shared" si="1"/>
        <v>0</v>
      </c>
      <c r="Q126" s="102">
        <v>2.0000000000000002E-5</v>
      </c>
      <c r="R126" s="102">
        <f t="shared" si="2"/>
        <v>0.17</v>
      </c>
      <c r="S126" s="102">
        <v>0</v>
      </c>
      <c r="T126" s="111">
        <f t="shared" si="3"/>
        <v>0</v>
      </c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R126" s="113" t="s">
        <v>122</v>
      </c>
      <c r="AT126" s="113" t="s">
        <v>119</v>
      </c>
      <c r="AU126" s="113" t="s">
        <v>109</v>
      </c>
      <c r="AY126" s="47" t="s">
        <v>110</v>
      </c>
      <c r="BE126" s="116">
        <f t="shared" si="4"/>
        <v>0</v>
      </c>
      <c r="BF126" s="116">
        <f t="shared" si="5"/>
        <v>0</v>
      </c>
      <c r="BG126" s="116">
        <f t="shared" si="6"/>
        <v>0</v>
      </c>
      <c r="BH126" s="116">
        <f t="shared" si="7"/>
        <v>0</v>
      </c>
      <c r="BI126" s="116">
        <f t="shared" si="8"/>
        <v>0</v>
      </c>
      <c r="BJ126" s="47" t="s">
        <v>109</v>
      </c>
      <c r="BK126" s="116">
        <f t="shared" si="9"/>
        <v>0</v>
      </c>
      <c r="BL126" s="47" t="s">
        <v>117</v>
      </c>
      <c r="BM126" s="113" t="s">
        <v>142</v>
      </c>
    </row>
    <row r="127" spans="1:65" s="1" customFormat="1" ht="16.5" customHeight="1">
      <c r="A127" s="13"/>
      <c r="B127" s="70"/>
      <c r="C127" s="76" t="s">
        <v>143</v>
      </c>
      <c r="D127" s="76" t="s">
        <v>119</v>
      </c>
      <c r="E127" s="77" t="s">
        <v>144</v>
      </c>
      <c r="F127" s="78" t="s">
        <v>145</v>
      </c>
      <c r="G127" s="79" t="s">
        <v>146</v>
      </c>
      <c r="H127" s="80">
        <v>12.76</v>
      </c>
      <c r="I127" s="215"/>
      <c r="J127" s="103">
        <f t="shared" si="0"/>
        <v>0</v>
      </c>
      <c r="K127" s="104"/>
      <c r="L127" s="105"/>
      <c r="M127" s="106" t="s">
        <v>1</v>
      </c>
      <c r="N127" s="107" t="s">
        <v>35</v>
      </c>
      <c r="O127" s="102">
        <v>0</v>
      </c>
      <c r="P127" s="102">
        <f t="shared" si="1"/>
        <v>0</v>
      </c>
      <c r="Q127" s="102">
        <v>0.55000000000000004</v>
      </c>
      <c r="R127" s="102">
        <f t="shared" si="2"/>
        <v>7.0180000000000007</v>
      </c>
      <c r="S127" s="102">
        <v>0</v>
      </c>
      <c r="T127" s="111">
        <f t="shared" si="3"/>
        <v>0</v>
      </c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R127" s="113" t="s">
        <v>122</v>
      </c>
      <c r="AT127" s="113" t="s">
        <v>119</v>
      </c>
      <c r="AU127" s="113" t="s">
        <v>109</v>
      </c>
      <c r="AY127" s="47" t="s">
        <v>110</v>
      </c>
      <c r="BE127" s="116">
        <f t="shared" si="4"/>
        <v>0</v>
      </c>
      <c r="BF127" s="116">
        <f t="shared" si="5"/>
        <v>0</v>
      </c>
      <c r="BG127" s="116">
        <f t="shared" si="6"/>
        <v>0</v>
      </c>
      <c r="BH127" s="116">
        <f t="shared" si="7"/>
        <v>0</v>
      </c>
      <c r="BI127" s="116">
        <f t="shared" si="8"/>
        <v>0</v>
      </c>
      <c r="BJ127" s="47" t="s">
        <v>109</v>
      </c>
      <c r="BK127" s="116">
        <f t="shared" si="9"/>
        <v>0</v>
      </c>
      <c r="BL127" s="47" t="s">
        <v>117</v>
      </c>
      <c r="BM127" s="113" t="s">
        <v>147</v>
      </c>
    </row>
    <row r="128" spans="1:65" s="1" customFormat="1" ht="16.5" customHeight="1">
      <c r="A128" s="13"/>
      <c r="B128" s="70"/>
      <c r="C128" s="71" t="s">
        <v>128</v>
      </c>
      <c r="D128" s="71" t="s">
        <v>113</v>
      </c>
      <c r="E128" s="72" t="s">
        <v>148</v>
      </c>
      <c r="F128" s="73" t="s">
        <v>149</v>
      </c>
      <c r="G128" s="74" t="s">
        <v>150</v>
      </c>
      <c r="H128" s="75">
        <v>84</v>
      </c>
      <c r="I128" s="214"/>
      <c r="J128" s="98">
        <f t="shared" si="0"/>
        <v>0</v>
      </c>
      <c r="K128" s="99"/>
      <c r="L128" s="14"/>
      <c r="M128" s="100" t="s">
        <v>1</v>
      </c>
      <c r="N128" s="101" t="s">
        <v>35</v>
      </c>
      <c r="O128" s="102">
        <v>0.55057</v>
      </c>
      <c r="P128" s="102">
        <f t="shared" si="1"/>
        <v>46.247880000000002</v>
      </c>
      <c r="Q128" s="102">
        <v>1E-4</v>
      </c>
      <c r="R128" s="102">
        <f t="shared" si="2"/>
        <v>8.4000000000000012E-3</v>
      </c>
      <c r="S128" s="102">
        <v>0</v>
      </c>
      <c r="T128" s="111">
        <f t="shared" si="3"/>
        <v>0</v>
      </c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R128" s="113" t="s">
        <v>117</v>
      </c>
      <c r="AT128" s="113" t="s">
        <v>113</v>
      </c>
      <c r="AU128" s="113" t="s">
        <v>109</v>
      </c>
      <c r="AY128" s="47" t="s">
        <v>110</v>
      </c>
      <c r="BE128" s="116">
        <f t="shared" si="4"/>
        <v>0</v>
      </c>
      <c r="BF128" s="116">
        <f t="shared" si="5"/>
        <v>0</v>
      </c>
      <c r="BG128" s="116">
        <f t="shared" si="6"/>
        <v>0</v>
      </c>
      <c r="BH128" s="116">
        <f t="shared" si="7"/>
        <v>0</v>
      </c>
      <c r="BI128" s="116">
        <f t="shared" si="8"/>
        <v>0</v>
      </c>
      <c r="BJ128" s="47" t="s">
        <v>109</v>
      </c>
      <c r="BK128" s="116">
        <f t="shared" si="9"/>
        <v>0</v>
      </c>
      <c r="BL128" s="47" t="s">
        <v>117</v>
      </c>
      <c r="BM128" s="113" t="s">
        <v>151</v>
      </c>
    </row>
    <row r="129" spans="1:65" s="1" customFormat="1" ht="16.5" customHeight="1">
      <c r="A129" s="13"/>
      <c r="B129" s="70"/>
      <c r="C129" s="76" t="s">
        <v>152</v>
      </c>
      <c r="D129" s="76" t="s">
        <v>119</v>
      </c>
      <c r="E129" s="77" t="s">
        <v>153</v>
      </c>
      <c r="F129" s="78" t="s">
        <v>154</v>
      </c>
      <c r="G129" s="79" t="s">
        <v>150</v>
      </c>
      <c r="H129" s="80">
        <v>84</v>
      </c>
      <c r="I129" s="215"/>
      <c r="J129" s="103">
        <f t="shared" si="0"/>
        <v>0</v>
      </c>
      <c r="K129" s="104"/>
      <c r="L129" s="105"/>
      <c r="M129" s="106" t="s">
        <v>1</v>
      </c>
      <c r="N129" s="107" t="s">
        <v>35</v>
      </c>
      <c r="O129" s="102">
        <v>0</v>
      </c>
      <c r="P129" s="102">
        <f t="shared" si="1"/>
        <v>0</v>
      </c>
      <c r="Q129" s="102">
        <v>1.42E-3</v>
      </c>
      <c r="R129" s="102">
        <f t="shared" si="2"/>
        <v>0.11928</v>
      </c>
      <c r="S129" s="102">
        <v>0</v>
      </c>
      <c r="T129" s="111">
        <f t="shared" si="3"/>
        <v>0</v>
      </c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R129" s="113" t="s">
        <v>122</v>
      </c>
      <c r="AT129" s="113" t="s">
        <v>119</v>
      </c>
      <c r="AU129" s="113" t="s">
        <v>109</v>
      </c>
      <c r="AY129" s="47" t="s">
        <v>110</v>
      </c>
      <c r="BE129" s="116">
        <f t="shared" si="4"/>
        <v>0</v>
      </c>
      <c r="BF129" s="116">
        <f t="shared" si="5"/>
        <v>0</v>
      </c>
      <c r="BG129" s="116">
        <f t="shared" si="6"/>
        <v>0</v>
      </c>
      <c r="BH129" s="116">
        <f t="shared" si="7"/>
        <v>0</v>
      </c>
      <c r="BI129" s="116">
        <f t="shared" si="8"/>
        <v>0</v>
      </c>
      <c r="BJ129" s="47" t="s">
        <v>109</v>
      </c>
      <c r="BK129" s="116">
        <f t="shared" si="9"/>
        <v>0</v>
      </c>
      <c r="BL129" s="47" t="s">
        <v>117</v>
      </c>
      <c r="BM129" s="113" t="s">
        <v>155</v>
      </c>
    </row>
    <row r="130" spans="1:65" s="1" customFormat="1" ht="16.5" customHeight="1">
      <c r="A130" s="13"/>
      <c r="B130" s="70"/>
      <c r="C130" s="71" t="s">
        <v>156</v>
      </c>
      <c r="D130" s="71" t="s">
        <v>113</v>
      </c>
      <c r="E130" s="72" t="s">
        <v>161</v>
      </c>
      <c r="F130" s="73" t="s">
        <v>162</v>
      </c>
      <c r="G130" s="74" t="s">
        <v>127</v>
      </c>
      <c r="H130" s="75">
        <v>1</v>
      </c>
      <c r="I130" s="214"/>
      <c r="J130" s="98">
        <f t="shared" si="0"/>
        <v>0</v>
      </c>
      <c r="K130" s="99"/>
      <c r="L130" s="14"/>
      <c r="M130" s="100" t="s">
        <v>1</v>
      </c>
      <c r="N130" s="101" t="s">
        <v>35</v>
      </c>
      <c r="O130" s="102">
        <v>0.39707999999999999</v>
      </c>
      <c r="P130" s="102">
        <f t="shared" si="1"/>
        <v>0.39707999999999999</v>
      </c>
      <c r="Q130" s="102">
        <v>5.0000000000000002E-5</v>
      </c>
      <c r="R130" s="102">
        <f t="shared" si="2"/>
        <v>5.0000000000000002E-5</v>
      </c>
      <c r="S130" s="102">
        <v>1E-3</v>
      </c>
      <c r="T130" s="111">
        <f t="shared" si="3"/>
        <v>1E-3</v>
      </c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R130" s="113" t="s">
        <v>117</v>
      </c>
      <c r="AT130" s="113" t="s">
        <v>113</v>
      </c>
      <c r="AU130" s="113" t="s">
        <v>109</v>
      </c>
      <c r="AY130" s="47" t="s">
        <v>110</v>
      </c>
      <c r="BE130" s="116">
        <f t="shared" si="4"/>
        <v>0</v>
      </c>
      <c r="BF130" s="116">
        <f t="shared" si="5"/>
        <v>0</v>
      </c>
      <c r="BG130" s="116">
        <f t="shared" si="6"/>
        <v>0</v>
      </c>
      <c r="BH130" s="116">
        <f t="shared" si="7"/>
        <v>0</v>
      </c>
      <c r="BI130" s="116">
        <f t="shared" si="8"/>
        <v>0</v>
      </c>
      <c r="BJ130" s="47" t="s">
        <v>109</v>
      </c>
      <c r="BK130" s="116">
        <f t="shared" si="9"/>
        <v>0</v>
      </c>
      <c r="BL130" s="47" t="s">
        <v>117</v>
      </c>
      <c r="BM130" s="113" t="s">
        <v>170</v>
      </c>
    </row>
    <row r="131" spans="1:65" s="1" customFormat="1" ht="16.5" customHeight="1">
      <c r="A131" s="13"/>
      <c r="B131" s="70"/>
      <c r="C131" s="71" t="s">
        <v>160</v>
      </c>
      <c r="D131" s="71" t="s">
        <v>113</v>
      </c>
      <c r="E131" s="72" t="s">
        <v>165</v>
      </c>
      <c r="F131" s="73" t="s">
        <v>166</v>
      </c>
      <c r="G131" s="74" t="s">
        <v>127</v>
      </c>
      <c r="H131" s="75">
        <v>1</v>
      </c>
      <c r="I131" s="214"/>
      <c r="J131" s="98">
        <f t="shared" si="0"/>
        <v>0</v>
      </c>
      <c r="K131" s="99"/>
      <c r="L131" s="14"/>
      <c r="M131" s="117" t="s">
        <v>1</v>
      </c>
      <c r="N131" s="118" t="s">
        <v>35</v>
      </c>
      <c r="O131" s="119">
        <v>4.4800000000000004</v>
      </c>
      <c r="P131" s="119">
        <f t="shared" si="1"/>
        <v>4.4800000000000004</v>
      </c>
      <c r="Q131" s="119">
        <v>0</v>
      </c>
      <c r="R131" s="119">
        <f t="shared" si="2"/>
        <v>0</v>
      </c>
      <c r="S131" s="119">
        <v>0</v>
      </c>
      <c r="T131" s="120">
        <f t="shared" si="3"/>
        <v>0</v>
      </c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R131" s="113" t="s">
        <v>117</v>
      </c>
      <c r="AT131" s="113" t="s">
        <v>113</v>
      </c>
      <c r="AU131" s="113" t="s">
        <v>109</v>
      </c>
      <c r="AY131" s="47" t="s">
        <v>110</v>
      </c>
      <c r="BE131" s="116">
        <f t="shared" si="4"/>
        <v>0</v>
      </c>
      <c r="BF131" s="116">
        <f t="shared" si="5"/>
        <v>0</v>
      </c>
      <c r="BG131" s="116">
        <f t="shared" si="6"/>
        <v>0</v>
      </c>
      <c r="BH131" s="116">
        <f t="shared" si="7"/>
        <v>0</v>
      </c>
      <c r="BI131" s="116">
        <f t="shared" si="8"/>
        <v>0</v>
      </c>
      <c r="BJ131" s="47" t="s">
        <v>109</v>
      </c>
      <c r="BK131" s="116">
        <f t="shared" si="9"/>
        <v>0</v>
      </c>
      <c r="BL131" s="47" t="s">
        <v>117</v>
      </c>
      <c r="BM131" s="113" t="s">
        <v>167</v>
      </c>
    </row>
    <row r="132" spans="1:65" s="1" customFormat="1" ht="6.95" customHeight="1">
      <c r="A132" s="13"/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14"/>
      <c r="M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</sheetData>
  <autoFilter ref="C117:K131" xr:uid="{00000000-0009-0000-0000-000003000000}"/>
  <mergeCells count="8">
    <mergeCell ref="E87:H87"/>
    <mergeCell ref="E108:H108"/>
    <mergeCell ref="E110:H110"/>
    <mergeCell ref="L2:V2"/>
    <mergeCell ref="E7:H7"/>
    <mergeCell ref="E9:H9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8</vt:i4>
      </vt:variant>
    </vt:vector>
  </HeadingPairs>
  <TitlesOfParts>
    <vt:vector size="12" baseType="lpstr">
      <vt:lpstr>Rekapitulácia stavby</vt:lpstr>
      <vt:lpstr>SO 01.1 - Výmena strešnej...</vt:lpstr>
      <vt:lpstr>SO 01.2 - Výmena strešnej...</vt:lpstr>
      <vt:lpstr>SO 01.3 - Výmena strešnej...</vt:lpstr>
      <vt:lpstr>'Rekapitulácia stavby'!Nyomtatási_cím</vt:lpstr>
      <vt:lpstr>'SO 01.1 - Výmena strešnej...'!Nyomtatási_cím</vt:lpstr>
      <vt:lpstr>'SO 01.2 - Výmena strešnej...'!Nyomtatási_cím</vt:lpstr>
      <vt:lpstr>'SO 01.3 - Výmena strešnej...'!Nyomtatási_cím</vt:lpstr>
      <vt:lpstr>'Rekapitulácia stavby'!Nyomtatási_terület</vt:lpstr>
      <vt:lpstr>'SO 01.1 - Výmena strešnej...'!Nyomtatási_terület</vt:lpstr>
      <vt:lpstr>'SO 01.2 - Výmena strešnej...'!Nyomtatási_terület</vt:lpstr>
      <vt:lpstr>'SO 01.3 - Výmena strešnej...'!Nyomtatási_terület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User 1</cp:lastModifiedBy>
  <dcterms:created xsi:type="dcterms:W3CDTF">2023-05-30T08:06:00Z</dcterms:created>
  <dcterms:modified xsi:type="dcterms:W3CDTF">2023-11-20T12:40:24Z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145E765876034E9BB93A92CB176E9B49</vt:lpwstr>
  </property>
  <property fmtid="{D5CDD505-2E9C-101B-9397-08002B2CF9AE}" pid="3" name="KSOProductBuildVer">
    <vt:lpwstr>1033-11.2.0.11537</vt:lpwstr>
  </property>
</Properties>
</file>