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F:\akce\20013_OpravaMK_Kravsko\PDPS\rozpocty\"/>
    </mc:Choice>
  </mc:AlternateContent>
  <bookViews>
    <workbookView xWindow="0" yWindow="0" windowWidth="0" windowHeight="0"/>
  </bookViews>
  <sheets>
    <sheet name="Rekapitulace stavby" sheetId="1" r:id="rId1"/>
    <sheet name="001 - Místní komunikace 1" sheetId="2" r:id="rId2"/>
    <sheet name="002 - Zpevněné plochy, od..." sheetId="3" r:id="rId3"/>
    <sheet name="003 - Dešťová kanalizace" sheetId="4" r:id="rId4"/>
    <sheet name="001 - Místní komunikace 2" sheetId="5" r:id="rId5"/>
    <sheet name="002 - Zpevněné plochy, od..._01" sheetId="6" r:id="rId6"/>
    <sheet name="001 - Místní komunikace 3" sheetId="7" r:id="rId7"/>
    <sheet name="002 - Zpevněné plochy, od..._02" sheetId="8" r:id="rId8"/>
    <sheet name="001 - Místní komunikace 4" sheetId="9" r:id="rId9"/>
    <sheet name="Seznam figur" sheetId="10" r:id="rId10"/>
  </sheets>
  <definedNames>
    <definedName name="_xlnm.Print_Area" localSheetId="0">'Rekapitulace stavby'!$D$4:$AO$76,'Rekapitulace stavby'!$C$82:$AQ$107</definedName>
    <definedName name="_xlnm.Print_Titles" localSheetId="0">'Rekapitulace stavby'!$92:$92</definedName>
    <definedName name="_xlnm._FilterDatabase" localSheetId="1" hidden="1">'001 - Místní komunikace 1'!$C$136:$K$314</definedName>
    <definedName name="_xlnm.Print_Area" localSheetId="1">'001 - Místní komunikace 1'!$C$4:$J$76,'001 - Místní komunikace 1'!$C$82:$J$116,'001 - Místní komunikace 1'!$C$122:$K$314</definedName>
    <definedName name="_xlnm.Print_Titles" localSheetId="1">'001 - Místní komunikace 1'!$136:$136</definedName>
    <definedName name="_xlnm._FilterDatabase" localSheetId="2" hidden="1">'002 - Zpevněné plochy, od...'!$C$137:$K$296</definedName>
    <definedName name="_xlnm.Print_Area" localSheetId="2">'002 - Zpevněné plochy, od...'!$C$4:$J$76,'002 - Zpevněné plochy, od...'!$C$82:$J$117,'002 - Zpevněné plochy, od...'!$C$123:$K$296</definedName>
    <definedName name="_xlnm.Print_Titles" localSheetId="2">'002 - Zpevněné plochy, od...'!$137:$137</definedName>
    <definedName name="_xlnm._FilterDatabase" localSheetId="3" hidden="1">'003 - Dešťová kanalizace'!$C$140:$K$293</definedName>
    <definedName name="_xlnm.Print_Area" localSheetId="3">'003 - Dešťová kanalizace'!$C$4:$J$76,'003 - Dešťová kanalizace'!$C$82:$J$120,'003 - Dešťová kanalizace'!$C$126:$K$293</definedName>
    <definedName name="_xlnm.Print_Titles" localSheetId="3">'003 - Dešťová kanalizace'!$140:$140</definedName>
    <definedName name="_xlnm._FilterDatabase" localSheetId="4" hidden="1">'001 - Místní komunikace 2'!$C$136:$K$317</definedName>
    <definedName name="_xlnm.Print_Area" localSheetId="4">'001 - Místní komunikace 2'!$C$4:$J$76,'001 - Místní komunikace 2'!$C$82:$J$116,'001 - Místní komunikace 2'!$C$122:$K$317</definedName>
    <definedName name="_xlnm.Print_Titles" localSheetId="4">'001 - Místní komunikace 2'!$136:$136</definedName>
    <definedName name="_xlnm._FilterDatabase" localSheetId="5" hidden="1">'002 - Zpevněné plochy, od..._01'!$C$137:$K$253</definedName>
    <definedName name="_xlnm.Print_Area" localSheetId="5">'002 - Zpevněné plochy, od..._01'!$C$4:$J$76,'002 - Zpevněné plochy, od..._01'!$C$82:$J$117,'002 - Zpevněné plochy, od..._01'!$C$123:$K$253</definedName>
    <definedName name="_xlnm.Print_Titles" localSheetId="5">'002 - Zpevněné plochy, od..._01'!$137:$137</definedName>
    <definedName name="_xlnm._FilterDatabase" localSheetId="6" hidden="1">'001 - Místní komunikace 3'!$C$136:$K$309</definedName>
    <definedName name="_xlnm.Print_Area" localSheetId="6">'001 - Místní komunikace 3'!$C$4:$J$76,'001 - Místní komunikace 3'!$C$82:$J$116,'001 - Místní komunikace 3'!$C$122:$K$309</definedName>
    <definedName name="_xlnm.Print_Titles" localSheetId="6">'001 - Místní komunikace 3'!$136:$136</definedName>
    <definedName name="_xlnm._FilterDatabase" localSheetId="7" hidden="1">'002 - Zpevněné plochy, od..._02'!$C$139:$K$289</definedName>
    <definedName name="_xlnm.Print_Area" localSheetId="7">'002 - Zpevněné plochy, od..._02'!$C$4:$J$76,'002 - Zpevněné plochy, od..._02'!$C$82:$J$119,'002 - Zpevněné plochy, od..._02'!$C$125:$K$289</definedName>
    <definedName name="_xlnm.Print_Titles" localSheetId="7">'002 - Zpevněné plochy, od..._02'!$139:$139</definedName>
    <definedName name="_xlnm._FilterDatabase" localSheetId="8" hidden="1">'001 - Místní komunikace 4'!$C$138:$K$353</definedName>
    <definedName name="_xlnm.Print_Area" localSheetId="8">'001 - Místní komunikace 4'!$C$4:$J$76,'001 - Místní komunikace 4'!$C$82:$J$118,'001 - Místní komunikace 4'!$C$124:$K$353</definedName>
    <definedName name="_xlnm.Print_Titles" localSheetId="8">'001 - Místní komunikace 4'!$138:$138</definedName>
    <definedName name="_xlnm.Print_Area" localSheetId="9">'Seznam figur'!$C$4:$G$284</definedName>
    <definedName name="_xlnm.Print_Titles" localSheetId="9">'Seznam figur'!$9:$9</definedName>
  </definedNames>
  <calcPr/>
</workbook>
</file>

<file path=xl/calcChain.xml><?xml version="1.0" encoding="utf-8"?>
<calcChain xmlns="http://schemas.openxmlformats.org/spreadsheetml/2006/main">
  <c i="10" l="1" r="D7"/>
  <c i="9" r="J41"/>
  <c r="J40"/>
  <c i="1" r="AY106"/>
  <c i="9" r="J39"/>
  <c i="1" r="AX106"/>
  <c i="9" r="BI351"/>
  <c r="BH351"/>
  <c r="BG351"/>
  <c r="BF351"/>
  <c r="T351"/>
  <c r="T350"/>
  <c r="R351"/>
  <c r="R350"/>
  <c r="P351"/>
  <c r="P350"/>
  <c r="BI346"/>
  <c r="BH346"/>
  <c r="BG346"/>
  <c r="BF346"/>
  <c r="T346"/>
  <c r="R346"/>
  <c r="P346"/>
  <c r="BI342"/>
  <c r="BH342"/>
  <c r="BG342"/>
  <c r="BF342"/>
  <c r="T342"/>
  <c r="R342"/>
  <c r="P342"/>
  <c r="BI336"/>
  <c r="BH336"/>
  <c r="BG336"/>
  <c r="BF336"/>
  <c r="T336"/>
  <c r="R336"/>
  <c r="P336"/>
  <c r="BI332"/>
  <c r="BH332"/>
  <c r="BG332"/>
  <c r="BF332"/>
  <c r="T332"/>
  <c r="R332"/>
  <c r="P332"/>
  <c r="BI328"/>
  <c r="BH328"/>
  <c r="BG328"/>
  <c r="BF328"/>
  <c r="T328"/>
  <c r="R328"/>
  <c r="P328"/>
  <c r="BI324"/>
  <c r="BH324"/>
  <c r="BG324"/>
  <c r="BF324"/>
  <c r="T324"/>
  <c r="R324"/>
  <c r="P324"/>
  <c r="BI318"/>
  <c r="BH318"/>
  <c r="BG318"/>
  <c r="BF318"/>
  <c r="T318"/>
  <c r="R318"/>
  <c r="P318"/>
  <c r="BI314"/>
  <c r="BH314"/>
  <c r="BG314"/>
  <c r="BF314"/>
  <c r="T314"/>
  <c r="R314"/>
  <c r="P314"/>
  <c r="BI310"/>
  <c r="BH310"/>
  <c r="BG310"/>
  <c r="BF310"/>
  <c r="T310"/>
  <c r="R310"/>
  <c r="P310"/>
  <c r="BI307"/>
  <c r="BH307"/>
  <c r="BG307"/>
  <c r="BF307"/>
  <c r="T307"/>
  <c r="R307"/>
  <c r="P307"/>
  <c r="BI301"/>
  <c r="BH301"/>
  <c r="BG301"/>
  <c r="BF301"/>
  <c r="T301"/>
  <c r="R301"/>
  <c r="P301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6"/>
  <c r="BH286"/>
  <c r="BG286"/>
  <c r="BF286"/>
  <c r="T286"/>
  <c r="R286"/>
  <c r="P286"/>
  <c r="BI282"/>
  <c r="BH282"/>
  <c r="BG282"/>
  <c r="BF282"/>
  <c r="T282"/>
  <c r="R282"/>
  <c r="P282"/>
  <c r="BI277"/>
  <c r="BH277"/>
  <c r="BG277"/>
  <c r="BF277"/>
  <c r="T277"/>
  <c r="R277"/>
  <c r="P277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1"/>
  <c r="BH221"/>
  <c r="BG221"/>
  <c r="BF221"/>
  <c r="T221"/>
  <c r="T220"/>
  <c r="R221"/>
  <c r="R220"/>
  <c r="P221"/>
  <c r="P220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2"/>
  <c r="BH202"/>
  <c r="BG202"/>
  <c r="BF202"/>
  <c r="T202"/>
  <c r="R202"/>
  <c r="P202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85"/>
  <c r="BH185"/>
  <c r="BG185"/>
  <c r="BF185"/>
  <c r="T185"/>
  <c r="R185"/>
  <c r="P185"/>
  <c r="BI180"/>
  <c r="BH180"/>
  <c r="BG180"/>
  <c r="BF180"/>
  <c r="T180"/>
  <c r="R180"/>
  <c r="P180"/>
  <c r="BI175"/>
  <c r="BH175"/>
  <c r="BG175"/>
  <c r="BF175"/>
  <c r="T175"/>
  <c r="R175"/>
  <c r="P175"/>
  <c r="BI166"/>
  <c r="BH166"/>
  <c r="BG166"/>
  <c r="BF166"/>
  <c r="T166"/>
  <c r="R166"/>
  <c r="P166"/>
  <c r="BI161"/>
  <c r="BH161"/>
  <c r="BG161"/>
  <c r="BF161"/>
  <c r="T161"/>
  <c r="R161"/>
  <c r="P161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F133"/>
  <c r="E131"/>
  <c r="BI116"/>
  <c r="BH116"/>
  <c r="BG116"/>
  <c r="BF116"/>
  <c r="BI115"/>
  <c r="BH115"/>
  <c r="BG115"/>
  <c r="BF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F91"/>
  <c r="E89"/>
  <c r="J26"/>
  <c r="E26"/>
  <c r="J94"/>
  <c r="J25"/>
  <c r="J23"/>
  <c r="E23"/>
  <c r="J93"/>
  <c r="J22"/>
  <c r="J20"/>
  <c r="E20"/>
  <c r="F136"/>
  <c r="J19"/>
  <c r="J17"/>
  <c r="E17"/>
  <c r="F135"/>
  <c r="J16"/>
  <c r="J14"/>
  <c r="J133"/>
  <c r="E7"/>
  <c r="E85"/>
  <c i="8" r="J41"/>
  <c r="J40"/>
  <c i="1" r="AY104"/>
  <c i="8" r="J39"/>
  <c i="1" r="AX104"/>
  <c i="8" r="BI286"/>
  <c r="BH286"/>
  <c r="BG286"/>
  <c r="BF286"/>
  <c r="T286"/>
  <c r="T285"/>
  <c r="R286"/>
  <c r="R285"/>
  <c r="P286"/>
  <c r="P285"/>
  <c r="BI278"/>
  <c r="BH278"/>
  <c r="BG278"/>
  <c r="BF278"/>
  <c r="T278"/>
  <c r="R278"/>
  <c r="P278"/>
  <c r="BI271"/>
  <c r="BH271"/>
  <c r="BG271"/>
  <c r="BF271"/>
  <c r="T271"/>
  <c r="R271"/>
  <c r="P271"/>
  <c r="BI264"/>
  <c r="BH264"/>
  <c r="BG264"/>
  <c r="BF264"/>
  <c r="T264"/>
  <c r="R264"/>
  <c r="P264"/>
  <c r="BI259"/>
  <c r="BH259"/>
  <c r="BG259"/>
  <c r="BF259"/>
  <c r="T259"/>
  <c r="R259"/>
  <c r="P259"/>
  <c r="BI255"/>
  <c r="BH255"/>
  <c r="BG255"/>
  <c r="BF255"/>
  <c r="T255"/>
  <c r="R255"/>
  <c r="P255"/>
  <c r="BI253"/>
  <c r="BH253"/>
  <c r="BG253"/>
  <c r="BF253"/>
  <c r="T253"/>
  <c r="R253"/>
  <c r="P253"/>
  <c r="BI249"/>
  <c r="BH249"/>
  <c r="BG249"/>
  <c r="BF249"/>
  <c r="T249"/>
  <c r="R249"/>
  <c r="P249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0"/>
  <c r="BH220"/>
  <c r="BG220"/>
  <c r="BF220"/>
  <c r="T220"/>
  <c r="T219"/>
  <c r="R220"/>
  <c r="R219"/>
  <c r="P220"/>
  <c r="P219"/>
  <c r="BI216"/>
  <c r="BH216"/>
  <c r="BG216"/>
  <c r="BF216"/>
  <c r="T216"/>
  <c r="R216"/>
  <c r="P216"/>
  <c r="BI213"/>
  <c r="BH213"/>
  <c r="BG213"/>
  <c r="BF213"/>
  <c r="T213"/>
  <c r="R213"/>
  <c r="P213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78"/>
  <c r="BH178"/>
  <c r="BG178"/>
  <c r="BF178"/>
  <c r="T178"/>
  <c r="R178"/>
  <c r="P178"/>
  <c r="BI173"/>
  <c r="BH173"/>
  <c r="BG173"/>
  <c r="BF173"/>
  <c r="T173"/>
  <c r="R173"/>
  <c r="P173"/>
  <c r="BI164"/>
  <c r="BH164"/>
  <c r="BG164"/>
  <c r="BF164"/>
  <c r="T164"/>
  <c r="R164"/>
  <c r="P164"/>
  <c r="BI158"/>
  <c r="BH158"/>
  <c r="BG158"/>
  <c r="BF158"/>
  <c r="T158"/>
  <c r="R158"/>
  <c r="P158"/>
  <c r="BI154"/>
  <c r="BH154"/>
  <c r="BG154"/>
  <c r="BF154"/>
  <c r="T154"/>
  <c r="R154"/>
  <c r="P154"/>
  <c r="BI147"/>
  <c r="BH147"/>
  <c r="BG147"/>
  <c r="BF147"/>
  <c r="T147"/>
  <c r="R147"/>
  <c r="P147"/>
  <c r="BI143"/>
  <c r="BH143"/>
  <c r="BG143"/>
  <c r="BF143"/>
  <c r="T143"/>
  <c r="R143"/>
  <c r="P143"/>
  <c r="F134"/>
  <c r="E132"/>
  <c r="BI117"/>
  <c r="BH117"/>
  <c r="BG117"/>
  <c r="BF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F91"/>
  <c r="E89"/>
  <c r="J26"/>
  <c r="E26"/>
  <c r="J137"/>
  <c r="J25"/>
  <c r="J23"/>
  <c r="E23"/>
  <c r="J93"/>
  <c r="J22"/>
  <c r="J20"/>
  <c r="E20"/>
  <c r="F137"/>
  <c r="J19"/>
  <c r="J17"/>
  <c r="E17"/>
  <c r="F136"/>
  <c r="J16"/>
  <c r="J14"/>
  <c r="J134"/>
  <c r="E7"/>
  <c r="E128"/>
  <c i="7" r="J41"/>
  <c r="J40"/>
  <c i="1" r="AY103"/>
  <c i="7" r="J39"/>
  <c i="1" r="AX103"/>
  <c i="7" r="BI307"/>
  <c r="BH307"/>
  <c r="BG307"/>
  <c r="BF307"/>
  <c r="T307"/>
  <c r="T306"/>
  <c r="R307"/>
  <c r="R306"/>
  <c r="P307"/>
  <c r="P306"/>
  <c r="BI300"/>
  <c r="BH300"/>
  <c r="BG300"/>
  <c r="BF300"/>
  <c r="T300"/>
  <c r="R300"/>
  <c r="P300"/>
  <c r="BI296"/>
  <c r="BH296"/>
  <c r="BG296"/>
  <c r="BF296"/>
  <c r="T296"/>
  <c r="R296"/>
  <c r="P296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4"/>
  <c r="BH244"/>
  <c r="BG244"/>
  <c r="BF244"/>
  <c r="T244"/>
  <c r="R244"/>
  <c r="P244"/>
  <c r="BI239"/>
  <c r="BH239"/>
  <c r="BG239"/>
  <c r="BF239"/>
  <c r="T239"/>
  <c r="R239"/>
  <c r="P239"/>
  <c r="BI235"/>
  <c r="BH235"/>
  <c r="BG235"/>
  <c r="BF235"/>
  <c r="T235"/>
  <c r="R235"/>
  <c r="P235"/>
  <c r="BI230"/>
  <c r="BH230"/>
  <c r="BG230"/>
  <c r="BF230"/>
  <c r="T230"/>
  <c r="R230"/>
  <c r="P230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7"/>
  <c r="BH177"/>
  <c r="BG177"/>
  <c r="BF177"/>
  <c r="T177"/>
  <c r="R177"/>
  <c r="P177"/>
  <c r="BI172"/>
  <c r="BH172"/>
  <c r="BG172"/>
  <c r="BF172"/>
  <c r="T172"/>
  <c r="R172"/>
  <c r="P172"/>
  <c r="BI167"/>
  <c r="BH167"/>
  <c r="BG167"/>
  <c r="BF167"/>
  <c r="T167"/>
  <c r="R167"/>
  <c r="P167"/>
  <c r="BI159"/>
  <c r="BH159"/>
  <c r="BG159"/>
  <c r="BF159"/>
  <c r="T159"/>
  <c r="R159"/>
  <c r="P159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F131"/>
  <c r="E129"/>
  <c r="BI114"/>
  <c r="BH114"/>
  <c r="BG114"/>
  <c r="BF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F91"/>
  <c r="E89"/>
  <c r="J26"/>
  <c r="E26"/>
  <c r="J134"/>
  <c r="J25"/>
  <c r="J23"/>
  <c r="E23"/>
  <c r="J93"/>
  <c r="J22"/>
  <c r="J20"/>
  <c r="E20"/>
  <c r="F134"/>
  <c r="J19"/>
  <c r="J17"/>
  <c r="E17"/>
  <c r="F93"/>
  <c r="J16"/>
  <c r="J14"/>
  <c r="J91"/>
  <c r="E7"/>
  <c r="E85"/>
  <c i="6" r="J41"/>
  <c r="J40"/>
  <c i="1" r="AY101"/>
  <c i="6" r="J39"/>
  <c i="1" r="AX101"/>
  <c i="6" r="BI251"/>
  <c r="BH251"/>
  <c r="BG251"/>
  <c r="BF251"/>
  <c r="T251"/>
  <c r="T250"/>
  <c r="R251"/>
  <c r="R250"/>
  <c r="P251"/>
  <c r="P250"/>
  <c r="BI246"/>
  <c r="BH246"/>
  <c r="BG246"/>
  <c r="BF246"/>
  <c r="T246"/>
  <c r="R246"/>
  <c r="P246"/>
  <c r="BI242"/>
  <c r="BH242"/>
  <c r="BG242"/>
  <c r="BF242"/>
  <c r="T242"/>
  <c r="R242"/>
  <c r="P242"/>
  <c r="BI237"/>
  <c r="BH237"/>
  <c r="BG237"/>
  <c r="BF237"/>
  <c r="T237"/>
  <c r="R237"/>
  <c r="P237"/>
  <c r="BI233"/>
  <c r="BH233"/>
  <c r="BG233"/>
  <c r="BF233"/>
  <c r="T233"/>
  <c r="R233"/>
  <c r="P233"/>
  <c r="BI230"/>
  <c r="BH230"/>
  <c r="BG230"/>
  <c r="BF230"/>
  <c r="T230"/>
  <c r="R230"/>
  <c r="P230"/>
  <c r="BI224"/>
  <c r="BH224"/>
  <c r="BG224"/>
  <c r="BF224"/>
  <c r="T224"/>
  <c r="R224"/>
  <c r="P224"/>
  <c r="BI221"/>
  <c r="BH221"/>
  <c r="BG221"/>
  <c r="BF221"/>
  <c r="T221"/>
  <c r="R221"/>
  <c r="P221"/>
  <c r="BI217"/>
  <c r="BH217"/>
  <c r="BG217"/>
  <c r="BF217"/>
  <c r="T217"/>
  <c r="R217"/>
  <c r="P217"/>
  <c r="BI214"/>
  <c r="BH214"/>
  <c r="BG214"/>
  <c r="BF214"/>
  <c r="T214"/>
  <c r="R214"/>
  <c r="P214"/>
  <c r="BI210"/>
  <c r="BH210"/>
  <c r="BG210"/>
  <c r="BF210"/>
  <c r="T210"/>
  <c r="R210"/>
  <c r="P210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4"/>
  <c r="BH194"/>
  <c r="BG194"/>
  <c r="BF194"/>
  <c r="T194"/>
  <c r="T193"/>
  <c r="R194"/>
  <c r="R193"/>
  <c r="P194"/>
  <c r="P193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6"/>
  <c r="BH176"/>
  <c r="BG176"/>
  <c r="BF176"/>
  <c r="T176"/>
  <c r="R176"/>
  <c r="P176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56"/>
  <c r="BH156"/>
  <c r="BG156"/>
  <c r="BF156"/>
  <c r="T156"/>
  <c r="R156"/>
  <c r="P156"/>
  <c r="BI150"/>
  <c r="BH150"/>
  <c r="BG150"/>
  <c r="BF150"/>
  <c r="T150"/>
  <c r="R150"/>
  <c r="P150"/>
  <c r="BI145"/>
  <c r="BH145"/>
  <c r="BG145"/>
  <c r="BF145"/>
  <c r="T145"/>
  <c r="R145"/>
  <c r="P145"/>
  <c r="BI141"/>
  <c r="BH141"/>
  <c r="BG141"/>
  <c r="BF141"/>
  <c r="T141"/>
  <c r="R141"/>
  <c r="P141"/>
  <c r="F132"/>
  <c r="E130"/>
  <c r="BI115"/>
  <c r="BH115"/>
  <c r="BG115"/>
  <c r="BF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F91"/>
  <c r="E89"/>
  <c r="J26"/>
  <c r="E26"/>
  <c r="J135"/>
  <c r="J25"/>
  <c r="J23"/>
  <c r="E23"/>
  <c r="J134"/>
  <c r="J22"/>
  <c r="J20"/>
  <c r="E20"/>
  <c r="F135"/>
  <c r="J19"/>
  <c r="J17"/>
  <c r="E17"/>
  <c r="F134"/>
  <c r="J16"/>
  <c r="J14"/>
  <c r="J132"/>
  <c r="E7"/>
  <c r="E85"/>
  <c i="5" r="J41"/>
  <c r="J40"/>
  <c i="1" r="AY100"/>
  <c i="5" r="J39"/>
  <c i="1" r="AX100"/>
  <c i="5" r="BI315"/>
  <c r="BH315"/>
  <c r="BG315"/>
  <c r="BF315"/>
  <c r="T315"/>
  <c r="T314"/>
  <c r="R315"/>
  <c r="R314"/>
  <c r="P315"/>
  <c r="P314"/>
  <c r="BI310"/>
  <c r="BH310"/>
  <c r="BG310"/>
  <c r="BF310"/>
  <c r="T310"/>
  <c r="R310"/>
  <c r="P310"/>
  <c r="BI306"/>
  <c r="BH306"/>
  <c r="BG306"/>
  <c r="BF306"/>
  <c r="T306"/>
  <c r="R306"/>
  <c r="P306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41"/>
  <c r="BH241"/>
  <c r="BG241"/>
  <c r="BF241"/>
  <c r="T241"/>
  <c r="R241"/>
  <c r="P241"/>
  <c r="BI236"/>
  <c r="BH236"/>
  <c r="BG236"/>
  <c r="BF236"/>
  <c r="T236"/>
  <c r="R236"/>
  <c r="P236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7"/>
  <c r="BH177"/>
  <c r="BG177"/>
  <c r="BF177"/>
  <c r="T177"/>
  <c r="R177"/>
  <c r="P177"/>
  <c r="BI172"/>
  <c r="BH172"/>
  <c r="BG172"/>
  <c r="BF172"/>
  <c r="T172"/>
  <c r="R172"/>
  <c r="P172"/>
  <c r="BI167"/>
  <c r="BH167"/>
  <c r="BG167"/>
  <c r="BF167"/>
  <c r="T167"/>
  <c r="R167"/>
  <c r="P167"/>
  <c r="BI159"/>
  <c r="BH159"/>
  <c r="BG159"/>
  <c r="BF159"/>
  <c r="T159"/>
  <c r="R159"/>
  <c r="P159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F131"/>
  <c r="E129"/>
  <c r="BI114"/>
  <c r="BH114"/>
  <c r="BG114"/>
  <c r="BF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F91"/>
  <c r="E89"/>
  <c r="J26"/>
  <c r="E26"/>
  <c r="J94"/>
  <c r="J25"/>
  <c r="J23"/>
  <c r="E23"/>
  <c r="J133"/>
  <c r="J22"/>
  <c r="J20"/>
  <c r="E20"/>
  <c r="F134"/>
  <c r="J19"/>
  <c r="J17"/>
  <c r="E17"/>
  <c r="F93"/>
  <c r="J16"/>
  <c r="J14"/>
  <c r="J131"/>
  <c r="E7"/>
  <c r="E125"/>
  <c i="4" r="P143"/>
  <c r="J41"/>
  <c r="J40"/>
  <c i="1" r="AY98"/>
  <c i="4" r="J39"/>
  <c i="1" r="AX98"/>
  <c i="4" r="BI291"/>
  <c r="BH291"/>
  <c r="BG291"/>
  <c r="BF291"/>
  <c r="T291"/>
  <c r="R291"/>
  <c r="P291"/>
  <c r="BI288"/>
  <c r="BH288"/>
  <c r="BG288"/>
  <c r="BF288"/>
  <c r="T288"/>
  <c r="R288"/>
  <c r="P288"/>
  <c r="BI283"/>
  <c r="BH283"/>
  <c r="BG283"/>
  <c r="BF283"/>
  <c r="T283"/>
  <c r="T282"/>
  <c r="R283"/>
  <c r="R282"/>
  <c r="P283"/>
  <c r="P282"/>
  <c r="BI277"/>
  <c r="BH277"/>
  <c r="BG277"/>
  <c r="BF277"/>
  <c r="T277"/>
  <c r="T276"/>
  <c r="R277"/>
  <c r="R276"/>
  <c r="P277"/>
  <c r="P276"/>
  <c r="BI271"/>
  <c r="BH271"/>
  <c r="BG271"/>
  <c r="BF271"/>
  <c r="T271"/>
  <c r="R271"/>
  <c r="P271"/>
  <c r="BI266"/>
  <c r="BH266"/>
  <c r="BG266"/>
  <c r="BF266"/>
  <c r="T266"/>
  <c r="R266"/>
  <c r="P266"/>
  <c r="BI261"/>
  <c r="BH261"/>
  <c r="BG261"/>
  <c r="BF261"/>
  <c r="T261"/>
  <c r="R261"/>
  <c r="P261"/>
  <c r="BI256"/>
  <c r="BH256"/>
  <c r="BG256"/>
  <c r="BF256"/>
  <c r="T256"/>
  <c r="R256"/>
  <c r="P256"/>
  <c r="BI252"/>
  <c r="BH252"/>
  <c r="BG252"/>
  <c r="BF252"/>
  <c r="T252"/>
  <c r="R252"/>
  <c r="P252"/>
  <c r="BI247"/>
  <c r="BH247"/>
  <c r="BG247"/>
  <c r="BF247"/>
  <c r="T247"/>
  <c r="R247"/>
  <c r="P247"/>
  <c r="BI242"/>
  <c r="BH242"/>
  <c r="BG242"/>
  <c r="BF242"/>
  <c r="T242"/>
  <c r="R242"/>
  <c r="P242"/>
  <c r="BI236"/>
  <c r="BH236"/>
  <c r="BG236"/>
  <c r="BF236"/>
  <c r="T236"/>
  <c r="R236"/>
  <c r="P236"/>
  <c r="BI232"/>
  <c r="BH232"/>
  <c r="BG232"/>
  <c r="BF232"/>
  <c r="T232"/>
  <c r="R232"/>
  <c r="P232"/>
  <c r="BI227"/>
  <c r="BH227"/>
  <c r="BG227"/>
  <c r="BF227"/>
  <c r="T227"/>
  <c r="R227"/>
  <c r="P227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08"/>
  <c r="BH208"/>
  <c r="BG208"/>
  <c r="BF208"/>
  <c r="T208"/>
  <c r="T207"/>
  <c r="R208"/>
  <c r="R207"/>
  <c r="P208"/>
  <c r="P207"/>
  <c r="BI202"/>
  <c r="BH202"/>
  <c r="BG202"/>
  <c r="BF202"/>
  <c r="T202"/>
  <c r="T201"/>
  <c r="R202"/>
  <c r="R201"/>
  <c r="P202"/>
  <c r="P201"/>
  <c r="BI198"/>
  <c r="BH198"/>
  <c r="BG198"/>
  <c r="BF198"/>
  <c r="T198"/>
  <c r="R198"/>
  <c r="P198"/>
  <c r="BI194"/>
  <c r="BH194"/>
  <c r="BG194"/>
  <c r="BF194"/>
  <c r="T194"/>
  <c r="R194"/>
  <c r="P194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F135"/>
  <c r="E133"/>
  <c r="BI118"/>
  <c r="BH118"/>
  <c r="BG118"/>
  <c r="BF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91"/>
  <c r="E89"/>
  <c r="J26"/>
  <c r="E26"/>
  <c r="J138"/>
  <c r="J25"/>
  <c r="J23"/>
  <c r="E23"/>
  <c r="J137"/>
  <c r="J22"/>
  <c r="J20"/>
  <c r="E20"/>
  <c r="F138"/>
  <c r="J19"/>
  <c r="J17"/>
  <c r="E17"/>
  <c r="F137"/>
  <c r="J16"/>
  <c r="J14"/>
  <c r="J91"/>
  <c r="E7"/>
  <c r="E129"/>
  <c i="3" r="J41"/>
  <c r="J40"/>
  <c i="1" r="AY97"/>
  <c i="3" r="J39"/>
  <c i="1" r="AX97"/>
  <c i="3" r="BI294"/>
  <c r="BH294"/>
  <c r="BG294"/>
  <c r="BF294"/>
  <c r="T294"/>
  <c r="T293"/>
  <c r="R294"/>
  <c r="R293"/>
  <c r="P294"/>
  <c r="P293"/>
  <c r="BI289"/>
  <c r="BH289"/>
  <c r="BG289"/>
  <c r="BF289"/>
  <c r="T289"/>
  <c r="R289"/>
  <c r="P289"/>
  <c r="BI285"/>
  <c r="BH285"/>
  <c r="BG285"/>
  <c r="BF285"/>
  <c r="T285"/>
  <c r="R285"/>
  <c r="P285"/>
  <c r="BI280"/>
  <c r="BH280"/>
  <c r="BG280"/>
  <c r="BF280"/>
  <c r="T280"/>
  <c r="R280"/>
  <c r="P280"/>
  <c r="BI276"/>
  <c r="BH276"/>
  <c r="BG276"/>
  <c r="BF276"/>
  <c r="T276"/>
  <c r="R276"/>
  <c r="P276"/>
  <c r="BI270"/>
  <c r="BH270"/>
  <c r="BG270"/>
  <c r="BF270"/>
  <c r="T270"/>
  <c r="R270"/>
  <c r="P270"/>
  <c r="BI264"/>
  <c r="BH264"/>
  <c r="BG264"/>
  <c r="BF264"/>
  <c r="T264"/>
  <c r="R264"/>
  <c r="P264"/>
  <c r="BI261"/>
  <c r="BH261"/>
  <c r="BG261"/>
  <c r="BF261"/>
  <c r="T261"/>
  <c r="R261"/>
  <c r="P261"/>
  <c r="BI257"/>
  <c r="BH257"/>
  <c r="BG257"/>
  <c r="BF257"/>
  <c r="T257"/>
  <c r="R257"/>
  <c r="P257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0"/>
  <c r="BH240"/>
  <c r="BG240"/>
  <c r="BF240"/>
  <c r="T240"/>
  <c r="R240"/>
  <c r="P240"/>
  <c r="BI238"/>
  <c r="BH238"/>
  <c r="BG238"/>
  <c r="BF238"/>
  <c r="T238"/>
  <c r="R238"/>
  <c r="P238"/>
  <c r="BI234"/>
  <c r="BH234"/>
  <c r="BG234"/>
  <c r="BF234"/>
  <c r="T234"/>
  <c r="R234"/>
  <c r="P234"/>
  <c r="BI229"/>
  <c r="BH229"/>
  <c r="BG229"/>
  <c r="BF229"/>
  <c r="T229"/>
  <c r="R229"/>
  <c r="P229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3"/>
  <c r="BH213"/>
  <c r="BG213"/>
  <c r="BF213"/>
  <c r="T213"/>
  <c r="T212"/>
  <c r="R213"/>
  <c r="R212"/>
  <c r="P213"/>
  <c r="P212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P198"/>
  <c r="BI194"/>
  <c r="BH194"/>
  <c r="BG194"/>
  <c r="BF194"/>
  <c r="T194"/>
  <c r="R194"/>
  <c r="P194"/>
  <c r="BI189"/>
  <c r="BH189"/>
  <c r="BG189"/>
  <c r="BF189"/>
  <c r="T189"/>
  <c r="R189"/>
  <c r="P189"/>
  <c r="BI184"/>
  <c r="BH184"/>
  <c r="BG184"/>
  <c r="BF184"/>
  <c r="T184"/>
  <c r="R184"/>
  <c r="P184"/>
  <c r="BI181"/>
  <c r="BH181"/>
  <c r="BG181"/>
  <c r="BF181"/>
  <c r="T181"/>
  <c r="R181"/>
  <c r="P181"/>
  <c r="BI176"/>
  <c r="BH176"/>
  <c r="BG176"/>
  <c r="BF176"/>
  <c r="T176"/>
  <c r="R176"/>
  <c r="P176"/>
  <c r="BI171"/>
  <c r="BH171"/>
  <c r="BG171"/>
  <c r="BF171"/>
  <c r="T171"/>
  <c r="R171"/>
  <c r="P171"/>
  <c r="BI162"/>
  <c r="BH162"/>
  <c r="BG162"/>
  <c r="BF162"/>
  <c r="T162"/>
  <c r="R162"/>
  <c r="P162"/>
  <c r="BI156"/>
  <c r="BH156"/>
  <c r="BG156"/>
  <c r="BF156"/>
  <c r="T156"/>
  <c r="R156"/>
  <c r="P156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F132"/>
  <c r="E130"/>
  <c r="BI115"/>
  <c r="BH115"/>
  <c r="BG115"/>
  <c r="BF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F91"/>
  <c r="E89"/>
  <c r="J26"/>
  <c r="E26"/>
  <c r="J135"/>
  <c r="J25"/>
  <c r="J23"/>
  <c r="E23"/>
  <c r="J93"/>
  <c r="J22"/>
  <c r="J20"/>
  <c r="E20"/>
  <c r="F94"/>
  <c r="J19"/>
  <c r="J17"/>
  <c r="E17"/>
  <c r="F134"/>
  <c r="J16"/>
  <c r="J14"/>
  <c r="J132"/>
  <c r="E7"/>
  <c r="E85"/>
  <c i="2" r="J41"/>
  <c r="J40"/>
  <c i="1" r="AY96"/>
  <c i="2" r="J39"/>
  <c i="1" r="AX96"/>
  <c i="2" r="BI312"/>
  <c r="BH312"/>
  <c r="BG312"/>
  <c r="BF312"/>
  <c r="T312"/>
  <c r="T311"/>
  <c r="R312"/>
  <c r="R311"/>
  <c r="P312"/>
  <c r="P311"/>
  <c r="BI305"/>
  <c r="BH305"/>
  <c r="BG305"/>
  <c r="BF305"/>
  <c r="T305"/>
  <c r="R305"/>
  <c r="P305"/>
  <c r="BI299"/>
  <c r="BH299"/>
  <c r="BG299"/>
  <c r="BF299"/>
  <c r="T299"/>
  <c r="R299"/>
  <c r="P299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1"/>
  <c r="BH281"/>
  <c r="BG281"/>
  <c r="BF281"/>
  <c r="T281"/>
  <c r="R281"/>
  <c r="P281"/>
  <c r="BI277"/>
  <c r="BH277"/>
  <c r="BG277"/>
  <c r="BF277"/>
  <c r="T277"/>
  <c r="R277"/>
  <c r="P277"/>
  <c r="BI273"/>
  <c r="BH273"/>
  <c r="BG273"/>
  <c r="BF273"/>
  <c r="T273"/>
  <c r="R273"/>
  <c r="P273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4"/>
  <c r="BH254"/>
  <c r="BG254"/>
  <c r="BF254"/>
  <c r="T254"/>
  <c r="R254"/>
  <c r="P254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6"/>
  <c r="BH236"/>
  <c r="BG236"/>
  <c r="BF236"/>
  <c r="T236"/>
  <c r="R236"/>
  <c r="P236"/>
  <c r="BI232"/>
  <c r="BH232"/>
  <c r="BG232"/>
  <c r="BF232"/>
  <c r="T232"/>
  <c r="R232"/>
  <c r="P232"/>
  <c r="BI227"/>
  <c r="BH227"/>
  <c r="BG227"/>
  <c r="BF227"/>
  <c r="T227"/>
  <c r="R227"/>
  <c r="P227"/>
  <c r="BI223"/>
  <c r="BH223"/>
  <c r="BG223"/>
  <c r="BF223"/>
  <c r="T223"/>
  <c r="R223"/>
  <c r="P223"/>
  <c r="BI219"/>
  <c r="BH219"/>
  <c r="BG219"/>
  <c r="BF219"/>
  <c r="T219"/>
  <c r="R219"/>
  <c r="P219"/>
  <c r="BI216"/>
  <c r="BH216"/>
  <c r="BG216"/>
  <c r="BF216"/>
  <c r="T216"/>
  <c r="R216"/>
  <c r="P216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7"/>
  <c r="BH177"/>
  <c r="BG177"/>
  <c r="BF177"/>
  <c r="T177"/>
  <c r="R177"/>
  <c r="P177"/>
  <c r="BI172"/>
  <c r="BH172"/>
  <c r="BG172"/>
  <c r="BF172"/>
  <c r="T172"/>
  <c r="R172"/>
  <c r="P172"/>
  <c r="BI168"/>
  <c r="BH168"/>
  <c r="BG168"/>
  <c r="BF168"/>
  <c r="T168"/>
  <c r="R168"/>
  <c r="P168"/>
  <c r="BI163"/>
  <c r="BH163"/>
  <c r="BG163"/>
  <c r="BF163"/>
  <c r="T163"/>
  <c r="R163"/>
  <c r="P163"/>
  <c r="BI158"/>
  <c r="BH158"/>
  <c r="BG158"/>
  <c r="BF158"/>
  <c r="T158"/>
  <c r="R158"/>
  <c r="P158"/>
  <c r="BI153"/>
  <c r="BH153"/>
  <c r="BG153"/>
  <c r="BF153"/>
  <c r="T153"/>
  <c r="R153"/>
  <c r="P153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F131"/>
  <c r="E129"/>
  <c r="BI114"/>
  <c r="BH114"/>
  <c r="BG114"/>
  <c r="BF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F91"/>
  <c r="E89"/>
  <c r="J26"/>
  <c r="E26"/>
  <c r="J134"/>
  <c r="J25"/>
  <c r="J23"/>
  <c r="E23"/>
  <c r="J133"/>
  <c r="J22"/>
  <c r="J20"/>
  <c r="E20"/>
  <c r="F134"/>
  <c r="J19"/>
  <c r="J17"/>
  <c r="E17"/>
  <c r="F133"/>
  <c r="J16"/>
  <c r="J14"/>
  <c r="J131"/>
  <c r="E7"/>
  <c r="E125"/>
  <c i="1" r="L90"/>
  <c r="AM90"/>
  <c r="AM89"/>
  <c r="L89"/>
  <c r="AM87"/>
  <c r="L87"/>
  <c r="L85"/>
  <c r="L84"/>
  <c i="2" r="BK211"/>
  <c r="J207"/>
  <c r="BK199"/>
  <c r="J195"/>
  <c r="J187"/>
  <c r="BK177"/>
  <c r="J177"/>
  <c r="J168"/>
  <c r="BK158"/>
  <c r="J153"/>
  <c r="BK144"/>
  <c r="J140"/>
  <c r="J289"/>
  <c r="J216"/>
  <c r="J299"/>
  <c r="J281"/>
  <c r="J277"/>
  <c r="J273"/>
  <c r="J267"/>
  <c r="BK259"/>
  <c r="J254"/>
  <c r="BK247"/>
  <c r="BK241"/>
  <c r="J236"/>
  <c r="J227"/>
  <c r="BK216"/>
  <c r="BK289"/>
  <c i="1" r="AS99"/>
  <c i="3" r="BK189"/>
  <c r="BK248"/>
  <c r="BK229"/>
  <c r="BK194"/>
  <c r="J145"/>
  <c r="BK276"/>
  <c r="BK234"/>
  <c r="J201"/>
  <c r="J294"/>
  <c r="BK246"/>
  <c r="J261"/>
  <c r="J176"/>
  <c r="BK285"/>
  <c r="BK257"/>
  <c i="4" r="BK277"/>
  <c r="J175"/>
  <c r="J147"/>
  <c r="J271"/>
  <c r="J261"/>
  <c r="J247"/>
  <c r="J227"/>
  <c r="J208"/>
  <c r="BK183"/>
  <c r="J171"/>
  <c r="BK150"/>
  <c r="BK288"/>
  <c r="BK242"/>
  <c r="J222"/>
  <c r="BK194"/>
  <c r="J167"/>
  <c r="BK147"/>
  <c i="5" r="J296"/>
  <c r="BK248"/>
  <c r="BK226"/>
  <c r="J198"/>
  <c r="BK310"/>
  <c r="J288"/>
  <c r="BK266"/>
  <c r="J244"/>
  <c r="J222"/>
  <c r="BK190"/>
  <c r="J172"/>
  <c r="J140"/>
  <c r="J194"/>
  <c r="BK167"/>
  <c r="J144"/>
  <c r="BK263"/>
  <c r="J236"/>
  <c r="J310"/>
  <c r="J278"/>
  <c r="J252"/>
  <c r="BK194"/>
  <c r="BK140"/>
  <c i="6" r="J224"/>
  <c r="J207"/>
  <c r="J181"/>
  <c r="J251"/>
  <c r="J217"/>
  <c r="BK194"/>
  <c r="BK173"/>
  <c r="BK242"/>
  <c r="BK230"/>
  <c r="BK141"/>
  <c r="J186"/>
  <c r="BK251"/>
  <c r="J190"/>
  <c r="J145"/>
  <c i="7" r="BK282"/>
  <c r="J258"/>
  <c r="BK222"/>
  <c r="BK307"/>
  <c r="J264"/>
  <c r="J239"/>
  <c r="J206"/>
  <c r="BK144"/>
  <c r="J268"/>
  <c r="BK248"/>
  <c r="BK202"/>
  <c r="J144"/>
  <c r="BK268"/>
  <c r="BK214"/>
  <c r="BK177"/>
  <c r="J290"/>
  <c r="J260"/>
  <c r="J218"/>
  <c r="J180"/>
  <c i="8" r="BK253"/>
  <c r="J236"/>
  <c r="BK200"/>
  <c r="J271"/>
  <c r="BK249"/>
  <c r="J220"/>
  <c r="J164"/>
  <c r="J264"/>
  <c r="J253"/>
  <c r="BK233"/>
  <c r="BK173"/>
  <c r="BK208"/>
  <c r="BK164"/>
  <c r="J186"/>
  <c r="J255"/>
  <c r="BK183"/>
  <c i="9" r="J314"/>
  <c r="J286"/>
  <c r="BK198"/>
  <c r="J342"/>
  <c r="J268"/>
  <c r="BK246"/>
  <c r="J217"/>
  <c r="BK185"/>
  <c r="J324"/>
  <c r="BK260"/>
  <c r="BK226"/>
  <c r="J198"/>
  <c r="BK166"/>
  <c r="BK342"/>
  <c r="J310"/>
  <c r="BK274"/>
  <c r="J242"/>
  <c r="BK217"/>
  <c r="J351"/>
  <c r="J301"/>
  <c r="J274"/>
  <c r="BK234"/>
  <c r="BK150"/>
  <c r="J166"/>
  <c i="2" r="BK207"/>
  <c r="BK203"/>
  <c r="J199"/>
  <c r="J191"/>
  <c r="BK183"/>
  <c r="J172"/>
  <c r="BK163"/>
  <c r="J158"/>
  <c r="J148"/>
  <c r="BK140"/>
  <c r="J312"/>
  <c i="1" r="AS95"/>
  <c i="2" r="J263"/>
  <c r="BK254"/>
  <c r="J250"/>
  <c r="J244"/>
  <c r="BK236"/>
  <c r="BK232"/>
  <c r="J223"/>
  <c r="BK305"/>
  <c r="J293"/>
  <c i="1" r="AS102"/>
  <c i="3" r="BK254"/>
  <c r="J229"/>
  <c r="BK198"/>
  <c r="J149"/>
  <c r="J238"/>
  <c r="J213"/>
  <c r="BK184"/>
  <c r="BK141"/>
  <c r="J264"/>
  <c r="BK244"/>
  <c r="J194"/>
  <c r="J270"/>
  <c r="BK240"/>
  <c r="J276"/>
  <c r="J240"/>
  <c r="BK145"/>
  <c r="J280"/>
  <c i="4" r="J283"/>
  <c r="BK187"/>
  <c r="BK156"/>
  <c r="BK291"/>
  <c r="BK266"/>
  <c r="J252"/>
  <c r="BK232"/>
  <c r="J214"/>
  <c r="J194"/>
  <c r="J179"/>
  <c r="J156"/>
  <c r="J144"/>
  <c r="J256"/>
  <c r="BK236"/>
  <c r="J218"/>
  <c r="J202"/>
  <c r="BK171"/>
  <c r="BK160"/>
  <c r="BK144"/>
  <c i="5" r="BK292"/>
  <c r="J241"/>
  <c r="BK214"/>
  <c r="BK172"/>
  <c r="BK306"/>
  <c r="J292"/>
  <c r="J269"/>
  <c r="BK252"/>
  <c r="BK234"/>
  <c r="BK210"/>
  <c r="J159"/>
  <c r="BK222"/>
  <c r="BK206"/>
  <c r="J180"/>
  <c r="BK177"/>
  <c r="J274"/>
  <c r="J152"/>
  <c r="BK300"/>
  <c r="BK269"/>
  <c r="J226"/>
  <c r="BK159"/>
  <c i="6" r="J150"/>
  <c r="J221"/>
  <c r="J203"/>
  <c r="BK181"/>
  <c r="BK150"/>
  <c r="BK237"/>
  <c r="J194"/>
  <c r="J246"/>
  <c r="J168"/>
  <c r="J237"/>
  <c r="J173"/>
  <c i="7" r="BK274"/>
  <c r="BK251"/>
  <c r="BK218"/>
  <c r="BK152"/>
  <c r="BK286"/>
  <c r="BK254"/>
  <c r="J222"/>
  <c r="J194"/>
  <c r="J286"/>
  <c r="J254"/>
  <c r="BK206"/>
  <c r="J177"/>
  <c r="BK300"/>
  <c r="J251"/>
  <c r="J198"/>
  <c r="BK167"/>
  <c r="J282"/>
  <c r="BK258"/>
  <c r="J226"/>
  <c r="BK190"/>
  <c i="8" r="J225"/>
  <c r="J158"/>
  <c r="J243"/>
  <c r="BK213"/>
  <c r="BK186"/>
  <c r="J286"/>
  <c r="BK255"/>
  <c r="BK191"/>
  <c r="BK278"/>
  <c r="BK204"/>
  <c r="J147"/>
  <c r="J213"/>
  <c r="BK147"/>
  <c r="J200"/>
  <c i="9" r="BK324"/>
  <c r="J291"/>
  <c r="BK238"/>
  <c r="BK351"/>
  <c r="J294"/>
  <c r="J260"/>
  <c r="J238"/>
  <c r="BK193"/>
  <c r="BK346"/>
  <c r="J328"/>
  <c r="J246"/>
  <c r="J209"/>
  <c r="J185"/>
  <c r="J146"/>
  <c r="BK328"/>
  <c r="BK301"/>
  <c r="BK272"/>
  <c r="J234"/>
  <c r="BK213"/>
  <c r="BK310"/>
  <c r="BK286"/>
  <c r="BK256"/>
  <c r="BK188"/>
  <c r="BK202"/>
  <c r="BK146"/>
  <c i="2" r="J247"/>
  <c r="BK227"/>
  <c r="BK219"/>
  <c r="J305"/>
  <c r="J285"/>
  <c i="3" r="J285"/>
  <c r="BK250"/>
  <c r="J205"/>
  <c r="BK252"/>
  <c r="BK218"/>
  <c r="J171"/>
  <c r="BK280"/>
  <c r="J252"/>
  <c r="BK205"/>
  <c r="J184"/>
  <c r="J254"/>
  <c r="BK209"/>
  <c r="J226"/>
  <c r="J218"/>
  <c r="BK213"/>
  <c r="BK201"/>
  <c r="J189"/>
  <c r="BK149"/>
  <c r="J289"/>
  <c r="BK264"/>
  <c i="4" r="BK191"/>
  <c r="BK167"/>
  <c r="J150"/>
  <c r="J288"/>
  <c r="J266"/>
  <c r="BK256"/>
  <c r="J236"/>
  <c r="BK218"/>
  <c r="BK202"/>
  <c r="J187"/>
  <c r="BK175"/>
  <c r="J153"/>
  <c r="BK283"/>
  <c r="BK252"/>
  <c r="BK227"/>
  <c r="BK208"/>
  <c r="J191"/>
  <c r="BK164"/>
  <c i="5" r="J315"/>
  <c r="J266"/>
  <c r="J234"/>
  <c r="BK202"/>
  <c r="BK315"/>
  <c r="J300"/>
  <c r="BK278"/>
  <c r="BK256"/>
  <c r="BK230"/>
  <c r="BK198"/>
  <c r="J148"/>
  <c r="BK236"/>
  <c r="J202"/>
  <c r="J177"/>
  <c r="J167"/>
  <c r="BK260"/>
  <c r="BK185"/>
  <c r="J306"/>
  <c r="BK274"/>
  <c r="J230"/>
  <c r="BK218"/>
  <c r="BK152"/>
  <c i="6" r="J210"/>
  <c r="BK199"/>
  <c r="J163"/>
  <c r="J242"/>
  <c r="BK214"/>
  <c r="BK190"/>
  <c r="BK156"/>
  <c r="BK168"/>
  <c r="BK217"/>
  <c r="BK163"/>
  <c r="BK210"/>
  <c r="BK246"/>
  <c r="J199"/>
  <c r="J156"/>
  <c i="7" r="J296"/>
  <c r="BK260"/>
  <c r="J230"/>
  <c r="J159"/>
  <c r="BK148"/>
  <c r="BK271"/>
  <c r="J248"/>
  <c r="BK210"/>
  <c r="BK159"/>
  <c r="J300"/>
  <c r="BK262"/>
  <c r="J214"/>
  <c r="J185"/>
  <c r="J167"/>
  <c r="BK277"/>
  <c r="BK230"/>
  <c r="BK185"/>
  <c r="BK140"/>
  <c r="J274"/>
  <c r="BK239"/>
  <c r="J202"/>
  <c r="J148"/>
  <c i="8" r="BK271"/>
  <c r="BK243"/>
  <c r="J173"/>
  <c r="BK264"/>
  <c r="BK247"/>
  <c r="BK216"/>
  <c r="J191"/>
  <c r="J143"/>
  <c r="BK240"/>
  <c r="J196"/>
  <c r="BK143"/>
  <c r="BK229"/>
  <c r="BK178"/>
  <c r="BK225"/>
  <c r="J183"/>
  <c r="BK220"/>
  <c i="9" r="J346"/>
  <c r="BK297"/>
  <c r="BK277"/>
  <c r="J193"/>
  <c r="BK318"/>
  <c r="J272"/>
  <c r="J254"/>
  <c r="J226"/>
  <c r="J188"/>
  <c r="BK336"/>
  <c r="J282"/>
  <c r="BK250"/>
  <c r="J221"/>
  <c r="J180"/>
  <c r="BK154"/>
  <c r="J332"/>
  <c r="BK291"/>
  <c r="J256"/>
  <c r="J230"/>
  <c r="J175"/>
  <c r="J336"/>
  <c r="BK294"/>
  <c r="J263"/>
  <c r="J213"/>
  <c r="J205"/>
  <c r="J154"/>
  <c i="2" r="J211"/>
  <c r="J203"/>
  <c r="BK195"/>
  <c r="BK191"/>
  <c r="BK187"/>
  <c r="J183"/>
  <c r="BK172"/>
  <c r="BK168"/>
  <c r="J163"/>
  <c r="BK153"/>
  <c r="BK148"/>
  <c r="J144"/>
  <c r="BK312"/>
  <c r="BK285"/>
  <c i="1" r="AS105"/>
  <c i="2" r="BK293"/>
  <c r="BK277"/>
  <c r="BK273"/>
  <c r="BK267"/>
  <c r="BK263"/>
  <c r="J259"/>
  <c r="BK250"/>
  <c r="BK244"/>
  <c r="J241"/>
  <c r="J232"/>
  <c r="BK223"/>
  <c r="J219"/>
  <c r="BK299"/>
  <c r="BK281"/>
  <c i="3" r="BK289"/>
  <c r="BK270"/>
  <c r="J246"/>
  <c r="J222"/>
  <c r="BK162"/>
  <c r="J141"/>
  <c r="J234"/>
  <c r="J209"/>
  <c r="J156"/>
  <c r="J257"/>
  <c r="BK222"/>
  <c r="BK171"/>
  <c r="BK261"/>
  <c r="BK181"/>
  <c r="J244"/>
  <c r="J162"/>
  <c r="BK294"/>
  <c r="J250"/>
  <c r="J248"/>
  <c r="BK238"/>
  <c r="BK226"/>
  <c r="J198"/>
  <c r="J181"/>
  <c r="BK176"/>
  <c r="BK156"/>
  <c i="4" r="J277"/>
  <c r="J183"/>
  <c r="J160"/>
  <c r="BK271"/>
  <c r="BK261"/>
  <c r="BK247"/>
  <c r="J242"/>
  <c r="BK222"/>
  <c r="J198"/>
  <c r="J164"/>
  <c r="J291"/>
  <c r="J232"/>
  <c r="BK214"/>
  <c r="BK198"/>
  <c r="BK179"/>
  <c r="BK153"/>
  <c i="5" r="BK244"/>
  <c r="J210"/>
  <c r="BK148"/>
  <c r="BK296"/>
  <c r="BK282"/>
  <c r="J263"/>
  <c r="BK241"/>
  <c r="J214"/>
  <c r="J185"/>
  <c r="J248"/>
  <c r="J218"/>
  <c r="BK180"/>
  <c r="BK288"/>
  <c r="J256"/>
  <c r="BK144"/>
  <c r="J282"/>
  <c r="J260"/>
  <c r="J206"/>
  <c r="J190"/>
  <c i="6" r="J230"/>
  <c r="BK203"/>
  <c r="J141"/>
  <c r="BK224"/>
  <c r="BK207"/>
  <c r="BK186"/>
  <c r="BK145"/>
  <c r="BK233"/>
  <c r="J214"/>
  <c r="BK221"/>
  <c r="BK176"/>
  <c r="J233"/>
  <c r="J176"/>
  <c i="7" r="J307"/>
  <c r="J271"/>
  <c r="J244"/>
  <c r="BK180"/>
  <c r="BK296"/>
  <c r="J262"/>
  <c r="BK244"/>
  <c r="BK198"/>
  <c r="J140"/>
  <c r="J277"/>
  <c r="BK226"/>
  <c r="J190"/>
  <c r="J172"/>
  <c r="BK290"/>
  <c r="J235"/>
  <c r="BK194"/>
  <c r="J152"/>
  <c r="BK264"/>
  <c r="BK235"/>
  <c r="J210"/>
  <c r="BK172"/>
  <c i="8" r="BK286"/>
  <c r="J247"/>
  <c r="J208"/>
  <c r="J278"/>
  <c r="J259"/>
  <c r="J240"/>
  <c r="J204"/>
  <c r="BK158"/>
  <c r="BK259"/>
  <c r="J249"/>
  <c r="J216"/>
  <c r="J178"/>
  <c r="BK236"/>
  <c r="BK196"/>
  <c r="J233"/>
  <c r="J154"/>
  <c r="J229"/>
  <c r="BK154"/>
  <c i="9" r="BK307"/>
  <c r="BK209"/>
  <c r="J161"/>
  <c r="J307"/>
  <c r="BK263"/>
  <c r="BK242"/>
  <c r="BK205"/>
  <c r="J142"/>
  <c r="BK332"/>
  <c r="J277"/>
  <c r="BK230"/>
  <c r="J202"/>
  <c r="BK175"/>
  <c r="BK142"/>
  <c r="BK314"/>
  <c r="J297"/>
  <c r="BK268"/>
  <c r="J250"/>
  <c r="BK221"/>
  <c r="J150"/>
  <c r="J318"/>
  <c r="BK282"/>
  <c r="BK254"/>
  <c r="BK180"/>
  <c r="BK161"/>
  <c i="2" l="1" r="T139"/>
  <c r="BK215"/>
  <c r="J215"/>
  <c r="J102"/>
  <c r="P215"/>
  <c r="R231"/>
  <c r="T231"/>
  <c i="3" r="BK140"/>
  <c r="J140"/>
  <c r="J100"/>
  <c r="BK217"/>
  <c r="J217"/>
  <c r="J102"/>
  <c r="T217"/>
  <c r="BK256"/>
  <c r="J256"/>
  <c r="J104"/>
  <c r="R275"/>
  <c i="4" r="T143"/>
  <c r="P213"/>
  <c r="P255"/>
  <c r="R287"/>
  <c r="R281"/>
  <c i="5" r="T139"/>
  <c r="BK240"/>
  <c r="J240"/>
  <c r="J102"/>
  <c r="BK273"/>
  <c r="J273"/>
  <c r="J104"/>
  <c i="6" r="T140"/>
  <c r="P198"/>
  <c r="R216"/>
  <c i="4" r="BK241"/>
  <c r="J241"/>
  <c r="J104"/>
  <c r="T255"/>
  <c r="P287"/>
  <c r="P281"/>
  <c i="5" r="T201"/>
  <c r="P255"/>
  <c r="R255"/>
  <c i="6" r="BK209"/>
  <c r="J209"/>
  <c r="J103"/>
  <c r="R209"/>
  <c r="P232"/>
  <c i="7" r="BK201"/>
  <c r="J201"/>
  <c r="J101"/>
  <c r="BK234"/>
  <c r="J234"/>
  <c r="J102"/>
  <c r="R234"/>
  <c r="T234"/>
  <c r="BK281"/>
  <c r="J281"/>
  <c r="J104"/>
  <c i="8" r="BK203"/>
  <c r="J203"/>
  <c r="J101"/>
  <c r="P212"/>
  <c r="BK235"/>
  <c r="J235"/>
  <c r="J105"/>
  <c r="R242"/>
  <c r="T263"/>
  <c i="9" r="P141"/>
  <c r="BK225"/>
  <c r="J225"/>
  <c r="J103"/>
  <c r="P267"/>
  <c r="T267"/>
  <c r="T281"/>
  <c i="2" r="BK139"/>
  <c r="J139"/>
  <c r="J100"/>
  <c r="BK182"/>
  <c r="J182"/>
  <c r="J101"/>
  <c r="R215"/>
  <c r="T258"/>
  <c i="3" r="P140"/>
  <c r="R233"/>
  <c r="P256"/>
  <c r="T275"/>
  <c i="4" r="R143"/>
  <c r="T213"/>
  <c r="R241"/>
  <c r="T241"/>
  <c r="T287"/>
  <c r="T281"/>
  <c i="5" r="R139"/>
  <c r="T240"/>
  <c r="R273"/>
  <c i="6" r="BK216"/>
  <c r="J216"/>
  <c r="J104"/>
  <c r="T216"/>
  <c i="7" r="BK139"/>
  <c r="P201"/>
  <c r="P243"/>
  <c r="P281"/>
  <c i="8" r="BK142"/>
  <c r="J142"/>
  <c r="J100"/>
  <c r="R203"/>
  <c r="T212"/>
  <c r="BK224"/>
  <c r="J224"/>
  <c r="J104"/>
  <c r="P235"/>
  <c r="T235"/>
  <c r="BK263"/>
  <c r="J263"/>
  <c r="J107"/>
  <c i="9" r="BK141"/>
  <c r="J141"/>
  <c r="J100"/>
  <c r="BK212"/>
  <c r="J212"/>
  <c r="J101"/>
  <c r="T212"/>
  <c r="T225"/>
  <c r="R267"/>
  <c r="BK309"/>
  <c r="J309"/>
  <c r="J106"/>
  <c i="2" r="T182"/>
  <c r="T215"/>
  <c r="R258"/>
  <c i="3" r="R140"/>
  <c r="P217"/>
  <c r="P233"/>
  <c r="R256"/>
  <c r="P275"/>
  <c i="4" r="BK143"/>
  <c r="J143"/>
  <c r="J100"/>
  <c r="BK213"/>
  <c r="J213"/>
  <c r="J103"/>
  <c r="P241"/>
  <c r="R255"/>
  <c i="5" r="BK201"/>
  <c r="J201"/>
  <c r="J101"/>
  <c r="P240"/>
  <c r="T273"/>
  <c i="6" r="BK140"/>
  <c r="J140"/>
  <c r="J100"/>
  <c r="T198"/>
  <c r="T209"/>
  <c r="BK232"/>
  <c r="J232"/>
  <c r="J105"/>
  <c i="7" r="T139"/>
  <c r="BK243"/>
  <c r="J243"/>
  <c r="J103"/>
  <c r="T281"/>
  <c i="8" r="R142"/>
  <c r="T203"/>
  <c r="T224"/>
  <c r="BK242"/>
  <c r="J242"/>
  <c r="J106"/>
  <c r="R263"/>
  <c i="9" r="R141"/>
  <c r="P212"/>
  <c r="BK267"/>
  <c r="J267"/>
  <c r="J104"/>
  <c r="P281"/>
  <c r="R309"/>
  <c i="2" r="R139"/>
  <c r="P182"/>
  <c r="P231"/>
  <c r="P258"/>
  <c i="3" r="T140"/>
  <c r="BK233"/>
  <c r="J233"/>
  <c r="J103"/>
  <c r="T256"/>
  <c i="4" r="R213"/>
  <c r="BK255"/>
  <c r="J255"/>
  <c r="J105"/>
  <c r="BK287"/>
  <c r="J287"/>
  <c r="J109"/>
  <c i="5" r="P139"/>
  <c r="P138"/>
  <c r="P137"/>
  <c i="1" r="AU100"/>
  <c i="5" r="P201"/>
  <c r="R240"/>
  <c r="P273"/>
  <c i="6" r="R140"/>
  <c r="R139"/>
  <c r="R138"/>
  <c r="R198"/>
  <c r="P209"/>
  <c r="R232"/>
  <c i="7" r="P139"/>
  <c r="R201"/>
  <c r="R243"/>
  <c r="R281"/>
  <c i="8" r="T142"/>
  <c r="T141"/>
  <c r="T140"/>
  <c r="BK212"/>
  <c r="J212"/>
  <c r="J102"/>
  <c r="P224"/>
  <c r="R235"/>
  <c r="T242"/>
  <c i="9" r="T141"/>
  <c r="R212"/>
  <c r="R225"/>
  <c r="R281"/>
  <c r="P309"/>
  <c i="2" r="P139"/>
  <c r="P138"/>
  <c r="P137"/>
  <c i="1" r="AU96"/>
  <c i="2" r="R182"/>
  <c r="BK231"/>
  <c r="J231"/>
  <c r="J103"/>
  <c r="BK258"/>
  <c r="J258"/>
  <c r="J104"/>
  <c i="3" r="R217"/>
  <c r="T233"/>
  <c r="BK275"/>
  <c r="J275"/>
  <c r="J105"/>
  <c i="5" r="BK139"/>
  <c r="J139"/>
  <c r="J100"/>
  <c r="R201"/>
  <c r="BK255"/>
  <c r="J255"/>
  <c r="J103"/>
  <c r="T255"/>
  <c i="6" r="P140"/>
  <c r="P139"/>
  <c r="P138"/>
  <c i="1" r="AU101"/>
  <c i="6" r="BK198"/>
  <c r="J198"/>
  <c r="J102"/>
  <c r="P216"/>
  <c r="T232"/>
  <c i="7" r="R139"/>
  <c r="R138"/>
  <c r="R137"/>
  <c r="T201"/>
  <c r="P234"/>
  <c r="T243"/>
  <c i="8" r="P142"/>
  <c r="P203"/>
  <c r="R212"/>
  <c r="R224"/>
  <c r="P242"/>
  <c r="P263"/>
  <c i="9" r="P225"/>
  <c r="BK281"/>
  <c r="J281"/>
  <c r="J105"/>
  <c r="T309"/>
  <c i="4" r="P142"/>
  <c r="P141"/>
  <c i="1" r="AU98"/>
  <c i="2" r="BK311"/>
  <c r="J311"/>
  <c r="J105"/>
  <c i="4" r="BK207"/>
  <c r="J207"/>
  <c r="J102"/>
  <c r="BK282"/>
  <c r="J282"/>
  <c r="J108"/>
  <c i="5" r="BK314"/>
  <c r="J314"/>
  <c r="J105"/>
  <c i="6" r="BK193"/>
  <c r="J193"/>
  <c r="J101"/>
  <c i="9" r="BK350"/>
  <c r="J350"/>
  <c r="J107"/>
  <c i="4" r="BK276"/>
  <c r="J276"/>
  <c r="J106"/>
  <c i="6" r="BK250"/>
  <c r="J250"/>
  <c r="J106"/>
  <c i="4" r="BK201"/>
  <c r="J201"/>
  <c r="J101"/>
  <c i="8" r="BK219"/>
  <c r="J219"/>
  <c r="J103"/>
  <c i="3" r="BK293"/>
  <c r="J293"/>
  <c r="J106"/>
  <c r="BK212"/>
  <c r="J212"/>
  <c r="J101"/>
  <c i="7" r="BK306"/>
  <c r="J306"/>
  <c r="J105"/>
  <c i="8" r="BK285"/>
  <c r="J285"/>
  <c r="J108"/>
  <c i="9" r="BK220"/>
  <c r="J220"/>
  <c r="J102"/>
  <c r="F94"/>
  <c r="J135"/>
  <c r="BE142"/>
  <c r="F93"/>
  <c r="J136"/>
  <c r="BE175"/>
  <c r="BE185"/>
  <c r="BE205"/>
  <c r="BE221"/>
  <c r="BE272"/>
  <c r="BE291"/>
  <c r="BE297"/>
  <c r="BE314"/>
  <c r="BE328"/>
  <c r="BE332"/>
  <c r="BE342"/>
  <c r="BE346"/>
  <c r="E127"/>
  <c r="BE146"/>
  <c r="BE166"/>
  <c r="BE198"/>
  <c r="BE209"/>
  <c r="BE238"/>
  <c r="BE254"/>
  <c r="BE260"/>
  <c r="BE263"/>
  <c r="BE277"/>
  <c r="BE294"/>
  <c r="BE307"/>
  <c i="8" r="BK141"/>
  <c r="J141"/>
  <c r="J99"/>
  <c i="9" r="BE161"/>
  <c r="BE193"/>
  <c r="BE217"/>
  <c r="BE242"/>
  <c r="BE256"/>
  <c r="BE286"/>
  <c r="BE301"/>
  <c r="BE310"/>
  <c r="BE318"/>
  <c r="J91"/>
  <c r="BE230"/>
  <c r="BE250"/>
  <c r="BE268"/>
  <c r="BE324"/>
  <c r="BE150"/>
  <c r="BE154"/>
  <c r="BE180"/>
  <c r="BE188"/>
  <c r="BE202"/>
  <c r="BE213"/>
  <c r="BE226"/>
  <c r="BE234"/>
  <c r="BE246"/>
  <c r="BE274"/>
  <c r="BE282"/>
  <c r="BE336"/>
  <c r="BE351"/>
  <c i="8" r="J136"/>
  <c r="BE147"/>
  <c r="BE164"/>
  <c r="BE216"/>
  <c r="BE240"/>
  <c r="J91"/>
  <c r="J94"/>
  <c r="BE143"/>
  <c r="BE173"/>
  <c r="BE200"/>
  <c r="BE204"/>
  <c r="BE208"/>
  <c r="BE220"/>
  <c r="BE247"/>
  <c r="BE249"/>
  <c i="7" r="J139"/>
  <c r="J100"/>
  <c i="8" r="F94"/>
  <c r="BE183"/>
  <c r="BE186"/>
  <c r="BE233"/>
  <c r="BE253"/>
  <c r="BE259"/>
  <c r="BE264"/>
  <c r="BE158"/>
  <c r="BE178"/>
  <c r="BE229"/>
  <c r="BE236"/>
  <c r="BE243"/>
  <c r="BE271"/>
  <c r="BE278"/>
  <c r="E85"/>
  <c r="F93"/>
  <c r="BE154"/>
  <c r="BE225"/>
  <c r="BE255"/>
  <c r="BE191"/>
  <c r="BE196"/>
  <c r="BE213"/>
  <c r="BE286"/>
  <c i="7" r="F94"/>
  <c r="J133"/>
  <c r="BE152"/>
  <c r="BE167"/>
  <c r="BE177"/>
  <c r="BE198"/>
  <c r="BE230"/>
  <c r="BE244"/>
  <c r="J94"/>
  <c r="BE144"/>
  <c r="BE206"/>
  <c r="BE210"/>
  <c r="BE248"/>
  <c r="BE254"/>
  <c r="BE264"/>
  <c r="F133"/>
  <c r="BE140"/>
  <c r="BE159"/>
  <c r="BE180"/>
  <c r="BE185"/>
  <c r="BE222"/>
  <c r="BE251"/>
  <c r="BE258"/>
  <c r="BE260"/>
  <c r="BE274"/>
  <c r="BE282"/>
  <c r="BE296"/>
  <c r="BE307"/>
  <c r="E125"/>
  <c r="J131"/>
  <c r="BE148"/>
  <c r="BE190"/>
  <c r="BE218"/>
  <c r="BE235"/>
  <c r="BE239"/>
  <c r="BE268"/>
  <c i="6" r="BK139"/>
  <c r="J139"/>
  <c r="J99"/>
  <c i="7" r="BE172"/>
  <c r="BE194"/>
  <c r="BE202"/>
  <c r="BE214"/>
  <c r="BE226"/>
  <c r="BE262"/>
  <c r="BE271"/>
  <c r="BE277"/>
  <c r="BE286"/>
  <c r="BE290"/>
  <c r="BE300"/>
  <c i="6" r="J93"/>
  <c r="E126"/>
  <c r="BE163"/>
  <c r="BE186"/>
  <c r="BE194"/>
  <c r="BE210"/>
  <c i="5" r="BK138"/>
  <c r="J138"/>
  <c r="J99"/>
  <c i="6" r="F93"/>
  <c r="BE173"/>
  <c r="BE181"/>
  <c r="BE190"/>
  <c r="BE199"/>
  <c r="BE203"/>
  <c r="BE217"/>
  <c r="BE224"/>
  <c r="BE230"/>
  <c r="J94"/>
  <c r="BE168"/>
  <c r="BE207"/>
  <c r="BE221"/>
  <c r="BE237"/>
  <c r="BE246"/>
  <c r="J91"/>
  <c r="BE150"/>
  <c r="F94"/>
  <c r="BE141"/>
  <c r="BE214"/>
  <c r="BE233"/>
  <c r="BE251"/>
  <c r="BE145"/>
  <c r="BE156"/>
  <c r="BE176"/>
  <c r="BE242"/>
  <c i="5" r="J93"/>
  <c r="F133"/>
  <c r="BE148"/>
  <c r="BE177"/>
  <c r="BE202"/>
  <c r="BE210"/>
  <c r="BE214"/>
  <c r="BE222"/>
  <c r="BE226"/>
  <c r="BE234"/>
  <c r="BE248"/>
  <c r="BE252"/>
  <c r="BE256"/>
  <c r="BE269"/>
  <c r="BE288"/>
  <c r="BE296"/>
  <c r="BE300"/>
  <c r="BE310"/>
  <c r="E85"/>
  <c r="BE140"/>
  <c r="BE180"/>
  <c r="BE206"/>
  <c r="BE230"/>
  <c r="BE241"/>
  <c r="BE266"/>
  <c i="4" r="BK142"/>
  <c r="J142"/>
  <c r="J99"/>
  <c i="5" r="J134"/>
  <c r="BE159"/>
  <c r="BE190"/>
  <c r="BE194"/>
  <c r="BE172"/>
  <c r="BE185"/>
  <c r="BE198"/>
  <c r="J91"/>
  <c r="BE144"/>
  <c r="BE152"/>
  <c r="BE167"/>
  <c r="BE218"/>
  <c r="BE236"/>
  <c r="BE244"/>
  <c r="BE260"/>
  <c r="BE263"/>
  <c r="BE274"/>
  <c r="BE278"/>
  <c r="BE292"/>
  <c r="BE306"/>
  <c r="F94"/>
  <c r="BE282"/>
  <c r="BE315"/>
  <c i="4" r="F94"/>
  <c r="J135"/>
  <c r="BE144"/>
  <c r="BE150"/>
  <c r="BE156"/>
  <c r="BE164"/>
  <c r="BE167"/>
  <c r="BE175"/>
  <c r="BE187"/>
  <c r="BE194"/>
  <c r="BE202"/>
  <c r="BE222"/>
  <c r="BE236"/>
  <c r="BE242"/>
  <c r="BE261"/>
  <c r="BE277"/>
  <c i="3" r="BK139"/>
  <c r="J139"/>
  <c r="J99"/>
  <c i="4" r="E85"/>
  <c r="J93"/>
  <c r="BE160"/>
  <c r="BE171"/>
  <c r="BE179"/>
  <c r="BE183"/>
  <c r="BE191"/>
  <c r="BE198"/>
  <c r="BE208"/>
  <c r="BE214"/>
  <c r="BE218"/>
  <c r="BE227"/>
  <c r="BE232"/>
  <c r="BE247"/>
  <c r="BE252"/>
  <c r="BE256"/>
  <c r="BE266"/>
  <c r="BE271"/>
  <c r="BE291"/>
  <c r="F93"/>
  <c r="J94"/>
  <c r="BE147"/>
  <c r="BE153"/>
  <c r="BE283"/>
  <c r="BE288"/>
  <c i="3" r="J94"/>
  <c r="BE145"/>
  <c r="BE149"/>
  <c r="BE171"/>
  <c r="BE222"/>
  <c r="BE240"/>
  <c r="BE244"/>
  <c r="BE270"/>
  <c r="J91"/>
  <c r="F135"/>
  <c r="BE141"/>
  <c r="BE194"/>
  <c r="BE198"/>
  <c r="BE209"/>
  <c r="BE254"/>
  <c r="BE257"/>
  <c r="BE264"/>
  <c r="E126"/>
  <c r="J134"/>
  <c r="BE176"/>
  <c r="BE205"/>
  <c r="BE213"/>
  <c r="BE234"/>
  <c r="BE238"/>
  <c r="BE276"/>
  <c r="BE289"/>
  <c r="F93"/>
  <c r="BE162"/>
  <c r="BE189"/>
  <c r="BE218"/>
  <c r="BE229"/>
  <c r="BE250"/>
  <c r="BE261"/>
  <c i="2" r="BK138"/>
  <c r="J138"/>
  <c r="J99"/>
  <c i="3" r="BE181"/>
  <c r="BE246"/>
  <c r="BE285"/>
  <c r="BE156"/>
  <c r="BE184"/>
  <c r="BE201"/>
  <c r="BE226"/>
  <c r="BE248"/>
  <c r="BE252"/>
  <c r="BE280"/>
  <c r="BE294"/>
  <c i="2" r="BE289"/>
  <c r="BE293"/>
  <c r="BE299"/>
  <c r="BE305"/>
  <c r="E85"/>
  <c r="J91"/>
  <c r="F93"/>
  <c r="J93"/>
  <c r="F94"/>
  <c r="J94"/>
  <c r="BE216"/>
  <c r="BE219"/>
  <c r="BE223"/>
  <c r="BE227"/>
  <c r="BE232"/>
  <c r="BE236"/>
  <c r="BE241"/>
  <c r="BE244"/>
  <c r="BE247"/>
  <c r="BE250"/>
  <c r="BE254"/>
  <c r="BE259"/>
  <c r="BE263"/>
  <c r="BE267"/>
  <c r="BE273"/>
  <c r="BE277"/>
  <c r="BE312"/>
  <c r="BE211"/>
  <c r="BE281"/>
  <c r="BE285"/>
  <c r="BE140"/>
  <c r="BE144"/>
  <c r="BE148"/>
  <c r="BE153"/>
  <c r="BE158"/>
  <c r="BE163"/>
  <c r="BE168"/>
  <c r="BE172"/>
  <c r="BE177"/>
  <c r="BE183"/>
  <c r="BE187"/>
  <c r="BE191"/>
  <c r="BE195"/>
  <c r="BE199"/>
  <c r="BE203"/>
  <c r="BE207"/>
  <c i="1" r="AS94"/>
  <c i="2" r="F41"/>
  <c i="1" r="BD96"/>
  <c i="3" r="F41"/>
  <c i="1" r="BD97"/>
  <c i="4" r="F41"/>
  <c i="1" r="BD98"/>
  <c i="6" r="F40"/>
  <c i="1" r="BC101"/>
  <c i="7" r="F39"/>
  <c i="1" r="BB103"/>
  <c i="8" r="F40"/>
  <c i="1" r="BC104"/>
  <c i="9" r="F38"/>
  <c i="1" r="BA106"/>
  <c r="BA105"/>
  <c r="AW105"/>
  <c i="3" r="F38"/>
  <c i="1" r="BA97"/>
  <c i="4" r="F38"/>
  <c i="1" r="BA98"/>
  <c i="5" r="F41"/>
  <c i="1" r="BD100"/>
  <c i="6" r="F39"/>
  <c i="1" r="BB101"/>
  <c i="7" r="F40"/>
  <c i="1" r="BC103"/>
  <c i="9" r="F41"/>
  <c i="1" r="BD106"/>
  <c r="BD105"/>
  <c i="2" r="J38"/>
  <c i="1" r="AW96"/>
  <c i="3" r="F40"/>
  <c i="1" r="BC97"/>
  <c i="5" r="F38"/>
  <c i="1" r="BA100"/>
  <c i="6" r="J38"/>
  <c i="1" r="AW101"/>
  <c i="7" r="F41"/>
  <c i="1" r="BD103"/>
  <c i="9" r="F40"/>
  <c i="1" r="BC106"/>
  <c r="BC105"/>
  <c r="AY105"/>
  <c i="2" r="F40"/>
  <c i="1" r="BC96"/>
  <c i="3" r="J38"/>
  <c i="1" r="AW97"/>
  <c i="4" r="F40"/>
  <c i="1" r="BC98"/>
  <c i="5" r="J38"/>
  <c i="1" r="AW100"/>
  <c i="6" r="F41"/>
  <c i="1" r="BD101"/>
  <c i="9" r="J38"/>
  <c i="1" r="AW106"/>
  <c i="8" r="F39"/>
  <c i="1" r="BB104"/>
  <c i="2" r="F39"/>
  <c i="1" r="BB96"/>
  <c i="3" r="F39"/>
  <c i="1" r="BB97"/>
  <c i="4" r="J38"/>
  <c i="1" r="AW98"/>
  <c i="5" r="F40"/>
  <c i="1" r="BC100"/>
  <c i="7" r="F38"/>
  <c i="1" r="BA103"/>
  <c i="9" r="F39"/>
  <c i="1" r="BB106"/>
  <c r="BB105"/>
  <c r="AX105"/>
  <c i="8" r="F41"/>
  <c i="1" r="BD104"/>
  <c i="2" r="F38"/>
  <c i="1" r="BA96"/>
  <c i="4" r="F39"/>
  <c i="1" r="BB98"/>
  <c i="5" r="F39"/>
  <c i="1" r="BB100"/>
  <c i="6" r="F38"/>
  <c i="1" r="BA101"/>
  <c i="7" r="J38"/>
  <c i="1" r="AW103"/>
  <c i="8" r="J38"/>
  <c i="1" r="AW104"/>
  <c i="8" r="F38"/>
  <c i="1" r="BA104"/>
  <c i="3" l="1" r="R139"/>
  <c r="R138"/>
  <c i="5" r="R138"/>
  <c r="R137"/>
  <c i="9" r="P140"/>
  <c r="P139"/>
  <c i="1" r="AU106"/>
  <c i="6" r="T139"/>
  <c r="T138"/>
  <c i="3" r="T139"/>
  <c r="T138"/>
  <c i="7" r="T138"/>
  <c r="T137"/>
  <c r="BK138"/>
  <c r="J138"/>
  <c r="J99"/>
  <c i="2" r="R138"/>
  <c r="R137"/>
  <c i="7" r="P138"/>
  <c r="P137"/>
  <c i="1" r="AU103"/>
  <c i="4" r="R142"/>
  <c r="R141"/>
  <c i="8" r="P141"/>
  <c r="P140"/>
  <c i="1" r="AU104"/>
  <c i="8" r="R141"/>
  <c r="R140"/>
  <c i="3" r="P139"/>
  <c r="P138"/>
  <c i="1" r="AU97"/>
  <c i="5" r="T138"/>
  <c r="T137"/>
  <c i="2" r="T138"/>
  <c r="T137"/>
  <c i="9" r="T140"/>
  <c r="T139"/>
  <c r="R140"/>
  <c r="R139"/>
  <c i="4" r="T142"/>
  <c r="T141"/>
  <c r="BK281"/>
  <c r="J281"/>
  <c r="J107"/>
  <c i="9" r="BK140"/>
  <c r="J140"/>
  <c r="J99"/>
  <c i="8" r="BK140"/>
  <c r="J140"/>
  <c r="J98"/>
  <c r="J32"/>
  <c i="6" r="BK138"/>
  <c r="J138"/>
  <c r="J98"/>
  <c r="J32"/>
  <c i="5" r="BK137"/>
  <c r="J137"/>
  <c r="J98"/>
  <c r="J32"/>
  <c i="4" r="BK141"/>
  <c r="J141"/>
  <c r="J98"/>
  <c r="J32"/>
  <c i="3" r="BK138"/>
  <c r="J138"/>
  <c r="J98"/>
  <c r="J32"/>
  <c i="2" r="BK137"/>
  <c r="J137"/>
  <c r="J98"/>
  <c r="J32"/>
  <c i="1" r="AU105"/>
  <c r="BD95"/>
  <c r="BD99"/>
  <c r="BC102"/>
  <c r="AY102"/>
  <c r="BB102"/>
  <c r="AU99"/>
  <c r="BA95"/>
  <c r="AW95"/>
  <c r="BC99"/>
  <c r="AY99"/>
  <c r="BA99"/>
  <c r="AW99"/>
  <c r="BA102"/>
  <c r="AW102"/>
  <c i="8" r="J117"/>
  <c r="J111"/>
  <c r="J33"/>
  <c r="J34"/>
  <c i="1" r="AG104"/>
  <c r="AU95"/>
  <c i="4" r="J118"/>
  <c r="J112"/>
  <c r="J120"/>
  <c i="5" r="J114"/>
  <c r="BE114"/>
  <c r="F37"/>
  <c i="1" r="AZ100"/>
  <c r="BB99"/>
  <c r="AX99"/>
  <c r="BB95"/>
  <c r="AX95"/>
  <c r="BD102"/>
  <c r="BC95"/>
  <c i="6" r="J115"/>
  <c r="J109"/>
  <c r="J117"/>
  <c i="3" r="J115"/>
  <c r="J109"/>
  <c r="J33"/>
  <c r="J34"/>
  <c i="1" r="AG97"/>
  <c i="2" r="J114"/>
  <c r="J108"/>
  <c r="J116"/>
  <c i="7" l="1" r="BK137"/>
  <c r="J137"/>
  <c r="J98"/>
  <c r="J32"/>
  <c i="9" r="BK139"/>
  <c r="J139"/>
  <c r="J98"/>
  <c r="J32"/>
  <c i="8" r="BE117"/>
  <c i="6" r="BE115"/>
  <c r="J33"/>
  <c i="4" r="J33"/>
  <c r="BE118"/>
  <c i="3" r="BE115"/>
  <c i="2" r="J33"/>
  <c r="BE114"/>
  <c i="1" r="AU102"/>
  <c i="9" r="J116"/>
  <c r="J110"/>
  <c r="J33"/>
  <c i="2" r="J37"/>
  <c i="1" r="AV96"/>
  <c r="AT96"/>
  <c i="4" r="J37"/>
  <c i="1" r="AV98"/>
  <c r="AT98"/>
  <c i="8" r="J119"/>
  <c i="1" r="BC94"/>
  <c r="AY94"/>
  <c r="BB94"/>
  <c r="AX94"/>
  <c r="BD94"/>
  <c r="W33"/>
  <c i="7" r="J114"/>
  <c r="J108"/>
  <c r="J33"/>
  <c r="J34"/>
  <c i="1" r="AG103"/>
  <c i="2" r="J34"/>
  <c i="1" r="AG96"/>
  <c i="3" r="J37"/>
  <c i="1" r="AV97"/>
  <c r="AT97"/>
  <c r="AN97"/>
  <c i="5" r="J108"/>
  <c r="J33"/>
  <c r="J34"/>
  <c i="1" r="AG100"/>
  <c i="6" r="J34"/>
  <c i="1" r="AG101"/>
  <c i="6" r="J37"/>
  <c i="1" r="AV101"/>
  <c r="AT101"/>
  <c i="3" r="J117"/>
  <c r="F37"/>
  <c i="1" r="AZ97"/>
  <c i="5" r="J37"/>
  <c i="1" r="AV100"/>
  <c r="AT100"/>
  <c i="8" r="J37"/>
  <c i="1" r="AV104"/>
  <c r="AT104"/>
  <c r="AN104"/>
  <c i="2" r="F37"/>
  <c i="1" r="AZ96"/>
  <c r="AY95"/>
  <c i="6" r="F37"/>
  <c i="1" r="AZ101"/>
  <c r="AZ99"/>
  <c r="AV99"/>
  <c r="AT99"/>
  <c i="4" r="J34"/>
  <c i="1" r="AG98"/>
  <c r="AG95"/>
  <c i="4" r="F37"/>
  <c i="1" r="AZ98"/>
  <c r="AX102"/>
  <c r="BA94"/>
  <c r="AW94"/>
  <c r="AK30"/>
  <c i="8" r="F37"/>
  <c i="1" r="AZ104"/>
  <c i="7" l="1" r="BE114"/>
  <c i="9" r="BE116"/>
  <c i="8" r="J43"/>
  <c i="5" r="J43"/>
  <c i="1" r="AN100"/>
  <c i="6" r="J43"/>
  <c i="3" r="J43"/>
  <c i="4" r="J43"/>
  <c i="2" r="J43"/>
  <c i="1" r="AN96"/>
  <c r="AN98"/>
  <c r="AN101"/>
  <c r="AG102"/>
  <c r="AU94"/>
  <c i="9" r="J34"/>
  <c i="1" r="AG106"/>
  <c r="AG105"/>
  <c i="7" r="F37"/>
  <c i="1" r="AZ103"/>
  <c r="AZ102"/>
  <c r="AV102"/>
  <c r="AT102"/>
  <c r="AN102"/>
  <c i="9" r="J118"/>
  <c r="J37"/>
  <c i="1" r="AV106"/>
  <c r="AT106"/>
  <c i="7" r="J116"/>
  <c i="1" r="AG99"/>
  <c r="W32"/>
  <c i="5" r="J116"/>
  <c i="1" r="W30"/>
  <c r="AZ95"/>
  <c r="AV95"/>
  <c r="AT95"/>
  <c r="AN95"/>
  <c r="W31"/>
  <c i="9" l="1" r="J43"/>
  <c i="1" r="AN106"/>
  <c r="AN99"/>
  <c i="7" r="J37"/>
  <c i="1" r="AV103"/>
  <c r="AT103"/>
  <c r="AN103"/>
  <c r="AG94"/>
  <c i="9" r="F37"/>
  <c i="1" r="AZ106"/>
  <c r="AZ105"/>
  <c r="AV105"/>
  <c r="AT105"/>
  <c r="AN105"/>
  <c i="7" l="1" r="J43"/>
  <c i="1" r="AZ94"/>
  <c r="AV94"/>
  <c r="AK29"/>
  <c r="AK26"/>
  <c l="1" r="AK35"/>
  <c r="AT94"/>
  <c r="W29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<sst xmlns="http://schemas.openxmlformats.org/spreadsheetml/2006/main">
  <si>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</si>
  <si>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</si>
  <si>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</si>
  <si>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</si>
  <si>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</si>
  <si>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{923b9522-d4fc-4d22-9610-7ae2ab9b7f03}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</si>
  <si>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</si>
  <si>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</si>
  <si>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</si>
  <si>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</si>
  <si>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</si>
  <si>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</si>
  <si>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</si>
  <si>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</si>
  <si>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20013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</si>
  <si>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</si>
  <si>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</si>
  <si>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místních komunikací Na Kopci v obci Kravsko</t>
  </si>
  <si>
    <t>KSO:</t>
  </si>
  <si>
    <t>CC-CZ:</t>
  </si>
  <si>
    <t>Místo:</t>
  </si>
  <si>
    <t xml:space="preserve"> </t>
  </si>
  <si>
    <t>Datum:</t>
  </si>
  <si>
    <t>26. 11. 2021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</si>
  <si>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</si>
  <si>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</si>
  <si>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</si>
  <si>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</si>
  <si>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</si>
  <si>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</si>
  <si>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</si>
  <si>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</si>
  <si>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</si>
  <si>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</si>
  <si>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</si>
  <si>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</si>
  <si>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</si>
  <si>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</si>
  <si>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</si>
  <si>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</si>
  <si>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</si>
  <si>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</si>
  <si>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</si>
  <si>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</si>
  <si>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</si>
  <si>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</si>
  <si>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</si>
  <si>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</si>
  <si>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</si>
  <si>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</si>
  <si>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</si>
  <si>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</si>
  <si>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</si>
  <si>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</si>
  <si>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</si>
  <si>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</si>
  <si>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</si>
  <si>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</si>
  <si>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</si>
  <si>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</si>
  <si>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</si>
  <si>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</si>
  <si>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</si>
  <si>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</si>
  <si>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</si>
  <si>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</si>
  <si>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</si>
  <si>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</si>
  <si>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</si>
  <si>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</si>
  <si>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</si>
  <si>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</si>
  <si>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</si>
  <si>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</si>
  <si>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</si>
  <si>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</si>
  <si>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</si>
  <si>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MK1</t>
  </si>
  <si>
    <t>Místní komunikace 1</t>
  </si>
  <si>
    <t>STA</t>
  </si>
  <si>
    <t>1</t>
  </si>
  <si>
    <t>{b602edd3-466a-4e0b-a448-3668786669ec}</t>
  </si>
  <si>
    <t>2</t>
  </si>
  <si>
    <t>/</t>
  </si>
  <si>
    <t>001</t>
  </si>
  <si>
    <t>Soupis</t>
  </si>
  <si>
    <t>{16c2a806-d72b-4dcb-b16f-5a427f57c529}</t>
  </si>
  <si>
    <t>002</t>
  </si>
  <si>
    <t>Zpevněné plochy, odvodnění k MK1</t>
  </si>
  <si>
    <t>{a49c88f6-eddb-4797-9726-eed32e5b548e}</t>
  </si>
  <si>
    <t>003</t>
  </si>
  <si>
    <t>Dešťová kanalizace</t>
  </si>
  <si>
    <t>{30735490-1291-417d-a190-214630a4b7ef}</t>
  </si>
  <si>
    <t>MK2</t>
  </si>
  <si>
    <t>Místní komunikace 2</t>
  </si>
  <si>
    <t>{3abecbf0-1a13-430d-bac9-a64ca9cf3a32}</t>
  </si>
  <si>
    <t>{2b120cea-67bc-4155-a90d-233e43d9feb1}</t>
  </si>
  <si>
    <t>Zpevněné plochy, odvodnění k MK2</t>
  </si>
  <si>
    <t>{15edcdd5-5155-4a83-9135-271d73613d61}</t>
  </si>
  <si>
    <t>MK3</t>
  </si>
  <si>
    <t>Místní komunikace 3</t>
  </si>
  <si>
    <t>{1258f3aa-3d62-45f8-a1cb-93e1e01d31ad}</t>
  </si>
  <si>
    <t>{17f76f5d-b7cc-4b6e-9c57-b22aed142b42}</t>
  </si>
  <si>
    <t>Zpevněné plochy, odvodnění k MK3</t>
  </si>
  <si>
    <t>{dd909061-f3ab-4f1e-ad61-5b1731b7a39a}</t>
  </si>
  <si>
    <t>MK4</t>
  </si>
  <si>
    <t>Místní komunikace 4</t>
  </si>
  <si>
    <t>{ff0ff964-93df-4bed-b39f-7e74618467a2}</t>
  </si>
  <si>
    <t>{dc403c2d-33ab-4b67-a52b-d430946c77a7}</t>
  </si>
  <si>
    <t>podkl_vrstvy</t>
  </si>
  <si>
    <t>83</t>
  </si>
  <si>
    <t>sut</t>
  </si>
  <si>
    <t>201,414</t>
  </si>
  <si>
    <t>KRYCÍ LIST SOUPISU PRACÍ</t>
  </si>
  <si>
    <t>vykop</t>
  </si>
  <si>
    <t>42,5</t>
  </si>
  <si>
    <t>zivic_vrstvy</t>
  </si>
  <si>
    <t>705</t>
  </si>
  <si>
    <t>Objekt:</t>
  </si>
  <si>
    <t>MK1 - Místní komunikace 1</t>
  </si>
  <si>
    <t>Soupis:</t>
  </si>
  <si>
    <t>001 - Místní komunikace 1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</si>
  <si>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</si>
  <si>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</si>
  <si>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</si>
  <si>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</si>
  <si>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</si>
  <si>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</si>
  <si>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</si>
  <si>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</si>
  <si>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</si>
  <si>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</si>
  <si>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</si>
  <si>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</si>
  <si>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</si>
  <si>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</si>
  <si>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</si>
  <si>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</si>
  <si>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</si>
  <si>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</si>
  <si>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</si>
  <si>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</si>
  <si>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</si>
  <si>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</si>
  <si>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</si>
  <si>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</si>
  <si>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</si>
  <si>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</si>
  <si>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</si>
  <si>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</si>
  <si>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</si>
  <si>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</si>
  <si>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</si>
  <si>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</si>
  <si>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</si>
  <si>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</si>
  <si>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</si>
  <si>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</si>
  <si>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</si>
  <si>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</si>
  <si>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</si>
  <si>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</si>
  <si>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</si>
  <si>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</si>
  <si>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113107164</t>
  </si>
  <si>
    <t>Odstranění podkladu z kameniva drceného tl přes 300 do 400 mm strojně pl přes 50 do 200 m2</t>
  </si>
  <si>
    <t>m2</t>
  </si>
  <si>
    <t>CS ÚRS 2022 02</t>
  </si>
  <si>
    <t>4</t>
  </si>
  <si>
    <t>1343142978</t>
  </si>
  <si>
    <t>PP</t>
  </si>
  <si>
    <t>Odstranění podkladů nebo krytů strojně plochy jednotlivě přes 50 m2 do 200 m2 s přemístěním hmot na skládku na vzdálenost do 20 m nebo s naložením na dopravní prostředek z kameniva hrubého drceného, o tl. vrstvy přes 300 do 400 mm</t>
  </si>
  <si>
    <t>Online PSC</t>
  </si>
  <si>
    <t>https://podminky.urs.cz/item/CS_URS_2022_02/113107164</t>
  </si>
  <si>
    <t>VV</t>
  </si>
  <si>
    <t>"podkladní vrstvy vozovky tl. 0,31 m" 22+38+16+7</t>
  </si>
  <si>
    <t>113107242</t>
  </si>
  <si>
    <t>Odstranění podkladu živičného tl přes 50 do 100 mm strojně pl přes 200 m2</t>
  </si>
  <si>
    <t>466496055</t>
  </si>
  <si>
    <t>Odstranění podkladů nebo krytů strojně plochy jednotlivě přes 200 m2 s přemístěním hmot na skládku na vzdálenost do 20 m nebo s naložením na dopravní prostředek živičných, o tl. vrstvy přes 50 do 100 mm</t>
  </si>
  <si>
    <t>https://podminky.urs.cz/item/CS_URS_2022_02/113107242</t>
  </si>
  <si>
    <t>"zpevněná asfaltová vrstva vozovky tl. 0,1 m" 705</t>
  </si>
  <si>
    <t>3</t>
  </si>
  <si>
    <t>122252203</t>
  </si>
  <si>
    <t>Odkopávky a prokopávky nezapažené pro silnice a dálnice v hornině třídy těžitelnosti I objem do 100 m3 strojně</t>
  </si>
  <si>
    <t>m3</t>
  </si>
  <si>
    <t>-1765693877</t>
  </si>
  <si>
    <t>Odkopávky a prokopávky nezapažené pro silnice a dálnice strojně v hornině třídy těžitelnosti I do 100 m3</t>
  </si>
  <si>
    <t>https://podminky.urs.cz/item/CS_URS_2022_02/122252203</t>
  </si>
  <si>
    <t>P</t>
  </si>
  <si>
    <t>Poznámka k položce:_x000d_
V případě, že nebude na pláni dosažen požadovaný modul přetvárnosti provede se pod konstrukcí vozovky aktivní zóna v potřebné tloušťce, materiál vhodný do aktivní zóny (fr. 0-125) dle kap. 4 ČSN 736133</t>
  </si>
  <si>
    <t>"výkop pro aktivní zónu - bude fakturováno dle skutečného provedení" 85*0,5</t>
  </si>
  <si>
    <t>162751117</t>
  </si>
  <si>
    <t>Vodorovné přemístění přes 9 000 do 10000 m výkopku/sypaniny z horniny třídy těžitelnosti I skupiny 1 až 3</t>
  </si>
  <si>
    <t>1036719837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</si>
  <si>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</si>
  <si>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https://podminky.urs.cz/item/CS_URS_2022_02/162751117</t>
  </si>
  <si>
    <t>Poznámka k položce:_x000d_
V případě, že nebude na pláni dosažen požadovaný modul přetvárnosti provede se pod konstrukcí vozovky aktivní zóna v potřebné tloušťce, materiál vhodný do aktivní zóny (fr. 0-125) dle kap. 4 ČSN 736133.</t>
  </si>
  <si>
    <t>"odvoz výkopu pro aktivní zónu - bude fakturováno dle skutečného provedení" 85*0,5</t>
  </si>
  <si>
    <t>5</t>
  </si>
  <si>
    <t>162751119</t>
  </si>
  <si>
    <t>Příplatek k vodorovnému přemístění výkopku/sypaniny z horniny třídy těžitelnosti I skupiny 1 až 3 ZKD 1000 m přes 10000 m</t>
  </si>
  <si>
    <t>-743113544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</si>
  <si>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</si>
  <si>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https://podminky.urs.cz/item/CS_URS_2022_02/162751119</t>
  </si>
  <si>
    <t>"odvoz výkopu pro aktivní zónu - bude fakturováno dle skutečného provedení" vykop*10</t>
  </si>
  <si>
    <t>6</t>
  </si>
  <si>
    <t>171152111</t>
  </si>
  <si>
    <t>Uložení sypaniny z hornin nesoudržných a sypkých do násypů zhutněných v aktivní zóně silnic a dálnic</t>
  </si>
  <si>
    <t>1780906601</t>
  </si>
  <si>
    <t>Uložení sypaniny do zhutněných násypů pro silnice, dálnice a letiště s rozprostřením sypaniny ve vrstvách, s hrubým urovnáním a uzavřením povrchu násypu z hornin nesoudržných sypkých v aktivní zóně</t>
  </si>
  <si>
    <t>https://podminky.urs.cz/item/CS_URS_2022_02/171152111</t>
  </si>
  <si>
    <t>"aktivní zóna - bude fakturováno dle skutečného provedení" 85*0,5</t>
  </si>
  <si>
    <t>7</t>
  </si>
  <si>
    <t>M</t>
  </si>
  <si>
    <t>58344003R</t>
  </si>
  <si>
    <t>Materiál vhodný do aktivní zóny</t>
  </si>
  <si>
    <t>8</t>
  </si>
  <si>
    <t>-1785241697</t>
  </si>
  <si>
    <t>kamenivo drcené hrubé frakce 63/125</t>
  </si>
  <si>
    <t>171201221</t>
  </si>
  <si>
    <t>Poplatek za uložení na skládce (skládkovné) zeminy a kamení kód odpadu 17 05 04</t>
  </si>
  <si>
    <t>t</t>
  </si>
  <si>
    <t>1110012997</t>
  </si>
  <si>
    <t>Poplatek za uložení stavebního odpadu na skládce (skládkovné) zeminy a kamení zatříděného do Katalogu odpadů pod kódem 17 05 04</t>
  </si>
  <si>
    <t>https://podminky.urs.cz/item/CS_URS_2022_02/171201221</t>
  </si>
  <si>
    <t>"odvoz výkopu pro aktivní zónu - bude fakturováno dle skutečného provedení" vykop*1,8</t>
  </si>
  <si>
    <t>9</t>
  </si>
  <si>
    <t>171251201</t>
  </si>
  <si>
    <t>Uložení sypaniny na skládky nebo meziskládky</t>
  </si>
  <si>
    <t>16676110</t>
  </si>
  <si>
    <t>Uložení sypaniny na skládky nebo meziskládky bez hutnění s upravením uložené sypaniny do předepsaného tvaru</t>
  </si>
  <si>
    <t>https://podminky.urs.cz/item/CS_URS_2022_02/171251201</t>
  </si>
  <si>
    <t>Komunikace pozemní</t>
  </si>
  <si>
    <t>10</t>
  </si>
  <si>
    <t>564851111</t>
  </si>
  <si>
    <t>Podklad ze štěrkodrtě ŠD tl 150 mm</t>
  </si>
  <si>
    <t>1457878604</t>
  </si>
  <si>
    <t>Podklad ze štěrkodrti ŠD s rozprostřením a zhutněním plochy přes 100 m2, po zhutnění tl. 150 mm</t>
  </si>
  <si>
    <t>https://podminky.urs.cz/item/CS_URS_2022_02/564851111</t>
  </si>
  <si>
    <t>"ŠDa 0/32 tl. 150 mm" 20+42+16+7+9</t>
  </si>
  <si>
    <t>11</t>
  </si>
  <si>
    <t>564851112</t>
  </si>
  <si>
    <t>Podklad ze štěrkodrtě ŠD tl 160 mm</t>
  </si>
  <si>
    <t>1269976243</t>
  </si>
  <si>
    <t>Podklad ze štěrkodrti ŠD s rozprostřením a zhutněním plochy přes 100 m2, po zhutnění tl. 160 mm</t>
  </si>
  <si>
    <t>https://podminky.urs.cz/item/CS_URS_2022_02/564851112</t>
  </si>
  <si>
    <t>"ŠDa 0/63, tl. min. 150 mm" 20+42+16+7+9</t>
  </si>
  <si>
    <t>12</t>
  </si>
  <si>
    <t>565155121</t>
  </si>
  <si>
    <t>Asfaltový beton vrstva podkladní ACP 16 (obalované kamenivo OKS) tl 70 mm š přes 3 m</t>
  </si>
  <si>
    <t>-568524748</t>
  </si>
  <si>
    <t>Asfaltový beton vrstva podkladní ACP 16 (obalované kamenivo střednězrnné - OKS) s rozprostřením a zhutněním v pruhu šířky přes 3 m, po zhutnění tl. 70 mm</t>
  </si>
  <si>
    <t>https://podminky.urs.cz/item/CS_URS_2022_02/565155121</t>
  </si>
  <si>
    <t>"ACP 16+ 70 mm" 585</t>
  </si>
  <si>
    <t>13</t>
  </si>
  <si>
    <t>573191111</t>
  </si>
  <si>
    <t>Postřik infiltrační kationaktivní emulzí v množství 1 kg/m2</t>
  </si>
  <si>
    <t>-210463671</t>
  </si>
  <si>
    <t>Postřik infiltrační kationaktivní emulzí v množství 1,00 kg/m2</t>
  </si>
  <si>
    <t>https://podminky.urs.cz/item/CS_URS_2022_02/573191111</t>
  </si>
  <si>
    <t>"PI-C v místě plné konstrukce vozvoky" 20+42+16+7+9</t>
  </si>
  <si>
    <t>14</t>
  </si>
  <si>
    <t>573211107</t>
  </si>
  <si>
    <t>Postřik živičný spojovací z asfaltu v množství 0,30 kg/m2</t>
  </si>
  <si>
    <t>733377203</t>
  </si>
  <si>
    <t>Postřik spojovací PS bez posypu kamenivem z asfaltu silničního, v množství 0,30 kg/m2</t>
  </si>
  <si>
    <t>https://podminky.urs.cz/item/CS_URS_2022_02/573211107</t>
  </si>
  <si>
    <t>"PS-C, 0,30 kg/m2 na ACP 16+" 585</t>
  </si>
  <si>
    <t>573211108</t>
  </si>
  <si>
    <t>Postřik živičný spojovací z asfaltu v množství 0,40 kg/m2</t>
  </si>
  <si>
    <t>964311092</t>
  </si>
  <si>
    <t>Postřik spojovací PS bez posypu kamenivem z asfaltu silničního, v množství 0,40 kg/m2</t>
  </si>
  <si>
    <t>https://podminky.urs.cz/item/CS_URS_2022_02/573211108</t>
  </si>
  <si>
    <t>"PS-C, 0,40 kg/m2 v místě provedení asfaltových vrstev" 585-94</t>
  </si>
  <si>
    <t>16</t>
  </si>
  <si>
    <t>577134221</t>
  </si>
  <si>
    <t>Asfaltový beton vrstva obrusná ACO 11 (ABS) tř. II tl 40 mm š přes 3 m z nemodifikovaného asfaltu</t>
  </si>
  <si>
    <t>-1896719894</t>
  </si>
  <si>
    <t>Asfaltový beton vrstva obrusná ACO 11 (ABS) s rozprostřením a se zhutněním z nemodifikovaného asfaltu v pruhu šířky přes 3 m tř. II, po zhutnění tl. 40 mm</t>
  </si>
  <si>
    <t>https://podminky.urs.cz/item/CS_URS_2022_02/577134221</t>
  </si>
  <si>
    <t>"ACO 11 tl. 40 mm" 585</t>
  </si>
  <si>
    <t>17</t>
  </si>
  <si>
    <t>599141111</t>
  </si>
  <si>
    <t>Vyplnění spár mezi silničními dílci živičnou zálivkou</t>
  </si>
  <si>
    <t>m</t>
  </si>
  <si>
    <t>2118784570</t>
  </si>
  <si>
    <t>Vyplnění spár mezi silničními dílci jakékoliv tloušťky živičnou zálivkou</t>
  </si>
  <si>
    <t>https://podminky.urs.cz/item/CS_URS_2022_02/599141111</t>
  </si>
  <si>
    <t>"podél obrub" 157+6+98+19+60</t>
  </si>
  <si>
    <t>Trubní vedení</t>
  </si>
  <si>
    <t>18</t>
  </si>
  <si>
    <t>895941111R</t>
  </si>
  <si>
    <t>Odstranění vpusti kanalizační uliční z betonových dílců</t>
  </si>
  <si>
    <t>kus</t>
  </si>
  <si>
    <t>1140605947</t>
  </si>
  <si>
    <t xml:space="preserve">Odstraněníí vpusti kanalizační  uliční z betonových dílců </t>
  </si>
  <si>
    <t>"Odstranění stávající uliční vpusti vč. zpětného zásypu vhodnou zeminou se zhutněním" 1</t>
  </si>
  <si>
    <t>19</t>
  </si>
  <si>
    <t>899231111</t>
  </si>
  <si>
    <t>Výšková úprava uličního vstupu nebo vpusti do 200 mm zvýšením mříže</t>
  </si>
  <si>
    <t>-516577773</t>
  </si>
  <si>
    <t>https://podminky.urs.cz/item/CS_URS_2022_02/899231111</t>
  </si>
  <si>
    <t>"výšková úprava ul. vpustí" 2</t>
  </si>
  <si>
    <t>20</t>
  </si>
  <si>
    <t>899331111</t>
  </si>
  <si>
    <t>Výšková úprava uličního vstupu nebo vpusti do 200 mm zvýšením poklopu</t>
  </si>
  <si>
    <t>-680071652</t>
  </si>
  <si>
    <t>https://podminky.urs.cz/item/CS_URS_2022_02/899331111</t>
  </si>
  <si>
    <t>"výšková úprava kanal. poklopů" 12</t>
  </si>
  <si>
    <t>899431111</t>
  </si>
  <si>
    <t>Výšková úprava uličního vstupu nebo vpusti do 200 mm zvýšením krycího hrnce, šoupěte nebo hydrantu</t>
  </si>
  <si>
    <t>1119401606</t>
  </si>
  <si>
    <t>Výšková úprava uličního vstupu nebo vpusti do 200 mm zvýšením krycího hrnce, šoupěte nebo hydrantu bez úpravy armatur</t>
  </si>
  <si>
    <t>https://podminky.urs.cz/item/CS_URS_2022_02/899431111</t>
  </si>
  <si>
    <t>"výšková úprava krycích hrnců vodovodních šoupátek" 1</t>
  </si>
  <si>
    <t>Ostatní konstrukce a práce, bourání</t>
  </si>
  <si>
    <t>22</t>
  </si>
  <si>
    <t>916131213</t>
  </si>
  <si>
    <t>Osazení silničního obrubníku betonového stojatého s boční opěrou do lože z betonu prostého</t>
  </si>
  <si>
    <t>1703783701</t>
  </si>
  <si>
    <t>Osazení silničního obrubníku betonového se zřízením lože, s vyplněním a zatřením spár cementovou maltou stojatého s boční opěrou z betonu prostého, do lože z betonu prostého</t>
  </si>
  <si>
    <t>https://podminky.urs.cz/item/CS_URS_2022_02/916131213</t>
  </si>
  <si>
    <t>157+6+98+19+60</t>
  </si>
  <si>
    <t>23</t>
  </si>
  <si>
    <t>59217031</t>
  </si>
  <si>
    <t>obrubník betonový silniční 1000x150x250mm</t>
  </si>
  <si>
    <t>1559652230</t>
  </si>
  <si>
    <t>"obrubník 1000/150/250 výšky 12 cm" 157</t>
  </si>
  <si>
    <t>"obrubník 1000/150/250 zapuštěný" 6</t>
  </si>
  <si>
    <t>Součet</t>
  </si>
  <si>
    <t>24</t>
  </si>
  <si>
    <t>59217029</t>
  </si>
  <si>
    <t>obrubník betonový silniční nájezdový 1000x150x150mm</t>
  </si>
  <si>
    <t>2124276683</t>
  </si>
  <si>
    <t>98</t>
  </si>
  <si>
    <t>25</t>
  </si>
  <si>
    <t>59217030</t>
  </si>
  <si>
    <t>obrubník betonový silniční přechodový 1000x150x150-250mm</t>
  </si>
  <si>
    <t>-1156553301</t>
  </si>
  <si>
    <t>26</t>
  </si>
  <si>
    <t>59217017</t>
  </si>
  <si>
    <t>obrubník betonový chodníkový 1000x100x250mm</t>
  </si>
  <si>
    <t>-304319504</t>
  </si>
  <si>
    <t>60</t>
  </si>
  <si>
    <t>27</t>
  </si>
  <si>
    <t>919112221</t>
  </si>
  <si>
    <t>Řezání spár pro vytvoření komůrky š 15 mm hl 20 mm pro těsnící zálivku v živičném krytu</t>
  </si>
  <si>
    <t>1102545662</t>
  </si>
  <si>
    <t>Řezání dilatačních spár v živičném krytu vytvoření komůrky pro těsnící zálivku šířky 15 mm, hloubky 20 mm</t>
  </si>
  <si>
    <t>https://podminky.urs.cz/item/CS_URS_2022_02/919112221</t>
  </si>
  <si>
    <t>28</t>
  </si>
  <si>
    <t>961044111</t>
  </si>
  <si>
    <t>Bourání základů z betonu prostého</t>
  </si>
  <si>
    <t>-1479529111</t>
  </si>
  <si>
    <t>Bourání základů z betonu prostého</t>
  </si>
  <si>
    <t>https://podminky.urs.cz/item/CS_URS_2022_02/961044111</t>
  </si>
  <si>
    <t>bourani_beton</t>
  </si>
  <si>
    <t>"obetonování kolem studni" 2*0,3</t>
  </si>
  <si>
    <t>997</t>
  </si>
  <si>
    <t>Přesun sutě</t>
  </si>
  <si>
    <t>29</t>
  </si>
  <si>
    <t>997013645</t>
  </si>
  <si>
    <t>Poplatek za uložení na skládce (skládkovné) odpadu asfaltového bez dehtu kód odpadu 17 03 02</t>
  </si>
  <si>
    <t>1982551480</t>
  </si>
  <si>
    <t>Poplatek za uložení stavebního odpadu na skládce (skládkovné) asfaltového bez obsahu dehtu zatříděného do Katalogu odpadů pod kódem 17 03 02</t>
  </si>
  <si>
    <t>https://podminky.urs.cz/item/CS_URS_2022_02/997013645</t>
  </si>
  <si>
    <t>zivic_vrstvy*0,1*2,2</t>
  </si>
  <si>
    <t>30</t>
  </si>
  <si>
    <t>997013655</t>
  </si>
  <si>
    <t>2035898929</t>
  </si>
  <si>
    <t>https://podminky.urs.cz/item/CS_URS_2022_02/997013655</t>
  </si>
  <si>
    <t>podkl_vrstvy*0,31*1,8</t>
  </si>
  <si>
    <t>31</t>
  </si>
  <si>
    <t>997221551</t>
  </si>
  <si>
    <t>Vodorovná doprava suti ze sypkých materiálů do 1 km</t>
  </si>
  <si>
    <t>58209545</t>
  </si>
  <si>
    <t>Vodorovná doprava suti bez naložení, ale se složením a s hrubým urovnáním ze sypkých materiálů, na vzdálenost do 1 km</t>
  </si>
  <si>
    <t>https://podminky.urs.cz/item/CS_URS_2022_02/997221551</t>
  </si>
  <si>
    <t>32</t>
  </si>
  <si>
    <t>997221559</t>
  </si>
  <si>
    <t>Příplatek ZKD 1 km u vodorovné dopravy suti ze sypkých materiálů</t>
  </si>
  <si>
    <t>-1252614703</t>
  </si>
  <si>
    <t>Vodorovná doprava suti bez naložení, ale se složením a s hrubým urovnáním Příplatek k ceně za každý další i započatý 1 km přes 1 km</t>
  </si>
  <si>
    <t>https://podminky.urs.cz/item/CS_URS_2022_02/997221559</t>
  </si>
  <si>
    <t>sut*19</t>
  </si>
  <si>
    <t>33</t>
  </si>
  <si>
    <t>997221561</t>
  </si>
  <si>
    <t>Vodorovná doprava suti z kusových materiálů do 1 km</t>
  </si>
  <si>
    <t>-502458392</t>
  </si>
  <si>
    <t>Vodorovná doprava suti bez naložení, ale se složením a s hrubým urovnáním z kusových materiálů, na vzdálenost do 1 km</t>
  </si>
  <si>
    <t>https://podminky.urs.cz/item/CS_URS_2022_02/997221561</t>
  </si>
  <si>
    <t>"vybouraní vpusti" 0,5*0,5*1,5*2,4</t>
  </si>
  <si>
    <t>34</t>
  </si>
  <si>
    <t>997221569</t>
  </si>
  <si>
    <t>Příplatek ZKD 1 km u vodorovné dopravy suti z kusových materiálů</t>
  </si>
  <si>
    <t>-1709712239</t>
  </si>
  <si>
    <t>https://podminky.urs.cz/item/CS_URS_2022_02/997221569</t>
  </si>
  <si>
    <t>"vybouraní vpusti" 0,5*0,5*1,5*2,4*19</t>
  </si>
  <si>
    <t>35</t>
  </si>
  <si>
    <t>997221571</t>
  </si>
  <si>
    <t>Vodorovná doprava vybouraných hmot do 1 km</t>
  </si>
  <si>
    <t>162436982</t>
  </si>
  <si>
    <t>Vodorovná doprava vybouraných hmot bez naložení, ale se složením a s hrubým urovnáním na vzdálenost do 1 km</t>
  </si>
  <si>
    <t>https://podminky.urs.cz/item/CS_URS_2022_02/997221571</t>
  </si>
  <si>
    <t>"obetonování kolem studni" 2*0,3*2,4</t>
  </si>
  <si>
    <t>36</t>
  </si>
  <si>
    <t>997221579</t>
  </si>
  <si>
    <t>Příplatek ZKD 1 km u vodorovné dopravy vybouraných hmot</t>
  </si>
  <si>
    <t>1327695727</t>
  </si>
  <si>
    <t>Vodorovná doprava vybouraných hmot bez naložení, ale se složením a s hrubým urovnáním na vzdálenost Příplatek k ceně za každý další i započatý 1 km přes 1 km</t>
  </si>
  <si>
    <t>https://podminky.urs.cz/item/CS_URS_2022_02/997221579</t>
  </si>
  <si>
    <t>"obetonování kolem studni" 2*0,3*2,4*19</t>
  </si>
  <si>
    <t>37</t>
  </si>
  <si>
    <t>997221611</t>
  </si>
  <si>
    <t>Nakládání suti na dopravní prostředky pro vodorovnou dopravu</t>
  </si>
  <si>
    <t>502608830</t>
  </si>
  <si>
    <t>Nakládání na dopravní prostředky pro vodorovnou dopravu suti</t>
  </si>
  <si>
    <t>https://podminky.urs.cz/item/CS_URS_2022_02/997221611</t>
  </si>
  <si>
    <t>38</t>
  </si>
  <si>
    <t>997221612</t>
  </si>
  <si>
    <t>Nakládání vybouraných hmot na dopravní prostředky pro vodorovnou dopravu</t>
  </si>
  <si>
    <t>-683241410</t>
  </si>
  <si>
    <t>Nakládání na dopravní prostředky pro vodorovnou dopravu vybouraných hmot</t>
  </si>
  <si>
    <t>https://podminky.urs.cz/item/CS_URS_2022_02/997221612</t>
  </si>
  <si>
    <t>39</t>
  </si>
  <si>
    <t>997221615</t>
  </si>
  <si>
    <t>Poplatek za uložení na skládce (skládkovné) stavebního odpadu betonového kód odpadu 17 01 01</t>
  </si>
  <si>
    <t>20341504</t>
  </si>
  <si>
    <t>Poplatek za uložení stavebního odpadu na skládce (skládkovné) z prostého betonu zatříděného do Katalogu odpadů pod kódem 17 01 01</t>
  </si>
  <si>
    <t>https://podminky.urs.cz/item/CS_URS_2022_02/997221615</t>
  </si>
  <si>
    <t>998</t>
  </si>
  <si>
    <t>Přesun hmot</t>
  </si>
  <si>
    <t>40</t>
  </si>
  <si>
    <t>998225111</t>
  </si>
  <si>
    <t>Přesun hmot pro pozemní komunikace s krytem z kamene, monolitickým betonovým nebo živičným</t>
  </si>
  <si>
    <t>133810072</t>
  </si>
  <si>
    <t>Přesun hmot pro komunikace s krytem z kameniva, monolitickým betonovým nebo živičným dopravní vzdálenost do 200 m jakékoliv délky objektu</t>
  </si>
  <si>
    <t>https://podminky.urs.cz/item/CS_URS_2022_02/998225111</t>
  </si>
  <si>
    <t>drn</t>
  </si>
  <si>
    <t>163</t>
  </si>
  <si>
    <t>ohumusovani</t>
  </si>
  <si>
    <t>86</t>
  </si>
  <si>
    <t>150</t>
  </si>
  <si>
    <t>ryhy</t>
  </si>
  <si>
    <t>15,28</t>
  </si>
  <si>
    <t>86,4</t>
  </si>
  <si>
    <t>252,06</t>
  </si>
  <si>
    <t>002 - Zpevněné plochy, odvodnění k MK1</t>
  </si>
  <si>
    <t xml:space="preserve">    4 - Vodorovné konstrukce</t>
  </si>
  <si>
    <t>111301111</t>
  </si>
  <si>
    <t>Sejmutí drnu tl do 100 mm s přemístěním do 50 m nebo naložením na dopravní prostředek</t>
  </si>
  <si>
    <t>-782891175</t>
  </si>
  <si>
    <t>Sejmutí drnu tl. do 100 mm, v jakékoliv ploše</t>
  </si>
  <si>
    <t>https://podminky.urs.cz/item/CS_URS_2022_02/111301111</t>
  </si>
  <si>
    <t>68+42+53</t>
  </si>
  <si>
    <t>"borani nestmel. vozovky tl. 0,32 m" 39+38+73</t>
  </si>
  <si>
    <t>"výkop pro aktivní zónu - bude fakturováno dle skutečného provedení" 177*0,3</t>
  </si>
  <si>
    <t>"výkop pro konstrukci vozvoky" (43+20+31)*0,22</t>
  </si>
  <si>
    <t>132212231</t>
  </si>
  <si>
    <t>Hloubení rýh š do 2000 mm v soudržných horninách třídy těžitelnosti I skupiny 3 objemu do 10 m3 při překopech inženýrských sítí ručně</t>
  </si>
  <si>
    <t>1684293171</t>
  </si>
  <si>
    <t>Hloubení rýh šířky přes 800 do 2 000 mm při překopech inženýrských sítí ručně zapažených i nezapažených, s urovnáním dna do předepsaného profilu a spádu objemu do 10 m3 v hornině třídy těžitelnosti I skupiny 3 soudržných</t>
  </si>
  <si>
    <t>https://podminky.urs.cz/item/CS_URS_2022_02/132212231</t>
  </si>
  <si>
    <t>"hloubení rýh pro přípojky vpustí" (3,5+2+1+1+1+1+4,5)*0,9*0,9</t>
  </si>
  <si>
    <t>"ryhy pro žlaby" (4,5+2,8+3+2,6+3,3+3,5)*0,5*0,4</t>
  </si>
  <si>
    <t>"aktivní zóna - bude fakturováno dle skutečného provedení" 177*0,3</t>
  </si>
  <si>
    <t>175111101</t>
  </si>
  <si>
    <t>Obsypání potrubí ručně sypaninou bez prohození, uloženou do 3 m</t>
  </si>
  <si>
    <t>661956754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</si>
  <si>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</si>
  <si>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https://podminky.urs.cz/item/CS_URS_2022_02/175111101</t>
  </si>
  <si>
    <t xml:space="preserve">"obsyp potrubí přípojek vpustí"  (3,5+2+1+1+1+1+4,5)*0,9*0,39</t>
  </si>
  <si>
    <t>58337310</t>
  </si>
  <si>
    <t>štěrkopísek frakce 0/4</t>
  </si>
  <si>
    <t>624113319</t>
  </si>
  <si>
    <t>4,914*2 'Přepočtené koeficientem množství</t>
  </si>
  <si>
    <t>181311103</t>
  </si>
  <si>
    <t>Rozprostření ornice tl vrstvy do 200 mm v rovině nebo ve svahu do 1:5 ručně</t>
  </si>
  <si>
    <t>-185850514</t>
  </si>
  <si>
    <t>Rozprostření a urovnání ornice v rovině nebo ve svahu sklonu do 1:5 ručně při souvislé ploše, tl. vrstvy do 200 mm</t>
  </si>
  <si>
    <t>https://podminky.urs.cz/item/CS_URS_2022_02/181311103</t>
  </si>
  <si>
    <t>"ohumusování tl. 0,15 m" 23+12+18+18+15</t>
  </si>
  <si>
    <t>181411121</t>
  </si>
  <si>
    <t>Založení lučního trávníku výsevem pl do 1000 m2 v rovině a ve svahu do 1:5</t>
  </si>
  <si>
    <t>1602940254</t>
  </si>
  <si>
    <t>Založení trávníku na půdě předem připravené plochy do 1000 m2 výsevem včetně utažení lučního v rovině nebo na svahu do 1:5</t>
  </si>
  <si>
    <t>https://podminky.urs.cz/item/CS_URS_2022_02/181411121</t>
  </si>
  <si>
    <t>00572472</t>
  </si>
  <si>
    <t>osivo směs travní krajinná-rovinná</t>
  </si>
  <si>
    <t>kg</t>
  </si>
  <si>
    <t>1253266061</t>
  </si>
  <si>
    <t>86*0,02 'Přepočtené koeficientem množství</t>
  </si>
  <si>
    <t>Vodorovné konstrukce</t>
  </si>
  <si>
    <t>451573111</t>
  </si>
  <si>
    <t>Lože pod potrubí otevřený výkop ze štěrkopísku</t>
  </si>
  <si>
    <t>-1249762247</t>
  </si>
  <si>
    <t>Lože pod potrubí, stoky a drobné objekty v otevřeném výkopu z písku a štěrkopísku do 63 mm</t>
  </si>
  <si>
    <t>https://podminky.urs.cz/item/CS_URS_2022_02/451573111</t>
  </si>
  <si>
    <t xml:space="preserve">"obsyp potrubí přípojek vpustí"  (3,5+2+1+1+1+1+4,5)*0,9*0,1</t>
  </si>
  <si>
    <t>564861112</t>
  </si>
  <si>
    <t>Podklad ze štěrkodrtě ŠD tl 210 mm</t>
  </si>
  <si>
    <t>-1880879630</t>
  </si>
  <si>
    <t>Podklad ze štěrkodrti ŠD s rozprostřením a zhutněním plochy přes 100 m2, po zhutnění tl. 210 mm</t>
  </si>
  <si>
    <t>https://podminky.urs.cz/item/CS_URS_2022_02/564861112</t>
  </si>
  <si>
    <t>"ŠDa 0/63, tl. min. 200 mm" 23+60+43+20+31</t>
  </si>
  <si>
    <t>596412212</t>
  </si>
  <si>
    <t>Kladení dlažby z vegetačních tvárnic pozemních komunikací tl 80 mm pl přes 100 do 300 m2</t>
  </si>
  <si>
    <t>1370650641</t>
  </si>
  <si>
    <t>Kladení dlažby z betonových vegetačních dlaždic pozemních komunikací s ložem z kameniva těženého nebo drceného tl. do 50 mm, s vyplněním spár a vegetačních otvorů, s hutněním vibrováním tl. 80 mm, pro plochy přes 100 do 300 m2</t>
  </si>
  <si>
    <t>https://podminky.urs.cz/item/CS_URS_2022_02/596412212</t>
  </si>
  <si>
    <t>23+60+43+20+31</t>
  </si>
  <si>
    <t>59246015R</t>
  </si>
  <si>
    <t>dlažba plošná betonová vegetační 200x200x80mm</t>
  </si>
  <si>
    <t>1962037820</t>
  </si>
  <si>
    <t>177</t>
  </si>
  <si>
    <t>597661121</t>
  </si>
  <si>
    <t>Rigol dlážděný z dlažebních kostek drobných do lože ze štěrkopísku tl 100 mm</t>
  </si>
  <si>
    <t>585544954</t>
  </si>
  <si>
    <t>Rigol dlážděný do lože ze štěrkopísku tl. 100 mm, s vyplněním a zatřením spár cementovou maltou z dlažebních kostek drobných</t>
  </si>
  <si>
    <t>https://podminky.urs.cz/item/CS_URS_2022_02/597661121</t>
  </si>
  <si>
    <t>"žlab ze šestiřádku ze žulových kostek 8/8/8 do lože z ŠP" 27*0,5</t>
  </si>
  <si>
    <t>871350430</t>
  </si>
  <si>
    <t>Montáž kanalizačního potrubí korugovaného SN 16 z polypropylenu DN 200</t>
  </si>
  <si>
    <t>-207884061</t>
  </si>
  <si>
    <t>Montáž kanalizačního potrubí z plastů z polypropylenu PP korugovaného nebo žebrovaného SN 16 DN 200</t>
  </si>
  <si>
    <t>https://podminky.urs.cz/item/CS_URS_2022_02/871350430</t>
  </si>
  <si>
    <t>"přípojky vpustí" 3,5+2+1+1+1+1+4,5</t>
  </si>
  <si>
    <t>28617276</t>
  </si>
  <si>
    <t>trubka kanalizační PP korugovaná DN 200x6000mm SN16</t>
  </si>
  <si>
    <t>-2004657628</t>
  </si>
  <si>
    <t>895941111</t>
  </si>
  <si>
    <t>Zřízení vpusti kanalizační uliční z betonových dílců typ UV-50 normální</t>
  </si>
  <si>
    <t>CS ÚRS 2021 02</t>
  </si>
  <si>
    <t>-281235585</t>
  </si>
  <si>
    <t xml:space="preserve">Zřízení vpusti kanalizační  uliční z betonových dílců typ UV-50 normální</t>
  </si>
  <si>
    <t>https://podminky.urs.cz/item/CS_URS_2021_02/895941111</t>
  </si>
  <si>
    <t>59223852</t>
  </si>
  <si>
    <t>dno pro uliční vpusť s kalovou prohlubní betonové 450x300x50mm</t>
  </si>
  <si>
    <t>-926506215</t>
  </si>
  <si>
    <t>59223864</t>
  </si>
  <si>
    <t>prstenec pro uliční vpusť vyrovnávací betonový 390x60x130mm</t>
  </si>
  <si>
    <t>325068535</t>
  </si>
  <si>
    <t>59223856</t>
  </si>
  <si>
    <t>skruž pro uliční vpusť horní betonová 450x195x50mm</t>
  </si>
  <si>
    <t>-1925635181</t>
  </si>
  <si>
    <t>59223854</t>
  </si>
  <si>
    <t>skruž pro uliční vpusť s výtokovým otvorem PVC betonová 450x350x50mm</t>
  </si>
  <si>
    <t>-1376160104</t>
  </si>
  <si>
    <t>59223875</t>
  </si>
  <si>
    <t>koš nízký pro uliční vpusti žárově Pz plech pro rám 500/500mm</t>
  </si>
  <si>
    <t>1560939253</t>
  </si>
  <si>
    <t>56241035R</t>
  </si>
  <si>
    <t>mříž D400 litina 500/500 mm</t>
  </si>
  <si>
    <t>-1855907154</t>
  </si>
  <si>
    <t>rošt mřížkový D400 litina dl 0,5m pro žlab PE š 200mm</t>
  </si>
  <si>
    <t>105</t>
  </si>
  <si>
    <t>"obrubník 1000/150/250 zapuštěný" 105</t>
  </si>
  <si>
    <t>935113212</t>
  </si>
  <si>
    <t>Osazení odvodňovacího betonového žlabu s krycím roštem šířky přes 200 mm</t>
  </si>
  <si>
    <t>-683244111</t>
  </si>
  <si>
    <t>Osazení odvodňovacího žlabu s krycím roštem betonového šířky přes 200 mm</t>
  </si>
  <si>
    <t>https://podminky.urs.cz/item/CS_URS_2022_02/935113212</t>
  </si>
  <si>
    <t>"žlaby délka" 3,5+1,8+2+1,6+2,3+2,5</t>
  </si>
  <si>
    <t>"vpustě 6 ks" 6*1</t>
  </si>
  <si>
    <t>59227011R</t>
  </si>
  <si>
    <t>žlab odvodňovací betonový šířky 500 mm - kompletní dodávka vč. příslušenství</t>
  </si>
  <si>
    <t>2060534440</t>
  </si>
  <si>
    <t>žlab odvodňovací betonový, vnější rozměry 500 x 500 mm, vnitřní rozměry min. 400 x 400 mm, vč. odtokových vpustí s kalovým košem, vč. litinové mříže D400</t>
  </si>
  <si>
    <t>podkl_vrstvy*0,32*1,8</t>
  </si>
  <si>
    <t>998223011</t>
  </si>
  <si>
    <t>Přesun hmot pro pozemní komunikace s krytem dlážděným</t>
  </si>
  <si>
    <t>-1011140378</t>
  </si>
  <si>
    <t>Přesun hmot pro pozemní komunikace s krytem dlážděným dopravní vzdálenost do 200 m jakékoliv délky objektu</t>
  </si>
  <si>
    <t>https://podminky.urs.cz/item/CS_URS_2022_02/998223011</t>
  </si>
  <si>
    <t>63</t>
  </si>
  <si>
    <t>003 - Dešťová kanalizace</t>
  </si>
  <si>
    <t xml:space="preserve">    3 - Svislé a kompletní konstrukce</t>
  </si>
  <si>
    <t>M - Práce a dodávky M</t>
  </si>
  <si>
    <t xml:space="preserve">    22-M - Montáže technologických zařízení pro dopravní stavby</t>
  </si>
  <si>
    <t xml:space="preserve">    23-M - Montáže potrubí</t>
  </si>
  <si>
    <t>115101201</t>
  </si>
  <si>
    <t>Čerpání vody na dopravní výšku do 10 m průměrný přítok do 500 l/min</t>
  </si>
  <si>
    <t>hod</t>
  </si>
  <si>
    <t>CS ÚRS 2023 01</t>
  </si>
  <si>
    <t>-1766074451</t>
  </si>
  <si>
    <t>Čerpání vody na dopravní výšku do 10 m s uvažovaným průměrným přítokem do 500 l/min</t>
  </si>
  <si>
    <t>https://podminky.urs.cz/item/CS_URS_2023_01/115101201</t>
  </si>
  <si>
    <t>115101301</t>
  </si>
  <si>
    <t>Pohotovost čerpací soupravy pro dopravní výšku do 10 m přítok do 500 l/min</t>
  </si>
  <si>
    <t>den</t>
  </si>
  <si>
    <t>883963406</t>
  </si>
  <si>
    <t>Pohotovost záložní čerpací soupravy pro dopravní výšku do 10 m s uvažovaným průměrným přítokem do 500 l/min</t>
  </si>
  <si>
    <t>https://podminky.urs.cz/item/CS_URS_2023_01/115101301</t>
  </si>
  <si>
    <t>119001401</t>
  </si>
  <si>
    <t>Dočasné zajištění potrubí ocelového nebo litinového DN do 200 mm</t>
  </si>
  <si>
    <t>586537114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</si>
  <si>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</si>
  <si>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https://podminky.urs.cz/item/CS_URS_2023_01/119001401</t>
  </si>
  <si>
    <t>129001101</t>
  </si>
  <si>
    <t>Příplatek za ztížení odkopávky nebo prokopávky v blízkosti inženýrských sítí</t>
  </si>
  <si>
    <t>344380361</t>
  </si>
  <si>
    <t>Příplatek k cenám vykopávek za ztížení vykopávky v blízkosti podzemního vedení nebo výbušnin v horninách jakékoliv třídy</t>
  </si>
  <si>
    <t>https://podminky.urs.cz/item/CS_URS_2023_01/129001101</t>
  </si>
  <si>
    <t>132212221</t>
  </si>
  <si>
    <t>Hloubení zapažených rýh šířky do 2000 mm v soudržných horninách třídy těžitelnosti I skupiny 3 ručně</t>
  </si>
  <si>
    <t>-459213108</t>
  </si>
  <si>
    <t>Hloubení zapažených rýh šířky přes 800 do 2 000 mm ručně s urovnáním dna do předepsaného profilu a spádu v hornině třídy těžitelnosti I skupiny 3 soudržných</t>
  </si>
  <si>
    <t>https://podminky.urs.cz/item/CS_URS_2023_01/132212221</t>
  </si>
  <si>
    <t>42*1,5*1</t>
  </si>
  <si>
    <t>151101101</t>
  </si>
  <si>
    <t>Zřízení příložného pažení a rozepření stěn rýh hl do 2 m</t>
  </si>
  <si>
    <t>-2126502465</t>
  </si>
  <si>
    <t>Zřízení pažení a rozepření stěn rýh pro podzemní vedení příložné pro jakoukoliv mezerovitost, hloubky do 2 m</t>
  </si>
  <si>
    <t>https://podminky.urs.cz/item/CS_URS_2023_01/151101101</t>
  </si>
  <si>
    <t>42*1,4*2</t>
  </si>
  <si>
    <t>151101111</t>
  </si>
  <si>
    <t>Odstranění příložného pažení a rozepření stěn rýh hl do 2 m</t>
  </si>
  <si>
    <t>-1425150588</t>
  </si>
  <si>
    <t>Odstranění pažení a rozepření stěn rýh pro podzemní vedení s uložením materiálu na vzdálenost do 3 m od kraje výkopu příložné, hloubky do 2 m</t>
  </si>
  <si>
    <t>https://podminky.urs.cz/item/CS_URS_2023_01/151101111</t>
  </si>
  <si>
    <t>-65995486</t>
  </si>
  <si>
    <t>https://podminky.urs.cz/item/CS_URS_2023_01/162751117</t>
  </si>
  <si>
    <t>-1553225626</t>
  </si>
  <si>
    <t>https://podminky.urs.cz/item/CS_URS_2023_01/162751119</t>
  </si>
  <si>
    <t>vykop*10</t>
  </si>
  <si>
    <t>167111101</t>
  </si>
  <si>
    <t>Nakládání výkopku z hornin třídy těžitelnosti I skupiny 1 až 3 ručně</t>
  </si>
  <si>
    <t>1295274257</t>
  </si>
  <si>
    <t>Nakládání, skládání a překládání neulehlého výkopku nebo sypaniny ručně nakládání, z hornin třídy těžitelnosti I, skupiny 1 až 3</t>
  </si>
  <si>
    <t>https://podminky.urs.cz/item/CS_URS_2023_01/167111101</t>
  </si>
  <si>
    <t>662580523</t>
  </si>
  <si>
    <t>https://podminky.urs.cz/item/CS_URS_2023_01/171201221</t>
  </si>
  <si>
    <t>vykop*1,9</t>
  </si>
  <si>
    <t>-663463356</t>
  </si>
  <si>
    <t>https://podminky.urs.cz/item/CS_URS_2023_01/171251201</t>
  </si>
  <si>
    <t>174111101</t>
  </si>
  <si>
    <t>Zásyp jam, šachet rýh nebo kolem objektů sypaninou se zhutněním ručně</t>
  </si>
  <si>
    <t>-978110418</t>
  </si>
  <si>
    <t>Zásyp sypaninou z jakékoliv horniny ručně s uložením výkopku ve vrstvách se zhutněním jam, šachet, rýh nebo kolem objektů v těchto vykopávkách</t>
  </si>
  <si>
    <t>https://podminky.urs.cz/item/CS_URS_2023_01/174111101</t>
  </si>
  <si>
    <t>42*1,5*0,35</t>
  </si>
  <si>
    <t>58337344</t>
  </si>
  <si>
    <t>štěrkopísek frakce 0/32</t>
  </si>
  <si>
    <t>-1971267226</t>
  </si>
  <si>
    <t>22,05*2</t>
  </si>
  <si>
    <t>958991138</t>
  </si>
  <si>
    <t>https://podminky.urs.cz/item/CS_URS_2023_01/175111101</t>
  </si>
  <si>
    <t>42*1,5*0,5</t>
  </si>
  <si>
    <t>58337302</t>
  </si>
  <si>
    <t>štěrkopísek frakce 0/16</t>
  </si>
  <si>
    <t>CS ÚRS 2021 01</t>
  </si>
  <si>
    <t>1970186236</t>
  </si>
  <si>
    <t>31,5*2</t>
  </si>
  <si>
    <t>Svislé a kompletní konstrukce</t>
  </si>
  <si>
    <t>359901211</t>
  </si>
  <si>
    <t>Monitoring stoky jakékoli výšky na nové kanalizaci</t>
  </si>
  <si>
    <t>949848134</t>
  </si>
  <si>
    <t>Monitoring stok (kamerový systém) jakékoli výšky nová kanalizace</t>
  </si>
  <si>
    <t>https://podminky.urs.cz/item/CS_URS_2021_01/359901211</t>
  </si>
  <si>
    <t>PSC</t>
  </si>
  <si>
    <t xml:space="preserve">Poznámka k souboru cen:_x000d_
1. V ceně jsou započteny náklady na zhotovení záznamu o prohlídce a protokolu prohlídky. </t>
  </si>
  <si>
    <t>42</t>
  </si>
  <si>
    <t>470255038</t>
  </si>
  <si>
    <t>https://podminky.urs.cz/item/CS_URS_2021_01/451573111</t>
  </si>
  <si>
    <t xml:space="preserve">Poznámka k souboru cen:_x000d_
1. Ceny -1111 a -1192 lze použít i pro zřízení sběrných vrstev nad drenážními trubkami. 2. V cenách -5111 a -1192 jsou započteny i náklady na prohození výkopku získaného při zemních pracích. </t>
  </si>
  <si>
    <t>"štěrkopísek fr. 0/8" 42*1,5*0,15</t>
  </si>
  <si>
    <t>-1059722006</t>
  </si>
  <si>
    <t xml:space="preserve">Podklad ze štěrkodrti ŠD  s rozprostřením a zhutněním, po zhutnění tl. 150 mm</t>
  </si>
  <si>
    <t>https://podminky.urs.cz/item/CS_URS_2021_01/564851111</t>
  </si>
  <si>
    <t>"ŠDa 0/32 tl. 150 mm" 42*1,5</t>
  </si>
  <si>
    <t>620585739</t>
  </si>
  <si>
    <t xml:space="preserve">Podklad ze štěrkodrti ŠD  s rozprostřením a zhutněním, po zhutnění tl. 160 mm</t>
  </si>
  <si>
    <t>https://podminky.urs.cz/item/CS_URS_2021_01/564851112</t>
  </si>
  <si>
    <t>"ŠDa 0/63 tl. min. 160 mm" 42*1,5</t>
  </si>
  <si>
    <t>2134873607</t>
  </si>
  <si>
    <t xml:space="preserve">Asfaltový beton vrstva podkladní ACP 16 (obalované kamenivo střednězrnné - OKS)  s rozprostřením a zhutněním v pruhu šířky přes 3 m, po zhutnění tl. 70 mm</t>
  </si>
  <si>
    <t>https://podminky.urs.cz/item/CS_URS_2021_01/565155121</t>
  </si>
  <si>
    <t xml:space="preserve">Poznámka k souboru cen:_x000d_
1. Cenami 565 1.-510 lze oceňovat např. chodníky, úzké cesty a vjezdy v pruhu šířky do 1,5 m jakékoliv délky a jednotlivé plochy velikosti do 10 m2. 2. ČSN EN 13108-1 připouští pro ACP 16 pouze tl. 50 až 80 mm. </t>
  </si>
  <si>
    <t>"ACP 16+ tl. 70 mm" 42*1,5</t>
  </si>
  <si>
    <t>-1145227776</t>
  </si>
  <si>
    <t>https://podminky.urs.cz/item/CS_URS_2021_01/573191111</t>
  </si>
  <si>
    <t xml:space="preserve">Poznámka k souboru cen:_x000d_
1. V ceně nejsou započteny náklady na popř. projektem předepsané očištění vozovky, které se oceňuje cenou 938 90-8411 Očištění povrchu saponátovým roztokem části C 01 tohoto katalogu. </t>
  </si>
  <si>
    <t>"na ŠDa 0/32" 42*1,5</t>
  </si>
  <si>
    <t>-484725613</t>
  </si>
  <si>
    <t>https://podminky.urs.cz/item/CS_URS_2021_01/573211107</t>
  </si>
  <si>
    <t>"na ACP 16+" 42*1,5</t>
  </si>
  <si>
    <t>-560409107</t>
  </si>
  <si>
    <t xml:space="preserve">Asfaltový beton vrstva obrusná ACO 11 (ABS)  s rozprostřením a se zhutněním z nemodifikovaného asfaltu v pruhu šířky přes 3 m tř. II, po zhutnění tl. 40 mm</t>
  </si>
  <si>
    <t>https://podminky.urs.cz/item/CS_URS_2021_01/577134221</t>
  </si>
  <si>
    <t xml:space="preserve">Poznámka k souboru cen:_x000d_
1. Cenami 577 1.-40 lze oceňovat např. chodníky, úzké cesty a vjezdy v pruhu šířky do 1,5 m jakékoliv délky a jednotlivé plochy velikosti do 10 m2. 2. ČSN EN 13108-1 připouští pro ACO 11 pouze tl. 35 až 50 mm. </t>
  </si>
  <si>
    <t>"ACO 11 tl. 40 mm" 42*1,5</t>
  </si>
  <si>
    <t>820391811</t>
  </si>
  <si>
    <t>Bourání stávajícího potrubí ze ŽB DN přes 200 do 400</t>
  </si>
  <si>
    <t>-1294575966</t>
  </si>
  <si>
    <t>Bourání stávajícího potrubí ze železobetonu v otevřeném výkopu DN přes 200 do 400</t>
  </si>
  <si>
    <t>https://podminky.urs.cz/item/CS_URS_2021_01/820391811</t>
  </si>
  <si>
    <t xml:space="preserve">Poznámka k souboru cen:_x000d_
1. Ceny jsou určeny pro bourání vodovodního a kanalizačního potrubí. 2. V cenách jsou započteny náklady na bourání potrubí včetně tvarovek. </t>
  </si>
  <si>
    <t>871390420</t>
  </si>
  <si>
    <t>Montáž kanalizačního potrubí korugovaného SN 12 z polypropylenu DN 400</t>
  </si>
  <si>
    <t>1284697394</t>
  </si>
  <si>
    <t>Montáž kanalizačního potrubí z plastů z polypropylenu PP korugovaného nebo žebrovaného SN 12 DN 400</t>
  </si>
  <si>
    <t>https://podminky.urs.cz/item/CS_URS_2021_01/871390420</t>
  </si>
  <si>
    <t xml:space="preserve">Poznámka k souboru cen:_x000d_
1. V cenách montáže potrubí nejsou započteny náklady na dodání trub, elektrospojek a těsnicích kroužků pokud tyto nejsou součástí dodávky potrubí. Tyto náklady se oceňují ve specifikaci. 2. V cenách potrubí z trubek polyetylenových a polypropylenových nejsou započteny náklady na dodání tvarovek použitých pro napojení na jiný druh potrubí; tvarovky se oceňují ve specifikaci. 3. Ztratné lze dohodnout: a) u trub kanalizačních z tvrdého PVC ve směrné výši 3 %, b) u trub polyetylenových a polypropylenových ve směrné výši 1,5. </t>
  </si>
  <si>
    <t>28617270</t>
  </si>
  <si>
    <t>trubka kanalizační PP korugovaná DN 400x6000mm SN12</t>
  </si>
  <si>
    <t>1086017860</t>
  </si>
  <si>
    <t>440966026</t>
  </si>
  <si>
    <t xml:space="preserve">Vodorovná doprava suti  bez naložení, ale se složením a s hrubým urovnáním z kusových materiálů, na vzdálenost do 1 km</t>
  </si>
  <si>
    <t>https://podminky.urs.cz/item/CS_URS_2021_01/997221561</t>
  </si>
  <si>
    <t xml:space="preserve">Poznámka k souboru cen:_x000d_
1. Ceny nelze použít pro vodorovnou dopravu suti po železnici, po vodě nebo neobvyklými dopravními prostředky. 2. Je-li na dopravní dráze pro vodorovnou dopravu suti překážka, pro kterou je nutno suť překládat z jednoho dopravního prostředku na druhý, oceňuje se tato doprava v každém úseku samostatně. 3. Ceny 997 22-155 jsou určeny pro sypký materiál, např. kamenivo a hmoty kamenitého charakteru stmelené vápnem, cementem nebo živicí. 4. Ceny 997 22-156 jsou určeny pro drobný kusový materiál (dlažební kostky, lomový kámen). </t>
  </si>
  <si>
    <t>"vybourání stávajícího potrubí" 42*0,12*2,4</t>
  </si>
  <si>
    <t>1045203501</t>
  </si>
  <si>
    <t xml:space="preserve">Vodorovná doprava suti  bez naložení, ale se složením a s hrubým urovnáním Příplatek k ceně za každý další i započatý 1 km přes 1 km</t>
  </si>
  <si>
    <t>https://podminky.urs.cz/item/CS_URS_2021_01/997221569</t>
  </si>
  <si>
    <t>"vybourání stávajícího potrubí" 42*0,12*2,4*19</t>
  </si>
  <si>
    <t>-1615283066</t>
  </si>
  <si>
    <t xml:space="preserve">Nakládání na dopravní prostředky  pro vodorovnou dopravu vybouraných hmot</t>
  </si>
  <si>
    <t>https://podminky.urs.cz/item/CS_URS_2021_01/997221612</t>
  </si>
  <si>
    <t xml:space="preserve">Poznámka k souboru cen:_x000d_
1. Ceny lze použít i pro překládání při lomené dopravě. 2. Ceny nelze použít při dopravě po železnici, po vodě nebo neobvyklými dopravními prostředky. </t>
  </si>
  <si>
    <t>997221625</t>
  </si>
  <si>
    <t>Poplatek za uložení na skládce (skládkovné) stavebního odpadu železobetonového kód odpadu 17 01 01</t>
  </si>
  <si>
    <t>-1207932118</t>
  </si>
  <si>
    <t>Poplatek za uložení stavebního odpadu na skládce (skládkovné) z armovaného betonu zatříděného do Katalogu odpadů pod kódem 17 01 01</t>
  </si>
  <si>
    <t>https://podminky.urs.cz/item/CS_URS_2021_01/997221625</t>
  </si>
  <si>
    <t xml:space="preserve">Poznámka k souboru cen:_x000d_
1. Ceny uvedené v souboru cen je doporučeno upravit podle aktuálních cen místně příslušné skládky odpadů. 2. Uložení odpadů neuvedených v souboru cen se oceňuje individuálně. 3. V cenách je započítán poplatek za ukládání odpadu dle zákona 185/2001 Sb. 4. Případné drcení stavebního odpadu lze ocenit cenami souboru cen 997 00-60 Drcení stavebního odpadu z katalogu 800-6 Demolice objektů. </t>
  </si>
  <si>
    <t>998276101</t>
  </si>
  <si>
    <t>Přesun hmot pro trubní vedení z trub z plastických hmot otevřený výkop</t>
  </si>
  <si>
    <t>371751090</t>
  </si>
  <si>
    <t>Přesun hmot pro trubní vedení hloubené z trub z plastických hmot nebo sklolaminátových pro vodovody nebo kanalizace v otevřeném výkopu dopravní vzdálenost do 15 m</t>
  </si>
  <si>
    <t>https://podminky.urs.cz/item/CS_URS_2021_01/998276101</t>
  </si>
  <si>
    <t xml:space="preserve">Poznámka k souboru cen:_x000d_
1. Ceny přesunu hmot nelze užít pro zeminu, sypaniny, štěrkopísek, kamenivo ap. Případná manipulace s tímto materiálem se oceňuje soubory cen 162 ..-.... Vodorovné přemístění výkopku nebo sypaniny katalogu 800-1 Zemní práce. </t>
  </si>
  <si>
    <t>Práce a dodávky M</t>
  </si>
  <si>
    <t>22-M</t>
  </si>
  <si>
    <t>Montáže technologických zařízení pro dopravní stavby</t>
  </si>
  <si>
    <t>220731051</t>
  </si>
  <si>
    <t>Provedení kamerové zkoušky s montáží</t>
  </si>
  <si>
    <t>64</t>
  </si>
  <si>
    <t>505224260</t>
  </si>
  <si>
    <t>Provedení kamerové zkoušky s montáží a kontrolou</t>
  </si>
  <si>
    <t>https://podminky.urs.cz/item/CS_URS_2021_01/220731051</t>
  </si>
  <si>
    <t>23-M</t>
  </si>
  <si>
    <t>Montáže potrubí</t>
  </si>
  <si>
    <t>230170006</t>
  </si>
  <si>
    <t>Tlakové zkoušky těsnosti potrubí - příprava DN do 500</t>
  </si>
  <si>
    <t>sada</t>
  </si>
  <si>
    <t>1247682917</t>
  </si>
  <si>
    <t xml:space="preserve">Příprava pro zkoušku těsnosti potrubí  DN přes 350 do 500</t>
  </si>
  <si>
    <t>https://podminky.urs.cz/item/CS_URS_2021_01/230170006</t>
  </si>
  <si>
    <t>230170016</t>
  </si>
  <si>
    <t>Tlakové zkoušky těsnosti potrubí - zkouška DN do 500</t>
  </si>
  <si>
    <t>1899566055</t>
  </si>
  <si>
    <t xml:space="preserve">Zkouška těsnosti potrubí  DN přes 350 do 500</t>
  </si>
  <si>
    <t>https://podminky.urs.cz/item/CS_URS_2021_01/230170016</t>
  </si>
  <si>
    <t>81</t>
  </si>
  <si>
    <t>165,098</t>
  </si>
  <si>
    <t>57,6</t>
  </si>
  <si>
    <t>545</t>
  </si>
  <si>
    <t>MK2 - Místní komunikace 2</t>
  </si>
  <si>
    <t>001 - Místní komunikace 2</t>
  </si>
  <si>
    <t>-2039143360</t>
  </si>
  <si>
    <t>"podkladní vrstvy vozovky tl. 0,31 m" 30+42+9</t>
  </si>
  <si>
    <t>"zpevněná asfaltová vrstva vozovky tl. 0,1 m" 545</t>
  </si>
  <si>
    <t>"výkop" 5*0,22</t>
  </si>
  <si>
    <t>"výkop pro aktivní zónu - bude fakturováno dle skutečného provedení" (58*0,5)+(5*0,3)</t>
  </si>
  <si>
    <t>"odvoz výkopu pro aktivní zónu - bude fakturováno dle skutečného provedení" (58*0,5)+(5*0,3)</t>
  </si>
  <si>
    <t>"aktivní zóna - bude fakturováno dle skutečného provedení" (58*0,5)+(5*0,3)</t>
  </si>
  <si>
    <t>2062585265</t>
  </si>
  <si>
    <t>"ohumusování tl. 0,15 m"10</t>
  </si>
  <si>
    <t>-515733530</t>
  </si>
  <si>
    <t>647090281</t>
  </si>
  <si>
    <t>10*0,02 'Přepočtené koeficientem množství</t>
  </si>
  <si>
    <t>"ŠDa 0/32 tl. 150 mm" 12+46+16</t>
  </si>
  <si>
    <t>"ŠDa 0/63, tl. min. 150 mm" 12+46+5+16</t>
  </si>
  <si>
    <t>"ACP 16+ 70 mm" 492</t>
  </si>
  <si>
    <t>"PI-C v místě plné konstrukce vozvoky" 12+46+16</t>
  </si>
  <si>
    <t>"PS-C, 0,30 kg/m2 na ACP 16+" 492</t>
  </si>
  <si>
    <t>"PS-C, 0,40 kg/m2 v místě provedení asfaltových vrstev" 492-74</t>
  </si>
  <si>
    <t>"ACO 11 tl. 40 mm" 492</t>
  </si>
  <si>
    <t>596211110</t>
  </si>
  <si>
    <t>Kladení zámkové dlažby komunikací pro pěší tl 60 mm skupiny A pl do 50 m2</t>
  </si>
  <si>
    <t>-147196429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</si>
  <si>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</si>
  <si>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https://podminky.urs.cz/item/CS_URS_2022_02/596211110</t>
  </si>
  <si>
    <t>59245018</t>
  </si>
  <si>
    <t>dlažba tvar obdélník betonová 200x100x60mm přírodní</t>
  </si>
  <si>
    <t>1815056312</t>
  </si>
  <si>
    <t>"podél obrub" 167+83+14</t>
  </si>
  <si>
    <t>"Odstranění stávající uliční vpusti vč. zpětného zásypu vhodnou zeminou se zhutněním" 7</t>
  </si>
  <si>
    <t>"výšková úprava kanal. poklopů" 13</t>
  </si>
  <si>
    <t>"výšková úprava krycích hrnců vodovodních šoupátek" 6</t>
  </si>
  <si>
    <t>899431111R</t>
  </si>
  <si>
    <t>Výšková úprava vodovodních poklopů</t>
  </si>
  <si>
    <t>452041140</t>
  </si>
  <si>
    <t xml:space="preserve">Výšková úprava uličního vstupu nebo vpusti do 200 mm  zvýšením krycího hrnce, šoupěte nebo hydrantu bez úpravy armatur</t>
  </si>
  <si>
    <t>167+83+14</t>
  </si>
  <si>
    <t>"obrubník 1000/150/250 výšky 12 cm" 167</t>
  </si>
  <si>
    <t>"vybouraní vpusti" 7*0,5*0,5*1,5*2,4</t>
  </si>
  <si>
    <t>"vybouraní vpusti" 7*0,5*0,5*1,5*2,4*19</t>
  </si>
  <si>
    <t>41</t>
  </si>
  <si>
    <t>77</t>
  </si>
  <si>
    <t>23,96</t>
  </si>
  <si>
    <t>44,352</t>
  </si>
  <si>
    <t>44,96</t>
  </si>
  <si>
    <t>002 - Zpevněné plochy, odvodnění k MK2</t>
  </si>
  <si>
    <t>"borani nestmel. vozovky tl. 0,32 m" 77</t>
  </si>
  <si>
    <t>"výkop pro aktivní zónu - bude fakturováno dle skutečného provedení" 70*0,3</t>
  </si>
  <si>
    <t>"hloubení rýh pro přípojky vpustí" (11+4+1+1+1+1+2+1)*0,9*0,9</t>
  </si>
  <si>
    <t>"ryhy pro žlaby" (4,6+3,8+3,6+3,5+3+3+5,7+3,5)*0,4*0,5</t>
  </si>
  <si>
    <t>"aktivní zóna - bude fakturováno dle skutečného provedení" 70*0,3</t>
  </si>
  <si>
    <t xml:space="preserve">"obsyp potrubí přípojek vpustí"  (11+4+1+1+1+1+2+1)*0,9*0,39</t>
  </si>
  <si>
    <t>7,722*2 'Přepočtené koeficientem množství</t>
  </si>
  <si>
    <t xml:space="preserve">"obsyp potrubí přípojek vpustí"  (11+4+1+1+1+1+2+1)*0,9*0,1</t>
  </si>
  <si>
    <t>"ŠDa 0/63, tl. min. 200 mm" 70</t>
  </si>
  <si>
    <t>70</t>
  </si>
  <si>
    <t>"přípojky vpustí" 11+4+1+1+1+1+2+1</t>
  </si>
  <si>
    <t>"obrubník 1000/150/250 zapuštěný" 40</t>
  </si>
  <si>
    <t>"žlaby délka" 3,6+2,8+2,6+2,5+2+2+4,7+2,5</t>
  </si>
  <si>
    <t>"vpustě 8 ks" 8*1</t>
  </si>
  <si>
    <t>75</t>
  </si>
  <si>
    <t>45</t>
  </si>
  <si>
    <t>76,81</t>
  </si>
  <si>
    <t>186,25</t>
  </si>
  <si>
    <t>MK3 - Místní komunikace 3</t>
  </si>
  <si>
    <t>001 - Místní komunikace 3</t>
  </si>
  <si>
    <t>43+32</t>
  </si>
  <si>
    <t>"podkladní vrstvy vozovky tl. 0,31 m" 26+19</t>
  </si>
  <si>
    <t>"zpevněná asfaltová vrstva vozovky tl. 0,1 m" 197</t>
  </si>
  <si>
    <t>"výkop pro aktivní zónu - bude fakturováno dle skutečného provedení" 176*0,5</t>
  </si>
  <si>
    <t>"výkop pro konstrukci vozovky" 75*0,31</t>
  </si>
  <si>
    <t>"odvoz výkopu pro aktivní zónu - bude fakturováno dle skutečného provedení" 176*0,5</t>
  </si>
  <si>
    <t>"aktivní zóna - bude fakturováno dle skutečného provedení" 176*0,5</t>
  </si>
  <si>
    <t>"ohumusování tl. 0,15 m"29</t>
  </si>
  <si>
    <t>29*0,02 'Přepočtené koeficientem množství</t>
  </si>
  <si>
    <t>"ŠDa 0/32 tl. 150 mm" 123+29+24+7</t>
  </si>
  <si>
    <t>"ŠDa 0/63, tl. min. 150 mm" 123+29+24+7</t>
  </si>
  <si>
    <t>"ACP 16+ 70 mm" 176+132+44-38</t>
  </si>
  <si>
    <t>"PI-C v místě plné konstrukce vozvoky"183</t>
  </si>
  <si>
    <t>"PS-C, 0,30 kg/m2 na ACP 16+" 176+132+44</t>
  </si>
  <si>
    <t>"PS-C, 0,40 kg/m2 v místě provedení asfaltových vrstev"352-183-38</t>
  </si>
  <si>
    <t>"ACO 11 tl. 40 mm" 176+132+44-38</t>
  </si>
  <si>
    <t>"podél obrub" 157+39+15</t>
  </si>
  <si>
    <t>"výšková úprava kanal. poklopů" 4</t>
  </si>
  <si>
    <t>"výšková úprava krycích hrnců vodovodních šoupátek" 9</t>
  </si>
  <si>
    <t>914111111</t>
  </si>
  <si>
    <t>Montáž svislé dopravní značky do velikosti 1 m2 objímkami na sloupek nebo konzolu</t>
  </si>
  <si>
    <t>1043072662</t>
  </si>
  <si>
    <t>Montáž svislé dopravní značky základní velikosti do 1 m2 objímkami na sloupky nebo konzoly</t>
  </si>
  <si>
    <t>https://podminky.urs.cz/item/CS_URS_2022_02/914111111</t>
  </si>
  <si>
    <t>40445619</t>
  </si>
  <si>
    <t>zákazové, příkazové dopravní značky B1-B34, C1-15 500mm</t>
  </si>
  <si>
    <t>382561575</t>
  </si>
  <si>
    <t>"B2"1</t>
  </si>
  <si>
    <t>40445621</t>
  </si>
  <si>
    <t>informativní značky provozní IP1-IP3, IP4b-IP7, IP10a, b 500x500mm</t>
  </si>
  <si>
    <t>-1344399005</t>
  </si>
  <si>
    <t>"IP 4b" 1</t>
  </si>
  <si>
    <t>914511111</t>
  </si>
  <si>
    <t>Montáž sloupku dopravních značek délky do 3,5 m s betonovým základem</t>
  </si>
  <si>
    <t>1259960543</t>
  </si>
  <si>
    <t>Montáž sloupku dopravních značek délky do 3,5 m do betonového základu</t>
  </si>
  <si>
    <t>https://podminky.urs.cz/item/CS_URS_2022_02/914511111</t>
  </si>
  <si>
    <t>40445256</t>
  </si>
  <si>
    <t>svorka upínací na sloupek dopravní značky D 60mm</t>
  </si>
  <si>
    <t>714048482</t>
  </si>
  <si>
    <t>40445253</t>
  </si>
  <si>
    <t>víčko plastové na sloupek D 60mm</t>
  </si>
  <si>
    <t>-1052069404</t>
  </si>
  <si>
    <t>40445225</t>
  </si>
  <si>
    <t>sloupek pro dopravní značku Zn D 60mm v 3,5m</t>
  </si>
  <si>
    <t>757277131</t>
  </si>
  <si>
    <t>157+39+15</t>
  </si>
  <si>
    <t>235*0,1*2,2</t>
  </si>
  <si>
    <t>bourani_zidky</t>
  </si>
  <si>
    <t>5,405</t>
  </si>
  <si>
    <t>73,805</t>
  </si>
  <si>
    <t>002 - Zpevněné plochy, odvodnění k MK3</t>
  </si>
  <si>
    <t xml:space="preserve">    2 - Zakládání</t>
  </si>
  <si>
    <t>"výkop pro aktivní zónu - bude fakturováno dle skutečného provedení" 45*0,3</t>
  </si>
  <si>
    <t>"výkop pro konstrukci vozvoky" 45*0,22</t>
  </si>
  <si>
    <t>129951113</t>
  </si>
  <si>
    <t>Bourání zdiva kamenného v odkopávkách nebo prokopávkách na MC strojně</t>
  </si>
  <si>
    <t>-1901363703</t>
  </si>
  <si>
    <t>Bourání konstrukcí v odkopávkách a prokopávkách strojně s přemístěním suti na hromady na vzdálenost do 20 m nebo s naložením na dopravní prostředek ze zdiva kamenného, pro jakýkoliv druh kamene na maltu cementovou</t>
  </si>
  <si>
    <t>https://podminky.urs.cz/item/CS_URS_2022_02/129951113</t>
  </si>
  <si>
    <t>"rozebrání stávající oběrné kamenné zídky"18*0,5*1</t>
  </si>
  <si>
    <t>"hloubení rýh pro přípojky vpustí" 2,5*0,9*0,9</t>
  </si>
  <si>
    <t>"ryhy pro žlaby" (2,9+14)*0,4*0,5</t>
  </si>
  <si>
    <t>"odvoz výkopu pro aktivní zónu - bude fakturováno dle skutečného provedení" 77,774*10</t>
  </si>
  <si>
    <t>"aktivní zóna - bude fakturováno dle skutečného provedení"45*0,3</t>
  </si>
  <si>
    <t>"odvoz výkopu pro aktivní zónu - bude fakturováno dle skutečného provedení" 77,774*1,8</t>
  </si>
  <si>
    <t xml:space="preserve">"obsyp potrubí přípojek vpustí"  2,5*0,9*0,39</t>
  </si>
  <si>
    <t>2,597*2</t>
  </si>
  <si>
    <t>Zakládání</t>
  </si>
  <si>
    <t>271532213</t>
  </si>
  <si>
    <t>Podsyp pod základové konstrukce se zhutněním z hrubého kameniva frakce 8 až 16 mm</t>
  </si>
  <si>
    <t>-2118615802</t>
  </si>
  <si>
    <t>Podsyp pod základové konstrukce se zhutněním a urovnáním povrchu z kameniva hrubého, frakce 8 - 16 mm</t>
  </si>
  <si>
    <t>https://podminky.urs.cz/item/CS_URS_2022_02/271532213</t>
  </si>
  <si>
    <t>"podklad pod opěrné zdi z L panelů" 12*0,1*1</t>
  </si>
  <si>
    <t>274311127</t>
  </si>
  <si>
    <t>Základové pasy, prahy, věnce a ostruhy z betonu prostého C 25/30</t>
  </si>
  <si>
    <t>1784804599</t>
  </si>
  <si>
    <t>Základové konstrukce z betonu prostého pasy, prahy, věnce a ostruhy ve výkopu nebo na hlavách pilot C 25/30</t>
  </si>
  <si>
    <t>https://podminky.urs.cz/item/CS_URS_2022_02/274311127</t>
  </si>
  <si>
    <t>"základ pod opěrné zdi z L panelů, C25/30 XF3 tl. 200 mm" 12*0,2*1</t>
  </si>
  <si>
    <t>327122114R</t>
  </si>
  <si>
    <t>Opěrná zeď samonosná ze ŽB dílců tvaru L v 2000 mm</t>
  </si>
  <si>
    <t>-1506850043</t>
  </si>
  <si>
    <t xml:space="preserve">Opěrné zdi samonosné  ze železobetonových dílců tvaru L se základem z betonu prostého přímé, výšky 1200 mm</t>
  </si>
  <si>
    <t>327122214R</t>
  </si>
  <si>
    <t>Opěrná zeď samonosná rohový dílec ze ŽB tvaru L v 2000 mm</t>
  </si>
  <si>
    <t>-2111957957</t>
  </si>
  <si>
    <t xml:space="preserve">Opěrné zdi samonosné  ze železobetonových dílců tvaru L se základem z betonu prostého rohový dílec, výšky 1200 mm</t>
  </si>
  <si>
    <t xml:space="preserve">"obsyp potrubí přípojek vpustí"  2,5*0,9*0,1</t>
  </si>
  <si>
    <t>"ŠDa 0/63, tl. min. 200 mm" 45</t>
  </si>
  <si>
    <t>"přípojky vpustí" 2,5</t>
  </si>
  <si>
    <t>"žlaby délka" 2,9</t>
  </si>
  <si>
    <t>966071711</t>
  </si>
  <si>
    <t>Bourání sloupků a vzpěr plotových ocelových do 2,5 m zabetonovaných</t>
  </si>
  <si>
    <t>458523346</t>
  </si>
  <si>
    <t>Bourání plotových sloupků a vzpěr ocelových trubkových nebo profilovaných výšky do 2,50 m zabetonovaných</t>
  </si>
  <si>
    <t>https://podminky.urs.cz/item/CS_URS_2022_02/966071711</t>
  </si>
  <si>
    <t>"odstranění drátěného pleziva na bourané opěrné zídce" 5</t>
  </si>
  <si>
    <t>966071822</t>
  </si>
  <si>
    <t>Rozebrání oplocení z drátěného pletiva se čtvercovými oky v přes 1,6 do 2,0 m</t>
  </si>
  <si>
    <t>-1143863083</t>
  </si>
  <si>
    <t>Rozebrání oplocení z pletiva drátěného se čtvercovými oky, výšky přes 1,6 do 2,0 m</t>
  </si>
  <si>
    <t>https://podminky.urs.cz/item/CS_URS_2022_02/966071822</t>
  </si>
  <si>
    <t>"odstranění drátěného pleziva na bourané opěrné zídce" 15</t>
  </si>
  <si>
    <t>-1321781281</t>
  </si>
  <si>
    <t>"sloupky oplocení" 5*5/1000</t>
  </si>
  <si>
    <t>"drátěné oplocení" 15*1,6/1000</t>
  </si>
  <si>
    <t>bourani_zidky*2,5</t>
  </si>
  <si>
    <t>-1251789847</t>
  </si>
  <si>
    <t>"sloupky oplocení" 5*5/1000*19</t>
  </si>
  <si>
    <t>"drátěné oplocení" 15*1,6/1000*19</t>
  </si>
  <si>
    <t>bourani_zidky*2,5*19</t>
  </si>
  <si>
    <t>-1197228310</t>
  </si>
  <si>
    <t>47,619</t>
  </si>
  <si>
    <t>111</t>
  </si>
  <si>
    <t>68</t>
  </si>
  <si>
    <t>1,2</t>
  </si>
  <si>
    <t>41,464</t>
  </si>
  <si>
    <t>155,88</t>
  </si>
  <si>
    <t>MK4 - Místní komunikace 4</t>
  </si>
  <si>
    <t>001 - Místní komunikace 4</t>
  </si>
  <si>
    <t>97+14</t>
  </si>
  <si>
    <t>"podkladní vrstvy vozovky" 63+5</t>
  </si>
  <si>
    <t>"zpevněná asfaltová vrstva vozovky tl. 0,11 m"16</t>
  </si>
  <si>
    <t>"výkop pro aktivní zónu - bude fakturováno dle skutečného provedení"84*0,3</t>
  </si>
  <si>
    <t>"výkop pro konstrukci vozovky" 84*0,22</t>
  </si>
  <si>
    <t>-425156733</t>
  </si>
  <si>
    <t>"ryhy pro žlaby" (3+3)*0,4*0,5</t>
  </si>
  <si>
    <t>"odvoz výkopu pro aktivní zónu - bude fakturováno dle skutečného provedení" 84*0,3</t>
  </si>
  <si>
    <t>"výkop pro konstrukci vozovky"84*0,22</t>
  </si>
  <si>
    <t>"aktivní zóna - bude fakturováno dle skutečného provedení" 84*0,3</t>
  </si>
  <si>
    <t>"výkop pro aktivní zónu - bude fakturováno dle skutečného provedení" 84*0,3</t>
  </si>
  <si>
    <t>-777169552</t>
  </si>
  <si>
    <t xml:space="preserve">"obsyp potrubí přípojek vpustí"  (1+1)*0,9*0,39</t>
  </si>
  <si>
    <t>-745233254</t>
  </si>
  <si>
    <t>0,702*2 'Přepočtené koeficientem množství</t>
  </si>
  <si>
    <t>180405114</t>
  </si>
  <si>
    <t>Založení trávníku ve vegetačních prefabrikátech výsevem směsi semene v rovině a ve svahu do 1:5</t>
  </si>
  <si>
    <t>223780255</t>
  </si>
  <si>
    <t>Založení trávníků ve vegetačních dlaždicích nebo prefabrikátech výsevem směsi substrátu a semene v rovině nebo na svahu do 1:5</t>
  </si>
  <si>
    <t>https://podminky.urs.cz/item/CS_URS_2022_02/180405114</t>
  </si>
  <si>
    <t>78</t>
  </si>
  <si>
    <t>-610201258</t>
  </si>
  <si>
    <t>78*0,02 'Přepočtené koeficientem množství</t>
  </si>
  <si>
    <t>339921131</t>
  </si>
  <si>
    <t>Osazování betonových palisád do betonového základu v řadě výšky prvku do 0,5 m</t>
  </si>
  <si>
    <t>1686046669</t>
  </si>
  <si>
    <t>Osazování palisád betonových v řadě se zabetonováním výšky palisády do 500 mm</t>
  </si>
  <si>
    <t>https://podminky.urs.cz/item/CS_URS_2022_02/339921131</t>
  </si>
  <si>
    <t>"schody, bet. palisády v. 400 mm" 15</t>
  </si>
  <si>
    <t>59228406</t>
  </si>
  <si>
    <t>palisáda betonová vzhled dobové dlažební kameny přírodní 160x160x400mm</t>
  </si>
  <si>
    <t>1352952290</t>
  </si>
  <si>
    <t>88</t>
  </si>
  <si>
    <t>-2045555591</t>
  </si>
  <si>
    <t xml:space="preserve">"obsyp potrubí přípojek vpustí"  (1+1)*0,9*0,1</t>
  </si>
  <si>
    <t>962242783</t>
  </si>
  <si>
    <t>"ŠDa 0/63, tl. min. 150 mm" 6</t>
  </si>
  <si>
    <t>-1035801796</t>
  </si>
  <si>
    <t>"ŠDa 0/63, tl. min. 200 mm" 78</t>
  </si>
  <si>
    <t>"ACP 16+ 70 mm" 76</t>
  </si>
  <si>
    <t>"PS-C, 0,30 kg/m2 na ACP 16+" 76</t>
  </si>
  <si>
    <t>"PS-C, 0,40 kg/m2 v místě provedení asfaltových vrstev"76</t>
  </si>
  <si>
    <t>"ACO 11 tl. 40 mm" 76</t>
  </si>
  <si>
    <t>1894694852</t>
  </si>
  <si>
    <t>-1844343646</t>
  </si>
  <si>
    <t>596412211</t>
  </si>
  <si>
    <t>Kladení dlažby z vegetačních tvárnic pozemních komunikací tl 80 mm pl přes 50 do 100 m2</t>
  </si>
  <si>
    <t>255872939</t>
  </si>
  <si>
    <t>Kladení dlažby z betonových vegetačních dlaždic pozemních komunikací s ložem z kameniva těženého nebo drceného tl. do 50 mm, s vyplněním spár a vegetačních otvorů, s hutněním vibrováním tl. 80 mm, pro plochy přes 50 do 100 m2</t>
  </si>
  <si>
    <t>https://podminky.urs.cz/item/CS_URS_2022_02/596412211</t>
  </si>
  <si>
    <t>59246016</t>
  </si>
  <si>
    <t>dlažba plošná betonová vegetační 600x400x80mm</t>
  </si>
  <si>
    <t>-1267329111</t>
  </si>
  <si>
    <t>"podél obrub" 57</t>
  </si>
  <si>
    <t>-784636554</t>
  </si>
  <si>
    <t>"přípojky vpustí" 1+1</t>
  </si>
  <si>
    <t>1758885898</t>
  </si>
  <si>
    <t>-105812853</t>
  </si>
  <si>
    <t>"výšková úprava kanal. poklopů" 3</t>
  </si>
  <si>
    <t>29+54+8+6</t>
  </si>
  <si>
    <t>"obrubník 1000/150/250 výšky 12 cm" 29</t>
  </si>
  <si>
    <t>"obrubník 1000/150/250 zapuštěný" 54</t>
  </si>
  <si>
    <t>219923826</t>
  </si>
  <si>
    <t>"žlaby délka" 2+2</t>
  </si>
  <si>
    <t>"vpustě 8 ks" 2*1</t>
  </si>
  <si>
    <t>160105092</t>
  </si>
  <si>
    <t>43</t>
  </si>
  <si>
    <t>44</t>
  </si>
  <si>
    <t>1263875253</t>
  </si>
  <si>
    <t>46</t>
  </si>
  <si>
    <t>-177362066</t>
  </si>
  <si>
    <t>47</t>
  </si>
  <si>
    <t>48</t>
  </si>
  <si>
    <t>1698312827</t>
  </si>
  <si>
    <t>49</t>
  </si>
  <si>
    <t>799522817</t>
  </si>
  <si>
    <t>50</t>
  </si>
  <si>
    <t>SEZNAM FIGUR</t>
  </si>
  <si>
    <t>Výměra</t>
  </si>
  <si>
    <t xml:space="preserve"> MK1/ 001</t>
  </si>
  <si>
    <t>Použití figury:</t>
  </si>
  <si>
    <t xml:space="preserve"> MK1/ 002</t>
  </si>
  <si>
    <t xml:space="preserve"> MK1/ 003</t>
  </si>
  <si>
    <t xml:space="preserve"> MK2/ 001</t>
  </si>
  <si>
    <t xml:space="preserve"> MK2/ 002</t>
  </si>
  <si>
    <t xml:space="preserve"> MK3/ 001</t>
  </si>
  <si>
    <t xml:space="preserve"> MK3/ 002</t>
  </si>
  <si>
    <t xml:space="preserve"> MK4/ 001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</si>
</sst>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3" fillId="0" borderId="0" xfId="0" applyNumberFormat="1" applyFont="1" applyAlignment="1" applyProtection="1">
      <alignment vertical="center"/>
    </xf>
    <xf numFmtId="0" fontId="22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4" borderId="0" xfId="0" applyFont="1" applyFill="1" applyAlignment="1" applyProtection="1">
      <alignment horizontal="left" vertical="center"/>
    </xf>
    <xf numFmtId="4" fontId="23" fillId="4" borderId="0" xfId="0" applyNumberFormat="1" applyFont="1" applyFill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center" wrapText="1"/>
    </xf>
    <xf numFmtId="0" fontId="41" fillId="0" borderId="22" xfId="0" applyFont="1" applyBorder="1" applyAlignment="1" applyProtection="1">
      <alignment horizontal="center" vertical="center"/>
    </xf>
    <xf numFmtId="49" fontId="41" fillId="0" borderId="22" xfId="0" applyNumberFormat="1" applyFont="1" applyBorder="1" applyAlignment="1" applyProtection="1">
      <alignment horizontal="left" vertical="center" wrapText="1"/>
    </xf>
    <xf numFmtId="0" fontId="41" fillId="0" borderId="22" xfId="0" applyFont="1" applyBorder="1" applyAlignment="1" applyProtection="1">
      <alignment horizontal="left" vertical="center" wrapText="1"/>
    </xf>
    <xf numFmtId="0" fontId="41" fillId="0" borderId="22" xfId="0" applyFont="1" applyBorder="1" applyAlignment="1" applyProtection="1">
      <alignment horizontal="center" vertical="center" wrapText="1"/>
    </xf>
    <xf numFmtId="167" fontId="41" fillId="0" borderId="22" xfId="0" applyNumberFormat="1" applyFont="1" applyBorder="1" applyAlignment="1" applyProtection="1">
      <alignment vertical="center"/>
    </xf>
    <xf numFmtId="4" fontId="41" fillId="2" borderId="22" xfId="0" applyNumberFormat="1" applyFont="1" applyFill="1" applyBorder="1" applyAlignment="1" applyProtection="1">
      <alignment vertical="center"/>
      <protection locked="0"/>
    </xf>
    <xf numFmtId="4" fontId="41" fillId="0" borderId="22" xfId="0" applyNumberFormat="1" applyFont="1" applyBorder="1" applyAlignment="1" applyProtection="1">
      <alignment vertical="center"/>
    </xf>
    <xf numFmtId="0" fontId="42" fillId="0" borderId="3" xfId="0" applyFont="1" applyBorder="1" applyAlignment="1">
      <alignment vertical="center"/>
    </xf>
    <xf numFmtId="0" fontId="41" fillId="2" borderId="14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/>
    </xf>
    <xf numFmtId="167" fontId="43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3107164" TargetMode="External" /><Relationship Id="rId2" Type="http://schemas.openxmlformats.org/officeDocument/2006/relationships/hyperlink" Target="https://podminky.urs.cz/item/CS_URS_2022_02/113107242" TargetMode="External" /><Relationship Id="rId3" Type="http://schemas.openxmlformats.org/officeDocument/2006/relationships/hyperlink" Target="https://podminky.urs.cz/item/CS_URS_2022_02/122252203" TargetMode="External" /><Relationship Id="rId4" Type="http://schemas.openxmlformats.org/officeDocument/2006/relationships/hyperlink" Target="https://podminky.urs.cz/item/CS_URS_2022_02/162751117" TargetMode="External" /><Relationship Id="rId5" Type="http://schemas.openxmlformats.org/officeDocument/2006/relationships/hyperlink" Target="https://podminky.urs.cz/item/CS_URS_2022_02/162751119" TargetMode="External" /><Relationship Id="rId6" Type="http://schemas.openxmlformats.org/officeDocument/2006/relationships/hyperlink" Target="https://podminky.urs.cz/item/CS_URS_2022_02/171152111" TargetMode="External" /><Relationship Id="rId7" Type="http://schemas.openxmlformats.org/officeDocument/2006/relationships/hyperlink" Target="https://podminky.urs.cz/item/CS_URS_2022_02/171201221" TargetMode="External" /><Relationship Id="rId8" Type="http://schemas.openxmlformats.org/officeDocument/2006/relationships/hyperlink" Target="https://podminky.urs.cz/item/CS_URS_2022_02/171251201" TargetMode="External" /><Relationship Id="rId9" Type="http://schemas.openxmlformats.org/officeDocument/2006/relationships/hyperlink" Target="https://podminky.urs.cz/item/CS_URS_2022_02/564851111" TargetMode="External" /><Relationship Id="rId10" Type="http://schemas.openxmlformats.org/officeDocument/2006/relationships/hyperlink" Target="https://podminky.urs.cz/item/CS_URS_2022_02/564851112" TargetMode="External" /><Relationship Id="rId11" Type="http://schemas.openxmlformats.org/officeDocument/2006/relationships/hyperlink" Target="https://podminky.urs.cz/item/CS_URS_2022_02/565155121" TargetMode="External" /><Relationship Id="rId12" Type="http://schemas.openxmlformats.org/officeDocument/2006/relationships/hyperlink" Target="https://podminky.urs.cz/item/CS_URS_2022_02/573191111" TargetMode="External" /><Relationship Id="rId13" Type="http://schemas.openxmlformats.org/officeDocument/2006/relationships/hyperlink" Target="https://podminky.urs.cz/item/CS_URS_2022_02/573211107" TargetMode="External" /><Relationship Id="rId14" Type="http://schemas.openxmlformats.org/officeDocument/2006/relationships/hyperlink" Target="https://podminky.urs.cz/item/CS_URS_2022_02/573211108" TargetMode="External" /><Relationship Id="rId15" Type="http://schemas.openxmlformats.org/officeDocument/2006/relationships/hyperlink" Target="https://podminky.urs.cz/item/CS_URS_2022_02/577134221" TargetMode="External" /><Relationship Id="rId16" Type="http://schemas.openxmlformats.org/officeDocument/2006/relationships/hyperlink" Target="https://podminky.urs.cz/item/CS_URS_2022_02/599141111" TargetMode="External" /><Relationship Id="rId17" Type="http://schemas.openxmlformats.org/officeDocument/2006/relationships/hyperlink" Target="https://podminky.urs.cz/item/CS_URS_2022_02/899231111" TargetMode="External" /><Relationship Id="rId18" Type="http://schemas.openxmlformats.org/officeDocument/2006/relationships/hyperlink" Target="https://podminky.urs.cz/item/CS_URS_2022_02/899331111" TargetMode="External" /><Relationship Id="rId19" Type="http://schemas.openxmlformats.org/officeDocument/2006/relationships/hyperlink" Target="https://podminky.urs.cz/item/CS_URS_2022_02/899431111" TargetMode="External" /><Relationship Id="rId20" Type="http://schemas.openxmlformats.org/officeDocument/2006/relationships/hyperlink" Target="https://podminky.urs.cz/item/CS_URS_2022_02/916131213" TargetMode="External" /><Relationship Id="rId21" Type="http://schemas.openxmlformats.org/officeDocument/2006/relationships/hyperlink" Target="https://podminky.urs.cz/item/CS_URS_2022_02/919112221" TargetMode="External" /><Relationship Id="rId22" Type="http://schemas.openxmlformats.org/officeDocument/2006/relationships/hyperlink" Target="https://podminky.urs.cz/item/CS_URS_2022_02/961044111" TargetMode="External" /><Relationship Id="rId23" Type="http://schemas.openxmlformats.org/officeDocument/2006/relationships/hyperlink" Target="https://podminky.urs.cz/item/CS_URS_2022_02/997013645" TargetMode="External" /><Relationship Id="rId24" Type="http://schemas.openxmlformats.org/officeDocument/2006/relationships/hyperlink" Target="https://podminky.urs.cz/item/CS_URS_2022_02/997013655" TargetMode="External" /><Relationship Id="rId25" Type="http://schemas.openxmlformats.org/officeDocument/2006/relationships/hyperlink" Target="https://podminky.urs.cz/item/CS_URS_2022_02/997221551" TargetMode="External" /><Relationship Id="rId26" Type="http://schemas.openxmlformats.org/officeDocument/2006/relationships/hyperlink" Target="https://podminky.urs.cz/item/CS_URS_2022_02/997221559" TargetMode="External" /><Relationship Id="rId27" Type="http://schemas.openxmlformats.org/officeDocument/2006/relationships/hyperlink" Target="https://podminky.urs.cz/item/CS_URS_2022_02/997221561" TargetMode="External" /><Relationship Id="rId28" Type="http://schemas.openxmlformats.org/officeDocument/2006/relationships/hyperlink" Target="https://podminky.urs.cz/item/CS_URS_2022_02/997221569" TargetMode="External" /><Relationship Id="rId29" Type="http://schemas.openxmlformats.org/officeDocument/2006/relationships/hyperlink" Target="https://podminky.urs.cz/item/CS_URS_2022_02/997221571" TargetMode="External" /><Relationship Id="rId30" Type="http://schemas.openxmlformats.org/officeDocument/2006/relationships/hyperlink" Target="https://podminky.urs.cz/item/CS_URS_2022_02/997221579" TargetMode="External" /><Relationship Id="rId31" Type="http://schemas.openxmlformats.org/officeDocument/2006/relationships/hyperlink" Target="https://podminky.urs.cz/item/CS_URS_2022_02/997221611" TargetMode="External" /><Relationship Id="rId32" Type="http://schemas.openxmlformats.org/officeDocument/2006/relationships/hyperlink" Target="https://podminky.urs.cz/item/CS_URS_2022_02/997221612" TargetMode="External" /><Relationship Id="rId33" Type="http://schemas.openxmlformats.org/officeDocument/2006/relationships/hyperlink" Target="https://podminky.urs.cz/item/CS_URS_2022_02/997221615" TargetMode="External" /><Relationship Id="rId34" Type="http://schemas.openxmlformats.org/officeDocument/2006/relationships/hyperlink" Target="https://podminky.urs.cz/item/CS_URS_2022_02/998225111" TargetMode="External" /><Relationship Id="rId3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301111" TargetMode="External" /><Relationship Id="rId2" Type="http://schemas.openxmlformats.org/officeDocument/2006/relationships/hyperlink" Target="https://podminky.urs.cz/item/CS_URS_2022_02/113107164" TargetMode="External" /><Relationship Id="rId3" Type="http://schemas.openxmlformats.org/officeDocument/2006/relationships/hyperlink" Target="https://podminky.urs.cz/item/CS_URS_2022_02/122252203" TargetMode="External" /><Relationship Id="rId4" Type="http://schemas.openxmlformats.org/officeDocument/2006/relationships/hyperlink" Target="https://podminky.urs.cz/item/CS_URS_2022_02/132212231" TargetMode="External" /><Relationship Id="rId5" Type="http://schemas.openxmlformats.org/officeDocument/2006/relationships/hyperlink" Target="https://podminky.urs.cz/item/CS_URS_2022_02/162751117" TargetMode="External" /><Relationship Id="rId6" Type="http://schemas.openxmlformats.org/officeDocument/2006/relationships/hyperlink" Target="https://podminky.urs.cz/item/CS_URS_2022_02/162751119" TargetMode="External" /><Relationship Id="rId7" Type="http://schemas.openxmlformats.org/officeDocument/2006/relationships/hyperlink" Target="https://podminky.urs.cz/item/CS_URS_2022_02/171152111" TargetMode="External" /><Relationship Id="rId8" Type="http://schemas.openxmlformats.org/officeDocument/2006/relationships/hyperlink" Target="https://podminky.urs.cz/item/CS_URS_2022_02/171201221" TargetMode="External" /><Relationship Id="rId9" Type="http://schemas.openxmlformats.org/officeDocument/2006/relationships/hyperlink" Target="https://podminky.urs.cz/item/CS_URS_2022_02/171251201" TargetMode="External" /><Relationship Id="rId10" Type="http://schemas.openxmlformats.org/officeDocument/2006/relationships/hyperlink" Target="https://podminky.urs.cz/item/CS_URS_2022_02/175111101" TargetMode="External" /><Relationship Id="rId11" Type="http://schemas.openxmlformats.org/officeDocument/2006/relationships/hyperlink" Target="https://podminky.urs.cz/item/CS_URS_2022_02/181311103" TargetMode="External" /><Relationship Id="rId12" Type="http://schemas.openxmlformats.org/officeDocument/2006/relationships/hyperlink" Target="https://podminky.urs.cz/item/CS_URS_2022_02/181411121" TargetMode="External" /><Relationship Id="rId13" Type="http://schemas.openxmlformats.org/officeDocument/2006/relationships/hyperlink" Target="https://podminky.urs.cz/item/CS_URS_2022_02/451573111" TargetMode="External" /><Relationship Id="rId14" Type="http://schemas.openxmlformats.org/officeDocument/2006/relationships/hyperlink" Target="https://podminky.urs.cz/item/CS_URS_2022_02/564861112" TargetMode="External" /><Relationship Id="rId15" Type="http://schemas.openxmlformats.org/officeDocument/2006/relationships/hyperlink" Target="https://podminky.urs.cz/item/CS_URS_2022_02/596412212" TargetMode="External" /><Relationship Id="rId16" Type="http://schemas.openxmlformats.org/officeDocument/2006/relationships/hyperlink" Target="https://podminky.urs.cz/item/CS_URS_2022_02/597661121" TargetMode="External" /><Relationship Id="rId17" Type="http://schemas.openxmlformats.org/officeDocument/2006/relationships/hyperlink" Target="https://podminky.urs.cz/item/CS_URS_2022_02/871350430" TargetMode="External" /><Relationship Id="rId18" Type="http://schemas.openxmlformats.org/officeDocument/2006/relationships/hyperlink" Target="https://podminky.urs.cz/item/CS_URS_2021_02/895941111" TargetMode="External" /><Relationship Id="rId19" Type="http://schemas.openxmlformats.org/officeDocument/2006/relationships/hyperlink" Target="https://podminky.urs.cz/item/CS_URS_2022_02/916131213" TargetMode="External" /><Relationship Id="rId20" Type="http://schemas.openxmlformats.org/officeDocument/2006/relationships/hyperlink" Target="https://podminky.urs.cz/item/CS_URS_2022_02/935113212" TargetMode="External" /><Relationship Id="rId21" Type="http://schemas.openxmlformats.org/officeDocument/2006/relationships/hyperlink" Target="https://podminky.urs.cz/item/CS_URS_2022_02/997013655" TargetMode="External" /><Relationship Id="rId22" Type="http://schemas.openxmlformats.org/officeDocument/2006/relationships/hyperlink" Target="https://podminky.urs.cz/item/CS_URS_2022_02/997221551" TargetMode="External" /><Relationship Id="rId23" Type="http://schemas.openxmlformats.org/officeDocument/2006/relationships/hyperlink" Target="https://podminky.urs.cz/item/CS_URS_2022_02/997221559" TargetMode="External" /><Relationship Id="rId24" Type="http://schemas.openxmlformats.org/officeDocument/2006/relationships/hyperlink" Target="https://podminky.urs.cz/item/CS_URS_2022_02/997221611" TargetMode="External" /><Relationship Id="rId25" Type="http://schemas.openxmlformats.org/officeDocument/2006/relationships/hyperlink" Target="https://podminky.urs.cz/item/CS_URS_2022_02/998223011" TargetMode="External" /><Relationship Id="rId2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5101201" TargetMode="External" /><Relationship Id="rId2" Type="http://schemas.openxmlformats.org/officeDocument/2006/relationships/hyperlink" Target="https://podminky.urs.cz/item/CS_URS_2023_01/115101301" TargetMode="External" /><Relationship Id="rId3" Type="http://schemas.openxmlformats.org/officeDocument/2006/relationships/hyperlink" Target="https://podminky.urs.cz/item/CS_URS_2023_01/119001401" TargetMode="External" /><Relationship Id="rId4" Type="http://schemas.openxmlformats.org/officeDocument/2006/relationships/hyperlink" Target="https://podminky.urs.cz/item/CS_URS_2023_01/129001101" TargetMode="External" /><Relationship Id="rId5" Type="http://schemas.openxmlformats.org/officeDocument/2006/relationships/hyperlink" Target="https://podminky.urs.cz/item/CS_URS_2023_01/132212221" TargetMode="External" /><Relationship Id="rId6" Type="http://schemas.openxmlformats.org/officeDocument/2006/relationships/hyperlink" Target="https://podminky.urs.cz/item/CS_URS_2023_01/151101101" TargetMode="External" /><Relationship Id="rId7" Type="http://schemas.openxmlformats.org/officeDocument/2006/relationships/hyperlink" Target="https://podminky.urs.cz/item/CS_URS_2023_01/151101111" TargetMode="External" /><Relationship Id="rId8" Type="http://schemas.openxmlformats.org/officeDocument/2006/relationships/hyperlink" Target="https://podminky.urs.cz/item/CS_URS_2023_01/162751117" TargetMode="External" /><Relationship Id="rId9" Type="http://schemas.openxmlformats.org/officeDocument/2006/relationships/hyperlink" Target="https://podminky.urs.cz/item/CS_URS_2023_01/162751119" TargetMode="External" /><Relationship Id="rId10" Type="http://schemas.openxmlformats.org/officeDocument/2006/relationships/hyperlink" Target="https://podminky.urs.cz/item/CS_URS_2023_01/167111101" TargetMode="External" /><Relationship Id="rId11" Type="http://schemas.openxmlformats.org/officeDocument/2006/relationships/hyperlink" Target="https://podminky.urs.cz/item/CS_URS_2023_01/171201221" TargetMode="External" /><Relationship Id="rId12" Type="http://schemas.openxmlformats.org/officeDocument/2006/relationships/hyperlink" Target="https://podminky.urs.cz/item/CS_URS_2023_01/171251201" TargetMode="External" /><Relationship Id="rId13" Type="http://schemas.openxmlformats.org/officeDocument/2006/relationships/hyperlink" Target="https://podminky.urs.cz/item/CS_URS_2023_01/174111101" TargetMode="External" /><Relationship Id="rId14" Type="http://schemas.openxmlformats.org/officeDocument/2006/relationships/hyperlink" Target="https://podminky.urs.cz/item/CS_URS_2023_01/175111101" TargetMode="External" /><Relationship Id="rId15" Type="http://schemas.openxmlformats.org/officeDocument/2006/relationships/hyperlink" Target="https://podminky.urs.cz/item/CS_URS_2021_01/359901211" TargetMode="External" /><Relationship Id="rId16" Type="http://schemas.openxmlformats.org/officeDocument/2006/relationships/hyperlink" Target="https://podminky.urs.cz/item/CS_URS_2021_01/451573111" TargetMode="External" /><Relationship Id="rId17" Type="http://schemas.openxmlformats.org/officeDocument/2006/relationships/hyperlink" Target="https://podminky.urs.cz/item/CS_URS_2021_01/564851111" TargetMode="External" /><Relationship Id="rId18" Type="http://schemas.openxmlformats.org/officeDocument/2006/relationships/hyperlink" Target="https://podminky.urs.cz/item/CS_URS_2021_01/564851112" TargetMode="External" /><Relationship Id="rId19" Type="http://schemas.openxmlformats.org/officeDocument/2006/relationships/hyperlink" Target="https://podminky.urs.cz/item/CS_URS_2021_01/565155121" TargetMode="External" /><Relationship Id="rId20" Type="http://schemas.openxmlformats.org/officeDocument/2006/relationships/hyperlink" Target="https://podminky.urs.cz/item/CS_URS_2021_01/573191111" TargetMode="External" /><Relationship Id="rId21" Type="http://schemas.openxmlformats.org/officeDocument/2006/relationships/hyperlink" Target="https://podminky.urs.cz/item/CS_URS_2021_01/573211107" TargetMode="External" /><Relationship Id="rId22" Type="http://schemas.openxmlformats.org/officeDocument/2006/relationships/hyperlink" Target="https://podminky.urs.cz/item/CS_URS_2021_01/577134221" TargetMode="External" /><Relationship Id="rId23" Type="http://schemas.openxmlformats.org/officeDocument/2006/relationships/hyperlink" Target="https://podminky.urs.cz/item/CS_URS_2021_01/820391811" TargetMode="External" /><Relationship Id="rId24" Type="http://schemas.openxmlformats.org/officeDocument/2006/relationships/hyperlink" Target="https://podminky.urs.cz/item/CS_URS_2021_01/871390420" TargetMode="External" /><Relationship Id="rId25" Type="http://schemas.openxmlformats.org/officeDocument/2006/relationships/hyperlink" Target="https://podminky.urs.cz/item/CS_URS_2021_01/997221561" TargetMode="External" /><Relationship Id="rId26" Type="http://schemas.openxmlformats.org/officeDocument/2006/relationships/hyperlink" Target="https://podminky.urs.cz/item/CS_URS_2021_01/997221569" TargetMode="External" /><Relationship Id="rId27" Type="http://schemas.openxmlformats.org/officeDocument/2006/relationships/hyperlink" Target="https://podminky.urs.cz/item/CS_URS_2021_01/997221612" TargetMode="External" /><Relationship Id="rId28" Type="http://schemas.openxmlformats.org/officeDocument/2006/relationships/hyperlink" Target="https://podminky.urs.cz/item/CS_URS_2021_01/997221625" TargetMode="External" /><Relationship Id="rId29" Type="http://schemas.openxmlformats.org/officeDocument/2006/relationships/hyperlink" Target="https://podminky.urs.cz/item/CS_URS_2021_01/998276101" TargetMode="External" /><Relationship Id="rId30" Type="http://schemas.openxmlformats.org/officeDocument/2006/relationships/hyperlink" Target="https://podminky.urs.cz/item/CS_URS_2021_01/220731051" TargetMode="External" /><Relationship Id="rId31" Type="http://schemas.openxmlformats.org/officeDocument/2006/relationships/hyperlink" Target="https://podminky.urs.cz/item/CS_URS_2021_01/230170006" TargetMode="External" /><Relationship Id="rId32" Type="http://schemas.openxmlformats.org/officeDocument/2006/relationships/hyperlink" Target="https://podminky.urs.cz/item/CS_URS_2021_01/230170016" TargetMode="External" /><Relationship Id="rId3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301111" TargetMode="External" /><Relationship Id="rId2" Type="http://schemas.openxmlformats.org/officeDocument/2006/relationships/hyperlink" Target="https://podminky.urs.cz/item/CS_URS_2022_02/113107164" TargetMode="External" /><Relationship Id="rId3" Type="http://schemas.openxmlformats.org/officeDocument/2006/relationships/hyperlink" Target="https://podminky.urs.cz/item/CS_URS_2022_02/113107242" TargetMode="External" /><Relationship Id="rId4" Type="http://schemas.openxmlformats.org/officeDocument/2006/relationships/hyperlink" Target="https://podminky.urs.cz/item/CS_URS_2022_02/122252203" TargetMode="External" /><Relationship Id="rId5" Type="http://schemas.openxmlformats.org/officeDocument/2006/relationships/hyperlink" Target="https://podminky.urs.cz/item/CS_URS_2022_02/162751117" TargetMode="External" /><Relationship Id="rId6" Type="http://schemas.openxmlformats.org/officeDocument/2006/relationships/hyperlink" Target="https://podminky.urs.cz/item/CS_URS_2022_02/162751119" TargetMode="External" /><Relationship Id="rId7" Type="http://schemas.openxmlformats.org/officeDocument/2006/relationships/hyperlink" Target="https://podminky.urs.cz/item/CS_URS_2022_02/171152111" TargetMode="External" /><Relationship Id="rId8" Type="http://schemas.openxmlformats.org/officeDocument/2006/relationships/hyperlink" Target="https://podminky.urs.cz/item/CS_URS_2022_02/171201221" TargetMode="External" /><Relationship Id="rId9" Type="http://schemas.openxmlformats.org/officeDocument/2006/relationships/hyperlink" Target="https://podminky.urs.cz/item/CS_URS_2022_02/171251201" TargetMode="External" /><Relationship Id="rId10" Type="http://schemas.openxmlformats.org/officeDocument/2006/relationships/hyperlink" Target="https://podminky.urs.cz/item/CS_URS_2022_02/181311103" TargetMode="External" /><Relationship Id="rId11" Type="http://schemas.openxmlformats.org/officeDocument/2006/relationships/hyperlink" Target="https://podminky.urs.cz/item/CS_URS_2022_02/181411121" TargetMode="External" /><Relationship Id="rId12" Type="http://schemas.openxmlformats.org/officeDocument/2006/relationships/hyperlink" Target="https://podminky.urs.cz/item/CS_URS_2022_02/564851111" TargetMode="External" /><Relationship Id="rId13" Type="http://schemas.openxmlformats.org/officeDocument/2006/relationships/hyperlink" Target="https://podminky.urs.cz/item/CS_URS_2022_02/564851112" TargetMode="External" /><Relationship Id="rId14" Type="http://schemas.openxmlformats.org/officeDocument/2006/relationships/hyperlink" Target="https://podminky.urs.cz/item/CS_URS_2022_02/565155121" TargetMode="External" /><Relationship Id="rId15" Type="http://schemas.openxmlformats.org/officeDocument/2006/relationships/hyperlink" Target="https://podminky.urs.cz/item/CS_URS_2022_02/573191111" TargetMode="External" /><Relationship Id="rId16" Type="http://schemas.openxmlformats.org/officeDocument/2006/relationships/hyperlink" Target="https://podminky.urs.cz/item/CS_URS_2022_02/573211107" TargetMode="External" /><Relationship Id="rId17" Type="http://schemas.openxmlformats.org/officeDocument/2006/relationships/hyperlink" Target="https://podminky.urs.cz/item/CS_URS_2022_02/573211108" TargetMode="External" /><Relationship Id="rId18" Type="http://schemas.openxmlformats.org/officeDocument/2006/relationships/hyperlink" Target="https://podminky.urs.cz/item/CS_URS_2022_02/577134221" TargetMode="External" /><Relationship Id="rId19" Type="http://schemas.openxmlformats.org/officeDocument/2006/relationships/hyperlink" Target="https://podminky.urs.cz/item/CS_URS_2022_02/596211110" TargetMode="External" /><Relationship Id="rId20" Type="http://schemas.openxmlformats.org/officeDocument/2006/relationships/hyperlink" Target="https://podminky.urs.cz/item/CS_URS_2022_02/599141111" TargetMode="External" /><Relationship Id="rId21" Type="http://schemas.openxmlformats.org/officeDocument/2006/relationships/hyperlink" Target="https://podminky.urs.cz/item/CS_URS_2022_02/899331111" TargetMode="External" /><Relationship Id="rId22" Type="http://schemas.openxmlformats.org/officeDocument/2006/relationships/hyperlink" Target="https://podminky.urs.cz/item/CS_URS_2022_02/899431111" TargetMode="External" /><Relationship Id="rId23" Type="http://schemas.openxmlformats.org/officeDocument/2006/relationships/hyperlink" Target="https://podminky.urs.cz/item/CS_URS_2022_02/916131213" TargetMode="External" /><Relationship Id="rId24" Type="http://schemas.openxmlformats.org/officeDocument/2006/relationships/hyperlink" Target="https://podminky.urs.cz/item/CS_URS_2022_02/919112221" TargetMode="External" /><Relationship Id="rId25" Type="http://schemas.openxmlformats.org/officeDocument/2006/relationships/hyperlink" Target="https://podminky.urs.cz/item/CS_URS_2022_02/997013645" TargetMode="External" /><Relationship Id="rId26" Type="http://schemas.openxmlformats.org/officeDocument/2006/relationships/hyperlink" Target="https://podminky.urs.cz/item/CS_URS_2022_02/997013655" TargetMode="External" /><Relationship Id="rId27" Type="http://schemas.openxmlformats.org/officeDocument/2006/relationships/hyperlink" Target="https://podminky.urs.cz/item/CS_URS_2022_02/997221551" TargetMode="External" /><Relationship Id="rId28" Type="http://schemas.openxmlformats.org/officeDocument/2006/relationships/hyperlink" Target="https://podminky.urs.cz/item/CS_URS_2022_02/997221559" TargetMode="External" /><Relationship Id="rId29" Type="http://schemas.openxmlformats.org/officeDocument/2006/relationships/hyperlink" Target="https://podminky.urs.cz/item/CS_URS_2022_02/997221561" TargetMode="External" /><Relationship Id="rId30" Type="http://schemas.openxmlformats.org/officeDocument/2006/relationships/hyperlink" Target="https://podminky.urs.cz/item/CS_URS_2022_02/997221569" TargetMode="External" /><Relationship Id="rId31" Type="http://schemas.openxmlformats.org/officeDocument/2006/relationships/hyperlink" Target="https://podminky.urs.cz/item/CS_URS_2022_02/997221611" TargetMode="External" /><Relationship Id="rId32" Type="http://schemas.openxmlformats.org/officeDocument/2006/relationships/hyperlink" Target="https://podminky.urs.cz/item/CS_URS_2022_02/997221612" TargetMode="External" /><Relationship Id="rId33" Type="http://schemas.openxmlformats.org/officeDocument/2006/relationships/hyperlink" Target="https://podminky.urs.cz/item/CS_URS_2022_02/997221615" TargetMode="External" /><Relationship Id="rId34" Type="http://schemas.openxmlformats.org/officeDocument/2006/relationships/hyperlink" Target="https://podminky.urs.cz/item/CS_URS_2022_02/998225111" TargetMode="External" /><Relationship Id="rId3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3107164" TargetMode="External" /><Relationship Id="rId2" Type="http://schemas.openxmlformats.org/officeDocument/2006/relationships/hyperlink" Target="https://podminky.urs.cz/item/CS_URS_2022_02/122252203" TargetMode="External" /><Relationship Id="rId3" Type="http://schemas.openxmlformats.org/officeDocument/2006/relationships/hyperlink" Target="https://podminky.urs.cz/item/CS_URS_2022_02/132212231" TargetMode="External" /><Relationship Id="rId4" Type="http://schemas.openxmlformats.org/officeDocument/2006/relationships/hyperlink" Target="https://podminky.urs.cz/item/CS_URS_2022_02/162751117" TargetMode="External" /><Relationship Id="rId5" Type="http://schemas.openxmlformats.org/officeDocument/2006/relationships/hyperlink" Target="https://podminky.urs.cz/item/CS_URS_2022_02/162751119" TargetMode="External" /><Relationship Id="rId6" Type="http://schemas.openxmlformats.org/officeDocument/2006/relationships/hyperlink" Target="https://podminky.urs.cz/item/CS_URS_2022_02/171152111" TargetMode="External" /><Relationship Id="rId7" Type="http://schemas.openxmlformats.org/officeDocument/2006/relationships/hyperlink" Target="https://podminky.urs.cz/item/CS_URS_2022_02/171201221" TargetMode="External" /><Relationship Id="rId8" Type="http://schemas.openxmlformats.org/officeDocument/2006/relationships/hyperlink" Target="https://podminky.urs.cz/item/CS_URS_2022_02/171251201" TargetMode="External" /><Relationship Id="rId9" Type="http://schemas.openxmlformats.org/officeDocument/2006/relationships/hyperlink" Target="https://podminky.urs.cz/item/CS_URS_2022_02/175111101" TargetMode="External" /><Relationship Id="rId10" Type="http://schemas.openxmlformats.org/officeDocument/2006/relationships/hyperlink" Target="https://podminky.urs.cz/item/CS_URS_2022_02/451573111" TargetMode="External" /><Relationship Id="rId11" Type="http://schemas.openxmlformats.org/officeDocument/2006/relationships/hyperlink" Target="https://podminky.urs.cz/item/CS_URS_2022_02/564861112" TargetMode="External" /><Relationship Id="rId12" Type="http://schemas.openxmlformats.org/officeDocument/2006/relationships/hyperlink" Target="https://podminky.urs.cz/item/CS_URS_2022_02/596412212" TargetMode="External" /><Relationship Id="rId13" Type="http://schemas.openxmlformats.org/officeDocument/2006/relationships/hyperlink" Target="https://podminky.urs.cz/item/CS_URS_2022_02/871350430" TargetMode="External" /><Relationship Id="rId14" Type="http://schemas.openxmlformats.org/officeDocument/2006/relationships/hyperlink" Target="https://podminky.urs.cz/item/CS_URS_2022_02/916131213" TargetMode="External" /><Relationship Id="rId15" Type="http://schemas.openxmlformats.org/officeDocument/2006/relationships/hyperlink" Target="https://podminky.urs.cz/item/CS_URS_2022_02/935113212" TargetMode="External" /><Relationship Id="rId16" Type="http://schemas.openxmlformats.org/officeDocument/2006/relationships/hyperlink" Target="https://podminky.urs.cz/item/CS_URS_2022_02/997013655" TargetMode="External" /><Relationship Id="rId17" Type="http://schemas.openxmlformats.org/officeDocument/2006/relationships/hyperlink" Target="https://podminky.urs.cz/item/CS_URS_2022_02/997221551" TargetMode="External" /><Relationship Id="rId18" Type="http://schemas.openxmlformats.org/officeDocument/2006/relationships/hyperlink" Target="https://podminky.urs.cz/item/CS_URS_2022_02/997221559" TargetMode="External" /><Relationship Id="rId19" Type="http://schemas.openxmlformats.org/officeDocument/2006/relationships/hyperlink" Target="https://podminky.urs.cz/item/CS_URS_2022_02/997221611" TargetMode="External" /><Relationship Id="rId20" Type="http://schemas.openxmlformats.org/officeDocument/2006/relationships/hyperlink" Target="https://podminky.urs.cz/item/CS_URS_2022_02/998223011" TargetMode="External" /><Relationship Id="rId2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301111" TargetMode="External" /><Relationship Id="rId2" Type="http://schemas.openxmlformats.org/officeDocument/2006/relationships/hyperlink" Target="https://podminky.urs.cz/item/CS_URS_2022_02/113107164" TargetMode="External" /><Relationship Id="rId3" Type="http://schemas.openxmlformats.org/officeDocument/2006/relationships/hyperlink" Target="https://podminky.urs.cz/item/CS_URS_2022_02/113107242" TargetMode="External" /><Relationship Id="rId4" Type="http://schemas.openxmlformats.org/officeDocument/2006/relationships/hyperlink" Target="https://podminky.urs.cz/item/CS_URS_2022_02/122252203" TargetMode="External" /><Relationship Id="rId5" Type="http://schemas.openxmlformats.org/officeDocument/2006/relationships/hyperlink" Target="https://podminky.urs.cz/item/CS_URS_2022_02/162751117" TargetMode="External" /><Relationship Id="rId6" Type="http://schemas.openxmlformats.org/officeDocument/2006/relationships/hyperlink" Target="https://podminky.urs.cz/item/CS_URS_2022_02/162751119" TargetMode="External" /><Relationship Id="rId7" Type="http://schemas.openxmlformats.org/officeDocument/2006/relationships/hyperlink" Target="https://podminky.urs.cz/item/CS_URS_2022_02/171152111" TargetMode="External" /><Relationship Id="rId8" Type="http://schemas.openxmlformats.org/officeDocument/2006/relationships/hyperlink" Target="https://podminky.urs.cz/item/CS_URS_2022_02/171201221" TargetMode="External" /><Relationship Id="rId9" Type="http://schemas.openxmlformats.org/officeDocument/2006/relationships/hyperlink" Target="https://podminky.urs.cz/item/CS_URS_2022_02/171251201" TargetMode="External" /><Relationship Id="rId10" Type="http://schemas.openxmlformats.org/officeDocument/2006/relationships/hyperlink" Target="https://podminky.urs.cz/item/CS_URS_2022_02/181311103" TargetMode="External" /><Relationship Id="rId11" Type="http://schemas.openxmlformats.org/officeDocument/2006/relationships/hyperlink" Target="https://podminky.urs.cz/item/CS_URS_2022_02/181411121" TargetMode="External" /><Relationship Id="rId12" Type="http://schemas.openxmlformats.org/officeDocument/2006/relationships/hyperlink" Target="https://podminky.urs.cz/item/CS_URS_2022_02/564851111" TargetMode="External" /><Relationship Id="rId13" Type="http://schemas.openxmlformats.org/officeDocument/2006/relationships/hyperlink" Target="https://podminky.urs.cz/item/CS_URS_2022_02/564851112" TargetMode="External" /><Relationship Id="rId14" Type="http://schemas.openxmlformats.org/officeDocument/2006/relationships/hyperlink" Target="https://podminky.urs.cz/item/CS_URS_2022_02/565155121" TargetMode="External" /><Relationship Id="rId15" Type="http://schemas.openxmlformats.org/officeDocument/2006/relationships/hyperlink" Target="https://podminky.urs.cz/item/CS_URS_2022_02/573191111" TargetMode="External" /><Relationship Id="rId16" Type="http://schemas.openxmlformats.org/officeDocument/2006/relationships/hyperlink" Target="https://podminky.urs.cz/item/CS_URS_2022_02/573211107" TargetMode="External" /><Relationship Id="rId17" Type="http://schemas.openxmlformats.org/officeDocument/2006/relationships/hyperlink" Target="https://podminky.urs.cz/item/CS_URS_2022_02/573211108" TargetMode="External" /><Relationship Id="rId18" Type="http://schemas.openxmlformats.org/officeDocument/2006/relationships/hyperlink" Target="https://podminky.urs.cz/item/CS_URS_2022_02/577134221" TargetMode="External" /><Relationship Id="rId19" Type="http://schemas.openxmlformats.org/officeDocument/2006/relationships/hyperlink" Target="https://podminky.urs.cz/item/CS_URS_2022_02/599141111" TargetMode="External" /><Relationship Id="rId20" Type="http://schemas.openxmlformats.org/officeDocument/2006/relationships/hyperlink" Target="https://podminky.urs.cz/item/CS_URS_2022_02/899331111" TargetMode="External" /><Relationship Id="rId21" Type="http://schemas.openxmlformats.org/officeDocument/2006/relationships/hyperlink" Target="https://podminky.urs.cz/item/CS_URS_2022_02/899431111" TargetMode="External" /><Relationship Id="rId22" Type="http://schemas.openxmlformats.org/officeDocument/2006/relationships/hyperlink" Target="https://podminky.urs.cz/item/CS_URS_2022_02/914111111" TargetMode="External" /><Relationship Id="rId23" Type="http://schemas.openxmlformats.org/officeDocument/2006/relationships/hyperlink" Target="https://podminky.urs.cz/item/CS_URS_2022_02/914511111" TargetMode="External" /><Relationship Id="rId24" Type="http://schemas.openxmlformats.org/officeDocument/2006/relationships/hyperlink" Target="https://podminky.urs.cz/item/CS_URS_2022_02/916131213" TargetMode="External" /><Relationship Id="rId25" Type="http://schemas.openxmlformats.org/officeDocument/2006/relationships/hyperlink" Target="https://podminky.urs.cz/item/CS_URS_2022_02/919112221" TargetMode="External" /><Relationship Id="rId26" Type="http://schemas.openxmlformats.org/officeDocument/2006/relationships/hyperlink" Target="https://podminky.urs.cz/item/CS_URS_2022_02/997013645" TargetMode="External" /><Relationship Id="rId27" Type="http://schemas.openxmlformats.org/officeDocument/2006/relationships/hyperlink" Target="https://podminky.urs.cz/item/CS_URS_2022_02/997013655" TargetMode="External" /><Relationship Id="rId28" Type="http://schemas.openxmlformats.org/officeDocument/2006/relationships/hyperlink" Target="https://podminky.urs.cz/item/CS_URS_2022_02/997221551" TargetMode="External" /><Relationship Id="rId29" Type="http://schemas.openxmlformats.org/officeDocument/2006/relationships/hyperlink" Target="https://podminky.urs.cz/item/CS_URS_2022_02/997221559" TargetMode="External" /><Relationship Id="rId30" Type="http://schemas.openxmlformats.org/officeDocument/2006/relationships/hyperlink" Target="https://podminky.urs.cz/item/CS_URS_2022_02/997221611" TargetMode="External" /><Relationship Id="rId31" Type="http://schemas.openxmlformats.org/officeDocument/2006/relationships/hyperlink" Target="https://podminky.urs.cz/item/CS_URS_2022_02/998225111" TargetMode="External" /><Relationship Id="rId32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301111" TargetMode="External" /><Relationship Id="rId2" Type="http://schemas.openxmlformats.org/officeDocument/2006/relationships/hyperlink" Target="https://podminky.urs.cz/item/CS_URS_2022_02/122252203" TargetMode="External" /><Relationship Id="rId3" Type="http://schemas.openxmlformats.org/officeDocument/2006/relationships/hyperlink" Target="https://podminky.urs.cz/item/CS_URS_2022_02/129951113" TargetMode="External" /><Relationship Id="rId4" Type="http://schemas.openxmlformats.org/officeDocument/2006/relationships/hyperlink" Target="https://podminky.urs.cz/item/CS_URS_2022_02/132212231" TargetMode="External" /><Relationship Id="rId5" Type="http://schemas.openxmlformats.org/officeDocument/2006/relationships/hyperlink" Target="https://podminky.urs.cz/item/CS_URS_2022_02/162751117" TargetMode="External" /><Relationship Id="rId6" Type="http://schemas.openxmlformats.org/officeDocument/2006/relationships/hyperlink" Target="https://podminky.urs.cz/item/CS_URS_2022_02/162751119" TargetMode="External" /><Relationship Id="rId7" Type="http://schemas.openxmlformats.org/officeDocument/2006/relationships/hyperlink" Target="https://podminky.urs.cz/item/CS_URS_2022_02/171152111" TargetMode="External" /><Relationship Id="rId8" Type="http://schemas.openxmlformats.org/officeDocument/2006/relationships/hyperlink" Target="https://podminky.urs.cz/item/CS_URS_2022_02/171201221" TargetMode="External" /><Relationship Id="rId9" Type="http://schemas.openxmlformats.org/officeDocument/2006/relationships/hyperlink" Target="https://podminky.urs.cz/item/CS_URS_2022_02/171251201" TargetMode="External" /><Relationship Id="rId10" Type="http://schemas.openxmlformats.org/officeDocument/2006/relationships/hyperlink" Target="https://podminky.urs.cz/item/CS_URS_2022_02/175111101" TargetMode="External" /><Relationship Id="rId11" Type="http://schemas.openxmlformats.org/officeDocument/2006/relationships/hyperlink" Target="https://podminky.urs.cz/item/CS_URS_2022_02/271532213" TargetMode="External" /><Relationship Id="rId12" Type="http://schemas.openxmlformats.org/officeDocument/2006/relationships/hyperlink" Target="https://podminky.urs.cz/item/CS_URS_2022_02/274311127" TargetMode="External" /><Relationship Id="rId13" Type="http://schemas.openxmlformats.org/officeDocument/2006/relationships/hyperlink" Target="https://podminky.urs.cz/item/CS_URS_2022_02/451573111" TargetMode="External" /><Relationship Id="rId14" Type="http://schemas.openxmlformats.org/officeDocument/2006/relationships/hyperlink" Target="https://podminky.urs.cz/item/CS_URS_2022_02/564861112" TargetMode="External" /><Relationship Id="rId15" Type="http://schemas.openxmlformats.org/officeDocument/2006/relationships/hyperlink" Target="https://podminky.urs.cz/item/CS_URS_2022_02/596412212" TargetMode="External" /><Relationship Id="rId16" Type="http://schemas.openxmlformats.org/officeDocument/2006/relationships/hyperlink" Target="https://podminky.urs.cz/item/CS_URS_2022_02/871350430" TargetMode="External" /><Relationship Id="rId17" Type="http://schemas.openxmlformats.org/officeDocument/2006/relationships/hyperlink" Target="https://podminky.urs.cz/item/CS_URS_2022_02/916131213" TargetMode="External" /><Relationship Id="rId18" Type="http://schemas.openxmlformats.org/officeDocument/2006/relationships/hyperlink" Target="https://podminky.urs.cz/item/CS_URS_2022_02/935113212" TargetMode="External" /><Relationship Id="rId19" Type="http://schemas.openxmlformats.org/officeDocument/2006/relationships/hyperlink" Target="https://podminky.urs.cz/item/CS_URS_2022_02/966071711" TargetMode="External" /><Relationship Id="rId20" Type="http://schemas.openxmlformats.org/officeDocument/2006/relationships/hyperlink" Target="https://podminky.urs.cz/item/CS_URS_2022_02/966071822" TargetMode="External" /><Relationship Id="rId21" Type="http://schemas.openxmlformats.org/officeDocument/2006/relationships/hyperlink" Target="https://podminky.urs.cz/item/CS_URS_2022_02/997221561" TargetMode="External" /><Relationship Id="rId22" Type="http://schemas.openxmlformats.org/officeDocument/2006/relationships/hyperlink" Target="https://podminky.urs.cz/item/CS_URS_2022_02/997221569" TargetMode="External" /><Relationship Id="rId23" Type="http://schemas.openxmlformats.org/officeDocument/2006/relationships/hyperlink" Target="https://podminky.urs.cz/item/CS_URS_2022_02/997221612" TargetMode="External" /><Relationship Id="rId24" Type="http://schemas.openxmlformats.org/officeDocument/2006/relationships/hyperlink" Target="https://podminky.urs.cz/item/CS_URS_2022_02/998223011" TargetMode="External" /><Relationship Id="rId25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301111" TargetMode="External" /><Relationship Id="rId2" Type="http://schemas.openxmlformats.org/officeDocument/2006/relationships/hyperlink" Target="https://podminky.urs.cz/item/CS_URS_2022_02/113107164" TargetMode="External" /><Relationship Id="rId3" Type="http://schemas.openxmlformats.org/officeDocument/2006/relationships/hyperlink" Target="https://podminky.urs.cz/item/CS_URS_2022_02/113107242" TargetMode="External" /><Relationship Id="rId4" Type="http://schemas.openxmlformats.org/officeDocument/2006/relationships/hyperlink" Target="https://podminky.urs.cz/item/CS_URS_2022_02/122252203" TargetMode="External" /><Relationship Id="rId5" Type="http://schemas.openxmlformats.org/officeDocument/2006/relationships/hyperlink" Target="https://podminky.urs.cz/item/CS_URS_2022_02/132212231" TargetMode="External" /><Relationship Id="rId6" Type="http://schemas.openxmlformats.org/officeDocument/2006/relationships/hyperlink" Target="https://podminky.urs.cz/item/CS_URS_2022_02/162751117" TargetMode="External" /><Relationship Id="rId7" Type="http://schemas.openxmlformats.org/officeDocument/2006/relationships/hyperlink" Target="https://podminky.urs.cz/item/CS_URS_2022_02/162751119" TargetMode="External" /><Relationship Id="rId8" Type="http://schemas.openxmlformats.org/officeDocument/2006/relationships/hyperlink" Target="https://podminky.urs.cz/item/CS_URS_2022_02/171152111" TargetMode="External" /><Relationship Id="rId9" Type="http://schemas.openxmlformats.org/officeDocument/2006/relationships/hyperlink" Target="https://podminky.urs.cz/item/CS_URS_2022_02/171201221" TargetMode="External" /><Relationship Id="rId10" Type="http://schemas.openxmlformats.org/officeDocument/2006/relationships/hyperlink" Target="https://podminky.urs.cz/item/CS_URS_2022_02/171251201" TargetMode="External" /><Relationship Id="rId11" Type="http://schemas.openxmlformats.org/officeDocument/2006/relationships/hyperlink" Target="https://podminky.urs.cz/item/CS_URS_2022_02/175111101" TargetMode="External" /><Relationship Id="rId12" Type="http://schemas.openxmlformats.org/officeDocument/2006/relationships/hyperlink" Target="https://podminky.urs.cz/item/CS_URS_2022_02/180405114" TargetMode="External" /><Relationship Id="rId13" Type="http://schemas.openxmlformats.org/officeDocument/2006/relationships/hyperlink" Target="https://podminky.urs.cz/item/CS_URS_2022_02/339921131" TargetMode="External" /><Relationship Id="rId14" Type="http://schemas.openxmlformats.org/officeDocument/2006/relationships/hyperlink" Target="https://podminky.urs.cz/item/CS_URS_2022_02/451573111" TargetMode="External" /><Relationship Id="rId15" Type="http://schemas.openxmlformats.org/officeDocument/2006/relationships/hyperlink" Target="https://podminky.urs.cz/item/CS_URS_2022_02/564851112" TargetMode="External" /><Relationship Id="rId16" Type="http://schemas.openxmlformats.org/officeDocument/2006/relationships/hyperlink" Target="https://podminky.urs.cz/item/CS_URS_2022_02/564861112" TargetMode="External" /><Relationship Id="rId17" Type="http://schemas.openxmlformats.org/officeDocument/2006/relationships/hyperlink" Target="https://podminky.urs.cz/item/CS_URS_2022_02/565155121" TargetMode="External" /><Relationship Id="rId18" Type="http://schemas.openxmlformats.org/officeDocument/2006/relationships/hyperlink" Target="https://podminky.urs.cz/item/CS_URS_2022_02/573211107" TargetMode="External" /><Relationship Id="rId19" Type="http://schemas.openxmlformats.org/officeDocument/2006/relationships/hyperlink" Target="https://podminky.urs.cz/item/CS_URS_2022_02/573211108" TargetMode="External" /><Relationship Id="rId20" Type="http://schemas.openxmlformats.org/officeDocument/2006/relationships/hyperlink" Target="https://podminky.urs.cz/item/CS_URS_2022_02/577134221" TargetMode="External" /><Relationship Id="rId21" Type="http://schemas.openxmlformats.org/officeDocument/2006/relationships/hyperlink" Target="https://podminky.urs.cz/item/CS_URS_2022_02/596211110" TargetMode="External" /><Relationship Id="rId22" Type="http://schemas.openxmlformats.org/officeDocument/2006/relationships/hyperlink" Target="https://podminky.urs.cz/item/CS_URS_2022_02/596412211" TargetMode="External" /><Relationship Id="rId23" Type="http://schemas.openxmlformats.org/officeDocument/2006/relationships/hyperlink" Target="https://podminky.urs.cz/item/CS_URS_2022_02/599141111" TargetMode="External" /><Relationship Id="rId24" Type="http://schemas.openxmlformats.org/officeDocument/2006/relationships/hyperlink" Target="https://podminky.urs.cz/item/CS_URS_2022_02/871350430" TargetMode="External" /><Relationship Id="rId25" Type="http://schemas.openxmlformats.org/officeDocument/2006/relationships/hyperlink" Target="https://podminky.urs.cz/item/CS_URS_2022_02/899331111" TargetMode="External" /><Relationship Id="rId26" Type="http://schemas.openxmlformats.org/officeDocument/2006/relationships/hyperlink" Target="https://podminky.urs.cz/item/CS_URS_2022_02/916131213" TargetMode="External" /><Relationship Id="rId27" Type="http://schemas.openxmlformats.org/officeDocument/2006/relationships/hyperlink" Target="https://podminky.urs.cz/item/CS_URS_2022_02/919112221" TargetMode="External" /><Relationship Id="rId28" Type="http://schemas.openxmlformats.org/officeDocument/2006/relationships/hyperlink" Target="https://podminky.urs.cz/item/CS_URS_2022_02/935113212" TargetMode="External" /><Relationship Id="rId29" Type="http://schemas.openxmlformats.org/officeDocument/2006/relationships/hyperlink" Target="https://podminky.urs.cz/item/CS_URS_2022_02/997013645" TargetMode="External" /><Relationship Id="rId30" Type="http://schemas.openxmlformats.org/officeDocument/2006/relationships/hyperlink" Target="https://podminky.urs.cz/item/CS_URS_2022_02/997013655" TargetMode="External" /><Relationship Id="rId31" Type="http://schemas.openxmlformats.org/officeDocument/2006/relationships/hyperlink" Target="https://podminky.urs.cz/item/CS_URS_2022_02/997221551" TargetMode="External" /><Relationship Id="rId32" Type="http://schemas.openxmlformats.org/officeDocument/2006/relationships/hyperlink" Target="https://podminky.urs.cz/item/CS_URS_2022_02/997221559" TargetMode="External" /><Relationship Id="rId33" Type="http://schemas.openxmlformats.org/officeDocument/2006/relationships/hyperlink" Target="https://podminky.urs.cz/item/CS_URS_2022_02/997221561" TargetMode="External" /><Relationship Id="rId34" Type="http://schemas.openxmlformats.org/officeDocument/2006/relationships/hyperlink" Target="https://podminky.urs.cz/item/CS_URS_2022_02/997221569" TargetMode="External" /><Relationship Id="rId35" Type="http://schemas.openxmlformats.org/officeDocument/2006/relationships/hyperlink" Target="https://podminky.urs.cz/item/CS_URS_2022_02/997221611" TargetMode="External" /><Relationship Id="rId36" Type="http://schemas.openxmlformats.org/officeDocument/2006/relationships/hyperlink" Target="https://podminky.urs.cz/item/CS_URS_2022_02/997221612" TargetMode="External" /><Relationship Id="rId37" Type="http://schemas.openxmlformats.org/officeDocument/2006/relationships/hyperlink" Target="https://podminky.urs.cz/item/CS_URS_2022_02/997221615" TargetMode="External" /><Relationship Id="rId38" Type="http://schemas.openxmlformats.org/officeDocument/2006/relationships/hyperlink" Target="https://podminky.urs.cz/item/CS_URS_2022_02/998225111" TargetMode="External" /><Relationship Id="rId39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20013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Oprava místních komunikací Na Kopci v obci Kravsko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26. 11. 2021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ROUND(AG95+AG99+AG102+AG105,2)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ROUND(AS95+AS99+AS102+AS105,2)</f>
        <v>0</v>
      </c>
      <c r="AT94" s="113">
        <f>ROUND(SUM(AV94:AW94),2)</f>
        <v>0</v>
      </c>
      <c r="AU94" s="114">
        <f>ROUND(AU95+AU99+AU102+AU105,5)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ROUND(AZ95+AZ99+AZ102+AZ105,2)</f>
        <v>0</v>
      </c>
      <c r="BA94" s="113">
        <f>ROUND(BA95+BA99+BA102+BA105,2)</f>
        <v>0</v>
      </c>
      <c r="BB94" s="113">
        <f>ROUND(BB95+BB99+BB102+BB105,2)</f>
        <v>0</v>
      </c>
      <c r="BC94" s="113">
        <f>ROUND(BC95+BC99+BC102+BC105,2)</f>
        <v>0</v>
      </c>
      <c r="BD94" s="115">
        <f>ROUND(BD95+BD99+BD102+BD105,2)</f>
        <v>0</v>
      </c>
      <c r="BE94" s="6"/>
      <c r="BS94" s="116" t="s">
        <v>72</v>
      </c>
      <c r="BT94" s="116" t="s">
        <v>73</v>
      </c>
      <c r="BU94" s="117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16.5" customHeight="1">
      <c r="A95" s="7"/>
      <c r="B95" s="118"/>
      <c r="C95" s="119"/>
      <c r="D95" s="120" t="s">
        <v>77</v>
      </c>
      <c r="E95" s="120"/>
      <c r="F95" s="120"/>
      <c r="G95" s="120"/>
      <c r="H95" s="120"/>
      <c r="I95" s="121"/>
      <c r="J95" s="120" t="s">
        <v>78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ROUND(SUM(AG96:AG98),2)</f>
        <v>0</v>
      </c>
      <c r="AH95" s="121"/>
      <c r="AI95" s="121"/>
      <c r="AJ95" s="121"/>
      <c r="AK95" s="121"/>
      <c r="AL95" s="121"/>
      <c r="AM95" s="121"/>
      <c r="AN95" s="123">
        <f>SUM(AG95,AT95)</f>
        <v>0</v>
      </c>
      <c r="AO95" s="121"/>
      <c r="AP95" s="121"/>
      <c r="AQ95" s="124" t="s">
        <v>79</v>
      </c>
      <c r="AR95" s="125"/>
      <c r="AS95" s="126">
        <f>ROUND(SUM(AS96:AS98),2)</f>
        <v>0</v>
      </c>
      <c r="AT95" s="127">
        <f>ROUND(SUM(AV95:AW95),2)</f>
        <v>0</v>
      </c>
      <c r="AU95" s="128">
        <f>ROUND(SUM(AU96:AU98),5)</f>
        <v>0</v>
      </c>
      <c r="AV95" s="127">
        <f>ROUND(AZ95*L29,2)</f>
        <v>0</v>
      </c>
      <c r="AW95" s="127">
        <f>ROUND(BA95*L30,2)</f>
        <v>0</v>
      </c>
      <c r="AX95" s="127">
        <f>ROUND(BB95*L29,2)</f>
        <v>0</v>
      </c>
      <c r="AY95" s="127">
        <f>ROUND(BC95*L30,2)</f>
        <v>0</v>
      </c>
      <c r="AZ95" s="127">
        <f>ROUND(SUM(AZ96:AZ98),2)</f>
        <v>0</v>
      </c>
      <c r="BA95" s="127">
        <f>ROUND(SUM(BA96:BA98),2)</f>
        <v>0</v>
      </c>
      <c r="BB95" s="127">
        <f>ROUND(SUM(BB96:BB98),2)</f>
        <v>0</v>
      </c>
      <c r="BC95" s="127">
        <f>ROUND(SUM(BC96:BC98),2)</f>
        <v>0</v>
      </c>
      <c r="BD95" s="129">
        <f>ROUND(SUM(BD96:BD98),2)</f>
        <v>0</v>
      </c>
      <c r="BE95" s="7"/>
      <c r="BS95" s="130" t="s">
        <v>72</v>
      </c>
      <c r="BT95" s="130" t="s">
        <v>80</v>
      </c>
      <c r="BU95" s="130" t="s">
        <v>74</v>
      </c>
      <c r="BV95" s="130" t="s">
        <v>75</v>
      </c>
      <c r="BW95" s="130" t="s">
        <v>81</v>
      </c>
      <c r="BX95" s="130" t="s">
        <v>5</v>
      </c>
      <c r="CL95" s="130" t="s">
        <v>1</v>
      </c>
      <c r="CM95" s="130" t="s">
        <v>82</v>
      </c>
    </row>
    <row r="96" s="4" customFormat="1" ht="16.5" customHeight="1">
      <c r="A96" s="131" t="s">
        <v>83</v>
      </c>
      <c r="B96" s="69"/>
      <c r="C96" s="132"/>
      <c r="D96" s="132"/>
      <c r="E96" s="133" t="s">
        <v>84</v>
      </c>
      <c r="F96" s="133"/>
      <c r="G96" s="133"/>
      <c r="H96" s="133"/>
      <c r="I96" s="133"/>
      <c r="J96" s="132"/>
      <c r="K96" s="133" t="s">
        <v>78</v>
      </c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4">
        <f>'001 - Místní komunikace 1'!J34</f>
        <v>0</v>
      </c>
      <c r="AH96" s="132"/>
      <c r="AI96" s="132"/>
      <c r="AJ96" s="132"/>
      <c r="AK96" s="132"/>
      <c r="AL96" s="132"/>
      <c r="AM96" s="132"/>
      <c r="AN96" s="134">
        <f>SUM(AG96,AT96)</f>
        <v>0</v>
      </c>
      <c r="AO96" s="132"/>
      <c r="AP96" s="132"/>
      <c r="AQ96" s="135" t="s">
        <v>85</v>
      </c>
      <c r="AR96" s="71"/>
      <c r="AS96" s="136">
        <v>0</v>
      </c>
      <c r="AT96" s="137">
        <f>ROUND(SUM(AV96:AW96),2)</f>
        <v>0</v>
      </c>
      <c r="AU96" s="138">
        <f>'001 - Místní komunikace 1'!P137</f>
        <v>0</v>
      </c>
      <c r="AV96" s="137">
        <f>'001 - Místní komunikace 1'!J37</f>
        <v>0</v>
      </c>
      <c r="AW96" s="137">
        <f>'001 - Místní komunikace 1'!J38</f>
        <v>0</v>
      </c>
      <c r="AX96" s="137">
        <f>'001 - Místní komunikace 1'!J39</f>
        <v>0</v>
      </c>
      <c r="AY96" s="137">
        <f>'001 - Místní komunikace 1'!J40</f>
        <v>0</v>
      </c>
      <c r="AZ96" s="137">
        <f>'001 - Místní komunikace 1'!F37</f>
        <v>0</v>
      </c>
      <c r="BA96" s="137">
        <f>'001 - Místní komunikace 1'!F38</f>
        <v>0</v>
      </c>
      <c r="BB96" s="137">
        <f>'001 - Místní komunikace 1'!F39</f>
        <v>0</v>
      </c>
      <c r="BC96" s="137">
        <f>'001 - Místní komunikace 1'!F40</f>
        <v>0</v>
      </c>
      <c r="BD96" s="139">
        <f>'001 - Místní komunikace 1'!F41</f>
        <v>0</v>
      </c>
      <c r="BE96" s="4"/>
      <c r="BT96" s="140" t="s">
        <v>82</v>
      </c>
      <c r="BV96" s="140" t="s">
        <v>75</v>
      </c>
      <c r="BW96" s="140" t="s">
        <v>86</v>
      </c>
      <c r="BX96" s="140" t="s">
        <v>81</v>
      </c>
      <c r="CL96" s="140" t="s">
        <v>1</v>
      </c>
    </row>
    <row r="97" s="4" customFormat="1" ht="16.5" customHeight="1">
      <c r="A97" s="131" t="s">
        <v>83</v>
      </c>
      <c r="B97" s="69"/>
      <c r="C97" s="132"/>
      <c r="D97" s="132"/>
      <c r="E97" s="133" t="s">
        <v>87</v>
      </c>
      <c r="F97" s="133"/>
      <c r="G97" s="133"/>
      <c r="H97" s="133"/>
      <c r="I97" s="133"/>
      <c r="J97" s="132"/>
      <c r="K97" s="133" t="s">
        <v>88</v>
      </c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4">
        <f>'002 - Zpevněné plochy, od...'!J34</f>
        <v>0</v>
      </c>
      <c r="AH97" s="132"/>
      <c r="AI97" s="132"/>
      <c r="AJ97" s="132"/>
      <c r="AK97" s="132"/>
      <c r="AL97" s="132"/>
      <c r="AM97" s="132"/>
      <c r="AN97" s="134">
        <f>SUM(AG97,AT97)</f>
        <v>0</v>
      </c>
      <c r="AO97" s="132"/>
      <c r="AP97" s="132"/>
      <c r="AQ97" s="135" t="s">
        <v>85</v>
      </c>
      <c r="AR97" s="71"/>
      <c r="AS97" s="136">
        <v>0</v>
      </c>
      <c r="AT97" s="137">
        <f>ROUND(SUM(AV97:AW97),2)</f>
        <v>0</v>
      </c>
      <c r="AU97" s="138">
        <f>'002 - Zpevněné plochy, od...'!P138</f>
        <v>0</v>
      </c>
      <c r="AV97" s="137">
        <f>'002 - Zpevněné plochy, od...'!J37</f>
        <v>0</v>
      </c>
      <c r="AW97" s="137">
        <f>'002 - Zpevněné plochy, od...'!J38</f>
        <v>0</v>
      </c>
      <c r="AX97" s="137">
        <f>'002 - Zpevněné plochy, od...'!J39</f>
        <v>0</v>
      </c>
      <c r="AY97" s="137">
        <f>'002 - Zpevněné plochy, od...'!J40</f>
        <v>0</v>
      </c>
      <c r="AZ97" s="137">
        <f>'002 - Zpevněné plochy, od...'!F37</f>
        <v>0</v>
      </c>
      <c r="BA97" s="137">
        <f>'002 - Zpevněné plochy, od...'!F38</f>
        <v>0</v>
      </c>
      <c r="BB97" s="137">
        <f>'002 - Zpevněné plochy, od...'!F39</f>
        <v>0</v>
      </c>
      <c r="BC97" s="137">
        <f>'002 - Zpevněné plochy, od...'!F40</f>
        <v>0</v>
      </c>
      <c r="BD97" s="139">
        <f>'002 - Zpevněné plochy, od...'!F41</f>
        <v>0</v>
      </c>
      <c r="BE97" s="4"/>
      <c r="BT97" s="140" t="s">
        <v>82</v>
      </c>
      <c r="BV97" s="140" t="s">
        <v>75</v>
      </c>
      <c r="BW97" s="140" t="s">
        <v>89</v>
      </c>
      <c r="BX97" s="140" t="s">
        <v>81</v>
      </c>
      <c r="CL97" s="140" t="s">
        <v>1</v>
      </c>
    </row>
    <row r="98" s="4" customFormat="1" ht="16.5" customHeight="1">
      <c r="A98" s="131" t="s">
        <v>83</v>
      </c>
      <c r="B98" s="69"/>
      <c r="C98" s="132"/>
      <c r="D98" s="132"/>
      <c r="E98" s="133" t="s">
        <v>90</v>
      </c>
      <c r="F98" s="133"/>
      <c r="G98" s="133"/>
      <c r="H98" s="133"/>
      <c r="I98" s="133"/>
      <c r="J98" s="132"/>
      <c r="K98" s="133" t="s">
        <v>91</v>
      </c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4">
        <f>'003 - Dešťová kanalizace'!J34</f>
        <v>0</v>
      </c>
      <c r="AH98" s="132"/>
      <c r="AI98" s="132"/>
      <c r="AJ98" s="132"/>
      <c r="AK98" s="132"/>
      <c r="AL98" s="132"/>
      <c r="AM98" s="132"/>
      <c r="AN98" s="134">
        <f>SUM(AG98,AT98)</f>
        <v>0</v>
      </c>
      <c r="AO98" s="132"/>
      <c r="AP98" s="132"/>
      <c r="AQ98" s="135" t="s">
        <v>85</v>
      </c>
      <c r="AR98" s="71"/>
      <c r="AS98" s="136">
        <v>0</v>
      </c>
      <c r="AT98" s="137">
        <f>ROUND(SUM(AV98:AW98),2)</f>
        <v>0</v>
      </c>
      <c r="AU98" s="138">
        <f>'003 - Dešťová kanalizace'!P141</f>
        <v>0</v>
      </c>
      <c r="AV98" s="137">
        <f>'003 - Dešťová kanalizace'!J37</f>
        <v>0</v>
      </c>
      <c r="AW98" s="137">
        <f>'003 - Dešťová kanalizace'!J38</f>
        <v>0</v>
      </c>
      <c r="AX98" s="137">
        <f>'003 - Dešťová kanalizace'!J39</f>
        <v>0</v>
      </c>
      <c r="AY98" s="137">
        <f>'003 - Dešťová kanalizace'!J40</f>
        <v>0</v>
      </c>
      <c r="AZ98" s="137">
        <f>'003 - Dešťová kanalizace'!F37</f>
        <v>0</v>
      </c>
      <c r="BA98" s="137">
        <f>'003 - Dešťová kanalizace'!F38</f>
        <v>0</v>
      </c>
      <c r="BB98" s="137">
        <f>'003 - Dešťová kanalizace'!F39</f>
        <v>0</v>
      </c>
      <c r="BC98" s="137">
        <f>'003 - Dešťová kanalizace'!F40</f>
        <v>0</v>
      </c>
      <c r="BD98" s="139">
        <f>'003 - Dešťová kanalizace'!F41</f>
        <v>0</v>
      </c>
      <c r="BE98" s="4"/>
      <c r="BT98" s="140" t="s">
        <v>82</v>
      </c>
      <c r="BV98" s="140" t="s">
        <v>75</v>
      </c>
      <c r="BW98" s="140" t="s">
        <v>92</v>
      </c>
      <c r="BX98" s="140" t="s">
        <v>81</v>
      </c>
      <c r="CL98" s="140" t="s">
        <v>1</v>
      </c>
    </row>
    <row r="99" s="7" customFormat="1" ht="16.5" customHeight="1">
      <c r="A99" s="7"/>
      <c r="B99" s="118"/>
      <c r="C99" s="119"/>
      <c r="D99" s="120" t="s">
        <v>93</v>
      </c>
      <c r="E99" s="120"/>
      <c r="F99" s="120"/>
      <c r="G99" s="120"/>
      <c r="H99" s="120"/>
      <c r="I99" s="121"/>
      <c r="J99" s="120" t="s">
        <v>94</v>
      </c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2">
        <f>ROUND(SUM(AG100:AG101),2)</f>
        <v>0</v>
      </c>
      <c r="AH99" s="121"/>
      <c r="AI99" s="121"/>
      <c r="AJ99" s="121"/>
      <c r="AK99" s="121"/>
      <c r="AL99" s="121"/>
      <c r="AM99" s="121"/>
      <c r="AN99" s="123">
        <f>SUM(AG99,AT99)</f>
        <v>0</v>
      </c>
      <c r="AO99" s="121"/>
      <c r="AP99" s="121"/>
      <c r="AQ99" s="124" t="s">
        <v>79</v>
      </c>
      <c r="AR99" s="125"/>
      <c r="AS99" s="126">
        <f>ROUND(SUM(AS100:AS101),2)</f>
        <v>0</v>
      </c>
      <c r="AT99" s="127">
        <f>ROUND(SUM(AV99:AW99),2)</f>
        <v>0</v>
      </c>
      <c r="AU99" s="128">
        <f>ROUND(SUM(AU100:AU101),5)</f>
        <v>0</v>
      </c>
      <c r="AV99" s="127">
        <f>ROUND(AZ99*L29,2)</f>
        <v>0</v>
      </c>
      <c r="AW99" s="127">
        <f>ROUND(BA99*L30,2)</f>
        <v>0</v>
      </c>
      <c r="AX99" s="127">
        <f>ROUND(BB99*L29,2)</f>
        <v>0</v>
      </c>
      <c r="AY99" s="127">
        <f>ROUND(BC99*L30,2)</f>
        <v>0</v>
      </c>
      <c r="AZ99" s="127">
        <f>ROUND(SUM(AZ100:AZ101),2)</f>
        <v>0</v>
      </c>
      <c r="BA99" s="127">
        <f>ROUND(SUM(BA100:BA101),2)</f>
        <v>0</v>
      </c>
      <c r="BB99" s="127">
        <f>ROUND(SUM(BB100:BB101),2)</f>
        <v>0</v>
      </c>
      <c r="BC99" s="127">
        <f>ROUND(SUM(BC100:BC101),2)</f>
        <v>0</v>
      </c>
      <c r="BD99" s="129">
        <f>ROUND(SUM(BD100:BD101),2)</f>
        <v>0</v>
      </c>
      <c r="BE99" s="7"/>
      <c r="BS99" s="130" t="s">
        <v>72</v>
      </c>
      <c r="BT99" s="130" t="s">
        <v>80</v>
      </c>
      <c r="BU99" s="130" t="s">
        <v>74</v>
      </c>
      <c r="BV99" s="130" t="s">
        <v>75</v>
      </c>
      <c r="BW99" s="130" t="s">
        <v>95</v>
      </c>
      <c r="BX99" s="130" t="s">
        <v>5</v>
      </c>
      <c r="CL99" s="130" t="s">
        <v>1</v>
      </c>
      <c r="CM99" s="130" t="s">
        <v>82</v>
      </c>
    </row>
    <row r="100" s="4" customFormat="1" ht="16.5" customHeight="1">
      <c r="A100" s="131" t="s">
        <v>83</v>
      </c>
      <c r="B100" s="69"/>
      <c r="C100" s="132"/>
      <c r="D100" s="132"/>
      <c r="E100" s="133" t="s">
        <v>84</v>
      </c>
      <c r="F100" s="133"/>
      <c r="G100" s="133"/>
      <c r="H100" s="133"/>
      <c r="I100" s="133"/>
      <c r="J100" s="132"/>
      <c r="K100" s="133" t="s">
        <v>94</v>
      </c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4">
        <f>'001 - Místní komunikace 2'!J34</f>
        <v>0</v>
      </c>
      <c r="AH100" s="132"/>
      <c r="AI100" s="132"/>
      <c r="AJ100" s="132"/>
      <c r="AK100" s="132"/>
      <c r="AL100" s="132"/>
      <c r="AM100" s="132"/>
      <c r="AN100" s="134">
        <f>SUM(AG100,AT100)</f>
        <v>0</v>
      </c>
      <c r="AO100" s="132"/>
      <c r="AP100" s="132"/>
      <c r="AQ100" s="135" t="s">
        <v>85</v>
      </c>
      <c r="AR100" s="71"/>
      <c r="AS100" s="136">
        <v>0</v>
      </c>
      <c r="AT100" s="137">
        <f>ROUND(SUM(AV100:AW100),2)</f>
        <v>0</v>
      </c>
      <c r="AU100" s="138">
        <f>'001 - Místní komunikace 2'!P137</f>
        <v>0</v>
      </c>
      <c r="AV100" s="137">
        <f>'001 - Místní komunikace 2'!J37</f>
        <v>0</v>
      </c>
      <c r="AW100" s="137">
        <f>'001 - Místní komunikace 2'!J38</f>
        <v>0</v>
      </c>
      <c r="AX100" s="137">
        <f>'001 - Místní komunikace 2'!J39</f>
        <v>0</v>
      </c>
      <c r="AY100" s="137">
        <f>'001 - Místní komunikace 2'!J40</f>
        <v>0</v>
      </c>
      <c r="AZ100" s="137">
        <f>'001 - Místní komunikace 2'!F37</f>
        <v>0</v>
      </c>
      <c r="BA100" s="137">
        <f>'001 - Místní komunikace 2'!F38</f>
        <v>0</v>
      </c>
      <c r="BB100" s="137">
        <f>'001 - Místní komunikace 2'!F39</f>
        <v>0</v>
      </c>
      <c r="BC100" s="137">
        <f>'001 - Místní komunikace 2'!F40</f>
        <v>0</v>
      </c>
      <c r="BD100" s="139">
        <f>'001 - Místní komunikace 2'!F41</f>
        <v>0</v>
      </c>
      <c r="BE100" s="4"/>
      <c r="BT100" s="140" t="s">
        <v>82</v>
      </c>
      <c r="BV100" s="140" t="s">
        <v>75</v>
      </c>
      <c r="BW100" s="140" t="s">
        <v>96</v>
      </c>
      <c r="BX100" s="140" t="s">
        <v>95</v>
      </c>
      <c r="CL100" s="140" t="s">
        <v>1</v>
      </c>
    </row>
    <row r="101" s="4" customFormat="1" ht="16.5" customHeight="1">
      <c r="A101" s="131" t="s">
        <v>83</v>
      </c>
      <c r="B101" s="69"/>
      <c r="C101" s="132"/>
      <c r="D101" s="132"/>
      <c r="E101" s="133" t="s">
        <v>87</v>
      </c>
      <c r="F101" s="133"/>
      <c r="G101" s="133"/>
      <c r="H101" s="133"/>
      <c r="I101" s="133"/>
      <c r="J101" s="132"/>
      <c r="K101" s="133" t="s">
        <v>97</v>
      </c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4">
        <f>'002 - Zpevněné plochy, od..._01'!J34</f>
        <v>0</v>
      </c>
      <c r="AH101" s="132"/>
      <c r="AI101" s="132"/>
      <c r="AJ101" s="132"/>
      <c r="AK101" s="132"/>
      <c r="AL101" s="132"/>
      <c r="AM101" s="132"/>
      <c r="AN101" s="134">
        <f>SUM(AG101,AT101)</f>
        <v>0</v>
      </c>
      <c r="AO101" s="132"/>
      <c r="AP101" s="132"/>
      <c r="AQ101" s="135" t="s">
        <v>85</v>
      </c>
      <c r="AR101" s="71"/>
      <c r="AS101" s="136">
        <v>0</v>
      </c>
      <c r="AT101" s="137">
        <f>ROUND(SUM(AV101:AW101),2)</f>
        <v>0</v>
      </c>
      <c r="AU101" s="138">
        <f>'002 - Zpevněné plochy, od..._01'!P138</f>
        <v>0</v>
      </c>
      <c r="AV101" s="137">
        <f>'002 - Zpevněné plochy, od..._01'!J37</f>
        <v>0</v>
      </c>
      <c r="AW101" s="137">
        <f>'002 - Zpevněné plochy, od..._01'!J38</f>
        <v>0</v>
      </c>
      <c r="AX101" s="137">
        <f>'002 - Zpevněné plochy, od..._01'!J39</f>
        <v>0</v>
      </c>
      <c r="AY101" s="137">
        <f>'002 - Zpevněné plochy, od..._01'!J40</f>
        <v>0</v>
      </c>
      <c r="AZ101" s="137">
        <f>'002 - Zpevněné plochy, od..._01'!F37</f>
        <v>0</v>
      </c>
      <c r="BA101" s="137">
        <f>'002 - Zpevněné plochy, od..._01'!F38</f>
        <v>0</v>
      </c>
      <c r="BB101" s="137">
        <f>'002 - Zpevněné plochy, od..._01'!F39</f>
        <v>0</v>
      </c>
      <c r="BC101" s="137">
        <f>'002 - Zpevněné plochy, od..._01'!F40</f>
        <v>0</v>
      </c>
      <c r="BD101" s="139">
        <f>'002 - Zpevněné plochy, od..._01'!F41</f>
        <v>0</v>
      </c>
      <c r="BE101" s="4"/>
      <c r="BT101" s="140" t="s">
        <v>82</v>
      </c>
      <c r="BV101" s="140" t="s">
        <v>75</v>
      </c>
      <c r="BW101" s="140" t="s">
        <v>98</v>
      </c>
      <c r="BX101" s="140" t="s">
        <v>95</v>
      </c>
      <c r="CL101" s="140" t="s">
        <v>1</v>
      </c>
    </row>
    <row r="102" s="7" customFormat="1" ht="16.5" customHeight="1">
      <c r="A102" s="7"/>
      <c r="B102" s="118"/>
      <c r="C102" s="119"/>
      <c r="D102" s="120" t="s">
        <v>99</v>
      </c>
      <c r="E102" s="120"/>
      <c r="F102" s="120"/>
      <c r="G102" s="120"/>
      <c r="H102" s="120"/>
      <c r="I102" s="121"/>
      <c r="J102" s="120" t="s">
        <v>100</v>
      </c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2">
        <f>ROUND(SUM(AG103:AG104),2)</f>
        <v>0</v>
      </c>
      <c r="AH102" s="121"/>
      <c r="AI102" s="121"/>
      <c r="AJ102" s="121"/>
      <c r="AK102" s="121"/>
      <c r="AL102" s="121"/>
      <c r="AM102" s="121"/>
      <c r="AN102" s="123">
        <f>SUM(AG102,AT102)</f>
        <v>0</v>
      </c>
      <c r="AO102" s="121"/>
      <c r="AP102" s="121"/>
      <c r="AQ102" s="124" t="s">
        <v>79</v>
      </c>
      <c r="AR102" s="125"/>
      <c r="AS102" s="126">
        <f>ROUND(SUM(AS103:AS104),2)</f>
        <v>0</v>
      </c>
      <c r="AT102" s="127">
        <f>ROUND(SUM(AV102:AW102),2)</f>
        <v>0</v>
      </c>
      <c r="AU102" s="128">
        <f>ROUND(SUM(AU103:AU104),5)</f>
        <v>0</v>
      </c>
      <c r="AV102" s="127">
        <f>ROUND(AZ102*L29,2)</f>
        <v>0</v>
      </c>
      <c r="AW102" s="127">
        <f>ROUND(BA102*L30,2)</f>
        <v>0</v>
      </c>
      <c r="AX102" s="127">
        <f>ROUND(BB102*L29,2)</f>
        <v>0</v>
      </c>
      <c r="AY102" s="127">
        <f>ROUND(BC102*L30,2)</f>
        <v>0</v>
      </c>
      <c r="AZ102" s="127">
        <f>ROUND(SUM(AZ103:AZ104),2)</f>
        <v>0</v>
      </c>
      <c r="BA102" s="127">
        <f>ROUND(SUM(BA103:BA104),2)</f>
        <v>0</v>
      </c>
      <c r="BB102" s="127">
        <f>ROUND(SUM(BB103:BB104),2)</f>
        <v>0</v>
      </c>
      <c r="BC102" s="127">
        <f>ROUND(SUM(BC103:BC104),2)</f>
        <v>0</v>
      </c>
      <c r="BD102" s="129">
        <f>ROUND(SUM(BD103:BD104),2)</f>
        <v>0</v>
      </c>
      <c r="BE102" s="7"/>
      <c r="BS102" s="130" t="s">
        <v>72</v>
      </c>
      <c r="BT102" s="130" t="s">
        <v>80</v>
      </c>
      <c r="BU102" s="130" t="s">
        <v>74</v>
      </c>
      <c r="BV102" s="130" t="s">
        <v>75</v>
      </c>
      <c r="BW102" s="130" t="s">
        <v>101</v>
      </c>
      <c r="BX102" s="130" t="s">
        <v>5</v>
      </c>
      <c r="CL102" s="130" t="s">
        <v>1</v>
      </c>
      <c r="CM102" s="130" t="s">
        <v>82</v>
      </c>
    </row>
    <row r="103" s="4" customFormat="1" ht="16.5" customHeight="1">
      <c r="A103" s="131" t="s">
        <v>83</v>
      </c>
      <c r="B103" s="69"/>
      <c r="C103" s="132"/>
      <c r="D103" s="132"/>
      <c r="E103" s="133" t="s">
        <v>84</v>
      </c>
      <c r="F103" s="133"/>
      <c r="G103" s="133"/>
      <c r="H103" s="133"/>
      <c r="I103" s="133"/>
      <c r="J103" s="132"/>
      <c r="K103" s="133" t="s">
        <v>100</v>
      </c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4">
        <f>'001 - Místní komunikace 3'!J34</f>
        <v>0</v>
      </c>
      <c r="AH103" s="132"/>
      <c r="AI103" s="132"/>
      <c r="AJ103" s="132"/>
      <c r="AK103" s="132"/>
      <c r="AL103" s="132"/>
      <c r="AM103" s="132"/>
      <c r="AN103" s="134">
        <f>SUM(AG103,AT103)</f>
        <v>0</v>
      </c>
      <c r="AO103" s="132"/>
      <c r="AP103" s="132"/>
      <c r="AQ103" s="135" t="s">
        <v>85</v>
      </c>
      <c r="AR103" s="71"/>
      <c r="AS103" s="136">
        <v>0</v>
      </c>
      <c r="AT103" s="137">
        <f>ROUND(SUM(AV103:AW103),2)</f>
        <v>0</v>
      </c>
      <c r="AU103" s="138">
        <f>'001 - Místní komunikace 3'!P137</f>
        <v>0</v>
      </c>
      <c r="AV103" s="137">
        <f>'001 - Místní komunikace 3'!J37</f>
        <v>0</v>
      </c>
      <c r="AW103" s="137">
        <f>'001 - Místní komunikace 3'!J38</f>
        <v>0</v>
      </c>
      <c r="AX103" s="137">
        <f>'001 - Místní komunikace 3'!J39</f>
        <v>0</v>
      </c>
      <c r="AY103" s="137">
        <f>'001 - Místní komunikace 3'!J40</f>
        <v>0</v>
      </c>
      <c r="AZ103" s="137">
        <f>'001 - Místní komunikace 3'!F37</f>
        <v>0</v>
      </c>
      <c r="BA103" s="137">
        <f>'001 - Místní komunikace 3'!F38</f>
        <v>0</v>
      </c>
      <c r="BB103" s="137">
        <f>'001 - Místní komunikace 3'!F39</f>
        <v>0</v>
      </c>
      <c r="BC103" s="137">
        <f>'001 - Místní komunikace 3'!F40</f>
        <v>0</v>
      </c>
      <c r="BD103" s="139">
        <f>'001 - Místní komunikace 3'!F41</f>
        <v>0</v>
      </c>
      <c r="BE103" s="4"/>
      <c r="BT103" s="140" t="s">
        <v>82</v>
      </c>
      <c r="BV103" s="140" t="s">
        <v>75</v>
      </c>
      <c r="BW103" s="140" t="s">
        <v>102</v>
      </c>
      <c r="BX103" s="140" t="s">
        <v>101</v>
      </c>
      <c r="CL103" s="140" t="s">
        <v>1</v>
      </c>
    </row>
    <row r="104" s="4" customFormat="1" ht="16.5" customHeight="1">
      <c r="A104" s="131" t="s">
        <v>83</v>
      </c>
      <c r="B104" s="69"/>
      <c r="C104" s="132"/>
      <c r="D104" s="132"/>
      <c r="E104" s="133" t="s">
        <v>87</v>
      </c>
      <c r="F104" s="133"/>
      <c r="G104" s="133"/>
      <c r="H104" s="133"/>
      <c r="I104" s="133"/>
      <c r="J104" s="132"/>
      <c r="K104" s="133" t="s">
        <v>103</v>
      </c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4">
        <f>'002 - Zpevněné plochy, od..._02'!J34</f>
        <v>0</v>
      </c>
      <c r="AH104" s="132"/>
      <c r="AI104" s="132"/>
      <c r="AJ104" s="132"/>
      <c r="AK104" s="132"/>
      <c r="AL104" s="132"/>
      <c r="AM104" s="132"/>
      <c r="AN104" s="134">
        <f>SUM(AG104,AT104)</f>
        <v>0</v>
      </c>
      <c r="AO104" s="132"/>
      <c r="AP104" s="132"/>
      <c r="AQ104" s="135" t="s">
        <v>85</v>
      </c>
      <c r="AR104" s="71"/>
      <c r="AS104" s="136">
        <v>0</v>
      </c>
      <c r="AT104" s="137">
        <f>ROUND(SUM(AV104:AW104),2)</f>
        <v>0</v>
      </c>
      <c r="AU104" s="138">
        <f>'002 - Zpevněné plochy, od..._02'!P140</f>
        <v>0</v>
      </c>
      <c r="AV104" s="137">
        <f>'002 - Zpevněné plochy, od..._02'!J37</f>
        <v>0</v>
      </c>
      <c r="AW104" s="137">
        <f>'002 - Zpevněné plochy, od..._02'!J38</f>
        <v>0</v>
      </c>
      <c r="AX104" s="137">
        <f>'002 - Zpevněné plochy, od..._02'!J39</f>
        <v>0</v>
      </c>
      <c r="AY104" s="137">
        <f>'002 - Zpevněné plochy, od..._02'!J40</f>
        <v>0</v>
      </c>
      <c r="AZ104" s="137">
        <f>'002 - Zpevněné plochy, od..._02'!F37</f>
        <v>0</v>
      </c>
      <c r="BA104" s="137">
        <f>'002 - Zpevněné plochy, od..._02'!F38</f>
        <v>0</v>
      </c>
      <c r="BB104" s="137">
        <f>'002 - Zpevněné plochy, od..._02'!F39</f>
        <v>0</v>
      </c>
      <c r="BC104" s="137">
        <f>'002 - Zpevněné plochy, od..._02'!F40</f>
        <v>0</v>
      </c>
      <c r="BD104" s="139">
        <f>'002 - Zpevněné plochy, od..._02'!F41</f>
        <v>0</v>
      </c>
      <c r="BE104" s="4"/>
      <c r="BT104" s="140" t="s">
        <v>82</v>
      </c>
      <c r="BV104" s="140" t="s">
        <v>75</v>
      </c>
      <c r="BW104" s="140" t="s">
        <v>104</v>
      </c>
      <c r="BX104" s="140" t="s">
        <v>101</v>
      </c>
      <c r="CL104" s="140" t="s">
        <v>1</v>
      </c>
    </row>
    <row r="105" s="7" customFormat="1" ht="16.5" customHeight="1">
      <c r="A105" s="7"/>
      <c r="B105" s="118"/>
      <c r="C105" s="119"/>
      <c r="D105" s="120" t="s">
        <v>105</v>
      </c>
      <c r="E105" s="120"/>
      <c r="F105" s="120"/>
      <c r="G105" s="120"/>
      <c r="H105" s="120"/>
      <c r="I105" s="121"/>
      <c r="J105" s="120" t="s">
        <v>106</v>
      </c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2">
        <f>ROUND(AG106,2)</f>
        <v>0</v>
      </c>
      <c r="AH105" s="121"/>
      <c r="AI105" s="121"/>
      <c r="AJ105" s="121"/>
      <c r="AK105" s="121"/>
      <c r="AL105" s="121"/>
      <c r="AM105" s="121"/>
      <c r="AN105" s="123">
        <f>SUM(AG105,AT105)</f>
        <v>0</v>
      </c>
      <c r="AO105" s="121"/>
      <c r="AP105" s="121"/>
      <c r="AQ105" s="124" t="s">
        <v>79</v>
      </c>
      <c r="AR105" s="125"/>
      <c r="AS105" s="126">
        <f>ROUND(AS106,2)</f>
        <v>0</v>
      </c>
      <c r="AT105" s="127">
        <f>ROUND(SUM(AV105:AW105),2)</f>
        <v>0</v>
      </c>
      <c r="AU105" s="128">
        <f>ROUND(AU106,5)</f>
        <v>0</v>
      </c>
      <c r="AV105" s="127">
        <f>ROUND(AZ105*L29,2)</f>
        <v>0</v>
      </c>
      <c r="AW105" s="127">
        <f>ROUND(BA105*L30,2)</f>
        <v>0</v>
      </c>
      <c r="AX105" s="127">
        <f>ROUND(BB105*L29,2)</f>
        <v>0</v>
      </c>
      <c r="AY105" s="127">
        <f>ROUND(BC105*L30,2)</f>
        <v>0</v>
      </c>
      <c r="AZ105" s="127">
        <f>ROUND(AZ106,2)</f>
        <v>0</v>
      </c>
      <c r="BA105" s="127">
        <f>ROUND(BA106,2)</f>
        <v>0</v>
      </c>
      <c r="BB105" s="127">
        <f>ROUND(BB106,2)</f>
        <v>0</v>
      </c>
      <c r="BC105" s="127">
        <f>ROUND(BC106,2)</f>
        <v>0</v>
      </c>
      <c r="BD105" s="129">
        <f>ROUND(BD106,2)</f>
        <v>0</v>
      </c>
      <c r="BE105" s="7"/>
      <c r="BS105" s="130" t="s">
        <v>72</v>
      </c>
      <c r="BT105" s="130" t="s">
        <v>80</v>
      </c>
      <c r="BU105" s="130" t="s">
        <v>74</v>
      </c>
      <c r="BV105" s="130" t="s">
        <v>75</v>
      </c>
      <c r="BW105" s="130" t="s">
        <v>107</v>
      </c>
      <c r="BX105" s="130" t="s">
        <v>5</v>
      </c>
      <c r="CL105" s="130" t="s">
        <v>1</v>
      </c>
      <c r="CM105" s="130" t="s">
        <v>82</v>
      </c>
    </row>
    <row r="106" s="4" customFormat="1" ht="16.5" customHeight="1">
      <c r="A106" s="131" t="s">
        <v>83</v>
      </c>
      <c r="B106" s="69"/>
      <c r="C106" s="132"/>
      <c r="D106" s="132"/>
      <c r="E106" s="133" t="s">
        <v>84</v>
      </c>
      <c r="F106" s="133"/>
      <c r="G106" s="133"/>
      <c r="H106" s="133"/>
      <c r="I106" s="133"/>
      <c r="J106" s="132"/>
      <c r="K106" s="133" t="s">
        <v>106</v>
      </c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4">
        <f>'001 - Místní komunikace 4'!J34</f>
        <v>0</v>
      </c>
      <c r="AH106" s="132"/>
      <c r="AI106" s="132"/>
      <c r="AJ106" s="132"/>
      <c r="AK106" s="132"/>
      <c r="AL106" s="132"/>
      <c r="AM106" s="132"/>
      <c r="AN106" s="134">
        <f>SUM(AG106,AT106)</f>
        <v>0</v>
      </c>
      <c r="AO106" s="132"/>
      <c r="AP106" s="132"/>
      <c r="AQ106" s="135" t="s">
        <v>85</v>
      </c>
      <c r="AR106" s="71"/>
      <c r="AS106" s="141">
        <v>0</v>
      </c>
      <c r="AT106" s="142">
        <f>ROUND(SUM(AV106:AW106),2)</f>
        <v>0</v>
      </c>
      <c r="AU106" s="143">
        <f>'001 - Místní komunikace 4'!P139</f>
        <v>0</v>
      </c>
      <c r="AV106" s="142">
        <f>'001 - Místní komunikace 4'!J37</f>
        <v>0</v>
      </c>
      <c r="AW106" s="142">
        <f>'001 - Místní komunikace 4'!J38</f>
        <v>0</v>
      </c>
      <c r="AX106" s="142">
        <f>'001 - Místní komunikace 4'!J39</f>
        <v>0</v>
      </c>
      <c r="AY106" s="142">
        <f>'001 - Místní komunikace 4'!J40</f>
        <v>0</v>
      </c>
      <c r="AZ106" s="142">
        <f>'001 - Místní komunikace 4'!F37</f>
        <v>0</v>
      </c>
      <c r="BA106" s="142">
        <f>'001 - Místní komunikace 4'!F38</f>
        <v>0</v>
      </c>
      <c r="BB106" s="142">
        <f>'001 - Místní komunikace 4'!F39</f>
        <v>0</v>
      </c>
      <c r="BC106" s="142">
        <f>'001 - Místní komunikace 4'!F40</f>
        <v>0</v>
      </c>
      <c r="BD106" s="144">
        <f>'001 - Místní komunikace 4'!F41</f>
        <v>0</v>
      </c>
      <c r="BE106" s="4"/>
      <c r="BT106" s="140" t="s">
        <v>82</v>
      </c>
      <c r="BV106" s="140" t="s">
        <v>75</v>
      </c>
      <c r="BW106" s="140" t="s">
        <v>108</v>
      </c>
      <c r="BX106" s="140" t="s">
        <v>107</v>
      </c>
      <c r="CL106" s="140" t="s">
        <v>1</v>
      </c>
    </row>
    <row r="107" s="2" customFormat="1" ht="30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43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43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</sheetData>
  <sheetProtection sheet="1" formatColumns="0" formatRows="0" objects="1" scenarios="1" spinCount="100000" saltValue="ERhwTgP7ZW3vGC8Wt0pZITx2jAHh2iZhjZmgGYkFB3cOaQJFp9FJrH9WTMlYyaj7ew4yK7pmKnVNRMQTjZU1eQ==" hashValue="xIa9K8aa/YvRSAu4ZW7ju2STRKQkJPNP8x5lkclY085Dl8BVkHvecGONbUlJMJgcRg5EbdW863Q0qYb4mTNJPw==" algorithmName="SHA-512" password="CC35"/>
  <mergeCells count="86">
    <mergeCell ref="C92:G92"/>
    <mergeCell ref="D99:H99"/>
    <mergeCell ref="D102:H102"/>
    <mergeCell ref="D95:H95"/>
    <mergeCell ref="E101:I101"/>
    <mergeCell ref="E98:I98"/>
    <mergeCell ref="E103:I103"/>
    <mergeCell ref="E97:I97"/>
    <mergeCell ref="E100:I100"/>
    <mergeCell ref="E96:I96"/>
    <mergeCell ref="E104:I104"/>
    <mergeCell ref="I92:AF92"/>
    <mergeCell ref="J99:AF99"/>
    <mergeCell ref="J102:AF102"/>
    <mergeCell ref="J95:AF95"/>
    <mergeCell ref="K101:AF101"/>
    <mergeCell ref="K100:AF100"/>
    <mergeCell ref="K96:AF96"/>
    <mergeCell ref="K103:AF103"/>
    <mergeCell ref="K97:AF97"/>
    <mergeCell ref="K104:AF104"/>
    <mergeCell ref="K98:AF98"/>
    <mergeCell ref="L85:AJ85"/>
    <mergeCell ref="D105:H105"/>
    <mergeCell ref="J105:AF105"/>
    <mergeCell ref="E106:I106"/>
    <mergeCell ref="K106:AF106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G100:AM100"/>
    <mergeCell ref="AG102:AM102"/>
    <mergeCell ref="AG103:AM103"/>
    <mergeCell ref="AG104:AM104"/>
    <mergeCell ref="AG98:AM98"/>
    <mergeCell ref="AG97:AM97"/>
    <mergeCell ref="AG96:AM96"/>
    <mergeCell ref="AG95:AM95"/>
    <mergeCell ref="AG99:AM99"/>
    <mergeCell ref="AG92:AM92"/>
    <mergeCell ref="AM87:AN87"/>
    <mergeCell ref="AM89:AP89"/>
    <mergeCell ref="AM90:AP90"/>
    <mergeCell ref="AN99:AP99"/>
    <mergeCell ref="AN104:AP104"/>
    <mergeCell ref="AN103:AP103"/>
    <mergeCell ref="AN92:AP92"/>
    <mergeCell ref="AN95:AP95"/>
    <mergeCell ref="AN101:AP101"/>
    <mergeCell ref="AN96:AP96"/>
    <mergeCell ref="AN100:AP100"/>
    <mergeCell ref="AN97:AP97"/>
    <mergeCell ref="AN102:AP102"/>
    <mergeCell ref="AN98:AP98"/>
    <mergeCell ref="AS89:AT91"/>
    <mergeCell ref="AN105:AP105"/>
    <mergeCell ref="AG105:AM105"/>
    <mergeCell ref="AN106:AP106"/>
    <mergeCell ref="AG106:AM106"/>
    <mergeCell ref="AG94:AM94"/>
    <mergeCell ref="AN94:AP94"/>
  </mergeCells>
  <hyperlinks>
    <hyperlink ref="A96" location="'001 - Místní komunikace 1'!C2" display="/"/>
    <hyperlink ref="A97" location="'002 - Zpevněné plochy, od...'!C2" display="/"/>
    <hyperlink ref="A98" location="'003 - Dešťová kanalizace'!C2" display="/"/>
    <hyperlink ref="A100" location="'001 - Místní komunikace 2'!C2" display="/"/>
    <hyperlink ref="A101" location="'002 - Zpevněné plochy, od..._01'!C2" display="/"/>
    <hyperlink ref="A103" location="'001 - Místní komunikace 3'!C2" display="/"/>
    <hyperlink ref="A104" location="'002 - Zpevněné plochy, od..._02'!C2" display="/"/>
    <hyperlink ref="A106" location="'001 - Místní komunikace 4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6"/>
      <c r="C3" s="147"/>
      <c r="D3" s="147"/>
      <c r="E3" s="147"/>
      <c r="F3" s="147"/>
      <c r="G3" s="147"/>
      <c r="H3" s="19"/>
    </row>
    <row r="4" s="1" customFormat="1" ht="24.96" customHeight="1">
      <c r="B4" s="19"/>
      <c r="C4" s="148" t="s">
        <v>1024</v>
      </c>
      <c r="H4" s="19"/>
    </row>
    <row r="5" s="1" customFormat="1" ht="12" customHeight="1">
      <c r="B5" s="19"/>
      <c r="C5" s="300" t="s">
        <v>13</v>
      </c>
      <c r="D5" s="156" t="s">
        <v>14</v>
      </c>
      <c r="E5" s="1"/>
      <c r="F5" s="1"/>
      <c r="H5" s="19"/>
    </row>
    <row r="6" s="1" customFormat="1" ht="36.96" customHeight="1">
      <c r="B6" s="19"/>
      <c r="C6" s="301" t="s">
        <v>16</v>
      </c>
      <c r="D6" s="302" t="s">
        <v>17</v>
      </c>
      <c r="E6" s="1"/>
      <c r="F6" s="1"/>
      <c r="H6" s="19"/>
    </row>
    <row r="7" s="1" customFormat="1" ht="16.5" customHeight="1">
      <c r="B7" s="19"/>
      <c r="C7" s="150" t="s">
        <v>22</v>
      </c>
      <c r="D7" s="153" t="str">
        <f>'Rekapitulace stavby'!AN8</f>
        <v>26. 11. 2021</v>
      </c>
      <c r="H7" s="19"/>
    </row>
    <row r="8" s="2" customFormat="1" ht="10.8" customHeight="1">
      <c r="A8" s="37"/>
      <c r="B8" s="43"/>
      <c r="C8" s="37"/>
      <c r="D8" s="37"/>
      <c r="E8" s="37"/>
      <c r="F8" s="37"/>
      <c r="G8" s="37"/>
      <c r="H8" s="43"/>
    </row>
    <row r="9" s="11" customFormat="1" ht="29.28" customHeight="1">
      <c r="A9" s="214"/>
      <c r="B9" s="303"/>
      <c r="C9" s="304" t="s">
        <v>54</v>
      </c>
      <c r="D9" s="305" t="s">
        <v>55</v>
      </c>
      <c r="E9" s="305" t="s">
        <v>148</v>
      </c>
      <c r="F9" s="306" t="s">
        <v>1025</v>
      </c>
      <c r="G9" s="214"/>
      <c r="H9" s="303"/>
    </row>
    <row r="10" s="2" customFormat="1" ht="26.4" customHeight="1">
      <c r="A10" s="37"/>
      <c r="B10" s="43"/>
      <c r="C10" s="307" t="s">
        <v>1026</v>
      </c>
      <c r="D10" s="307" t="s">
        <v>78</v>
      </c>
      <c r="E10" s="37"/>
      <c r="F10" s="37"/>
      <c r="G10" s="37"/>
      <c r="H10" s="43"/>
    </row>
    <row r="11" s="2" customFormat="1" ht="16.8" customHeight="1">
      <c r="A11" s="37"/>
      <c r="B11" s="43"/>
      <c r="C11" s="308" t="s">
        <v>357</v>
      </c>
      <c r="D11" s="309" t="s">
        <v>1</v>
      </c>
      <c r="E11" s="310" t="s">
        <v>1</v>
      </c>
      <c r="F11" s="311">
        <v>0.59999999999999998</v>
      </c>
      <c r="G11" s="37"/>
      <c r="H11" s="43"/>
    </row>
    <row r="12" s="2" customFormat="1" ht="16.8" customHeight="1">
      <c r="A12" s="37"/>
      <c r="B12" s="43"/>
      <c r="C12" s="312" t="s">
        <v>357</v>
      </c>
      <c r="D12" s="312" t="s">
        <v>358</v>
      </c>
      <c r="E12" s="16" t="s">
        <v>1</v>
      </c>
      <c r="F12" s="313">
        <v>0.59999999999999998</v>
      </c>
      <c r="G12" s="37"/>
      <c r="H12" s="43"/>
    </row>
    <row r="13" s="2" customFormat="1" ht="16.8" customHeight="1">
      <c r="A13" s="37"/>
      <c r="B13" s="43"/>
      <c r="C13" s="308" t="s">
        <v>109</v>
      </c>
      <c r="D13" s="309" t="s">
        <v>1</v>
      </c>
      <c r="E13" s="310" t="s">
        <v>1</v>
      </c>
      <c r="F13" s="311">
        <v>83</v>
      </c>
      <c r="G13" s="37"/>
      <c r="H13" s="43"/>
    </row>
    <row r="14" s="2" customFormat="1" ht="16.8" customHeight="1">
      <c r="A14" s="37"/>
      <c r="B14" s="43"/>
      <c r="C14" s="312" t="s">
        <v>109</v>
      </c>
      <c r="D14" s="312" t="s">
        <v>175</v>
      </c>
      <c r="E14" s="16" t="s">
        <v>1</v>
      </c>
      <c r="F14" s="313">
        <v>83</v>
      </c>
      <c r="G14" s="37"/>
      <c r="H14" s="43"/>
    </row>
    <row r="15" s="2" customFormat="1" ht="16.8" customHeight="1">
      <c r="A15" s="37"/>
      <c r="B15" s="43"/>
      <c r="C15" s="314" t="s">
        <v>1027</v>
      </c>
      <c r="D15" s="37"/>
      <c r="E15" s="37"/>
      <c r="F15" s="37"/>
      <c r="G15" s="37"/>
      <c r="H15" s="43"/>
    </row>
    <row r="16" s="2" customFormat="1">
      <c r="A16" s="37"/>
      <c r="B16" s="43"/>
      <c r="C16" s="312" t="s">
        <v>164</v>
      </c>
      <c r="D16" s="312" t="s">
        <v>165</v>
      </c>
      <c r="E16" s="16" t="s">
        <v>166</v>
      </c>
      <c r="F16" s="313">
        <v>83</v>
      </c>
      <c r="G16" s="37"/>
      <c r="H16" s="43"/>
    </row>
    <row r="17" s="2" customFormat="1" ht="16.8" customHeight="1">
      <c r="A17" s="37"/>
      <c r="B17" s="43"/>
      <c r="C17" s="312" t="s">
        <v>369</v>
      </c>
      <c r="D17" s="312" t="s">
        <v>221</v>
      </c>
      <c r="E17" s="16" t="s">
        <v>222</v>
      </c>
      <c r="F17" s="313">
        <v>46.314</v>
      </c>
      <c r="G17" s="37"/>
      <c r="H17" s="43"/>
    </row>
    <row r="18" s="2" customFormat="1" ht="16.8" customHeight="1">
      <c r="A18" s="37"/>
      <c r="B18" s="43"/>
      <c r="C18" s="312" t="s">
        <v>374</v>
      </c>
      <c r="D18" s="312" t="s">
        <v>375</v>
      </c>
      <c r="E18" s="16" t="s">
        <v>222</v>
      </c>
      <c r="F18" s="313">
        <v>201.41399999999999</v>
      </c>
      <c r="G18" s="37"/>
      <c r="H18" s="43"/>
    </row>
    <row r="19" s="2" customFormat="1" ht="16.8" customHeight="1">
      <c r="A19" s="37"/>
      <c r="B19" s="43"/>
      <c r="C19" s="312" t="s">
        <v>414</v>
      </c>
      <c r="D19" s="312" t="s">
        <v>415</v>
      </c>
      <c r="E19" s="16" t="s">
        <v>222</v>
      </c>
      <c r="F19" s="313">
        <v>201.41399999999999</v>
      </c>
      <c r="G19" s="37"/>
      <c r="H19" s="43"/>
    </row>
    <row r="20" s="2" customFormat="1" ht="16.8" customHeight="1">
      <c r="A20" s="37"/>
      <c r="B20" s="43"/>
      <c r="C20" s="308" t="s">
        <v>111</v>
      </c>
      <c r="D20" s="309" t="s">
        <v>1</v>
      </c>
      <c r="E20" s="310" t="s">
        <v>1</v>
      </c>
      <c r="F20" s="311">
        <v>201.41399999999999</v>
      </c>
      <c r="G20" s="37"/>
      <c r="H20" s="43"/>
    </row>
    <row r="21" s="2" customFormat="1" ht="16.8" customHeight="1">
      <c r="A21" s="37"/>
      <c r="B21" s="43"/>
      <c r="C21" s="312" t="s">
        <v>1</v>
      </c>
      <c r="D21" s="312" t="s">
        <v>372</v>
      </c>
      <c r="E21" s="16" t="s">
        <v>1</v>
      </c>
      <c r="F21" s="313">
        <v>46.314</v>
      </c>
      <c r="G21" s="37"/>
      <c r="H21" s="43"/>
    </row>
    <row r="22" s="2" customFormat="1" ht="16.8" customHeight="1">
      <c r="A22" s="37"/>
      <c r="B22" s="43"/>
      <c r="C22" s="312" t="s">
        <v>1</v>
      </c>
      <c r="D22" s="312" t="s">
        <v>367</v>
      </c>
      <c r="E22" s="16" t="s">
        <v>1</v>
      </c>
      <c r="F22" s="313">
        <v>155.09999999999999</v>
      </c>
      <c r="G22" s="37"/>
      <c r="H22" s="43"/>
    </row>
    <row r="23" s="2" customFormat="1" ht="16.8" customHeight="1">
      <c r="A23" s="37"/>
      <c r="B23" s="43"/>
      <c r="C23" s="312" t="s">
        <v>111</v>
      </c>
      <c r="D23" s="312" t="s">
        <v>330</v>
      </c>
      <c r="E23" s="16" t="s">
        <v>1</v>
      </c>
      <c r="F23" s="313">
        <v>201.41399999999999</v>
      </c>
      <c r="G23" s="37"/>
      <c r="H23" s="43"/>
    </row>
    <row r="24" s="2" customFormat="1" ht="16.8" customHeight="1">
      <c r="A24" s="37"/>
      <c r="B24" s="43"/>
      <c r="C24" s="314" t="s">
        <v>1027</v>
      </c>
      <c r="D24" s="37"/>
      <c r="E24" s="37"/>
      <c r="F24" s="37"/>
      <c r="G24" s="37"/>
      <c r="H24" s="43"/>
    </row>
    <row r="25" s="2" customFormat="1" ht="16.8" customHeight="1">
      <c r="A25" s="37"/>
      <c r="B25" s="43"/>
      <c r="C25" s="312" t="s">
        <v>374</v>
      </c>
      <c r="D25" s="312" t="s">
        <v>375</v>
      </c>
      <c r="E25" s="16" t="s">
        <v>222</v>
      </c>
      <c r="F25" s="313">
        <v>201.41399999999999</v>
      </c>
      <c r="G25" s="37"/>
      <c r="H25" s="43"/>
    </row>
    <row r="26" s="2" customFormat="1" ht="16.8" customHeight="1">
      <c r="A26" s="37"/>
      <c r="B26" s="43"/>
      <c r="C26" s="312" t="s">
        <v>380</v>
      </c>
      <c r="D26" s="312" t="s">
        <v>381</v>
      </c>
      <c r="E26" s="16" t="s">
        <v>222</v>
      </c>
      <c r="F26" s="313">
        <v>3826.866</v>
      </c>
      <c r="G26" s="37"/>
      <c r="H26" s="43"/>
    </row>
    <row r="27" s="2" customFormat="1" ht="16.8" customHeight="1">
      <c r="A27" s="37"/>
      <c r="B27" s="43"/>
      <c r="C27" s="308" t="s">
        <v>114</v>
      </c>
      <c r="D27" s="309" t="s">
        <v>1</v>
      </c>
      <c r="E27" s="310" t="s">
        <v>1</v>
      </c>
      <c r="F27" s="311">
        <v>42.5</v>
      </c>
      <c r="G27" s="37"/>
      <c r="H27" s="43"/>
    </row>
    <row r="28" s="2" customFormat="1" ht="16.8" customHeight="1">
      <c r="A28" s="37"/>
      <c r="B28" s="43"/>
      <c r="C28" s="312" t="s">
        <v>114</v>
      </c>
      <c r="D28" s="312" t="s">
        <v>198</v>
      </c>
      <c r="E28" s="16" t="s">
        <v>1</v>
      </c>
      <c r="F28" s="313">
        <v>42.5</v>
      </c>
      <c r="G28" s="37"/>
      <c r="H28" s="43"/>
    </row>
    <row r="29" s="2" customFormat="1" ht="16.8" customHeight="1">
      <c r="A29" s="37"/>
      <c r="B29" s="43"/>
      <c r="C29" s="314" t="s">
        <v>1027</v>
      </c>
      <c r="D29" s="37"/>
      <c r="E29" s="37"/>
      <c r="F29" s="37"/>
      <c r="G29" s="37"/>
      <c r="H29" s="43"/>
    </row>
    <row r="30" s="2" customFormat="1">
      <c r="A30" s="37"/>
      <c r="B30" s="43"/>
      <c r="C30" s="312" t="s">
        <v>192</v>
      </c>
      <c r="D30" s="312" t="s">
        <v>193</v>
      </c>
      <c r="E30" s="16" t="s">
        <v>185</v>
      </c>
      <c r="F30" s="313">
        <v>42.5</v>
      </c>
      <c r="G30" s="37"/>
      <c r="H30" s="43"/>
    </row>
    <row r="31" s="2" customFormat="1">
      <c r="A31" s="37"/>
      <c r="B31" s="43"/>
      <c r="C31" s="312" t="s">
        <v>200</v>
      </c>
      <c r="D31" s="312" t="s">
        <v>201</v>
      </c>
      <c r="E31" s="16" t="s">
        <v>185</v>
      </c>
      <c r="F31" s="313">
        <v>425</v>
      </c>
      <c r="G31" s="37"/>
      <c r="H31" s="43"/>
    </row>
    <row r="32" s="2" customFormat="1" ht="16.8" customHeight="1">
      <c r="A32" s="37"/>
      <c r="B32" s="43"/>
      <c r="C32" s="312" t="s">
        <v>220</v>
      </c>
      <c r="D32" s="312" t="s">
        <v>221</v>
      </c>
      <c r="E32" s="16" t="s">
        <v>222</v>
      </c>
      <c r="F32" s="313">
        <v>76.5</v>
      </c>
      <c r="G32" s="37"/>
      <c r="H32" s="43"/>
    </row>
    <row r="33" s="2" customFormat="1" ht="16.8" customHeight="1">
      <c r="A33" s="37"/>
      <c r="B33" s="43"/>
      <c r="C33" s="308" t="s">
        <v>116</v>
      </c>
      <c r="D33" s="309" t="s">
        <v>1</v>
      </c>
      <c r="E33" s="310" t="s">
        <v>1</v>
      </c>
      <c r="F33" s="311">
        <v>705</v>
      </c>
      <c r="G33" s="37"/>
      <c r="H33" s="43"/>
    </row>
    <row r="34" s="2" customFormat="1" ht="16.8" customHeight="1">
      <c r="A34" s="37"/>
      <c r="B34" s="43"/>
      <c r="C34" s="312" t="s">
        <v>116</v>
      </c>
      <c r="D34" s="312" t="s">
        <v>181</v>
      </c>
      <c r="E34" s="16" t="s">
        <v>1</v>
      </c>
      <c r="F34" s="313">
        <v>705</v>
      </c>
      <c r="G34" s="37"/>
      <c r="H34" s="43"/>
    </row>
    <row r="35" s="2" customFormat="1" ht="16.8" customHeight="1">
      <c r="A35" s="37"/>
      <c r="B35" s="43"/>
      <c r="C35" s="314" t="s">
        <v>1027</v>
      </c>
      <c r="D35" s="37"/>
      <c r="E35" s="37"/>
      <c r="F35" s="37"/>
      <c r="G35" s="37"/>
      <c r="H35" s="43"/>
    </row>
    <row r="36" s="2" customFormat="1" ht="16.8" customHeight="1">
      <c r="A36" s="37"/>
      <c r="B36" s="43"/>
      <c r="C36" s="312" t="s">
        <v>176</v>
      </c>
      <c r="D36" s="312" t="s">
        <v>177</v>
      </c>
      <c r="E36" s="16" t="s">
        <v>166</v>
      </c>
      <c r="F36" s="313">
        <v>705</v>
      </c>
      <c r="G36" s="37"/>
      <c r="H36" s="43"/>
    </row>
    <row r="37" s="2" customFormat="1">
      <c r="A37" s="37"/>
      <c r="B37" s="43"/>
      <c r="C37" s="312" t="s">
        <v>362</v>
      </c>
      <c r="D37" s="312" t="s">
        <v>363</v>
      </c>
      <c r="E37" s="16" t="s">
        <v>222</v>
      </c>
      <c r="F37" s="313">
        <v>155.09999999999999</v>
      </c>
      <c r="G37" s="37"/>
      <c r="H37" s="43"/>
    </row>
    <row r="38" s="2" customFormat="1" ht="16.8" customHeight="1">
      <c r="A38" s="37"/>
      <c r="B38" s="43"/>
      <c r="C38" s="312" t="s">
        <v>374</v>
      </c>
      <c r="D38" s="312" t="s">
        <v>375</v>
      </c>
      <c r="E38" s="16" t="s">
        <v>222</v>
      </c>
      <c r="F38" s="313">
        <v>201.41399999999999</v>
      </c>
      <c r="G38" s="37"/>
      <c r="H38" s="43"/>
    </row>
    <row r="39" s="2" customFormat="1" ht="16.8" customHeight="1">
      <c r="A39" s="37"/>
      <c r="B39" s="43"/>
      <c r="C39" s="312" t="s">
        <v>414</v>
      </c>
      <c r="D39" s="312" t="s">
        <v>415</v>
      </c>
      <c r="E39" s="16" t="s">
        <v>222</v>
      </c>
      <c r="F39" s="313">
        <v>201.41399999999999</v>
      </c>
      <c r="G39" s="37"/>
      <c r="H39" s="43"/>
    </row>
    <row r="40" s="2" customFormat="1" ht="26.4" customHeight="1">
      <c r="A40" s="37"/>
      <c r="B40" s="43"/>
      <c r="C40" s="307" t="s">
        <v>1028</v>
      </c>
      <c r="D40" s="307" t="s">
        <v>88</v>
      </c>
      <c r="E40" s="37"/>
      <c r="F40" s="37"/>
      <c r="G40" s="37"/>
      <c r="H40" s="43"/>
    </row>
    <row r="41" s="2" customFormat="1" ht="16.8" customHeight="1">
      <c r="A41" s="37"/>
      <c r="B41" s="43"/>
      <c r="C41" s="308" t="s">
        <v>357</v>
      </c>
      <c r="D41" s="309" t="s">
        <v>1</v>
      </c>
      <c r="E41" s="310" t="s">
        <v>1</v>
      </c>
      <c r="F41" s="311">
        <v>0.59999999999999998</v>
      </c>
      <c r="G41" s="37"/>
      <c r="H41" s="43"/>
    </row>
    <row r="42" s="2" customFormat="1" ht="16.8" customHeight="1">
      <c r="A42" s="37"/>
      <c r="B42" s="43"/>
      <c r="C42" s="312" t="s">
        <v>357</v>
      </c>
      <c r="D42" s="312" t="s">
        <v>358</v>
      </c>
      <c r="E42" s="16" t="s">
        <v>1</v>
      </c>
      <c r="F42" s="313">
        <v>0.59999999999999998</v>
      </c>
      <c r="G42" s="37"/>
      <c r="H42" s="43"/>
    </row>
    <row r="43" s="2" customFormat="1" ht="16.8" customHeight="1">
      <c r="A43" s="37"/>
      <c r="B43" s="43"/>
      <c r="C43" s="308" t="s">
        <v>439</v>
      </c>
      <c r="D43" s="309" t="s">
        <v>1</v>
      </c>
      <c r="E43" s="310" t="s">
        <v>1</v>
      </c>
      <c r="F43" s="311">
        <v>163</v>
      </c>
      <c r="G43" s="37"/>
      <c r="H43" s="43"/>
    </row>
    <row r="44" s="2" customFormat="1" ht="16.8" customHeight="1">
      <c r="A44" s="37"/>
      <c r="B44" s="43"/>
      <c r="C44" s="312" t="s">
        <v>439</v>
      </c>
      <c r="D44" s="312" t="s">
        <v>455</v>
      </c>
      <c r="E44" s="16" t="s">
        <v>1</v>
      </c>
      <c r="F44" s="313">
        <v>163</v>
      </c>
      <c r="G44" s="37"/>
      <c r="H44" s="43"/>
    </row>
    <row r="45" s="2" customFormat="1" ht="16.8" customHeight="1">
      <c r="A45" s="37"/>
      <c r="B45" s="43"/>
      <c r="C45" s="314" t="s">
        <v>1027</v>
      </c>
      <c r="D45" s="37"/>
      <c r="E45" s="37"/>
      <c r="F45" s="37"/>
      <c r="G45" s="37"/>
      <c r="H45" s="43"/>
    </row>
    <row r="46" s="2" customFormat="1" ht="16.8" customHeight="1">
      <c r="A46" s="37"/>
      <c r="B46" s="43"/>
      <c r="C46" s="312" t="s">
        <v>450</v>
      </c>
      <c r="D46" s="312" t="s">
        <v>451</v>
      </c>
      <c r="E46" s="16" t="s">
        <v>166</v>
      </c>
      <c r="F46" s="313">
        <v>163</v>
      </c>
      <c r="G46" s="37"/>
      <c r="H46" s="43"/>
    </row>
    <row r="47" s="2" customFormat="1">
      <c r="A47" s="37"/>
      <c r="B47" s="43"/>
      <c r="C47" s="312" t="s">
        <v>192</v>
      </c>
      <c r="D47" s="312" t="s">
        <v>193</v>
      </c>
      <c r="E47" s="16" t="s">
        <v>185</v>
      </c>
      <c r="F47" s="313">
        <v>252.06</v>
      </c>
      <c r="G47" s="37"/>
      <c r="H47" s="43"/>
    </row>
    <row r="48" s="2" customFormat="1" ht="16.8" customHeight="1">
      <c r="A48" s="37"/>
      <c r="B48" s="43"/>
      <c r="C48" s="308" t="s">
        <v>441</v>
      </c>
      <c r="D48" s="309" t="s">
        <v>1</v>
      </c>
      <c r="E48" s="310" t="s">
        <v>1</v>
      </c>
      <c r="F48" s="311">
        <v>86</v>
      </c>
      <c r="G48" s="37"/>
      <c r="H48" s="43"/>
    </row>
    <row r="49" s="2" customFormat="1" ht="16.8" customHeight="1">
      <c r="A49" s="37"/>
      <c r="B49" s="43"/>
      <c r="C49" s="314" t="s">
        <v>1027</v>
      </c>
      <c r="D49" s="37"/>
      <c r="E49" s="37"/>
      <c r="F49" s="37"/>
      <c r="G49" s="37"/>
      <c r="H49" s="43"/>
    </row>
    <row r="50" s="2" customFormat="1" ht="16.8" customHeight="1">
      <c r="A50" s="37"/>
      <c r="B50" s="43"/>
      <c r="C50" s="312" t="s">
        <v>477</v>
      </c>
      <c r="D50" s="312" t="s">
        <v>478</v>
      </c>
      <c r="E50" s="16" t="s">
        <v>166</v>
      </c>
      <c r="F50" s="313">
        <v>86</v>
      </c>
      <c r="G50" s="37"/>
      <c r="H50" s="43"/>
    </row>
    <row r="51" s="2" customFormat="1" ht="16.8" customHeight="1">
      <c r="A51" s="37"/>
      <c r="B51" s="43"/>
      <c r="C51" s="312" t="s">
        <v>483</v>
      </c>
      <c r="D51" s="312" t="s">
        <v>484</v>
      </c>
      <c r="E51" s="16" t="s">
        <v>166</v>
      </c>
      <c r="F51" s="313">
        <v>86</v>
      </c>
      <c r="G51" s="37"/>
      <c r="H51" s="43"/>
    </row>
    <row r="52" s="2" customFormat="1" ht="16.8" customHeight="1">
      <c r="A52" s="37"/>
      <c r="B52" s="43"/>
      <c r="C52" s="308" t="s">
        <v>109</v>
      </c>
      <c r="D52" s="309" t="s">
        <v>1</v>
      </c>
      <c r="E52" s="310" t="s">
        <v>1</v>
      </c>
      <c r="F52" s="311">
        <v>150</v>
      </c>
      <c r="G52" s="37"/>
      <c r="H52" s="43"/>
    </row>
    <row r="53" s="2" customFormat="1" ht="16.8" customHeight="1">
      <c r="A53" s="37"/>
      <c r="B53" s="43"/>
      <c r="C53" s="312" t="s">
        <v>109</v>
      </c>
      <c r="D53" s="312" t="s">
        <v>456</v>
      </c>
      <c r="E53" s="16" t="s">
        <v>1</v>
      </c>
      <c r="F53" s="313">
        <v>150</v>
      </c>
      <c r="G53" s="37"/>
      <c r="H53" s="43"/>
    </row>
    <row r="54" s="2" customFormat="1" ht="16.8" customHeight="1">
      <c r="A54" s="37"/>
      <c r="B54" s="43"/>
      <c r="C54" s="314" t="s">
        <v>1027</v>
      </c>
      <c r="D54" s="37"/>
      <c r="E54" s="37"/>
      <c r="F54" s="37"/>
      <c r="G54" s="37"/>
      <c r="H54" s="43"/>
    </row>
    <row r="55" s="2" customFormat="1">
      <c r="A55" s="37"/>
      <c r="B55" s="43"/>
      <c r="C55" s="312" t="s">
        <v>164</v>
      </c>
      <c r="D55" s="312" t="s">
        <v>165</v>
      </c>
      <c r="E55" s="16" t="s">
        <v>166</v>
      </c>
      <c r="F55" s="313">
        <v>150</v>
      </c>
      <c r="G55" s="37"/>
      <c r="H55" s="43"/>
    </row>
    <row r="56" s="2" customFormat="1" ht="16.8" customHeight="1">
      <c r="A56" s="37"/>
      <c r="B56" s="43"/>
      <c r="C56" s="312" t="s">
        <v>369</v>
      </c>
      <c r="D56" s="312" t="s">
        <v>221</v>
      </c>
      <c r="E56" s="16" t="s">
        <v>222</v>
      </c>
      <c r="F56" s="313">
        <v>86.400000000000006</v>
      </c>
      <c r="G56" s="37"/>
      <c r="H56" s="43"/>
    </row>
    <row r="57" s="2" customFormat="1" ht="16.8" customHeight="1">
      <c r="A57" s="37"/>
      <c r="B57" s="43"/>
      <c r="C57" s="312" t="s">
        <v>374</v>
      </c>
      <c r="D57" s="312" t="s">
        <v>375</v>
      </c>
      <c r="E57" s="16" t="s">
        <v>222</v>
      </c>
      <c r="F57" s="313">
        <v>86.400000000000006</v>
      </c>
      <c r="G57" s="37"/>
      <c r="H57" s="43"/>
    </row>
    <row r="58" s="2" customFormat="1" ht="16.8" customHeight="1">
      <c r="A58" s="37"/>
      <c r="B58" s="43"/>
      <c r="C58" s="312" t="s">
        <v>414</v>
      </c>
      <c r="D58" s="312" t="s">
        <v>415</v>
      </c>
      <c r="E58" s="16" t="s">
        <v>222</v>
      </c>
      <c r="F58" s="313">
        <v>86.400000000000006</v>
      </c>
      <c r="G58" s="37"/>
      <c r="H58" s="43"/>
    </row>
    <row r="59" s="2" customFormat="1" ht="16.8" customHeight="1">
      <c r="A59" s="37"/>
      <c r="B59" s="43"/>
      <c r="C59" s="308" t="s">
        <v>444</v>
      </c>
      <c r="D59" s="309" t="s">
        <v>1</v>
      </c>
      <c r="E59" s="310" t="s">
        <v>1</v>
      </c>
      <c r="F59" s="311">
        <v>15.279999999999999</v>
      </c>
      <c r="G59" s="37"/>
      <c r="H59" s="43"/>
    </row>
    <row r="60" s="2" customFormat="1" ht="16.8" customHeight="1">
      <c r="A60" s="37"/>
      <c r="B60" s="43"/>
      <c r="C60" s="312" t="s">
        <v>1</v>
      </c>
      <c r="D60" s="312" t="s">
        <v>464</v>
      </c>
      <c r="E60" s="16" t="s">
        <v>1</v>
      </c>
      <c r="F60" s="313">
        <v>11.34</v>
      </c>
      <c r="G60" s="37"/>
      <c r="H60" s="43"/>
    </row>
    <row r="61" s="2" customFormat="1" ht="16.8" customHeight="1">
      <c r="A61" s="37"/>
      <c r="B61" s="43"/>
      <c r="C61" s="312" t="s">
        <v>1</v>
      </c>
      <c r="D61" s="312" t="s">
        <v>465</v>
      </c>
      <c r="E61" s="16" t="s">
        <v>1</v>
      </c>
      <c r="F61" s="313">
        <v>3.9399999999999999</v>
      </c>
      <c r="G61" s="37"/>
      <c r="H61" s="43"/>
    </row>
    <row r="62" s="2" customFormat="1" ht="16.8" customHeight="1">
      <c r="A62" s="37"/>
      <c r="B62" s="43"/>
      <c r="C62" s="312" t="s">
        <v>444</v>
      </c>
      <c r="D62" s="312" t="s">
        <v>330</v>
      </c>
      <c r="E62" s="16" t="s">
        <v>1</v>
      </c>
      <c r="F62" s="313">
        <v>15.279999999999999</v>
      </c>
      <c r="G62" s="37"/>
      <c r="H62" s="43"/>
    </row>
    <row r="63" s="2" customFormat="1" ht="16.8" customHeight="1">
      <c r="A63" s="37"/>
      <c r="B63" s="43"/>
      <c r="C63" s="314" t="s">
        <v>1027</v>
      </c>
      <c r="D63" s="37"/>
      <c r="E63" s="37"/>
      <c r="F63" s="37"/>
      <c r="G63" s="37"/>
      <c r="H63" s="43"/>
    </row>
    <row r="64" s="2" customFormat="1">
      <c r="A64" s="37"/>
      <c r="B64" s="43"/>
      <c r="C64" s="312" t="s">
        <v>459</v>
      </c>
      <c r="D64" s="312" t="s">
        <v>460</v>
      </c>
      <c r="E64" s="16" t="s">
        <v>185</v>
      </c>
      <c r="F64" s="313">
        <v>15.279999999999999</v>
      </c>
      <c r="G64" s="37"/>
      <c r="H64" s="43"/>
    </row>
    <row r="65" s="2" customFormat="1">
      <c r="A65" s="37"/>
      <c r="B65" s="43"/>
      <c r="C65" s="312" t="s">
        <v>192</v>
      </c>
      <c r="D65" s="312" t="s">
        <v>193</v>
      </c>
      <c r="E65" s="16" t="s">
        <v>185</v>
      </c>
      <c r="F65" s="313">
        <v>252.06</v>
      </c>
      <c r="G65" s="37"/>
      <c r="H65" s="43"/>
    </row>
    <row r="66" s="2" customFormat="1" ht="16.8" customHeight="1">
      <c r="A66" s="37"/>
      <c r="B66" s="43"/>
      <c r="C66" s="308" t="s">
        <v>111</v>
      </c>
      <c r="D66" s="309" t="s">
        <v>1</v>
      </c>
      <c r="E66" s="310" t="s">
        <v>1</v>
      </c>
      <c r="F66" s="311">
        <v>86.400000000000006</v>
      </c>
      <c r="G66" s="37"/>
      <c r="H66" s="43"/>
    </row>
    <row r="67" s="2" customFormat="1" ht="16.8" customHeight="1">
      <c r="A67" s="37"/>
      <c r="B67" s="43"/>
      <c r="C67" s="312" t="s">
        <v>1</v>
      </c>
      <c r="D67" s="312" t="s">
        <v>569</v>
      </c>
      <c r="E67" s="16" t="s">
        <v>1</v>
      </c>
      <c r="F67" s="313">
        <v>86.400000000000006</v>
      </c>
      <c r="G67" s="37"/>
      <c r="H67" s="43"/>
    </row>
    <row r="68" s="2" customFormat="1" ht="16.8" customHeight="1">
      <c r="A68" s="37"/>
      <c r="B68" s="43"/>
      <c r="C68" s="312" t="s">
        <v>111</v>
      </c>
      <c r="D68" s="312" t="s">
        <v>330</v>
      </c>
      <c r="E68" s="16" t="s">
        <v>1</v>
      </c>
      <c r="F68" s="313">
        <v>86.400000000000006</v>
      </c>
      <c r="G68" s="37"/>
      <c r="H68" s="43"/>
    </row>
    <row r="69" s="2" customFormat="1" ht="16.8" customHeight="1">
      <c r="A69" s="37"/>
      <c r="B69" s="43"/>
      <c r="C69" s="314" t="s">
        <v>1027</v>
      </c>
      <c r="D69" s="37"/>
      <c r="E69" s="37"/>
      <c r="F69" s="37"/>
      <c r="G69" s="37"/>
      <c r="H69" s="43"/>
    </row>
    <row r="70" s="2" customFormat="1" ht="16.8" customHeight="1">
      <c r="A70" s="37"/>
      <c r="B70" s="43"/>
      <c r="C70" s="312" t="s">
        <v>374</v>
      </c>
      <c r="D70" s="312" t="s">
        <v>375</v>
      </c>
      <c r="E70" s="16" t="s">
        <v>222</v>
      </c>
      <c r="F70" s="313">
        <v>86.400000000000006</v>
      </c>
      <c r="G70" s="37"/>
      <c r="H70" s="43"/>
    </row>
    <row r="71" s="2" customFormat="1" ht="16.8" customHeight="1">
      <c r="A71" s="37"/>
      <c r="B71" s="43"/>
      <c r="C71" s="312" t="s">
        <v>380</v>
      </c>
      <c r="D71" s="312" t="s">
        <v>381</v>
      </c>
      <c r="E71" s="16" t="s">
        <v>222</v>
      </c>
      <c r="F71" s="313">
        <v>1641.5999999999999</v>
      </c>
      <c r="G71" s="37"/>
      <c r="H71" s="43"/>
    </row>
    <row r="72" s="2" customFormat="1" ht="16.8" customHeight="1">
      <c r="A72" s="37"/>
      <c r="B72" s="43"/>
      <c r="C72" s="308" t="s">
        <v>114</v>
      </c>
      <c r="D72" s="309" t="s">
        <v>1</v>
      </c>
      <c r="E72" s="310" t="s">
        <v>1</v>
      </c>
      <c r="F72" s="311">
        <v>252.06</v>
      </c>
      <c r="G72" s="37"/>
      <c r="H72" s="43"/>
    </row>
    <row r="73" s="2" customFormat="1" ht="16.8" customHeight="1">
      <c r="A73" s="37"/>
      <c r="B73" s="43"/>
      <c r="C73" s="312" t="s">
        <v>1</v>
      </c>
      <c r="D73" s="312" t="s">
        <v>457</v>
      </c>
      <c r="E73" s="16" t="s">
        <v>1</v>
      </c>
      <c r="F73" s="313">
        <v>53.100000000000001</v>
      </c>
      <c r="G73" s="37"/>
      <c r="H73" s="43"/>
    </row>
    <row r="74" s="2" customFormat="1" ht="16.8" customHeight="1">
      <c r="A74" s="37"/>
      <c r="B74" s="43"/>
      <c r="C74" s="312" t="s">
        <v>1</v>
      </c>
      <c r="D74" s="312" t="s">
        <v>458</v>
      </c>
      <c r="E74" s="16" t="s">
        <v>1</v>
      </c>
      <c r="F74" s="313">
        <v>20.68</v>
      </c>
      <c r="G74" s="37"/>
      <c r="H74" s="43"/>
    </row>
    <row r="75" s="2" customFormat="1" ht="16.8" customHeight="1">
      <c r="A75" s="37"/>
      <c r="B75" s="43"/>
      <c r="C75" s="312" t="s">
        <v>1</v>
      </c>
      <c r="D75" s="312" t="s">
        <v>439</v>
      </c>
      <c r="E75" s="16" t="s">
        <v>1</v>
      </c>
      <c r="F75" s="313">
        <v>163</v>
      </c>
      <c r="G75" s="37"/>
      <c r="H75" s="43"/>
    </row>
    <row r="76" s="2" customFormat="1" ht="16.8" customHeight="1">
      <c r="A76" s="37"/>
      <c r="B76" s="43"/>
      <c r="C76" s="312" t="s">
        <v>1</v>
      </c>
      <c r="D76" s="312" t="s">
        <v>444</v>
      </c>
      <c r="E76" s="16" t="s">
        <v>1</v>
      </c>
      <c r="F76" s="313">
        <v>15.279999999999999</v>
      </c>
      <c r="G76" s="37"/>
      <c r="H76" s="43"/>
    </row>
    <row r="77" s="2" customFormat="1" ht="16.8" customHeight="1">
      <c r="A77" s="37"/>
      <c r="B77" s="43"/>
      <c r="C77" s="312" t="s">
        <v>114</v>
      </c>
      <c r="D77" s="312" t="s">
        <v>330</v>
      </c>
      <c r="E77" s="16" t="s">
        <v>1</v>
      </c>
      <c r="F77" s="313">
        <v>252.06</v>
      </c>
      <c r="G77" s="37"/>
      <c r="H77" s="43"/>
    </row>
    <row r="78" s="2" customFormat="1" ht="16.8" customHeight="1">
      <c r="A78" s="37"/>
      <c r="B78" s="43"/>
      <c r="C78" s="314" t="s">
        <v>1027</v>
      </c>
      <c r="D78" s="37"/>
      <c r="E78" s="37"/>
      <c r="F78" s="37"/>
      <c r="G78" s="37"/>
      <c r="H78" s="43"/>
    </row>
    <row r="79" s="2" customFormat="1">
      <c r="A79" s="37"/>
      <c r="B79" s="43"/>
      <c r="C79" s="312" t="s">
        <v>192</v>
      </c>
      <c r="D79" s="312" t="s">
        <v>193</v>
      </c>
      <c r="E79" s="16" t="s">
        <v>185</v>
      </c>
      <c r="F79" s="313">
        <v>252.06</v>
      </c>
      <c r="G79" s="37"/>
      <c r="H79" s="43"/>
    </row>
    <row r="80" s="2" customFormat="1">
      <c r="A80" s="37"/>
      <c r="B80" s="43"/>
      <c r="C80" s="312" t="s">
        <v>200</v>
      </c>
      <c r="D80" s="312" t="s">
        <v>201</v>
      </c>
      <c r="E80" s="16" t="s">
        <v>185</v>
      </c>
      <c r="F80" s="313">
        <v>2520.5999999999999</v>
      </c>
      <c r="G80" s="37"/>
      <c r="H80" s="43"/>
    </row>
    <row r="81" s="2" customFormat="1" ht="16.8" customHeight="1">
      <c r="A81" s="37"/>
      <c r="B81" s="43"/>
      <c r="C81" s="312" t="s">
        <v>220</v>
      </c>
      <c r="D81" s="312" t="s">
        <v>221</v>
      </c>
      <c r="E81" s="16" t="s">
        <v>222</v>
      </c>
      <c r="F81" s="313">
        <v>453.70800000000003</v>
      </c>
      <c r="G81" s="37"/>
      <c r="H81" s="43"/>
    </row>
    <row r="82" s="2" customFormat="1" ht="16.8" customHeight="1">
      <c r="A82" s="37"/>
      <c r="B82" s="43"/>
      <c r="C82" s="312" t="s">
        <v>228</v>
      </c>
      <c r="D82" s="312" t="s">
        <v>229</v>
      </c>
      <c r="E82" s="16" t="s">
        <v>185</v>
      </c>
      <c r="F82" s="313">
        <v>252.06</v>
      </c>
      <c r="G82" s="37"/>
      <c r="H82" s="43"/>
    </row>
    <row r="83" s="2" customFormat="1" ht="16.8" customHeight="1">
      <c r="A83" s="37"/>
      <c r="B83" s="43"/>
      <c r="C83" s="308" t="s">
        <v>116</v>
      </c>
      <c r="D83" s="309" t="s">
        <v>1</v>
      </c>
      <c r="E83" s="310" t="s">
        <v>1</v>
      </c>
      <c r="F83" s="311">
        <v>705</v>
      </c>
      <c r="G83" s="37"/>
      <c r="H83" s="43"/>
    </row>
    <row r="84" s="2" customFormat="1" ht="16.8" customHeight="1">
      <c r="A84" s="37"/>
      <c r="B84" s="43"/>
      <c r="C84" s="312" t="s">
        <v>116</v>
      </c>
      <c r="D84" s="312" t="s">
        <v>181</v>
      </c>
      <c r="E84" s="16" t="s">
        <v>1</v>
      </c>
      <c r="F84" s="313">
        <v>705</v>
      </c>
      <c r="G84" s="37"/>
      <c r="H84" s="43"/>
    </row>
    <row r="85" s="2" customFormat="1" ht="26.4" customHeight="1">
      <c r="A85" s="37"/>
      <c r="B85" s="43"/>
      <c r="C85" s="307" t="s">
        <v>1029</v>
      </c>
      <c r="D85" s="307" t="s">
        <v>91</v>
      </c>
      <c r="E85" s="37"/>
      <c r="F85" s="37"/>
      <c r="G85" s="37"/>
      <c r="H85" s="43"/>
    </row>
    <row r="86" s="2" customFormat="1" ht="16.8" customHeight="1">
      <c r="A86" s="37"/>
      <c r="B86" s="43"/>
      <c r="C86" s="308" t="s">
        <v>114</v>
      </c>
      <c r="D86" s="309" t="s">
        <v>1</v>
      </c>
      <c r="E86" s="310" t="s">
        <v>1</v>
      </c>
      <c r="F86" s="311">
        <v>63</v>
      </c>
      <c r="G86" s="37"/>
      <c r="H86" s="43"/>
    </row>
    <row r="87" s="2" customFormat="1" ht="16.8" customHeight="1">
      <c r="A87" s="37"/>
      <c r="B87" s="43"/>
      <c r="C87" s="312" t="s">
        <v>114</v>
      </c>
      <c r="D87" s="312" t="s">
        <v>609</v>
      </c>
      <c r="E87" s="16" t="s">
        <v>1</v>
      </c>
      <c r="F87" s="313">
        <v>63</v>
      </c>
      <c r="G87" s="37"/>
      <c r="H87" s="43"/>
    </row>
    <row r="88" s="2" customFormat="1" ht="16.8" customHeight="1">
      <c r="A88" s="37"/>
      <c r="B88" s="43"/>
      <c r="C88" s="314" t="s">
        <v>1027</v>
      </c>
      <c r="D88" s="37"/>
      <c r="E88" s="37"/>
      <c r="F88" s="37"/>
      <c r="G88" s="37"/>
      <c r="H88" s="43"/>
    </row>
    <row r="89" s="2" customFormat="1">
      <c r="A89" s="37"/>
      <c r="B89" s="43"/>
      <c r="C89" s="312" t="s">
        <v>604</v>
      </c>
      <c r="D89" s="312" t="s">
        <v>605</v>
      </c>
      <c r="E89" s="16" t="s">
        <v>185</v>
      </c>
      <c r="F89" s="313">
        <v>63</v>
      </c>
      <c r="G89" s="37"/>
      <c r="H89" s="43"/>
    </row>
    <row r="90" s="2" customFormat="1">
      <c r="A90" s="37"/>
      <c r="B90" s="43"/>
      <c r="C90" s="312" t="s">
        <v>192</v>
      </c>
      <c r="D90" s="312" t="s">
        <v>193</v>
      </c>
      <c r="E90" s="16" t="s">
        <v>185</v>
      </c>
      <c r="F90" s="313">
        <v>63</v>
      </c>
      <c r="G90" s="37"/>
      <c r="H90" s="43"/>
    </row>
    <row r="91" s="2" customFormat="1">
      <c r="A91" s="37"/>
      <c r="B91" s="43"/>
      <c r="C91" s="312" t="s">
        <v>200</v>
      </c>
      <c r="D91" s="312" t="s">
        <v>201</v>
      </c>
      <c r="E91" s="16" t="s">
        <v>185</v>
      </c>
      <c r="F91" s="313">
        <v>630</v>
      </c>
      <c r="G91" s="37"/>
      <c r="H91" s="43"/>
    </row>
    <row r="92" s="2" customFormat="1" ht="16.8" customHeight="1">
      <c r="A92" s="37"/>
      <c r="B92" s="43"/>
      <c r="C92" s="312" t="s">
        <v>626</v>
      </c>
      <c r="D92" s="312" t="s">
        <v>627</v>
      </c>
      <c r="E92" s="16" t="s">
        <v>185</v>
      </c>
      <c r="F92" s="313">
        <v>63</v>
      </c>
      <c r="G92" s="37"/>
      <c r="H92" s="43"/>
    </row>
    <row r="93" s="2" customFormat="1" ht="16.8" customHeight="1">
      <c r="A93" s="37"/>
      <c r="B93" s="43"/>
      <c r="C93" s="312" t="s">
        <v>220</v>
      </c>
      <c r="D93" s="312" t="s">
        <v>221</v>
      </c>
      <c r="E93" s="16" t="s">
        <v>222</v>
      </c>
      <c r="F93" s="313">
        <v>119.7</v>
      </c>
      <c r="G93" s="37"/>
      <c r="H93" s="43"/>
    </row>
    <row r="94" s="2" customFormat="1" ht="16.8" customHeight="1">
      <c r="A94" s="37"/>
      <c r="B94" s="43"/>
      <c r="C94" s="312" t="s">
        <v>228</v>
      </c>
      <c r="D94" s="312" t="s">
        <v>229</v>
      </c>
      <c r="E94" s="16" t="s">
        <v>185</v>
      </c>
      <c r="F94" s="313">
        <v>63</v>
      </c>
      <c r="G94" s="37"/>
      <c r="H94" s="43"/>
    </row>
    <row r="95" s="2" customFormat="1" ht="26.4" customHeight="1">
      <c r="A95" s="37"/>
      <c r="B95" s="43"/>
      <c r="C95" s="307" t="s">
        <v>1030</v>
      </c>
      <c r="D95" s="307" t="s">
        <v>94</v>
      </c>
      <c r="E95" s="37"/>
      <c r="F95" s="37"/>
      <c r="G95" s="37"/>
      <c r="H95" s="43"/>
    </row>
    <row r="96" s="2" customFormat="1" ht="16.8" customHeight="1">
      <c r="A96" s="37"/>
      <c r="B96" s="43"/>
      <c r="C96" s="308" t="s">
        <v>357</v>
      </c>
      <c r="D96" s="309" t="s">
        <v>1</v>
      </c>
      <c r="E96" s="310" t="s">
        <v>1</v>
      </c>
      <c r="F96" s="311">
        <v>0.59999999999999998</v>
      </c>
      <c r="G96" s="37"/>
      <c r="H96" s="43"/>
    </row>
    <row r="97" s="2" customFormat="1" ht="16.8" customHeight="1">
      <c r="A97" s="37"/>
      <c r="B97" s="43"/>
      <c r="C97" s="312" t="s">
        <v>357</v>
      </c>
      <c r="D97" s="312" t="s">
        <v>358</v>
      </c>
      <c r="E97" s="16" t="s">
        <v>1</v>
      </c>
      <c r="F97" s="313">
        <v>0.59999999999999998</v>
      </c>
      <c r="G97" s="37"/>
      <c r="H97" s="43"/>
    </row>
    <row r="98" s="2" customFormat="1" ht="16.8" customHeight="1">
      <c r="A98" s="37"/>
      <c r="B98" s="43"/>
      <c r="C98" s="308" t="s">
        <v>439</v>
      </c>
      <c r="D98" s="309" t="s">
        <v>1</v>
      </c>
      <c r="E98" s="310" t="s">
        <v>1</v>
      </c>
      <c r="F98" s="311">
        <v>26</v>
      </c>
      <c r="G98" s="37"/>
      <c r="H98" s="43"/>
    </row>
    <row r="99" s="2" customFormat="1" ht="16.8" customHeight="1">
      <c r="A99" s="37"/>
      <c r="B99" s="43"/>
      <c r="C99" s="312" t="s">
        <v>439</v>
      </c>
      <c r="D99" s="312" t="s">
        <v>340</v>
      </c>
      <c r="E99" s="16" t="s">
        <v>1</v>
      </c>
      <c r="F99" s="313">
        <v>26</v>
      </c>
      <c r="G99" s="37"/>
      <c r="H99" s="43"/>
    </row>
    <row r="100" s="2" customFormat="1" ht="16.8" customHeight="1">
      <c r="A100" s="37"/>
      <c r="B100" s="43"/>
      <c r="C100" s="314" t="s">
        <v>1027</v>
      </c>
      <c r="D100" s="37"/>
      <c r="E100" s="37"/>
      <c r="F100" s="37"/>
      <c r="G100" s="37"/>
      <c r="H100" s="43"/>
    </row>
    <row r="101" s="2" customFormat="1" ht="16.8" customHeight="1">
      <c r="A101" s="37"/>
      <c r="B101" s="43"/>
      <c r="C101" s="312" t="s">
        <v>450</v>
      </c>
      <c r="D101" s="312" t="s">
        <v>451</v>
      </c>
      <c r="E101" s="16" t="s">
        <v>166</v>
      </c>
      <c r="F101" s="313">
        <v>26</v>
      </c>
      <c r="G101" s="37"/>
      <c r="H101" s="43"/>
    </row>
    <row r="102" s="2" customFormat="1">
      <c r="A102" s="37"/>
      <c r="B102" s="43"/>
      <c r="C102" s="312" t="s">
        <v>192</v>
      </c>
      <c r="D102" s="312" t="s">
        <v>193</v>
      </c>
      <c r="E102" s="16" t="s">
        <v>185</v>
      </c>
      <c r="F102" s="313">
        <v>57.600000000000001</v>
      </c>
      <c r="G102" s="37"/>
      <c r="H102" s="43"/>
    </row>
    <row r="103" s="2" customFormat="1" ht="16.8" customHeight="1">
      <c r="A103" s="37"/>
      <c r="B103" s="43"/>
      <c r="C103" s="308" t="s">
        <v>441</v>
      </c>
      <c r="D103" s="309" t="s">
        <v>1</v>
      </c>
      <c r="E103" s="310" t="s">
        <v>1</v>
      </c>
      <c r="F103" s="311">
        <v>86</v>
      </c>
      <c r="G103" s="37"/>
      <c r="H103" s="43"/>
    </row>
    <row r="104" s="2" customFormat="1" ht="16.8" customHeight="1">
      <c r="A104" s="37"/>
      <c r="B104" s="43"/>
      <c r="C104" s="308" t="s">
        <v>109</v>
      </c>
      <c r="D104" s="309" t="s">
        <v>1</v>
      </c>
      <c r="E104" s="310" t="s">
        <v>1</v>
      </c>
      <c r="F104" s="311">
        <v>81</v>
      </c>
      <c r="G104" s="37"/>
      <c r="H104" s="43"/>
    </row>
    <row r="105" s="2" customFormat="1" ht="16.8" customHeight="1">
      <c r="A105" s="37"/>
      <c r="B105" s="43"/>
      <c r="C105" s="312" t="s">
        <v>109</v>
      </c>
      <c r="D105" s="312" t="s">
        <v>761</v>
      </c>
      <c r="E105" s="16" t="s">
        <v>1</v>
      </c>
      <c r="F105" s="313">
        <v>81</v>
      </c>
      <c r="G105" s="37"/>
      <c r="H105" s="43"/>
    </row>
    <row r="106" s="2" customFormat="1" ht="16.8" customHeight="1">
      <c r="A106" s="37"/>
      <c r="B106" s="43"/>
      <c r="C106" s="314" t="s">
        <v>1027</v>
      </c>
      <c r="D106" s="37"/>
      <c r="E106" s="37"/>
      <c r="F106" s="37"/>
      <c r="G106" s="37"/>
      <c r="H106" s="43"/>
    </row>
    <row r="107" s="2" customFormat="1">
      <c r="A107" s="37"/>
      <c r="B107" s="43"/>
      <c r="C107" s="312" t="s">
        <v>164</v>
      </c>
      <c r="D107" s="312" t="s">
        <v>165</v>
      </c>
      <c r="E107" s="16" t="s">
        <v>166</v>
      </c>
      <c r="F107" s="313">
        <v>81</v>
      </c>
      <c r="G107" s="37"/>
      <c r="H107" s="43"/>
    </row>
    <row r="108" s="2" customFormat="1" ht="16.8" customHeight="1">
      <c r="A108" s="37"/>
      <c r="B108" s="43"/>
      <c r="C108" s="312" t="s">
        <v>369</v>
      </c>
      <c r="D108" s="312" t="s">
        <v>221</v>
      </c>
      <c r="E108" s="16" t="s">
        <v>222</v>
      </c>
      <c r="F108" s="313">
        <v>45.198</v>
      </c>
      <c r="G108" s="37"/>
      <c r="H108" s="43"/>
    </row>
    <row r="109" s="2" customFormat="1" ht="16.8" customHeight="1">
      <c r="A109" s="37"/>
      <c r="B109" s="43"/>
      <c r="C109" s="312" t="s">
        <v>374</v>
      </c>
      <c r="D109" s="312" t="s">
        <v>375</v>
      </c>
      <c r="E109" s="16" t="s">
        <v>222</v>
      </c>
      <c r="F109" s="313">
        <v>165.09800000000001</v>
      </c>
      <c r="G109" s="37"/>
      <c r="H109" s="43"/>
    </row>
    <row r="110" s="2" customFormat="1" ht="16.8" customHeight="1">
      <c r="A110" s="37"/>
      <c r="B110" s="43"/>
      <c r="C110" s="312" t="s">
        <v>414</v>
      </c>
      <c r="D110" s="312" t="s">
        <v>415</v>
      </c>
      <c r="E110" s="16" t="s">
        <v>222</v>
      </c>
      <c r="F110" s="313">
        <v>165.09800000000001</v>
      </c>
      <c r="G110" s="37"/>
      <c r="H110" s="43"/>
    </row>
    <row r="111" s="2" customFormat="1" ht="16.8" customHeight="1">
      <c r="A111" s="37"/>
      <c r="B111" s="43"/>
      <c r="C111" s="308" t="s">
        <v>111</v>
      </c>
      <c r="D111" s="309" t="s">
        <v>1</v>
      </c>
      <c r="E111" s="310" t="s">
        <v>1</v>
      </c>
      <c r="F111" s="311">
        <v>165.09800000000001</v>
      </c>
      <c r="G111" s="37"/>
      <c r="H111" s="43"/>
    </row>
    <row r="112" s="2" customFormat="1" ht="16.8" customHeight="1">
      <c r="A112" s="37"/>
      <c r="B112" s="43"/>
      <c r="C112" s="312" t="s">
        <v>1</v>
      </c>
      <c r="D112" s="312" t="s">
        <v>372</v>
      </c>
      <c r="E112" s="16" t="s">
        <v>1</v>
      </c>
      <c r="F112" s="313">
        <v>45.198</v>
      </c>
      <c r="G112" s="37"/>
      <c r="H112" s="43"/>
    </row>
    <row r="113" s="2" customFormat="1" ht="16.8" customHeight="1">
      <c r="A113" s="37"/>
      <c r="B113" s="43"/>
      <c r="C113" s="312" t="s">
        <v>1</v>
      </c>
      <c r="D113" s="312" t="s">
        <v>367</v>
      </c>
      <c r="E113" s="16" t="s">
        <v>1</v>
      </c>
      <c r="F113" s="313">
        <v>119.90000000000001</v>
      </c>
      <c r="G113" s="37"/>
      <c r="H113" s="43"/>
    </row>
    <row r="114" s="2" customFormat="1" ht="16.8" customHeight="1">
      <c r="A114" s="37"/>
      <c r="B114" s="43"/>
      <c r="C114" s="312" t="s">
        <v>111</v>
      </c>
      <c r="D114" s="312" t="s">
        <v>330</v>
      </c>
      <c r="E114" s="16" t="s">
        <v>1</v>
      </c>
      <c r="F114" s="313">
        <v>165.09800000000001</v>
      </c>
      <c r="G114" s="37"/>
      <c r="H114" s="43"/>
    </row>
    <row r="115" s="2" customFormat="1" ht="16.8" customHeight="1">
      <c r="A115" s="37"/>
      <c r="B115" s="43"/>
      <c r="C115" s="314" t="s">
        <v>1027</v>
      </c>
      <c r="D115" s="37"/>
      <c r="E115" s="37"/>
      <c r="F115" s="37"/>
      <c r="G115" s="37"/>
      <c r="H115" s="43"/>
    </row>
    <row r="116" s="2" customFormat="1" ht="16.8" customHeight="1">
      <c r="A116" s="37"/>
      <c r="B116" s="43"/>
      <c r="C116" s="312" t="s">
        <v>374</v>
      </c>
      <c r="D116" s="312" t="s">
        <v>375</v>
      </c>
      <c r="E116" s="16" t="s">
        <v>222</v>
      </c>
      <c r="F116" s="313">
        <v>165.09800000000001</v>
      </c>
      <c r="G116" s="37"/>
      <c r="H116" s="43"/>
    </row>
    <row r="117" s="2" customFormat="1" ht="16.8" customHeight="1">
      <c r="A117" s="37"/>
      <c r="B117" s="43"/>
      <c r="C117" s="312" t="s">
        <v>380</v>
      </c>
      <c r="D117" s="312" t="s">
        <v>381</v>
      </c>
      <c r="E117" s="16" t="s">
        <v>222</v>
      </c>
      <c r="F117" s="313">
        <v>3136.8620000000001</v>
      </c>
      <c r="G117" s="37"/>
      <c r="H117" s="43"/>
    </row>
    <row r="118" s="2" customFormat="1" ht="16.8" customHeight="1">
      <c r="A118" s="37"/>
      <c r="B118" s="43"/>
      <c r="C118" s="308" t="s">
        <v>114</v>
      </c>
      <c r="D118" s="309" t="s">
        <v>1</v>
      </c>
      <c r="E118" s="310" t="s">
        <v>1</v>
      </c>
      <c r="F118" s="311">
        <v>57.600000000000001</v>
      </c>
      <c r="G118" s="37"/>
      <c r="H118" s="43"/>
    </row>
    <row r="119" s="2" customFormat="1">
      <c r="A119" s="37"/>
      <c r="B119" s="43"/>
      <c r="C119" s="312" t="s">
        <v>1</v>
      </c>
      <c r="D119" s="312" t="s">
        <v>765</v>
      </c>
      <c r="E119" s="16" t="s">
        <v>1</v>
      </c>
      <c r="F119" s="313">
        <v>30.5</v>
      </c>
      <c r="G119" s="37"/>
      <c r="H119" s="43"/>
    </row>
    <row r="120" s="2" customFormat="1" ht="16.8" customHeight="1">
      <c r="A120" s="37"/>
      <c r="B120" s="43"/>
      <c r="C120" s="312" t="s">
        <v>1</v>
      </c>
      <c r="D120" s="312" t="s">
        <v>763</v>
      </c>
      <c r="E120" s="16" t="s">
        <v>1</v>
      </c>
      <c r="F120" s="313">
        <v>1.1000000000000001</v>
      </c>
      <c r="G120" s="37"/>
      <c r="H120" s="43"/>
    </row>
    <row r="121" s="2" customFormat="1" ht="16.8" customHeight="1">
      <c r="A121" s="37"/>
      <c r="B121" s="43"/>
      <c r="C121" s="312" t="s">
        <v>1</v>
      </c>
      <c r="D121" s="312" t="s">
        <v>439</v>
      </c>
      <c r="E121" s="16" t="s">
        <v>1</v>
      </c>
      <c r="F121" s="313">
        <v>26</v>
      </c>
      <c r="G121" s="37"/>
      <c r="H121" s="43"/>
    </row>
    <row r="122" s="2" customFormat="1" ht="16.8" customHeight="1">
      <c r="A122" s="37"/>
      <c r="B122" s="43"/>
      <c r="C122" s="312" t="s">
        <v>114</v>
      </c>
      <c r="D122" s="312" t="s">
        <v>330</v>
      </c>
      <c r="E122" s="16" t="s">
        <v>1</v>
      </c>
      <c r="F122" s="313">
        <v>57.600000000000001</v>
      </c>
      <c r="G122" s="37"/>
      <c r="H122" s="43"/>
    </row>
    <row r="123" s="2" customFormat="1" ht="16.8" customHeight="1">
      <c r="A123" s="37"/>
      <c r="B123" s="43"/>
      <c r="C123" s="314" t="s">
        <v>1027</v>
      </c>
      <c r="D123" s="37"/>
      <c r="E123" s="37"/>
      <c r="F123" s="37"/>
      <c r="G123" s="37"/>
      <c r="H123" s="43"/>
    </row>
    <row r="124" s="2" customFormat="1">
      <c r="A124" s="37"/>
      <c r="B124" s="43"/>
      <c r="C124" s="312" t="s">
        <v>192</v>
      </c>
      <c r="D124" s="312" t="s">
        <v>193</v>
      </c>
      <c r="E124" s="16" t="s">
        <v>185</v>
      </c>
      <c r="F124" s="313">
        <v>57.600000000000001</v>
      </c>
      <c r="G124" s="37"/>
      <c r="H124" s="43"/>
    </row>
    <row r="125" s="2" customFormat="1">
      <c r="A125" s="37"/>
      <c r="B125" s="43"/>
      <c r="C125" s="312" t="s">
        <v>200</v>
      </c>
      <c r="D125" s="312" t="s">
        <v>201</v>
      </c>
      <c r="E125" s="16" t="s">
        <v>185</v>
      </c>
      <c r="F125" s="313">
        <v>576</v>
      </c>
      <c r="G125" s="37"/>
      <c r="H125" s="43"/>
    </row>
    <row r="126" s="2" customFormat="1" ht="16.8" customHeight="1">
      <c r="A126" s="37"/>
      <c r="B126" s="43"/>
      <c r="C126" s="312" t="s">
        <v>220</v>
      </c>
      <c r="D126" s="312" t="s">
        <v>221</v>
      </c>
      <c r="E126" s="16" t="s">
        <v>222</v>
      </c>
      <c r="F126" s="313">
        <v>103.68000000000001</v>
      </c>
      <c r="G126" s="37"/>
      <c r="H126" s="43"/>
    </row>
    <row r="127" s="2" customFormat="1" ht="16.8" customHeight="1">
      <c r="A127" s="37"/>
      <c r="B127" s="43"/>
      <c r="C127" s="308" t="s">
        <v>116</v>
      </c>
      <c r="D127" s="309" t="s">
        <v>1</v>
      </c>
      <c r="E127" s="310" t="s">
        <v>1</v>
      </c>
      <c r="F127" s="311">
        <v>545</v>
      </c>
      <c r="G127" s="37"/>
      <c r="H127" s="43"/>
    </row>
    <row r="128" s="2" customFormat="1" ht="16.8" customHeight="1">
      <c r="A128" s="37"/>
      <c r="B128" s="43"/>
      <c r="C128" s="312" t="s">
        <v>116</v>
      </c>
      <c r="D128" s="312" t="s">
        <v>762</v>
      </c>
      <c r="E128" s="16" t="s">
        <v>1</v>
      </c>
      <c r="F128" s="313">
        <v>545</v>
      </c>
      <c r="G128" s="37"/>
      <c r="H128" s="43"/>
    </row>
    <row r="129" s="2" customFormat="1" ht="16.8" customHeight="1">
      <c r="A129" s="37"/>
      <c r="B129" s="43"/>
      <c r="C129" s="314" t="s">
        <v>1027</v>
      </c>
      <c r="D129" s="37"/>
      <c r="E129" s="37"/>
      <c r="F129" s="37"/>
      <c r="G129" s="37"/>
      <c r="H129" s="43"/>
    </row>
    <row r="130" s="2" customFormat="1" ht="16.8" customHeight="1">
      <c r="A130" s="37"/>
      <c r="B130" s="43"/>
      <c r="C130" s="312" t="s">
        <v>176</v>
      </c>
      <c r="D130" s="312" t="s">
        <v>177</v>
      </c>
      <c r="E130" s="16" t="s">
        <v>166</v>
      </c>
      <c r="F130" s="313">
        <v>545</v>
      </c>
      <c r="G130" s="37"/>
      <c r="H130" s="43"/>
    </row>
    <row r="131" s="2" customFormat="1">
      <c r="A131" s="37"/>
      <c r="B131" s="43"/>
      <c r="C131" s="312" t="s">
        <v>362</v>
      </c>
      <c r="D131" s="312" t="s">
        <v>363</v>
      </c>
      <c r="E131" s="16" t="s">
        <v>222</v>
      </c>
      <c r="F131" s="313">
        <v>119.90000000000001</v>
      </c>
      <c r="G131" s="37"/>
      <c r="H131" s="43"/>
    </row>
    <row r="132" s="2" customFormat="1" ht="16.8" customHeight="1">
      <c r="A132" s="37"/>
      <c r="B132" s="43"/>
      <c r="C132" s="312" t="s">
        <v>374</v>
      </c>
      <c r="D132" s="312" t="s">
        <v>375</v>
      </c>
      <c r="E132" s="16" t="s">
        <v>222</v>
      </c>
      <c r="F132" s="313">
        <v>165.09800000000001</v>
      </c>
      <c r="G132" s="37"/>
      <c r="H132" s="43"/>
    </row>
    <row r="133" s="2" customFormat="1" ht="16.8" customHeight="1">
      <c r="A133" s="37"/>
      <c r="B133" s="43"/>
      <c r="C133" s="312" t="s">
        <v>414</v>
      </c>
      <c r="D133" s="312" t="s">
        <v>415</v>
      </c>
      <c r="E133" s="16" t="s">
        <v>222</v>
      </c>
      <c r="F133" s="313">
        <v>165.09800000000001</v>
      </c>
      <c r="G133" s="37"/>
      <c r="H133" s="43"/>
    </row>
    <row r="134" s="2" customFormat="1" ht="26.4" customHeight="1">
      <c r="A134" s="37"/>
      <c r="B134" s="43"/>
      <c r="C134" s="307" t="s">
        <v>1031</v>
      </c>
      <c r="D134" s="307" t="s">
        <v>97</v>
      </c>
      <c r="E134" s="37"/>
      <c r="F134" s="37"/>
      <c r="G134" s="37"/>
      <c r="H134" s="43"/>
    </row>
    <row r="135" s="2" customFormat="1" ht="16.8" customHeight="1">
      <c r="A135" s="37"/>
      <c r="B135" s="43"/>
      <c r="C135" s="308" t="s">
        <v>357</v>
      </c>
      <c r="D135" s="309" t="s">
        <v>1</v>
      </c>
      <c r="E135" s="310" t="s">
        <v>1</v>
      </c>
      <c r="F135" s="311">
        <v>0.59999999999999998</v>
      </c>
      <c r="G135" s="37"/>
      <c r="H135" s="43"/>
    </row>
    <row r="136" s="2" customFormat="1" ht="16.8" customHeight="1">
      <c r="A136" s="37"/>
      <c r="B136" s="43"/>
      <c r="C136" s="312" t="s">
        <v>357</v>
      </c>
      <c r="D136" s="312" t="s">
        <v>358</v>
      </c>
      <c r="E136" s="16" t="s">
        <v>1</v>
      </c>
      <c r="F136" s="313">
        <v>0.59999999999999998</v>
      </c>
      <c r="G136" s="37"/>
      <c r="H136" s="43"/>
    </row>
    <row r="137" s="2" customFormat="1" ht="16.8" customHeight="1">
      <c r="A137" s="37"/>
      <c r="B137" s="43"/>
      <c r="C137" s="308" t="s">
        <v>439</v>
      </c>
      <c r="D137" s="309" t="s">
        <v>1</v>
      </c>
      <c r="E137" s="310" t="s">
        <v>1</v>
      </c>
      <c r="F137" s="311">
        <v>163</v>
      </c>
      <c r="G137" s="37"/>
      <c r="H137" s="43"/>
    </row>
    <row r="138" s="2" customFormat="1" ht="16.8" customHeight="1">
      <c r="A138" s="37"/>
      <c r="B138" s="43"/>
      <c r="C138" s="312" t="s">
        <v>439</v>
      </c>
      <c r="D138" s="312" t="s">
        <v>455</v>
      </c>
      <c r="E138" s="16" t="s">
        <v>1</v>
      </c>
      <c r="F138" s="313">
        <v>163</v>
      </c>
      <c r="G138" s="37"/>
      <c r="H138" s="43"/>
    </row>
    <row r="139" s="2" customFormat="1" ht="16.8" customHeight="1">
      <c r="A139" s="37"/>
      <c r="B139" s="43"/>
      <c r="C139" s="308" t="s">
        <v>441</v>
      </c>
      <c r="D139" s="309" t="s">
        <v>1</v>
      </c>
      <c r="E139" s="310" t="s">
        <v>1</v>
      </c>
      <c r="F139" s="311">
        <v>86</v>
      </c>
      <c r="G139" s="37"/>
      <c r="H139" s="43"/>
    </row>
    <row r="140" s="2" customFormat="1" ht="16.8" customHeight="1">
      <c r="A140" s="37"/>
      <c r="B140" s="43"/>
      <c r="C140" s="308" t="s">
        <v>109</v>
      </c>
      <c r="D140" s="309" t="s">
        <v>1</v>
      </c>
      <c r="E140" s="310" t="s">
        <v>1</v>
      </c>
      <c r="F140" s="311">
        <v>77</v>
      </c>
      <c r="G140" s="37"/>
      <c r="H140" s="43"/>
    </row>
    <row r="141" s="2" customFormat="1" ht="16.8" customHeight="1">
      <c r="A141" s="37"/>
      <c r="B141" s="43"/>
      <c r="C141" s="312" t="s">
        <v>109</v>
      </c>
      <c r="D141" s="312" t="s">
        <v>805</v>
      </c>
      <c r="E141" s="16" t="s">
        <v>1</v>
      </c>
      <c r="F141" s="313">
        <v>77</v>
      </c>
      <c r="G141" s="37"/>
      <c r="H141" s="43"/>
    </row>
    <row r="142" s="2" customFormat="1" ht="16.8" customHeight="1">
      <c r="A142" s="37"/>
      <c r="B142" s="43"/>
      <c r="C142" s="314" t="s">
        <v>1027</v>
      </c>
      <c r="D142" s="37"/>
      <c r="E142" s="37"/>
      <c r="F142" s="37"/>
      <c r="G142" s="37"/>
      <c r="H142" s="43"/>
    </row>
    <row r="143" s="2" customFormat="1">
      <c r="A143" s="37"/>
      <c r="B143" s="43"/>
      <c r="C143" s="312" t="s">
        <v>164</v>
      </c>
      <c r="D143" s="312" t="s">
        <v>165</v>
      </c>
      <c r="E143" s="16" t="s">
        <v>166</v>
      </c>
      <c r="F143" s="313">
        <v>77</v>
      </c>
      <c r="G143" s="37"/>
      <c r="H143" s="43"/>
    </row>
    <row r="144" s="2" customFormat="1" ht="16.8" customHeight="1">
      <c r="A144" s="37"/>
      <c r="B144" s="43"/>
      <c r="C144" s="312" t="s">
        <v>369</v>
      </c>
      <c r="D144" s="312" t="s">
        <v>221</v>
      </c>
      <c r="E144" s="16" t="s">
        <v>222</v>
      </c>
      <c r="F144" s="313">
        <v>44.351999999999997</v>
      </c>
      <c r="G144" s="37"/>
      <c r="H144" s="43"/>
    </row>
    <row r="145" s="2" customFormat="1" ht="16.8" customHeight="1">
      <c r="A145" s="37"/>
      <c r="B145" s="43"/>
      <c r="C145" s="312" t="s">
        <v>374</v>
      </c>
      <c r="D145" s="312" t="s">
        <v>375</v>
      </c>
      <c r="E145" s="16" t="s">
        <v>222</v>
      </c>
      <c r="F145" s="313">
        <v>44.351999999999997</v>
      </c>
      <c r="G145" s="37"/>
      <c r="H145" s="43"/>
    </row>
    <row r="146" s="2" customFormat="1" ht="16.8" customHeight="1">
      <c r="A146" s="37"/>
      <c r="B146" s="43"/>
      <c r="C146" s="312" t="s">
        <v>414</v>
      </c>
      <c r="D146" s="312" t="s">
        <v>415</v>
      </c>
      <c r="E146" s="16" t="s">
        <v>222</v>
      </c>
      <c r="F146" s="313">
        <v>44.351999999999997</v>
      </c>
      <c r="G146" s="37"/>
      <c r="H146" s="43"/>
    </row>
    <row r="147" s="2" customFormat="1" ht="16.8" customHeight="1">
      <c r="A147" s="37"/>
      <c r="B147" s="43"/>
      <c r="C147" s="308" t="s">
        <v>444</v>
      </c>
      <c r="D147" s="309" t="s">
        <v>1</v>
      </c>
      <c r="E147" s="310" t="s">
        <v>1</v>
      </c>
      <c r="F147" s="311">
        <v>23.960000000000001</v>
      </c>
      <c r="G147" s="37"/>
      <c r="H147" s="43"/>
    </row>
    <row r="148" s="2" customFormat="1" ht="16.8" customHeight="1">
      <c r="A148" s="37"/>
      <c r="B148" s="43"/>
      <c r="C148" s="312" t="s">
        <v>1</v>
      </c>
      <c r="D148" s="312" t="s">
        <v>807</v>
      </c>
      <c r="E148" s="16" t="s">
        <v>1</v>
      </c>
      <c r="F148" s="313">
        <v>17.82</v>
      </c>
      <c r="G148" s="37"/>
      <c r="H148" s="43"/>
    </row>
    <row r="149" s="2" customFormat="1" ht="16.8" customHeight="1">
      <c r="A149" s="37"/>
      <c r="B149" s="43"/>
      <c r="C149" s="312" t="s">
        <v>1</v>
      </c>
      <c r="D149" s="312" t="s">
        <v>808</v>
      </c>
      <c r="E149" s="16" t="s">
        <v>1</v>
      </c>
      <c r="F149" s="313">
        <v>6.1399999999999997</v>
      </c>
      <c r="G149" s="37"/>
      <c r="H149" s="43"/>
    </row>
    <row r="150" s="2" customFormat="1" ht="16.8" customHeight="1">
      <c r="A150" s="37"/>
      <c r="B150" s="43"/>
      <c r="C150" s="312" t="s">
        <v>444</v>
      </c>
      <c r="D150" s="312" t="s">
        <v>330</v>
      </c>
      <c r="E150" s="16" t="s">
        <v>1</v>
      </c>
      <c r="F150" s="313">
        <v>23.960000000000001</v>
      </c>
      <c r="G150" s="37"/>
      <c r="H150" s="43"/>
    </row>
    <row r="151" s="2" customFormat="1" ht="16.8" customHeight="1">
      <c r="A151" s="37"/>
      <c r="B151" s="43"/>
      <c r="C151" s="314" t="s">
        <v>1027</v>
      </c>
      <c r="D151" s="37"/>
      <c r="E151" s="37"/>
      <c r="F151" s="37"/>
      <c r="G151" s="37"/>
      <c r="H151" s="43"/>
    </row>
    <row r="152" s="2" customFormat="1">
      <c r="A152" s="37"/>
      <c r="B152" s="43"/>
      <c r="C152" s="312" t="s">
        <v>459</v>
      </c>
      <c r="D152" s="312" t="s">
        <v>460</v>
      </c>
      <c r="E152" s="16" t="s">
        <v>185</v>
      </c>
      <c r="F152" s="313">
        <v>23.960000000000001</v>
      </c>
      <c r="G152" s="37"/>
      <c r="H152" s="43"/>
    </row>
    <row r="153" s="2" customFormat="1">
      <c r="A153" s="37"/>
      <c r="B153" s="43"/>
      <c r="C153" s="312" t="s">
        <v>192</v>
      </c>
      <c r="D153" s="312" t="s">
        <v>193</v>
      </c>
      <c r="E153" s="16" t="s">
        <v>185</v>
      </c>
      <c r="F153" s="313">
        <v>44.960000000000001</v>
      </c>
      <c r="G153" s="37"/>
      <c r="H153" s="43"/>
    </row>
    <row r="154" s="2" customFormat="1" ht="16.8" customHeight="1">
      <c r="A154" s="37"/>
      <c r="B154" s="43"/>
      <c r="C154" s="308" t="s">
        <v>111</v>
      </c>
      <c r="D154" s="309" t="s">
        <v>1</v>
      </c>
      <c r="E154" s="310" t="s">
        <v>1</v>
      </c>
      <c r="F154" s="311">
        <v>44.351999999999997</v>
      </c>
      <c r="G154" s="37"/>
      <c r="H154" s="43"/>
    </row>
    <row r="155" s="2" customFormat="1" ht="16.8" customHeight="1">
      <c r="A155" s="37"/>
      <c r="B155" s="43"/>
      <c r="C155" s="312" t="s">
        <v>1</v>
      </c>
      <c r="D155" s="312" t="s">
        <v>569</v>
      </c>
      <c r="E155" s="16" t="s">
        <v>1</v>
      </c>
      <c r="F155" s="313">
        <v>44.351999999999997</v>
      </c>
      <c r="G155" s="37"/>
      <c r="H155" s="43"/>
    </row>
    <row r="156" s="2" customFormat="1" ht="16.8" customHeight="1">
      <c r="A156" s="37"/>
      <c r="B156" s="43"/>
      <c r="C156" s="312" t="s">
        <v>111</v>
      </c>
      <c r="D156" s="312" t="s">
        <v>330</v>
      </c>
      <c r="E156" s="16" t="s">
        <v>1</v>
      </c>
      <c r="F156" s="313">
        <v>44.351999999999997</v>
      </c>
      <c r="G156" s="37"/>
      <c r="H156" s="43"/>
    </row>
    <row r="157" s="2" customFormat="1" ht="16.8" customHeight="1">
      <c r="A157" s="37"/>
      <c r="B157" s="43"/>
      <c r="C157" s="314" t="s">
        <v>1027</v>
      </c>
      <c r="D157" s="37"/>
      <c r="E157" s="37"/>
      <c r="F157" s="37"/>
      <c r="G157" s="37"/>
      <c r="H157" s="43"/>
    </row>
    <row r="158" s="2" customFormat="1" ht="16.8" customHeight="1">
      <c r="A158" s="37"/>
      <c r="B158" s="43"/>
      <c r="C158" s="312" t="s">
        <v>374</v>
      </c>
      <c r="D158" s="312" t="s">
        <v>375</v>
      </c>
      <c r="E158" s="16" t="s">
        <v>222</v>
      </c>
      <c r="F158" s="313">
        <v>44.351999999999997</v>
      </c>
      <c r="G158" s="37"/>
      <c r="H158" s="43"/>
    </row>
    <row r="159" s="2" customFormat="1" ht="16.8" customHeight="1">
      <c r="A159" s="37"/>
      <c r="B159" s="43"/>
      <c r="C159" s="312" t="s">
        <v>380</v>
      </c>
      <c r="D159" s="312" t="s">
        <v>381</v>
      </c>
      <c r="E159" s="16" t="s">
        <v>222</v>
      </c>
      <c r="F159" s="313">
        <v>842.68799999999999</v>
      </c>
      <c r="G159" s="37"/>
      <c r="H159" s="43"/>
    </row>
    <row r="160" s="2" customFormat="1" ht="16.8" customHeight="1">
      <c r="A160" s="37"/>
      <c r="B160" s="43"/>
      <c r="C160" s="308" t="s">
        <v>114</v>
      </c>
      <c r="D160" s="309" t="s">
        <v>1</v>
      </c>
      <c r="E160" s="310" t="s">
        <v>1</v>
      </c>
      <c r="F160" s="311">
        <v>44.960000000000001</v>
      </c>
      <c r="G160" s="37"/>
      <c r="H160" s="43"/>
    </row>
    <row r="161" s="2" customFormat="1" ht="16.8" customHeight="1">
      <c r="A161" s="37"/>
      <c r="B161" s="43"/>
      <c r="C161" s="312" t="s">
        <v>1</v>
      </c>
      <c r="D161" s="312" t="s">
        <v>806</v>
      </c>
      <c r="E161" s="16" t="s">
        <v>1</v>
      </c>
      <c r="F161" s="313">
        <v>21</v>
      </c>
      <c r="G161" s="37"/>
      <c r="H161" s="43"/>
    </row>
    <row r="162" s="2" customFormat="1" ht="16.8" customHeight="1">
      <c r="A162" s="37"/>
      <c r="B162" s="43"/>
      <c r="C162" s="312" t="s">
        <v>1</v>
      </c>
      <c r="D162" s="312" t="s">
        <v>444</v>
      </c>
      <c r="E162" s="16" t="s">
        <v>1</v>
      </c>
      <c r="F162" s="313">
        <v>23.960000000000001</v>
      </c>
      <c r="G162" s="37"/>
      <c r="H162" s="43"/>
    </row>
    <row r="163" s="2" customFormat="1" ht="16.8" customHeight="1">
      <c r="A163" s="37"/>
      <c r="B163" s="43"/>
      <c r="C163" s="312" t="s">
        <v>114</v>
      </c>
      <c r="D163" s="312" t="s">
        <v>330</v>
      </c>
      <c r="E163" s="16" t="s">
        <v>1</v>
      </c>
      <c r="F163" s="313">
        <v>44.960000000000001</v>
      </c>
      <c r="G163" s="37"/>
      <c r="H163" s="43"/>
    </row>
    <row r="164" s="2" customFormat="1" ht="16.8" customHeight="1">
      <c r="A164" s="37"/>
      <c r="B164" s="43"/>
      <c r="C164" s="314" t="s">
        <v>1027</v>
      </c>
      <c r="D164" s="37"/>
      <c r="E164" s="37"/>
      <c r="F164" s="37"/>
      <c r="G164" s="37"/>
      <c r="H164" s="43"/>
    </row>
    <row r="165" s="2" customFormat="1">
      <c r="A165" s="37"/>
      <c r="B165" s="43"/>
      <c r="C165" s="312" t="s">
        <v>192</v>
      </c>
      <c r="D165" s="312" t="s">
        <v>193</v>
      </c>
      <c r="E165" s="16" t="s">
        <v>185</v>
      </c>
      <c r="F165" s="313">
        <v>44.960000000000001</v>
      </c>
      <c r="G165" s="37"/>
      <c r="H165" s="43"/>
    </row>
    <row r="166" s="2" customFormat="1">
      <c r="A166" s="37"/>
      <c r="B166" s="43"/>
      <c r="C166" s="312" t="s">
        <v>200</v>
      </c>
      <c r="D166" s="312" t="s">
        <v>201</v>
      </c>
      <c r="E166" s="16" t="s">
        <v>185</v>
      </c>
      <c r="F166" s="313">
        <v>449.60000000000002</v>
      </c>
      <c r="G166" s="37"/>
      <c r="H166" s="43"/>
    </row>
    <row r="167" s="2" customFormat="1" ht="16.8" customHeight="1">
      <c r="A167" s="37"/>
      <c r="B167" s="43"/>
      <c r="C167" s="312" t="s">
        <v>220</v>
      </c>
      <c r="D167" s="312" t="s">
        <v>221</v>
      </c>
      <c r="E167" s="16" t="s">
        <v>222</v>
      </c>
      <c r="F167" s="313">
        <v>80.927999999999997</v>
      </c>
      <c r="G167" s="37"/>
      <c r="H167" s="43"/>
    </row>
    <row r="168" s="2" customFormat="1" ht="16.8" customHeight="1">
      <c r="A168" s="37"/>
      <c r="B168" s="43"/>
      <c r="C168" s="312" t="s">
        <v>228</v>
      </c>
      <c r="D168" s="312" t="s">
        <v>229</v>
      </c>
      <c r="E168" s="16" t="s">
        <v>185</v>
      </c>
      <c r="F168" s="313">
        <v>44.960000000000001</v>
      </c>
      <c r="G168" s="37"/>
      <c r="H168" s="43"/>
    </row>
    <row r="169" s="2" customFormat="1" ht="16.8" customHeight="1">
      <c r="A169" s="37"/>
      <c r="B169" s="43"/>
      <c r="C169" s="308" t="s">
        <v>116</v>
      </c>
      <c r="D169" s="309" t="s">
        <v>1</v>
      </c>
      <c r="E169" s="310" t="s">
        <v>1</v>
      </c>
      <c r="F169" s="311">
        <v>705</v>
      </c>
      <c r="G169" s="37"/>
      <c r="H169" s="43"/>
    </row>
    <row r="170" s="2" customFormat="1" ht="26.4" customHeight="1">
      <c r="A170" s="37"/>
      <c r="B170" s="43"/>
      <c r="C170" s="307" t="s">
        <v>1032</v>
      </c>
      <c r="D170" s="307" t="s">
        <v>100</v>
      </c>
      <c r="E170" s="37"/>
      <c r="F170" s="37"/>
      <c r="G170" s="37"/>
      <c r="H170" s="43"/>
    </row>
    <row r="171" s="2" customFormat="1" ht="16.8" customHeight="1">
      <c r="A171" s="37"/>
      <c r="B171" s="43"/>
      <c r="C171" s="308" t="s">
        <v>357</v>
      </c>
      <c r="D171" s="309" t="s">
        <v>1</v>
      </c>
      <c r="E171" s="310" t="s">
        <v>1</v>
      </c>
      <c r="F171" s="311">
        <v>0.59999999999999998</v>
      </c>
      <c r="G171" s="37"/>
      <c r="H171" s="43"/>
    </row>
    <row r="172" s="2" customFormat="1" ht="16.8" customHeight="1">
      <c r="A172" s="37"/>
      <c r="B172" s="43"/>
      <c r="C172" s="308" t="s">
        <v>439</v>
      </c>
      <c r="D172" s="309" t="s">
        <v>1</v>
      </c>
      <c r="E172" s="310" t="s">
        <v>1</v>
      </c>
      <c r="F172" s="311">
        <v>75</v>
      </c>
      <c r="G172" s="37"/>
      <c r="H172" s="43"/>
    </row>
    <row r="173" s="2" customFormat="1" ht="16.8" customHeight="1">
      <c r="A173" s="37"/>
      <c r="B173" s="43"/>
      <c r="C173" s="312" t="s">
        <v>439</v>
      </c>
      <c r="D173" s="312" t="s">
        <v>825</v>
      </c>
      <c r="E173" s="16" t="s">
        <v>1</v>
      </c>
      <c r="F173" s="313">
        <v>75</v>
      </c>
      <c r="G173" s="37"/>
      <c r="H173" s="43"/>
    </row>
    <row r="174" s="2" customFormat="1" ht="16.8" customHeight="1">
      <c r="A174" s="37"/>
      <c r="B174" s="43"/>
      <c r="C174" s="314" t="s">
        <v>1027</v>
      </c>
      <c r="D174" s="37"/>
      <c r="E174" s="37"/>
      <c r="F174" s="37"/>
      <c r="G174" s="37"/>
      <c r="H174" s="43"/>
    </row>
    <row r="175" s="2" customFormat="1" ht="16.8" customHeight="1">
      <c r="A175" s="37"/>
      <c r="B175" s="43"/>
      <c r="C175" s="312" t="s">
        <v>450</v>
      </c>
      <c r="D175" s="312" t="s">
        <v>451</v>
      </c>
      <c r="E175" s="16" t="s">
        <v>166</v>
      </c>
      <c r="F175" s="313">
        <v>75</v>
      </c>
      <c r="G175" s="37"/>
      <c r="H175" s="43"/>
    </row>
    <row r="176" s="2" customFormat="1">
      <c r="A176" s="37"/>
      <c r="B176" s="43"/>
      <c r="C176" s="312" t="s">
        <v>192</v>
      </c>
      <c r="D176" s="312" t="s">
        <v>193</v>
      </c>
      <c r="E176" s="16" t="s">
        <v>185</v>
      </c>
      <c r="F176" s="313">
        <v>186.25</v>
      </c>
      <c r="G176" s="37"/>
      <c r="H176" s="43"/>
    </row>
    <row r="177" s="2" customFormat="1" ht="16.8" customHeight="1">
      <c r="A177" s="37"/>
      <c r="B177" s="43"/>
      <c r="C177" s="308" t="s">
        <v>441</v>
      </c>
      <c r="D177" s="309" t="s">
        <v>1</v>
      </c>
      <c r="E177" s="310" t="s">
        <v>1</v>
      </c>
      <c r="F177" s="311">
        <v>86</v>
      </c>
      <c r="G177" s="37"/>
      <c r="H177" s="43"/>
    </row>
    <row r="178" s="2" customFormat="1" ht="16.8" customHeight="1">
      <c r="A178" s="37"/>
      <c r="B178" s="43"/>
      <c r="C178" s="308" t="s">
        <v>109</v>
      </c>
      <c r="D178" s="309" t="s">
        <v>1</v>
      </c>
      <c r="E178" s="310" t="s">
        <v>1</v>
      </c>
      <c r="F178" s="311">
        <v>45</v>
      </c>
      <c r="G178" s="37"/>
      <c r="H178" s="43"/>
    </row>
    <row r="179" s="2" customFormat="1" ht="16.8" customHeight="1">
      <c r="A179" s="37"/>
      <c r="B179" s="43"/>
      <c r="C179" s="312" t="s">
        <v>109</v>
      </c>
      <c r="D179" s="312" t="s">
        <v>826</v>
      </c>
      <c r="E179" s="16" t="s">
        <v>1</v>
      </c>
      <c r="F179" s="313">
        <v>45</v>
      </c>
      <c r="G179" s="37"/>
      <c r="H179" s="43"/>
    </row>
    <row r="180" s="2" customFormat="1" ht="16.8" customHeight="1">
      <c r="A180" s="37"/>
      <c r="B180" s="43"/>
      <c r="C180" s="314" t="s">
        <v>1027</v>
      </c>
      <c r="D180" s="37"/>
      <c r="E180" s="37"/>
      <c r="F180" s="37"/>
      <c r="G180" s="37"/>
      <c r="H180" s="43"/>
    </row>
    <row r="181" s="2" customFormat="1">
      <c r="A181" s="37"/>
      <c r="B181" s="43"/>
      <c r="C181" s="312" t="s">
        <v>164</v>
      </c>
      <c r="D181" s="312" t="s">
        <v>165</v>
      </c>
      <c r="E181" s="16" t="s">
        <v>166</v>
      </c>
      <c r="F181" s="313">
        <v>45</v>
      </c>
      <c r="G181" s="37"/>
      <c r="H181" s="43"/>
    </row>
    <row r="182" s="2" customFormat="1" ht="16.8" customHeight="1">
      <c r="A182" s="37"/>
      <c r="B182" s="43"/>
      <c r="C182" s="312" t="s">
        <v>369</v>
      </c>
      <c r="D182" s="312" t="s">
        <v>221</v>
      </c>
      <c r="E182" s="16" t="s">
        <v>222</v>
      </c>
      <c r="F182" s="313">
        <v>25.109999999999999</v>
      </c>
      <c r="G182" s="37"/>
      <c r="H182" s="43"/>
    </row>
    <row r="183" s="2" customFormat="1" ht="16.8" customHeight="1">
      <c r="A183" s="37"/>
      <c r="B183" s="43"/>
      <c r="C183" s="312" t="s">
        <v>374</v>
      </c>
      <c r="D183" s="312" t="s">
        <v>375</v>
      </c>
      <c r="E183" s="16" t="s">
        <v>222</v>
      </c>
      <c r="F183" s="313">
        <v>76.810000000000002</v>
      </c>
      <c r="G183" s="37"/>
      <c r="H183" s="43"/>
    </row>
    <row r="184" s="2" customFormat="1" ht="16.8" customHeight="1">
      <c r="A184" s="37"/>
      <c r="B184" s="43"/>
      <c r="C184" s="312" t="s">
        <v>414</v>
      </c>
      <c r="D184" s="312" t="s">
        <v>415</v>
      </c>
      <c r="E184" s="16" t="s">
        <v>222</v>
      </c>
      <c r="F184" s="313">
        <v>76.810000000000002</v>
      </c>
      <c r="G184" s="37"/>
      <c r="H184" s="43"/>
    </row>
    <row r="185" s="2" customFormat="1" ht="16.8" customHeight="1">
      <c r="A185" s="37"/>
      <c r="B185" s="43"/>
      <c r="C185" s="308" t="s">
        <v>111</v>
      </c>
      <c r="D185" s="309" t="s">
        <v>1</v>
      </c>
      <c r="E185" s="310" t="s">
        <v>1</v>
      </c>
      <c r="F185" s="311">
        <v>76.810000000000002</v>
      </c>
      <c r="G185" s="37"/>
      <c r="H185" s="43"/>
    </row>
    <row r="186" s="2" customFormat="1" ht="16.8" customHeight="1">
      <c r="A186" s="37"/>
      <c r="B186" s="43"/>
      <c r="C186" s="312" t="s">
        <v>1</v>
      </c>
      <c r="D186" s="312" t="s">
        <v>372</v>
      </c>
      <c r="E186" s="16" t="s">
        <v>1</v>
      </c>
      <c r="F186" s="313">
        <v>25.109999999999999</v>
      </c>
      <c r="G186" s="37"/>
      <c r="H186" s="43"/>
    </row>
    <row r="187" s="2" customFormat="1" ht="16.8" customHeight="1">
      <c r="A187" s="37"/>
      <c r="B187" s="43"/>
      <c r="C187" s="312" t="s">
        <v>1</v>
      </c>
      <c r="D187" s="312" t="s">
        <v>872</v>
      </c>
      <c r="E187" s="16" t="s">
        <v>1</v>
      </c>
      <c r="F187" s="313">
        <v>51.700000000000003</v>
      </c>
      <c r="G187" s="37"/>
      <c r="H187" s="43"/>
    </row>
    <row r="188" s="2" customFormat="1" ht="16.8" customHeight="1">
      <c r="A188" s="37"/>
      <c r="B188" s="43"/>
      <c r="C188" s="312" t="s">
        <v>111</v>
      </c>
      <c r="D188" s="312" t="s">
        <v>330</v>
      </c>
      <c r="E188" s="16" t="s">
        <v>1</v>
      </c>
      <c r="F188" s="313">
        <v>76.810000000000002</v>
      </c>
      <c r="G188" s="37"/>
      <c r="H188" s="43"/>
    </row>
    <row r="189" s="2" customFormat="1" ht="16.8" customHeight="1">
      <c r="A189" s="37"/>
      <c r="B189" s="43"/>
      <c r="C189" s="314" t="s">
        <v>1027</v>
      </c>
      <c r="D189" s="37"/>
      <c r="E189" s="37"/>
      <c r="F189" s="37"/>
      <c r="G189" s="37"/>
      <c r="H189" s="43"/>
    </row>
    <row r="190" s="2" customFormat="1" ht="16.8" customHeight="1">
      <c r="A190" s="37"/>
      <c r="B190" s="43"/>
      <c r="C190" s="312" t="s">
        <v>374</v>
      </c>
      <c r="D190" s="312" t="s">
        <v>375</v>
      </c>
      <c r="E190" s="16" t="s">
        <v>222</v>
      </c>
      <c r="F190" s="313">
        <v>76.810000000000002</v>
      </c>
      <c r="G190" s="37"/>
      <c r="H190" s="43"/>
    </row>
    <row r="191" s="2" customFormat="1" ht="16.8" customHeight="1">
      <c r="A191" s="37"/>
      <c r="B191" s="43"/>
      <c r="C191" s="312" t="s">
        <v>380</v>
      </c>
      <c r="D191" s="312" t="s">
        <v>381</v>
      </c>
      <c r="E191" s="16" t="s">
        <v>222</v>
      </c>
      <c r="F191" s="313">
        <v>1459.3900000000001</v>
      </c>
      <c r="G191" s="37"/>
      <c r="H191" s="43"/>
    </row>
    <row r="192" s="2" customFormat="1" ht="16.8" customHeight="1">
      <c r="A192" s="37"/>
      <c r="B192" s="43"/>
      <c r="C192" s="308" t="s">
        <v>114</v>
      </c>
      <c r="D192" s="309" t="s">
        <v>1</v>
      </c>
      <c r="E192" s="310" t="s">
        <v>1</v>
      </c>
      <c r="F192" s="311">
        <v>186.25</v>
      </c>
      <c r="G192" s="37"/>
      <c r="H192" s="43"/>
    </row>
    <row r="193" s="2" customFormat="1" ht="16.8" customHeight="1">
      <c r="A193" s="37"/>
      <c r="B193" s="43"/>
      <c r="C193" s="312" t="s">
        <v>1</v>
      </c>
      <c r="D193" s="312" t="s">
        <v>830</v>
      </c>
      <c r="E193" s="16" t="s">
        <v>1</v>
      </c>
      <c r="F193" s="313">
        <v>88</v>
      </c>
      <c r="G193" s="37"/>
      <c r="H193" s="43"/>
    </row>
    <row r="194" s="2" customFormat="1" ht="16.8" customHeight="1">
      <c r="A194" s="37"/>
      <c r="B194" s="43"/>
      <c r="C194" s="312" t="s">
        <v>1</v>
      </c>
      <c r="D194" s="312" t="s">
        <v>829</v>
      </c>
      <c r="E194" s="16" t="s">
        <v>1</v>
      </c>
      <c r="F194" s="313">
        <v>23.25</v>
      </c>
      <c r="G194" s="37"/>
      <c r="H194" s="43"/>
    </row>
    <row r="195" s="2" customFormat="1" ht="16.8" customHeight="1">
      <c r="A195" s="37"/>
      <c r="B195" s="43"/>
      <c r="C195" s="312" t="s">
        <v>1</v>
      </c>
      <c r="D195" s="312" t="s">
        <v>439</v>
      </c>
      <c r="E195" s="16" t="s">
        <v>1</v>
      </c>
      <c r="F195" s="313">
        <v>75</v>
      </c>
      <c r="G195" s="37"/>
      <c r="H195" s="43"/>
    </row>
    <row r="196" s="2" customFormat="1" ht="16.8" customHeight="1">
      <c r="A196" s="37"/>
      <c r="B196" s="43"/>
      <c r="C196" s="312" t="s">
        <v>114</v>
      </c>
      <c r="D196" s="312" t="s">
        <v>330</v>
      </c>
      <c r="E196" s="16" t="s">
        <v>1</v>
      </c>
      <c r="F196" s="313">
        <v>186.25</v>
      </c>
      <c r="G196" s="37"/>
      <c r="H196" s="43"/>
    </row>
    <row r="197" s="2" customFormat="1" ht="16.8" customHeight="1">
      <c r="A197" s="37"/>
      <c r="B197" s="43"/>
      <c r="C197" s="314" t="s">
        <v>1027</v>
      </c>
      <c r="D197" s="37"/>
      <c r="E197" s="37"/>
      <c r="F197" s="37"/>
      <c r="G197" s="37"/>
      <c r="H197" s="43"/>
    </row>
    <row r="198" s="2" customFormat="1">
      <c r="A198" s="37"/>
      <c r="B198" s="43"/>
      <c r="C198" s="312" t="s">
        <v>192</v>
      </c>
      <c r="D198" s="312" t="s">
        <v>193</v>
      </c>
      <c r="E198" s="16" t="s">
        <v>185</v>
      </c>
      <c r="F198" s="313">
        <v>186.25</v>
      </c>
      <c r="G198" s="37"/>
      <c r="H198" s="43"/>
    </row>
    <row r="199" s="2" customFormat="1">
      <c r="A199" s="37"/>
      <c r="B199" s="43"/>
      <c r="C199" s="312" t="s">
        <v>200</v>
      </c>
      <c r="D199" s="312" t="s">
        <v>201</v>
      </c>
      <c r="E199" s="16" t="s">
        <v>185</v>
      </c>
      <c r="F199" s="313">
        <v>1862.5</v>
      </c>
      <c r="G199" s="37"/>
      <c r="H199" s="43"/>
    </row>
    <row r="200" s="2" customFormat="1" ht="16.8" customHeight="1">
      <c r="A200" s="37"/>
      <c r="B200" s="43"/>
      <c r="C200" s="312" t="s">
        <v>220</v>
      </c>
      <c r="D200" s="312" t="s">
        <v>221</v>
      </c>
      <c r="E200" s="16" t="s">
        <v>222</v>
      </c>
      <c r="F200" s="313">
        <v>335.25</v>
      </c>
      <c r="G200" s="37"/>
      <c r="H200" s="43"/>
    </row>
    <row r="201" s="2" customFormat="1" ht="16.8" customHeight="1">
      <c r="A201" s="37"/>
      <c r="B201" s="43"/>
      <c r="C201" s="308" t="s">
        <v>116</v>
      </c>
      <c r="D201" s="309" t="s">
        <v>1</v>
      </c>
      <c r="E201" s="310" t="s">
        <v>1</v>
      </c>
      <c r="F201" s="311">
        <v>197</v>
      </c>
      <c r="G201" s="37"/>
      <c r="H201" s="43"/>
    </row>
    <row r="202" s="2" customFormat="1" ht="16.8" customHeight="1">
      <c r="A202" s="37"/>
      <c r="B202" s="43"/>
      <c r="C202" s="312" t="s">
        <v>116</v>
      </c>
      <c r="D202" s="312" t="s">
        <v>827</v>
      </c>
      <c r="E202" s="16" t="s">
        <v>1</v>
      </c>
      <c r="F202" s="313">
        <v>197</v>
      </c>
      <c r="G202" s="37"/>
      <c r="H202" s="43"/>
    </row>
    <row r="203" s="2" customFormat="1" ht="26.4" customHeight="1">
      <c r="A203" s="37"/>
      <c r="B203" s="43"/>
      <c r="C203" s="307" t="s">
        <v>1033</v>
      </c>
      <c r="D203" s="307" t="s">
        <v>103</v>
      </c>
      <c r="E203" s="37"/>
      <c r="F203" s="37"/>
      <c r="G203" s="37"/>
      <c r="H203" s="43"/>
    </row>
    <row r="204" s="2" customFormat="1" ht="16.8" customHeight="1">
      <c r="A204" s="37"/>
      <c r="B204" s="43"/>
      <c r="C204" s="308" t="s">
        <v>357</v>
      </c>
      <c r="D204" s="309" t="s">
        <v>1</v>
      </c>
      <c r="E204" s="310" t="s">
        <v>1</v>
      </c>
      <c r="F204" s="311">
        <v>0.59999999999999998</v>
      </c>
      <c r="G204" s="37"/>
      <c r="H204" s="43"/>
    </row>
    <row r="205" s="2" customFormat="1" ht="16.8" customHeight="1">
      <c r="A205" s="37"/>
      <c r="B205" s="43"/>
      <c r="C205" s="308" t="s">
        <v>873</v>
      </c>
      <c r="D205" s="309" t="s">
        <v>1</v>
      </c>
      <c r="E205" s="310" t="s">
        <v>1</v>
      </c>
      <c r="F205" s="311">
        <v>9</v>
      </c>
      <c r="G205" s="37"/>
      <c r="H205" s="43"/>
    </row>
    <row r="206" s="2" customFormat="1" ht="16.8" customHeight="1">
      <c r="A206" s="37"/>
      <c r="B206" s="43"/>
      <c r="C206" s="312" t="s">
        <v>873</v>
      </c>
      <c r="D206" s="312" t="s">
        <v>885</v>
      </c>
      <c r="E206" s="16" t="s">
        <v>1</v>
      </c>
      <c r="F206" s="313">
        <v>9</v>
      </c>
      <c r="G206" s="37"/>
      <c r="H206" s="43"/>
    </row>
    <row r="207" s="2" customFormat="1" ht="16.8" customHeight="1">
      <c r="A207" s="37"/>
      <c r="B207" s="43"/>
      <c r="C207" s="314" t="s">
        <v>1027</v>
      </c>
      <c r="D207" s="37"/>
      <c r="E207" s="37"/>
      <c r="F207" s="37"/>
      <c r="G207" s="37"/>
      <c r="H207" s="43"/>
    </row>
    <row r="208" s="2" customFormat="1" ht="16.8" customHeight="1">
      <c r="A208" s="37"/>
      <c r="B208" s="43"/>
      <c r="C208" s="312" t="s">
        <v>880</v>
      </c>
      <c r="D208" s="312" t="s">
        <v>881</v>
      </c>
      <c r="E208" s="16" t="s">
        <v>185</v>
      </c>
      <c r="F208" s="313">
        <v>9</v>
      </c>
      <c r="G208" s="37"/>
      <c r="H208" s="43"/>
    </row>
    <row r="209" s="2" customFormat="1" ht="16.8" customHeight="1">
      <c r="A209" s="37"/>
      <c r="B209" s="43"/>
      <c r="C209" s="312" t="s">
        <v>387</v>
      </c>
      <c r="D209" s="312" t="s">
        <v>388</v>
      </c>
      <c r="E209" s="16" t="s">
        <v>222</v>
      </c>
      <c r="F209" s="313">
        <v>22.548999999999999</v>
      </c>
      <c r="G209" s="37"/>
      <c r="H209" s="43"/>
    </row>
    <row r="210" s="2" customFormat="1" ht="16.8" customHeight="1">
      <c r="A210" s="37"/>
      <c r="B210" s="43"/>
      <c r="C210" s="312" t="s">
        <v>394</v>
      </c>
      <c r="D210" s="312" t="s">
        <v>395</v>
      </c>
      <c r="E210" s="16" t="s">
        <v>222</v>
      </c>
      <c r="F210" s="313">
        <v>428.43099999999998</v>
      </c>
      <c r="G210" s="37"/>
      <c r="H210" s="43"/>
    </row>
    <row r="211" s="2" customFormat="1" ht="16.8" customHeight="1">
      <c r="A211" s="37"/>
      <c r="B211" s="43"/>
      <c r="C211" s="312" t="s">
        <v>420</v>
      </c>
      <c r="D211" s="312" t="s">
        <v>421</v>
      </c>
      <c r="E211" s="16" t="s">
        <v>222</v>
      </c>
      <c r="F211" s="313">
        <v>22.548999999999999</v>
      </c>
      <c r="G211" s="37"/>
      <c r="H211" s="43"/>
    </row>
    <row r="212" s="2" customFormat="1" ht="16.8" customHeight="1">
      <c r="A212" s="37"/>
      <c r="B212" s="43"/>
      <c r="C212" s="308" t="s">
        <v>439</v>
      </c>
      <c r="D212" s="309" t="s">
        <v>1</v>
      </c>
      <c r="E212" s="310" t="s">
        <v>1</v>
      </c>
      <c r="F212" s="311">
        <v>45</v>
      </c>
      <c r="G212" s="37"/>
      <c r="H212" s="43"/>
    </row>
    <row r="213" s="2" customFormat="1" ht="16.8" customHeight="1">
      <c r="A213" s="37"/>
      <c r="B213" s="43"/>
      <c r="C213" s="312" t="s">
        <v>439</v>
      </c>
      <c r="D213" s="312" t="s">
        <v>820</v>
      </c>
      <c r="E213" s="16" t="s">
        <v>1</v>
      </c>
      <c r="F213" s="313">
        <v>45</v>
      </c>
      <c r="G213" s="37"/>
      <c r="H213" s="43"/>
    </row>
    <row r="214" s="2" customFormat="1" ht="16.8" customHeight="1">
      <c r="A214" s="37"/>
      <c r="B214" s="43"/>
      <c r="C214" s="314" t="s">
        <v>1027</v>
      </c>
      <c r="D214" s="37"/>
      <c r="E214" s="37"/>
      <c r="F214" s="37"/>
      <c r="G214" s="37"/>
      <c r="H214" s="43"/>
    </row>
    <row r="215" s="2" customFormat="1" ht="16.8" customHeight="1">
      <c r="A215" s="37"/>
      <c r="B215" s="43"/>
      <c r="C215" s="312" t="s">
        <v>450</v>
      </c>
      <c r="D215" s="312" t="s">
        <v>451</v>
      </c>
      <c r="E215" s="16" t="s">
        <v>166</v>
      </c>
      <c r="F215" s="313">
        <v>45</v>
      </c>
      <c r="G215" s="37"/>
      <c r="H215" s="43"/>
    </row>
    <row r="216" s="2" customFormat="1">
      <c r="A216" s="37"/>
      <c r="B216" s="43"/>
      <c r="C216" s="312" t="s">
        <v>192</v>
      </c>
      <c r="D216" s="312" t="s">
        <v>193</v>
      </c>
      <c r="E216" s="16" t="s">
        <v>185</v>
      </c>
      <c r="F216" s="313">
        <v>73.805000000000007</v>
      </c>
      <c r="G216" s="37"/>
      <c r="H216" s="43"/>
    </row>
    <row r="217" s="2" customFormat="1" ht="16.8" customHeight="1">
      <c r="A217" s="37"/>
      <c r="B217" s="43"/>
      <c r="C217" s="308" t="s">
        <v>441</v>
      </c>
      <c r="D217" s="309" t="s">
        <v>1</v>
      </c>
      <c r="E217" s="310" t="s">
        <v>1</v>
      </c>
      <c r="F217" s="311">
        <v>86</v>
      </c>
      <c r="G217" s="37"/>
      <c r="H217" s="43"/>
    </row>
    <row r="218" s="2" customFormat="1" ht="16.8" customHeight="1">
      <c r="A218" s="37"/>
      <c r="B218" s="43"/>
      <c r="C218" s="308" t="s">
        <v>109</v>
      </c>
      <c r="D218" s="309" t="s">
        <v>1</v>
      </c>
      <c r="E218" s="310" t="s">
        <v>1</v>
      </c>
      <c r="F218" s="311">
        <v>150</v>
      </c>
      <c r="G218" s="37"/>
      <c r="H218" s="43"/>
    </row>
    <row r="219" s="2" customFormat="1" ht="16.8" customHeight="1">
      <c r="A219" s="37"/>
      <c r="B219" s="43"/>
      <c r="C219" s="312" t="s">
        <v>109</v>
      </c>
      <c r="D219" s="312" t="s">
        <v>456</v>
      </c>
      <c r="E219" s="16" t="s">
        <v>1</v>
      </c>
      <c r="F219" s="313">
        <v>150</v>
      </c>
      <c r="G219" s="37"/>
      <c r="H219" s="43"/>
    </row>
    <row r="220" s="2" customFormat="1" ht="16.8" customHeight="1">
      <c r="A220" s="37"/>
      <c r="B220" s="43"/>
      <c r="C220" s="308" t="s">
        <v>444</v>
      </c>
      <c r="D220" s="309" t="s">
        <v>1</v>
      </c>
      <c r="E220" s="310" t="s">
        <v>1</v>
      </c>
      <c r="F220" s="311">
        <v>5.4050000000000002</v>
      </c>
      <c r="G220" s="37"/>
      <c r="H220" s="43"/>
    </row>
    <row r="221" s="2" customFormat="1" ht="16.8" customHeight="1">
      <c r="A221" s="37"/>
      <c r="B221" s="43"/>
      <c r="C221" s="312" t="s">
        <v>1</v>
      </c>
      <c r="D221" s="312" t="s">
        <v>886</v>
      </c>
      <c r="E221" s="16" t="s">
        <v>1</v>
      </c>
      <c r="F221" s="313">
        <v>2.0249999999999999</v>
      </c>
      <c r="G221" s="37"/>
      <c r="H221" s="43"/>
    </row>
    <row r="222" s="2" customFormat="1" ht="16.8" customHeight="1">
      <c r="A222" s="37"/>
      <c r="B222" s="43"/>
      <c r="C222" s="312" t="s">
        <v>1</v>
      </c>
      <c r="D222" s="312" t="s">
        <v>887</v>
      </c>
      <c r="E222" s="16" t="s">
        <v>1</v>
      </c>
      <c r="F222" s="313">
        <v>3.3799999999999999</v>
      </c>
      <c r="G222" s="37"/>
      <c r="H222" s="43"/>
    </row>
    <row r="223" s="2" customFormat="1" ht="16.8" customHeight="1">
      <c r="A223" s="37"/>
      <c r="B223" s="43"/>
      <c r="C223" s="312" t="s">
        <v>444</v>
      </c>
      <c r="D223" s="312" t="s">
        <v>330</v>
      </c>
      <c r="E223" s="16" t="s">
        <v>1</v>
      </c>
      <c r="F223" s="313">
        <v>5.4050000000000002</v>
      </c>
      <c r="G223" s="37"/>
      <c r="H223" s="43"/>
    </row>
    <row r="224" s="2" customFormat="1" ht="16.8" customHeight="1">
      <c r="A224" s="37"/>
      <c r="B224" s="43"/>
      <c r="C224" s="314" t="s">
        <v>1027</v>
      </c>
      <c r="D224" s="37"/>
      <c r="E224" s="37"/>
      <c r="F224" s="37"/>
      <c r="G224" s="37"/>
      <c r="H224" s="43"/>
    </row>
    <row r="225" s="2" customFormat="1">
      <c r="A225" s="37"/>
      <c r="B225" s="43"/>
      <c r="C225" s="312" t="s">
        <v>459</v>
      </c>
      <c r="D225" s="312" t="s">
        <v>460</v>
      </c>
      <c r="E225" s="16" t="s">
        <v>185</v>
      </c>
      <c r="F225" s="313">
        <v>5.4050000000000002</v>
      </c>
      <c r="G225" s="37"/>
      <c r="H225" s="43"/>
    </row>
    <row r="226" s="2" customFormat="1">
      <c r="A226" s="37"/>
      <c r="B226" s="43"/>
      <c r="C226" s="312" t="s">
        <v>192</v>
      </c>
      <c r="D226" s="312" t="s">
        <v>193</v>
      </c>
      <c r="E226" s="16" t="s">
        <v>185</v>
      </c>
      <c r="F226" s="313">
        <v>73.805000000000007</v>
      </c>
      <c r="G226" s="37"/>
      <c r="H226" s="43"/>
    </row>
    <row r="227" s="2" customFormat="1" ht="16.8" customHeight="1">
      <c r="A227" s="37"/>
      <c r="B227" s="43"/>
      <c r="C227" s="308" t="s">
        <v>111</v>
      </c>
      <c r="D227" s="309" t="s">
        <v>1</v>
      </c>
      <c r="E227" s="310" t="s">
        <v>1</v>
      </c>
      <c r="F227" s="311">
        <v>86.400000000000006</v>
      </c>
      <c r="G227" s="37"/>
      <c r="H227" s="43"/>
    </row>
    <row r="228" s="2" customFormat="1" ht="16.8" customHeight="1">
      <c r="A228" s="37"/>
      <c r="B228" s="43"/>
      <c r="C228" s="312" t="s">
        <v>1</v>
      </c>
      <c r="D228" s="312" t="s">
        <v>569</v>
      </c>
      <c r="E228" s="16" t="s">
        <v>1</v>
      </c>
      <c r="F228" s="313">
        <v>86.400000000000006</v>
      </c>
      <c r="G228" s="37"/>
      <c r="H228" s="43"/>
    </row>
    <row r="229" s="2" customFormat="1" ht="16.8" customHeight="1">
      <c r="A229" s="37"/>
      <c r="B229" s="43"/>
      <c r="C229" s="312" t="s">
        <v>111</v>
      </c>
      <c r="D229" s="312" t="s">
        <v>330</v>
      </c>
      <c r="E229" s="16" t="s">
        <v>1</v>
      </c>
      <c r="F229" s="313">
        <v>86.400000000000006</v>
      </c>
      <c r="G229" s="37"/>
      <c r="H229" s="43"/>
    </row>
    <row r="230" s="2" customFormat="1" ht="16.8" customHeight="1">
      <c r="A230" s="37"/>
      <c r="B230" s="43"/>
      <c r="C230" s="308" t="s">
        <v>114</v>
      </c>
      <c r="D230" s="309" t="s">
        <v>1</v>
      </c>
      <c r="E230" s="310" t="s">
        <v>1</v>
      </c>
      <c r="F230" s="311">
        <v>73.805000000000007</v>
      </c>
      <c r="G230" s="37"/>
      <c r="H230" s="43"/>
    </row>
    <row r="231" s="2" customFormat="1" ht="16.8" customHeight="1">
      <c r="A231" s="37"/>
      <c r="B231" s="43"/>
      <c r="C231" s="312" t="s">
        <v>1</v>
      </c>
      <c r="D231" s="312" t="s">
        <v>878</v>
      </c>
      <c r="E231" s="16" t="s">
        <v>1</v>
      </c>
      <c r="F231" s="313">
        <v>13.5</v>
      </c>
      <c r="G231" s="37"/>
      <c r="H231" s="43"/>
    </row>
    <row r="232" s="2" customFormat="1" ht="16.8" customHeight="1">
      <c r="A232" s="37"/>
      <c r="B232" s="43"/>
      <c r="C232" s="312" t="s">
        <v>1</v>
      </c>
      <c r="D232" s="312" t="s">
        <v>879</v>
      </c>
      <c r="E232" s="16" t="s">
        <v>1</v>
      </c>
      <c r="F232" s="313">
        <v>9.9000000000000004</v>
      </c>
      <c r="G232" s="37"/>
      <c r="H232" s="43"/>
    </row>
    <row r="233" s="2" customFormat="1" ht="16.8" customHeight="1">
      <c r="A233" s="37"/>
      <c r="B233" s="43"/>
      <c r="C233" s="312" t="s">
        <v>1</v>
      </c>
      <c r="D233" s="312" t="s">
        <v>439</v>
      </c>
      <c r="E233" s="16" t="s">
        <v>1</v>
      </c>
      <c r="F233" s="313">
        <v>45</v>
      </c>
      <c r="G233" s="37"/>
      <c r="H233" s="43"/>
    </row>
    <row r="234" s="2" customFormat="1" ht="16.8" customHeight="1">
      <c r="A234" s="37"/>
      <c r="B234" s="43"/>
      <c r="C234" s="312" t="s">
        <v>1</v>
      </c>
      <c r="D234" s="312" t="s">
        <v>444</v>
      </c>
      <c r="E234" s="16" t="s">
        <v>1</v>
      </c>
      <c r="F234" s="313">
        <v>5.4050000000000002</v>
      </c>
      <c r="G234" s="37"/>
      <c r="H234" s="43"/>
    </row>
    <row r="235" s="2" customFormat="1" ht="16.8" customHeight="1">
      <c r="A235" s="37"/>
      <c r="B235" s="43"/>
      <c r="C235" s="312" t="s">
        <v>114</v>
      </c>
      <c r="D235" s="312" t="s">
        <v>330</v>
      </c>
      <c r="E235" s="16" t="s">
        <v>1</v>
      </c>
      <c r="F235" s="313">
        <v>73.805000000000007</v>
      </c>
      <c r="G235" s="37"/>
      <c r="H235" s="43"/>
    </row>
    <row r="236" s="2" customFormat="1" ht="16.8" customHeight="1">
      <c r="A236" s="37"/>
      <c r="B236" s="43"/>
      <c r="C236" s="314" t="s">
        <v>1027</v>
      </c>
      <c r="D236" s="37"/>
      <c r="E236" s="37"/>
      <c r="F236" s="37"/>
      <c r="G236" s="37"/>
      <c r="H236" s="43"/>
    </row>
    <row r="237" s="2" customFormat="1">
      <c r="A237" s="37"/>
      <c r="B237" s="43"/>
      <c r="C237" s="312" t="s">
        <v>192</v>
      </c>
      <c r="D237" s="312" t="s">
        <v>193</v>
      </c>
      <c r="E237" s="16" t="s">
        <v>185</v>
      </c>
      <c r="F237" s="313">
        <v>73.805000000000007</v>
      </c>
      <c r="G237" s="37"/>
      <c r="H237" s="43"/>
    </row>
    <row r="238" s="2" customFormat="1" ht="16.8" customHeight="1">
      <c r="A238" s="37"/>
      <c r="B238" s="43"/>
      <c r="C238" s="312" t="s">
        <v>228</v>
      </c>
      <c r="D238" s="312" t="s">
        <v>229</v>
      </c>
      <c r="E238" s="16" t="s">
        <v>185</v>
      </c>
      <c r="F238" s="313">
        <v>73.805000000000007</v>
      </c>
      <c r="G238" s="37"/>
      <c r="H238" s="43"/>
    </row>
    <row r="239" s="2" customFormat="1" ht="16.8" customHeight="1">
      <c r="A239" s="37"/>
      <c r="B239" s="43"/>
      <c r="C239" s="308" t="s">
        <v>116</v>
      </c>
      <c r="D239" s="309" t="s">
        <v>1</v>
      </c>
      <c r="E239" s="310" t="s">
        <v>1</v>
      </c>
      <c r="F239" s="311">
        <v>705</v>
      </c>
      <c r="G239" s="37"/>
      <c r="H239" s="43"/>
    </row>
    <row r="240" s="2" customFormat="1" ht="26.4" customHeight="1">
      <c r="A240" s="37"/>
      <c r="B240" s="43"/>
      <c r="C240" s="307" t="s">
        <v>1034</v>
      </c>
      <c r="D240" s="307" t="s">
        <v>106</v>
      </c>
      <c r="E240" s="37"/>
      <c r="F240" s="37"/>
      <c r="G240" s="37"/>
      <c r="H240" s="43"/>
    </row>
    <row r="241" s="2" customFormat="1" ht="16.8" customHeight="1">
      <c r="A241" s="37"/>
      <c r="B241" s="43"/>
      <c r="C241" s="308" t="s">
        <v>357</v>
      </c>
      <c r="D241" s="309" t="s">
        <v>1</v>
      </c>
      <c r="E241" s="310" t="s">
        <v>1</v>
      </c>
      <c r="F241" s="311">
        <v>0.59999999999999998</v>
      </c>
      <c r="G241" s="37"/>
      <c r="H241" s="43"/>
    </row>
    <row r="242" s="2" customFormat="1" ht="16.8" customHeight="1">
      <c r="A242" s="37"/>
      <c r="B242" s="43"/>
      <c r="C242" s="308" t="s">
        <v>439</v>
      </c>
      <c r="D242" s="309" t="s">
        <v>1</v>
      </c>
      <c r="E242" s="310" t="s">
        <v>1</v>
      </c>
      <c r="F242" s="311">
        <v>111</v>
      </c>
      <c r="G242" s="37"/>
      <c r="H242" s="43"/>
    </row>
    <row r="243" s="2" customFormat="1" ht="16.8" customHeight="1">
      <c r="A243" s="37"/>
      <c r="B243" s="43"/>
      <c r="C243" s="312" t="s">
        <v>439</v>
      </c>
      <c r="D243" s="312" t="s">
        <v>947</v>
      </c>
      <c r="E243" s="16" t="s">
        <v>1</v>
      </c>
      <c r="F243" s="313">
        <v>111</v>
      </c>
      <c r="G243" s="37"/>
      <c r="H243" s="43"/>
    </row>
    <row r="244" s="2" customFormat="1" ht="16.8" customHeight="1">
      <c r="A244" s="37"/>
      <c r="B244" s="43"/>
      <c r="C244" s="314" t="s">
        <v>1027</v>
      </c>
      <c r="D244" s="37"/>
      <c r="E244" s="37"/>
      <c r="F244" s="37"/>
      <c r="G244" s="37"/>
      <c r="H244" s="43"/>
    </row>
    <row r="245" s="2" customFormat="1" ht="16.8" customHeight="1">
      <c r="A245" s="37"/>
      <c r="B245" s="43"/>
      <c r="C245" s="312" t="s">
        <v>450</v>
      </c>
      <c r="D245" s="312" t="s">
        <v>451</v>
      </c>
      <c r="E245" s="16" t="s">
        <v>166</v>
      </c>
      <c r="F245" s="313">
        <v>111</v>
      </c>
      <c r="G245" s="37"/>
      <c r="H245" s="43"/>
    </row>
    <row r="246" s="2" customFormat="1">
      <c r="A246" s="37"/>
      <c r="B246" s="43"/>
      <c r="C246" s="312" t="s">
        <v>192</v>
      </c>
      <c r="D246" s="312" t="s">
        <v>193</v>
      </c>
      <c r="E246" s="16" t="s">
        <v>185</v>
      </c>
      <c r="F246" s="313">
        <v>155.88</v>
      </c>
      <c r="G246" s="37"/>
      <c r="H246" s="43"/>
    </row>
    <row r="247" s="2" customFormat="1" ht="16.8" customHeight="1">
      <c r="A247" s="37"/>
      <c r="B247" s="43"/>
      <c r="C247" s="308" t="s">
        <v>441</v>
      </c>
      <c r="D247" s="309" t="s">
        <v>1</v>
      </c>
      <c r="E247" s="310" t="s">
        <v>1</v>
      </c>
      <c r="F247" s="311">
        <v>86</v>
      </c>
      <c r="G247" s="37"/>
      <c r="H247" s="43"/>
    </row>
    <row r="248" s="2" customFormat="1" ht="16.8" customHeight="1">
      <c r="A248" s="37"/>
      <c r="B248" s="43"/>
      <c r="C248" s="308" t="s">
        <v>109</v>
      </c>
      <c r="D248" s="309" t="s">
        <v>1</v>
      </c>
      <c r="E248" s="310" t="s">
        <v>1</v>
      </c>
      <c r="F248" s="311">
        <v>68</v>
      </c>
      <c r="G248" s="37"/>
      <c r="H248" s="43"/>
    </row>
    <row r="249" s="2" customFormat="1" ht="16.8" customHeight="1">
      <c r="A249" s="37"/>
      <c r="B249" s="43"/>
      <c r="C249" s="312" t="s">
        <v>109</v>
      </c>
      <c r="D249" s="312" t="s">
        <v>948</v>
      </c>
      <c r="E249" s="16" t="s">
        <v>1</v>
      </c>
      <c r="F249" s="313">
        <v>68</v>
      </c>
      <c r="G249" s="37"/>
      <c r="H249" s="43"/>
    </row>
    <row r="250" s="2" customFormat="1" ht="16.8" customHeight="1">
      <c r="A250" s="37"/>
      <c r="B250" s="43"/>
      <c r="C250" s="314" t="s">
        <v>1027</v>
      </c>
      <c r="D250" s="37"/>
      <c r="E250" s="37"/>
      <c r="F250" s="37"/>
      <c r="G250" s="37"/>
      <c r="H250" s="43"/>
    </row>
    <row r="251" s="2" customFormat="1">
      <c r="A251" s="37"/>
      <c r="B251" s="43"/>
      <c r="C251" s="312" t="s">
        <v>164</v>
      </c>
      <c r="D251" s="312" t="s">
        <v>165</v>
      </c>
      <c r="E251" s="16" t="s">
        <v>166</v>
      </c>
      <c r="F251" s="313">
        <v>68</v>
      </c>
      <c r="G251" s="37"/>
      <c r="H251" s="43"/>
    </row>
    <row r="252" s="2" customFormat="1" ht="16.8" customHeight="1">
      <c r="A252" s="37"/>
      <c r="B252" s="43"/>
      <c r="C252" s="312" t="s">
        <v>369</v>
      </c>
      <c r="D252" s="312" t="s">
        <v>221</v>
      </c>
      <c r="E252" s="16" t="s">
        <v>222</v>
      </c>
      <c r="F252" s="313">
        <v>37.944000000000003</v>
      </c>
      <c r="G252" s="37"/>
      <c r="H252" s="43"/>
    </row>
    <row r="253" s="2" customFormat="1" ht="16.8" customHeight="1">
      <c r="A253" s="37"/>
      <c r="B253" s="43"/>
      <c r="C253" s="312" t="s">
        <v>374</v>
      </c>
      <c r="D253" s="312" t="s">
        <v>375</v>
      </c>
      <c r="E253" s="16" t="s">
        <v>222</v>
      </c>
      <c r="F253" s="313">
        <v>41.463999999999999</v>
      </c>
      <c r="G253" s="37"/>
      <c r="H253" s="43"/>
    </row>
    <row r="254" s="2" customFormat="1" ht="16.8" customHeight="1">
      <c r="A254" s="37"/>
      <c r="B254" s="43"/>
      <c r="C254" s="312" t="s">
        <v>414</v>
      </c>
      <c r="D254" s="312" t="s">
        <v>415</v>
      </c>
      <c r="E254" s="16" t="s">
        <v>222</v>
      </c>
      <c r="F254" s="313">
        <v>41.463999999999999</v>
      </c>
      <c r="G254" s="37"/>
      <c r="H254" s="43"/>
    </row>
    <row r="255" s="2" customFormat="1" ht="16.8" customHeight="1">
      <c r="A255" s="37"/>
      <c r="B255" s="43"/>
      <c r="C255" s="308" t="s">
        <v>444</v>
      </c>
      <c r="D255" s="309" t="s">
        <v>1</v>
      </c>
      <c r="E255" s="310" t="s">
        <v>1</v>
      </c>
      <c r="F255" s="311">
        <v>1.2</v>
      </c>
      <c r="G255" s="37"/>
      <c r="H255" s="43"/>
    </row>
    <row r="256" s="2" customFormat="1" ht="16.8" customHeight="1">
      <c r="A256" s="37"/>
      <c r="B256" s="43"/>
      <c r="C256" s="312" t="s">
        <v>1</v>
      </c>
      <c r="D256" s="312" t="s">
        <v>953</v>
      </c>
      <c r="E256" s="16" t="s">
        <v>1</v>
      </c>
      <c r="F256" s="313">
        <v>1.2</v>
      </c>
      <c r="G256" s="37"/>
      <c r="H256" s="43"/>
    </row>
    <row r="257" s="2" customFormat="1" ht="16.8" customHeight="1">
      <c r="A257" s="37"/>
      <c r="B257" s="43"/>
      <c r="C257" s="312" t="s">
        <v>444</v>
      </c>
      <c r="D257" s="312" t="s">
        <v>330</v>
      </c>
      <c r="E257" s="16" t="s">
        <v>1</v>
      </c>
      <c r="F257" s="313">
        <v>1.2</v>
      </c>
      <c r="G257" s="37"/>
      <c r="H257" s="43"/>
    </row>
    <row r="258" s="2" customFormat="1" ht="16.8" customHeight="1">
      <c r="A258" s="37"/>
      <c r="B258" s="43"/>
      <c r="C258" s="314" t="s">
        <v>1027</v>
      </c>
      <c r="D258" s="37"/>
      <c r="E258" s="37"/>
      <c r="F258" s="37"/>
      <c r="G258" s="37"/>
      <c r="H258" s="43"/>
    </row>
    <row r="259" s="2" customFormat="1">
      <c r="A259" s="37"/>
      <c r="B259" s="43"/>
      <c r="C259" s="312" t="s">
        <v>459</v>
      </c>
      <c r="D259" s="312" t="s">
        <v>460</v>
      </c>
      <c r="E259" s="16" t="s">
        <v>185</v>
      </c>
      <c r="F259" s="313">
        <v>1.2</v>
      </c>
      <c r="G259" s="37"/>
      <c r="H259" s="43"/>
    </row>
    <row r="260" s="2" customFormat="1">
      <c r="A260" s="37"/>
      <c r="B260" s="43"/>
      <c r="C260" s="312" t="s">
        <v>192</v>
      </c>
      <c r="D260" s="312" t="s">
        <v>193</v>
      </c>
      <c r="E260" s="16" t="s">
        <v>185</v>
      </c>
      <c r="F260" s="313">
        <v>155.88</v>
      </c>
      <c r="G260" s="37"/>
      <c r="H260" s="43"/>
    </row>
    <row r="261" s="2" customFormat="1" ht="16.8" customHeight="1">
      <c r="A261" s="37"/>
      <c r="B261" s="43"/>
      <c r="C261" s="308" t="s">
        <v>111</v>
      </c>
      <c r="D261" s="309" t="s">
        <v>1</v>
      </c>
      <c r="E261" s="310" t="s">
        <v>1</v>
      </c>
      <c r="F261" s="311">
        <v>41.463999999999999</v>
      </c>
      <c r="G261" s="37"/>
      <c r="H261" s="43"/>
    </row>
    <row r="262" s="2" customFormat="1" ht="16.8" customHeight="1">
      <c r="A262" s="37"/>
      <c r="B262" s="43"/>
      <c r="C262" s="312" t="s">
        <v>1</v>
      </c>
      <c r="D262" s="312" t="s">
        <v>372</v>
      </c>
      <c r="E262" s="16" t="s">
        <v>1</v>
      </c>
      <c r="F262" s="313">
        <v>37.944000000000003</v>
      </c>
      <c r="G262" s="37"/>
      <c r="H262" s="43"/>
    </row>
    <row r="263" s="2" customFormat="1" ht="16.8" customHeight="1">
      <c r="A263" s="37"/>
      <c r="B263" s="43"/>
      <c r="C263" s="312" t="s">
        <v>1</v>
      </c>
      <c r="D263" s="312" t="s">
        <v>367</v>
      </c>
      <c r="E263" s="16" t="s">
        <v>1</v>
      </c>
      <c r="F263" s="313">
        <v>3.52</v>
      </c>
      <c r="G263" s="37"/>
      <c r="H263" s="43"/>
    </row>
    <row r="264" s="2" customFormat="1" ht="16.8" customHeight="1">
      <c r="A264" s="37"/>
      <c r="B264" s="43"/>
      <c r="C264" s="312" t="s">
        <v>111</v>
      </c>
      <c r="D264" s="312" t="s">
        <v>330</v>
      </c>
      <c r="E264" s="16" t="s">
        <v>1</v>
      </c>
      <c r="F264" s="313">
        <v>41.463999999999999</v>
      </c>
      <c r="G264" s="37"/>
      <c r="H264" s="43"/>
    </row>
    <row r="265" s="2" customFormat="1" ht="16.8" customHeight="1">
      <c r="A265" s="37"/>
      <c r="B265" s="43"/>
      <c r="C265" s="314" t="s">
        <v>1027</v>
      </c>
      <c r="D265" s="37"/>
      <c r="E265" s="37"/>
      <c r="F265" s="37"/>
      <c r="G265" s="37"/>
      <c r="H265" s="43"/>
    </row>
    <row r="266" s="2" customFormat="1" ht="16.8" customHeight="1">
      <c r="A266" s="37"/>
      <c r="B266" s="43"/>
      <c r="C266" s="312" t="s">
        <v>374</v>
      </c>
      <c r="D266" s="312" t="s">
        <v>375</v>
      </c>
      <c r="E266" s="16" t="s">
        <v>222</v>
      </c>
      <c r="F266" s="313">
        <v>41.463999999999999</v>
      </c>
      <c r="G266" s="37"/>
      <c r="H266" s="43"/>
    </row>
    <row r="267" s="2" customFormat="1" ht="16.8" customHeight="1">
      <c r="A267" s="37"/>
      <c r="B267" s="43"/>
      <c r="C267" s="312" t="s">
        <v>380</v>
      </c>
      <c r="D267" s="312" t="s">
        <v>381</v>
      </c>
      <c r="E267" s="16" t="s">
        <v>222</v>
      </c>
      <c r="F267" s="313">
        <v>787.81600000000003</v>
      </c>
      <c r="G267" s="37"/>
      <c r="H267" s="43"/>
    </row>
    <row r="268" s="2" customFormat="1" ht="16.8" customHeight="1">
      <c r="A268" s="37"/>
      <c r="B268" s="43"/>
      <c r="C268" s="308" t="s">
        <v>114</v>
      </c>
      <c r="D268" s="309" t="s">
        <v>1</v>
      </c>
      <c r="E268" s="310" t="s">
        <v>1</v>
      </c>
      <c r="F268" s="311">
        <v>155.88</v>
      </c>
      <c r="G268" s="37"/>
      <c r="H268" s="43"/>
    </row>
    <row r="269" s="2" customFormat="1" ht="16.8" customHeight="1">
      <c r="A269" s="37"/>
      <c r="B269" s="43"/>
      <c r="C269" s="312" t="s">
        <v>1</v>
      </c>
      <c r="D269" s="312" t="s">
        <v>954</v>
      </c>
      <c r="E269" s="16" t="s">
        <v>1</v>
      </c>
      <c r="F269" s="313">
        <v>25.199999999999999</v>
      </c>
      <c r="G269" s="37"/>
      <c r="H269" s="43"/>
    </row>
    <row r="270" s="2" customFormat="1" ht="16.8" customHeight="1">
      <c r="A270" s="37"/>
      <c r="B270" s="43"/>
      <c r="C270" s="312" t="s">
        <v>1</v>
      </c>
      <c r="D270" s="312" t="s">
        <v>955</v>
      </c>
      <c r="E270" s="16" t="s">
        <v>1</v>
      </c>
      <c r="F270" s="313">
        <v>18.48</v>
      </c>
      <c r="G270" s="37"/>
      <c r="H270" s="43"/>
    </row>
    <row r="271" s="2" customFormat="1" ht="16.8" customHeight="1">
      <c r="A271" s="37"/>
      <c r="B271" s="43"/>
      <c r="C271" s="312" t="s">
        <v>1</v>
      </c>
      <c r="D271" s="312" t="s">
        <v>439</v>
      </c>
      <c r="E271" s="16" t="s">
        <v>1</v>
      </c>
      <c r="F271" s="313">
        <v>111</v>
      </c>
      <c r="G271" s="37"/>
      <c r="H271" s="43"/>
    </row>
    <row r="272" s="2" customFormat="1" ht="16.8" customHeight="1">
      <c r="A272" s="37"/>
      <c r="B272" s="43"/>
      <c r="C272" s="312" t="s">
        <v>1</v>
      </c>
      <c r="D272" s="312" t="s">
        <v>444</v>
      </c>
      <c r="E272" s="16" t="s">
        <v>1</v>
      </c>
      <c r="F272" s="313">
        <v>1.2</v>
      </c>
      <c r="G272" s="37"/>
      <c r="H272" s="43"/>
    </row>
    <row r="273" s="2" customFormat="1" ht="16.8" customHeight="1">
      <c r="A273" s="37"/>
      <c r="B273" s="43"/>
      <c r="C273" s="312" t="s">
        <v>114</v>
      </c>
      <c r="D273" s="312" t="s">
        <v>330</v>
      </c>
      <c r="E273" s="16" t="s">
        <v>1</v>
      </c>
      <c r="F273" s="313">
        <v>155.88</v>
      </c>
      <c r="G273" s="37"/>
      <c r="H273" s="43"/>
    </row>
    <row r="274" s="2" customFormat="1" ht="16.8" customHeight="1">
      <c r="A274" s="37"/>
      <c r="B274" s="43"/>
      <c r="C274" s="314" t="s">
        <v>1027</v>
      </c>
      <c r="D274" s="37"/>
      <c r="E274" s="37"/>
      <c r="F274" s="37"/>
      <c r="G274" s="37"/>
      <c r="H274" s="43"/>
    </row>
    <row r="275" s="2" customFormat="1">
      <c r="A275" s="37"/>
      <c r="B275" s="43"/>
      <c r="C275" s="312" t="s">
        <v>192</v>
      </c>
      <c r="D275" s="312" t="s">
        <v>193</v>
      </c>
      <c r="E275" s="16" t="s">
        <v>185</v>
      </c>
      <c r="F275" s="313">
        <v>155.88</v>
      </c>
      <c r="G275" s="37"/>
      <c r="H275" s="43"/>
    </row>
    <row r="276" s="2" customFormat="1">
      <c r="A276" s="37"/>
      <c r="B276" s="43"/>
      <c r="C276" s="312" t="s">
        <v>200</v>
      </c>
      <c r="D276" s="312" t="s">
        <v>201</v>
      </c>
      <c r="E276" s="16" t="s">
        <v>185</v>
      </c>
      <c r="F276" s="313">
        <v>1558.8</v>
      </c>
      <c r="G276" s="37"/>
      <c r="H276" s="43"/>
    </row>
    <row r="277" s="2" customFormat="1" ht="16.8" customHeight="1">
      <c r="A277" s="37"/>
      <c r="B277" s="43"/>
      <c r="C277" s="312" t="s">
        <v>220</v>
      </c>
      <c r="D277" s="312" t="s">
        <v>221</v>
      </c>
      <c r="E277" s="16" t="s">
        <v>222</v>
      </c>
      <c r="F277" s="313">
        <v>280.584</v>
      </c>
      <c r="G277" s="37"/>
      <c r="H277" s="43"/>
    </row>
    <row r="278" s="2" customFormat="1" ht="16.8" customHeight="1">
      <c r="A278" s="37"/>
      <c r="B278" s="43"/>
      <c r="C278" s="308" t="s">
        <v>116</v>
      </c>
      <c r="D278" s="309" t="s">
        <v>1</v>
      </c>
      <c r="E278" s="310" t="s">
        <v>1</v>
      </c>
      <c r="F278" s="311">
        <v>16</v>
      </c>
      <c r="G278" s="37"/>
      <c r="H278" s="43"/>
    </row>
    <row r="279" s="2" customFormat="1" ht="16.8" customHeight="1">
      <c r="A279" s="37"/>
      <c r="B279" s="43"/>
      <c r="C279" s="312" t="s">
        <v>116</v>
      </c>
      <c r="D279" s="312" t="s">
        <v>949</v>
      </c>
      <c r="E279" s="16" t="s">
        <v>1</v>
      </c>
      <c r="F279" s="313">
        <v>16</v>
      </c>
      <c r="G279" s="37"/>
      <c r="H279" s="43"/>
    </row>
    <row r="280" s="2" customFormat="1" ht="16.8" customHeight="1">
      <c r="A280" s="37"/>
      <c r="B280" s="43"/>
      <c r="C280" s="314" t="s">
        <v>1027</v>
      </c>
      <c r="D280" s="37"/>
      <c r="E280" s="37"/>
      <c r="F280" s="37"/>
      <c r="G280" s="37"/>
      <c r="H280" s="43"/>
    </row>
    <row r="281" s="2" customFormat="1" ht="16.8" customHeight="1">
      <c r="A281" s="37"/>
      <c r="B281" s="43"/>
      <c r="C281" s="312" t="s">
        <v>176</v>
      </c>
      <c r="D281" s="312" t="s">
        <v>177</v>
      </c>
      <c r="E281" s="16" t="s">
        <v>166</v>
      </c>
      <c r="F281" s="313">
        <v>16</v>
      </c>
      <c r="G281" s="37"/>
      <c r="H281" s="43"/>
    </row>
    <row r="282" s="2" customFormat="1">
      <c r="A282" s="37"/>
      <c r="B282" s="43"/>
      <c r="C282" s="312" t="s">
        <v>362</v>
      </c>
      <c r="D282" s="312" t="s">
        <v>363</v>
      </c>
      <c r="E282" s="16" t="s">
        <v>222</v>
      </c>
      <c r="F282" s="313">
        <v>3.52</v>
      </c>
      <c r="G282" s="37"/>
      <c r="H282" s="43"/>
    </row>
    <row r="283" s="2" customFormat="1" ht="16.8" customHeight="1">
      <c r="A283" s="37"/>
      <c r="B283" s="43"/>
      <c r="C283" s="312" t="s">
        <v>374</v>
      </c>
      <c r="D283" s="312" t="s">
        <v>375</v>
      </c>
      <c r="E283" s="16" t="s">
        <v>222</v>
      </c>
      <c r="F283" s="313">
        <v>41.463999999999999</v>
      </c>
      <c r="G283" s="37"/>
      <c r="H283" s="43"/>
    </row>
    <row r="284" s="2" customFormat="1" ht="16.8" customHeight="1">
      <c r="A284" s="37"/>
      <c r="B284" s="43"/>
      <c r="C284" s="312" t="s">
        <v>414</v>
      </c>
      <c r="D284" s="312" t="s">
        <v>415</v>
      </c>
      <c r="E284" s="16" t="s">
        <v>222</v>
      </c>
      <c r="F284" s="313">
        <v>41.463999999999999</v>
      </c>
      <c r="G284" s="37"/>
      <c r="H284" s="43"/>
    </row>
    <row r="285" s="2" customFormat="1" ht="7.44" customHeight="1">
      <c r="A285" s="37"/>
      <c r="B285" s="181"/>
      <c r="C285" s="182"/>
      <c r="D285" s="182"/>
      <c r="E285" s="182"/>
      <c r="F285" s="182"/>
      <c r="G285" s="182"/>
      <c r="H285" s="43"/>
    </row>
    <row r="286" s="2" customFormat="1">
      <c r="A286" s="37"/>
      <c r="B286" s="37"/>
      <c r="C286" s="37"/>
      <c r="D286" s="37"/>
      <c r="E286" s="37"/>
      <c r="F286" s="37"/>
      <c r="G286" s="37"/>
      <c r="H286" s="37"/>
    </row>
  </sheetData>
  <sheetProtection sheet="1" formatColumns="0" formatRows="0" objects="1" scenarios="1" spinCount="100000" saltValue="vDPUokMtAixkDVLuXf0jKxEhUy1N0bU+d0U76+vWIr+1pAuwG2J+EONOsZwqixGRF7czLyINnSLvB49hpPw7GQ==" hashValue="6BSJ1fV+NW/M1PgY5MjDbIdkh31AoPaGYT/s1pPRZn32Tr1tEhO1xKfXuPMjuOrZVlRb3GT04bQb9z3NpnUAzQ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  <c r="AZ2" s="145" t="s">
        <v>109</v>
      </c>
      <c r="BA2" s="145" t="s">
        <v>1</v>
      </c>
      <c r="BB2" s="145" t="s">
        <v>1</v>
      </c>
      <c r="BC2" s="145" t="s">
        <v>110</v>
      </c>
      <c r="BD2" s="145" t="s">
        <v>82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9"/>
      <c r="AT3" s="16" t="s">
        <v>82</v>
      </c>
      <c r="AZ3" s="145" t="s">
        <v>111</v>
      </c>
      <c r="BA3" s="145" t="s">
        <v>1</v>
      </c>
      <c r="BB3" s="145" t="s">
        <v>1</v>
      </c>
      <c r="BC3" s="145" t="s">
        <v>112</v>
      </c>
      <c r="BD3" s="145" t="s">
        <v>82</v>
      </c>
    </row>
    <row r="4" s="1" customFormat="1" ht="24.96" customHeight="1">
      <c r="B4" s="19"/>
      <c r="D4" s="148" t="s">
        <v>113</v>
      </c>
      <c r="L4" s="19"/>
      <c r="M4" s="149" t="s">
        <v>10</v>
      </c>
      <c r="AT4" s="16" t="s">
        <v>4</v>
      </c>
      <c r="AZ4" s="145" t="s">
        <v>114</v>
      </c>
      <c r="BA4" s="145" t="s">
        <v>1</v>
      </c>
      <c r="BB4" s="145" t="s">
        <v>1</v>
      </c>
      <c r="BC4" s="145" t="s">
        <v>115</v>
      </c>
      <c r="BD4" s="145" t="s">
        <v>82</v>
      </c>
    </row>
    <row r="5" s="1" customFormat="1" ht="6.96" customHeight="1">
      <c r="B5" s="19"/>
      <c r="L5" s="19"/>
      <c r="AZ5" s="145" t="s">
        <v>116</v>
      </c>
      <c r="BA5" s="145" t="s">
        <v>1</v>
      </c>
      <c r="BB5" s="145" t="s">
        <v>1</v>
      </c>
      <c r="BC5" s="145" t="s">
        <v>117</v>
      </c>
      <c r="BD5" s="145" t="s">
        <v>82</v>
      </c>
    </row>
    <row r="6" s="1" customFormat="1" ht="12" customHeight="1">
      <c r="B6" s="19"/>
      <c r="D6" s="150" t="s">
        <v>16</v>
      </c>
      <c r="L6" s="19"/>
    </row>
    <row r="7" s="1" customFormat="1" ht="16.5" customHeight="1">
      <c r="B7" s="19"/>
      <c r="E7" s="151" t="str">
        <f>'Rekapitulace stavby'!K6</f>
        <v>Oprava místních komunikací Na Kopci v obci Kravsko</v>
      </c>
      <c r="F7" s="150"/>
      <c r="G7" s="150"/>
      <c r="H7" s="150"/>
      <c r="L7" s="19"/>
    </row>
    <row r="8" s="1" customFormat="1" ht="12" customHeight="1">
      <c r="B8" s="19"/>
      <c r="D8" s="150" t="s">
        <v>118</v>
      </c>
      <c r="L8" s="19"/>
    </row>
    <row r="9" s="2" customFormat="1" ht="16.5" customHeight="1">
      <c r="A9" s="37"/>
      <c r="B9" s="43"/>
      <c r="C9" s="37"/>
      <c r="D9" s="37"/>
      <c r="E9" s="151" t="s">
        <v>119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0" t="s">
        <v>120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2" t="s">
        <v>121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0" t="s">
        <v>18</v>
      </c>
      <c r="E13" s="37"/>
      <c r="F13" s="140" t="s">
        <v>1</v>
      </c>
      <c r="G13" s="37"/>
      <c r="H13" s="37"/>
      <c r="I13" s="150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0" t="s">
        <v>20</v>
      </c>
      <c r="E14" s="37"/>
      <c r="F14" s="140" t="s">
        <v>21</v>
      </c>
      <c r="G14" s="37"/>
      <c r="H14" s="37"/>
      <c r="I14" s="150" t="s">
        <v>22</v>
      </c>
      <c r="J14" s="153" t="str">
        <f>'Rekapitulace stavby'!AN8</f>
        <v>26. 11. 2021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0" t="s">
        <v>24</v>
      </c>
      <c r="E16" s="37"/>
      <c r="F16" s="37"/>
      <c r="G16" s="37"/>
      <c r="H16" s="37"/>
      <c r="I16" s="150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 xml:space="preserve"> </v>
      </c>
      <c r="F17" s="37"/>
      <c r="G17" s="37"/>
      <c r="H17" s="37"/>
      <c r="I17" s="150" t="s">
        <v>26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0" t="s">
        <v>27</v>
      </c>
      <c r="E19" s="37"/>
      <c r="F19" s="37"/>
      <c r="G19" s="37"/>
      <c r="H19" s="37"/>
      <c r="I19" s="150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50" t="s">
        <v>26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0" t="s">
        <v>29</v>
      </c>
      <c r="E22" s="37"/>
      <c r="F22" s="37"/>
      <c r="G22" s="37"/>
      <c r="H22" s="37"/>
      <c r="I22" s="150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 xml:space="preserve"> </v>
      </c>
      <c r="F23" s="37"/>
      <c r="G23" s="37"/>
      <c r="H23" s="37"/>
      <c r="I23" s="150" t="s">
        <v>26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0" t="s">
        <v>31</v>
      </c>
      <c r="E25" s="37"/>
      <c r="F25" s="37"/>
      <c r="G25" s="37"/>
      <c r="H25" s="37"/>
      <c r="I25" s="150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50" t="s">
        <v>26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0" t="s">
        <v>32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8"/>
      <c r="E31" s="158"/>
      <c r="F31" s="158"/>
      <c r="G31" s="158"/>
      <c r="H31" s="158"/>
      <c r="I31" s="158"/>
      <c r="J31" s="158"/>
      <c r="K31" s="15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140" t="s">
        <v>122</v>
      </c>
      <c r="E32" s="37"/>
      <c r="F32" s="37"/>
      <c r="G32" s="37"/>
      <c r="H32" s="37"/>
      <c r="I32" s="37"/>
      <c r="J32" s="159">
        <f>J98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0" t="s">
        <v>123</v>
      </c>
      <c r="E33" s="37"/>
      <c r="F33" s="37"/>
      <c r="G33" s="37"/>
      <c r="H33" s="37"/>
      <c r="I33" s="37"/>
      <c r="J33" s="159">
        <f>J108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25.44" customHeight="1">
      <c r="A34" s="37"/>
      <c r="B34" s="43"/>
      <c r="C34" s="37"/>
      <c r="D34" s="161" t="s">
        <v>33</v>
      </c>
      <c r="E34" s="37"/>
      <c r="F34" s="37"/>
      <c r="G34" s="37"/>
      <c r="H34" s="37"/>
      <c r="I34" s="37"/>
      <c r="J34" s="162">
        <f>ROUND(J32 + J33,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6.96" customHeight="1">
      <c r="A35" s="37"/>
      <c r="B35" s="43"/>
      <c r="C35" s="37"/>
      <c r="D35" s="158"/>
      <c r="E35" s="158"/>
      <c r="F35" s="158"/>
      <c r="G35" s="158"/>
      <c r="H35" s="158"/>
      <c r="I35" s="158"/>
      <c r="J35" s="158"/>
      <c r="K35" s="158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37"/>
      <c r="F36" s="163" t="s">
        <v>35</v>
      </c>
      <c r="G36" s="37"/>
      <c r="H36" s="37"/>
      <c r="I36" s="163" t="s">
        <v>34</v>
      </c>
      <c r="J36" s="163" t="s">
        <v>36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14.4" customHeight="1">
      <c r="A37" s="37"/>
      <c r="B37" s="43"/>
      <c r="C37" s="37"/>
      <c r="D37" s="164" t="s">
        <v>37</v>
      </c>
      <c r="E37" s="150" t="s">
        <v>38</v>
      </c>
      <c r="F37" s="165">
        <f>ROUND((SUM(BE108:BE115) + SUM(BE137:BE314)),  2)</f>
        <v>0</v>
      </c>
      <c r="G37" s="37"/>
      <c r="H37" s="37"/>
      <c r="I37" s="166">
        <v>0.20999999999999999</v>
      </c>
      <c r="J37" s="165">
        <f>ROUND(((SUM(BE108:BE115) + SUM(BE137:BE314))*I37),  2)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150" t="s">
        <v>39</v>
      </c>
      <c r="F38" s="165">
        <f>ROUND((SUM(BF108:BF115) + SUM(BF137:BF314)),  2)</f>
        <v>0</v>
      </c>
      <c r="G38" s="37"/>
      <c r="H38" s="37"/>
      <c r="I38" s="166">
        <v>0.14999999999999999</v>
      </c>
      <c r="J38" s="165">
        <f>ROUND(((SUM(BF108:BF115) + SUM(BF137:BF314))*I38),  2)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0" t="s">
        <v>40</v>
      </c>
      <c r="F39" s="165">
        <f>ROUND((SUM(BG108:BG115) + SUM(BG137:BG314)),  2)</f>
        <v>0</v>
      </c>
      <c r="G39" s="37"/>
      <c r="H39" s="37"/>
      <c r="I39" s="166">
        <v>0.20999999999999999</v>
      </c>
      <c r="J39" s="165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150" t="s">
        <v>41</v>
      </c>
      <c r="F40" s="165">
        <f>ROUND((SUM(BH108:BH115) + SUM(BH137:BH314)),  2)</f>
        <v>0</v>
      </c>
      <c r="G40" s="37"/>
      <c r="H40" s="37"/>
      <c r="I40" s="166">
        <v>0.14999999999999999</v>
      </c>
      <c r="J40" s="165">
        <f>0</f>
        <v>0</v>
      </c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14.4" customHeight="1">
      <c r="A41" s="37"/>
      <c r="B41" s="43"/>
      <c r="C41" s="37"/>
      <c r="D41" s="37"/>
      <c r="E41" s="150" t="s">
        <v>42</v>
      </c>
      <c r="F41" s="165">
        <f>ROUND((SUM(BI108:BI115) + SUM(BI137:BI314)),  2)</f>
        <v>0</v>
      </c>
      <c r="G41" s="37"/>
      <c r="H41" s="37"/>
      <c r="I41" s="166">
        <v>0</v>
      </c>
      <c r="J41" s="165">
        <f>0</f>
        <v>0</v>
      </c>
      <c r="K41" s="37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6.96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5.44" customHeight="1">
      <c r="A43" s="37"/>
      <c r="B43" s="43"/>
      <c r="C43" s="167"/>
      <c r="D43" s="168" t="s">
        <v>43</v>
      </c>
      <c r="E43" s="169"/>
      <c r="F43" s="169"/>
      <c r="G43" s="170" t="s">
        <v>44</v>
      </c>
      <c r="H43" s="171" t="s">
        <v>45</v>
      </c>
      <c r="I43" s="169"/>
      <c r="J43" s="172">
        <f>SUM(J34:J41)</f>
        <v>0</v>
      </c>
      <c r="K43" s="173"/>
      <c r="L43" s="62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14.4" customHeight="1">
      <c r="A44" s="37"/>
      <c r="B44" s="43"/>
      <c r="C44" s="37"/>
      <c r="D44" s="37"/>
      <c r="E44" s="37"/>
      <c r="F44" s="37"/>
      <c r="G44" s="37"/>
      <c r="H44" s="37"/>
      <c r="I44" s="37"/>
      <c r="J44" s="37"/>
      <c r="K44" s="37"/>
      <c r="L44" s="62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4" t="s">
        <v>46</v>
      </c>
      <c r="E50" s="175"/>
      <c r="F50" s="175"/>
      <c r="G50" s="174" t="s">
        <v>47</v>
      </c>
      <c r="H50" s="175"/>
      <c r="I50" s="175"/>
      <c r="J50" s="175"/>
      <c r="K50" s="175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6" t="s">
        <v>48</v>
      </c>
      <c r="E61" s="177"/>
      <c r="F61" s="178" t="s">
        <v>49</v>
      </c>
      <c r="G61" s="176" t="s">
        <v>48</v>
      </c>
      <c r="H61" s="177"/>
      <c r="I61" s="177"/>
      <c r="J61" s="179" t="s">
        <v>49</v>
      </c>
      <c r="K61" s="177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4" t="s">
        <v>50</v>
      </c>
      <c r="E65" s="180"/>
      <c r="F65" s="180"/>
      <c r="G65" s="174" t="s">
        <v>51</v>
      </c>
      <c r="H65" s="180"/>
      <c r="I65" s="180"/>
      <c r="J65" s="180"/>
      <c r="K65" s="180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6" t="s">
        <v>48</v>
      </c>
      <c r="E76" s="177"/>
      <c r="F76" s="178" t="s">
        <v>49</v>
      </c>
      <c r="G76" s="176" t="s">
        <v>48</v>
      </c>
      <c r="H76" s="177"/>
      <c r="I76" s="177"/>
      <c r="J76" s="179" t="s">
        <v>49</v>
      </c>
      <c r="K76" s="177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5" t="str">
        <f>E7</f>
        <v>Oprava místních komunikací Na Kopci v obci Kravsko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118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5" t="s">
        <v>119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120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001 - Místní komunikace 1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 xml:space="preserve"> </v>
      </c>
      <c r="G91" s="39"/>
      <c r="H91" s="39"/>
      <c r="I91" s="31" t="s">
        <v>22</v>
      </c>
      <c r="J91" s="78" t="str">
        <f>IF(J14="","",J14)</f>
        <v>26. 11. 2021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 xml:space="preserve"> </v>
      </c>
      <c r="G93" s="39"/>
      <c r="H93" s="39"/>
      <c r="I93" s="31" t="s">
        <v>29</v>
      </c>
      <c r="J93" s="35" t="str">
        <f>E23</f>
        <v xml:space="preserve"> 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27</v>
      </c>
      <c r="D94" s="39"/>
      <c r="E94" s="39"/>
      <c r="F94" s="26" t="str">
        <f>IF(E20="","",E20)</f>
        <v>Vyplň údaj</v>
      </c>
      <c r="G94" s="39"/>
      <c r="H94" s="39"/>
      <c r="I94" s="31" t="s">
        <v>31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6" t="s">
        <v>125</v>
      </c>
      <c r="D96" s="187"/>
      <c r="E96" s="187"/>
      <c r="F96" s="187"/>
      <c r="G96" s="187"/>
      <c r="H96" s="187"/>
      <c r="I96" s="187"/>
      <c r="J96" s="188" t="s">
        <v>126</v>
      </c>
      <c r="K96" s="187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9" t="s">
        <v>127</v>
      </c>
      <c r="D98" s="39"/>
      <c r="E98" s="39"/>
      <c r="F98" s="39"/>
      <c r="G98" s="39"/>
      <c r="H98" s="39"/>
      <c r="I98" s="39"/>
      <c r="J98" s="109">
        <f>J137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128</v>
      </c>
    </row>
    <row r="99" s="9" customFormat="1" ht="24.96" customHeight="1">
      <c r="A99" s="9"/>
      <c r="B99" s="190"/>
      <c r="C99" s="191"/>
      <c r="D99" s="192" t="s">
        <v>129</v>
      </c>
      <c r="E99" s="193"/>
      <c r="F99" s="193"/>
      <c r="G99" s="193"/>
      <c r="H99" s="193"/>
      <c r="I99" s="193"/>
      <c r="J99" s="194">
        <f>J138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2"/>
      <c r="D100" s="197" t="s">
        <v>130</v>
      </c>
      <c r="E100" s="198"/>
      <c r="F100" s="198"/>
      <c r="G100" s="198"/>
      <c r="H100" s="198"/>
      <c r="I100" s="198"/>
      <c r="J100" s="199">
        <f>J139</f>
        <v>0</v>
      </c>
      <c r="K100" s="132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2"/>
      <c r="D101" s="197" t="s">
        <v>131</v>
      </c>
      <c r="E101" s="198"/>
      <c r="F101" s="198"/>
      <c r="G101" s="198"/>
      <c r="H101" s="198"/>
      <c r="I101" s="198"/>
      <c r="J101" s="199">
        <f>J182</f>
        <v>0</v>
      </c>
      <c r="K101" s="132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2"/>
      <c r="D102" s="197" t="s">
        <v>132</v>
      </c>
      <c r="E102" s="198"/>
      <c r="F102" s="198"/>
      <c r="G102" s="198"/>
      <c r="H102" s="198"/>
      <c r="I102" s="198"/>
      <c r="J102" s="199">
        <f>J215</f>
        <v>0</v>
      </c>
      <c r="K102" s="132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2"/>
      <c r="D103" s="197" t="s">
        <v>133</v>
      </c>
      <c r="E103" s="198"/>
      <c r="F103" s="198"/>
      <c r="G103" s="198"/>
      <c r="H103" s="198"/>
      <c r="I103" s="198"/>
      <c r="J103" s="199">
        <f>J231</f>
        <v>0</v>
      </c>
      <c r="K103" s="132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2"/>
      <c r="D104" s="197" t="s">
        <v>134</v>
      </c>
      <c r="E104" s="198"/>
      <c r="F104" s="198"/>
      <c r="G104" s="198"/>
      <c r="H104" s="198"/>
      <c r="I104" s="198"/>
      <c r="J104" s="199">
        <f>J258</f>
        <v>0</v>
      </c>
      <c r="K104" s="132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2"/>
      <c r="D105" s="197" t="s">
        <v>135</v>
      </c>
      <c r="E105" s="198"/>
      <c r="F105" s="198"/>
      <c r="G105" s="198"/>
      <c r="H105" s="198"/>
      <c r="I105" s="198"/>
      <c r="J105" s="199">
        <f>J311</f>
        <v>0</v>
      </c>
      <c r="K105" s="132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9.28" customHeight="1">
      <c r="A108" s="37"/>
      <c r="B108" s="38"/>
      <c r="C108" s="189" t="s">
        <v>136</v>
      </c>
      <c r="D108" s="39"/>
      <c r="E108" s="39"/>
      <c r="F108" s="39"/>
      <c r="G108" s="39"/>
      <c r="H108" s="39"/>
      <c r="I108" s="39"/>
      <c r="J108" s="201">
        <f>ROUND(J109 + J110 + J111 + J112 + J113 + J114,2)</f>
        <v>0</v>
      </c>
      <c r="K108" s="39"/>
      <c r="L108" s="62"/>
      <c r="N108" s="202" t="s">
        <v>37</v>
      </c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8" customHeight="1">
      <c r="A109" s="37"/>
      <c r="B109" s="38"/>
      <c r="C109" s="39"/>
      <c r="D109" s="203" t="s">
        <v>137</v>
      </c>
      <c r="E109" s="204"/>
      <c r="F109" s="204"/>
      <c r="G109" s="39"/>
      <c r="H109" s="39"/>
      <c r="I109" s="39"/>
      <c r="J109" s="205">
        <v>0</v>
      </c>
      <c r="K109" s="39"/>
      <c r="L109" s="206"/>
      <c r="M109" s="207"/>
      <c r="N109" s="208" t="s">
        <v>38</v>
      </c>
      <c r="O109" s="207"/>
      <c r="P109" s="207"/>
      <c r="Q109" s="207"/>
      <c r="R109" s="207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209"/>
      <c r="AE109" s="209"/>
      <c r="AF109" s="207"/>
      <c r="AG109" s="207"/>
      <c r="AH109" s="207"/>
      <c r="AI109" s="207"/>
      <c r="AJ109" s="207"/>
      <c r="AK109" s="207"/>
      <c r="AL109" s="207"/>
      <c r="AM109" s="207"/>
      <c r="AN109" s="207"/>
      <c r="AO109" s="207"/>
      <c r="AP109" s="207"/>
      <c r="AQ109" s="207"/>
      <c r="AR109" s="207"/>
      <c r="AS109" s="207"/>
      <c r="AT109" s="207"/>
      <c r="AU109" s="207"/>
      <c r="AV109" s="207"/>
      <c r="AW109" s="207"/>
      <c r="AX109" s="207"/>
      <c r="AY109" s="210" t="s">
        <v>138</v>
      </c>
      <c r="AZ109" s="207"/>
      <c r="BA109" s="207"/>
      <c r="BB109" s="207"/>
      <c r="BC109" s="207"/>
      <c r="BD109" s="207"/>
      <c r="BE109" s="211">
        <f>IF(N109="základní",J109,0)</f>
        <v>0</v>
      </c>
      <c r="BF109" s="211">
        <f>IF(N109="snížená",J109,0)</f>
        <v>0</v>
      </c>
      <c r="BG109" s="211">
        <f>IF(N109="zákl. přenesená",J109,0)</f>
        <v>0</v>
      </c>
      <c r="BH109" s="211">
        <f>IF(N109="sníž. přenesená",J109,0)</f>
        <v>0</v>
      </c>
      <c r="BI109" s="211">
        <f>IF(N109="nulová",J109,0)</f>
        <v>0</v>
      </c>
      <c r="BJ109" s="210" t="s">
        <v>80</v>
      </c>
      <c r="BK109" s="207"/>
      <c r="BL109" s="207"/>
      <c r="BM109" s="207"/>
    </row>
    <row r="110" s="2" customFormat="1" ht="18" customHeight="1">
      <c r="A110" s="37"/>
      <c r="B110" s="38"/>
      <c r="C110" s="39"/>
      <c r="D110" s="203" t="s">
        <v>139</v>
      </c>
      <c r="E110" s="204"/>
      <c r="F110" s="204"/>
      <c r="G110" s="39"/>
      <c r="H110" s="39"/>
      <c r="I110" s="39"/>
      <c r="J110" s="205">
        <v>0</v>
      </c>
      <c r="K110" s="39"/>
      <c r="L110" s="206"/>
      <c r="M110" s="207"/>
      <c r="N110" s="208" t="s">
        <v>38</v>
      </c>
      <c r="O110" s="207"/>
      <c r="P110" s="207"/>
      <c r="Q110" s="207"/>
      <c r="R110" s="207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C110" s="209"/>
      <c r="AD110" s="209"/>
      <c r="AE110" s="209"/>
      <c r="AF110" s="207"/>
      <c r="AG110" s="207"/>
      <c r="AH110" s="207"/>
      <c r="AI110" s="207"/>
      <c r="AJ110" s="207"/>
      <c r="AK110" s="207"/>
      <c r="AL110" s="207"/>
      <c r="AM110" s="207"/>
      <c r="AN110" s="207"/>
      <c r="AO110" s="207"/>
      <c r="AP110" s="207"/>
      <c r="AQ110" s="207"/>
      <c r="AR110" s="207"/>
      <c r="AS110" s="207"/>
      <c r="AT110" s="207"/>
      <c r="AU110" s="207"/>
      <c r="AV110" s="207"/>
      <c r="AW110" s="207"/>
      <c r="AX110" s="207"/>
      <c r="AY110" s="210" t="s">
        <v>138</v>
      </c>
      <c r="AZ110" s="207"/>
      <c r="BA110" s="207"/>
      <c r="BB110" s="207"/>
      <c r="BC110" s="207"/>
      <c r="BD110" s="207"/>
      <c r="BE110" s="211">
        <f>IF(N110="základní",J110,0)</f>
        <v>0</v>
      </c>
      <c r="BF110" s="211">
        <f>IF(N110="snížená",J110,0)</f>
        <v>0</v>
      </c>
      <c r="BG110" s="211">
        <f>IF(N110="zákl. přenesená",J110,0)</f>
        <v>0</v>
      </c>
      <c r="BH110" s="211">
        <f>IF(N110="sníž. přenesená",J110,0)</f>
        <v>0</v>
      </c>
      <c r="BI110" s="211">
        <f>IF(N110="nulová",J110,0)</f>
        <v>0</v>
      </c>
      <c r="BJ110" s="210" t="s">
        <v>80</v>
      </c>
      <c r="BK110" s="207"/>
      <c r="BL110" s="207"/>
      <c r="BM110" s="207"/>
    </row>
    <row r="111" s="2" customFormat="1" ht="18" customHeight="1">
      <c r="A111" s="37"/>
      <c r="B111" s="38"/>
      <c r="C111" s="39"/>
      <c r="D111" s="203" t="s">
        <v>140</v>
      </c>
      <c r="E111" s="204"/>
      <c r="F111" s="204"/>
      <c r="G111" s="39"/>
      <c r="H111" s="39"/>
      <c r="I111" s="39"/>
      <c r="J111" s="205">
        <v>0</v>
      </c>
      <c r="K111" s="39"/>
      <c r="L111" s="206"/>
      <c r="M111" s="207"/>
      <c r="N111" s="208" t="s">
        <v>38</v>
      </c>
      <c r="O111" s="207"/>
      <c r="P111" s="207"/>
      <c r="Q111" s="207"/>
      <c r="R111" s="207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209"/>
      <c r="AE111" s="209"/>
      <c r="AF111" s="207"/>
      <c r="AG111" s="207"/>
      <c r="AH111" s="207"/>
      <c r="AI111" s="207"/>
      <c r="AJ111" s="207"/>
      <c r="AK111" s="207"/>
      <c r="AL111" s="207"/>
      <c r="AM111" s="207"/>
      <c r="AN111" s="207"/>
      <c r="AO111" s="207"/>
      <c r="AP111" s="207"/>
      <c r="AQ111" s="207"/>
      <c r="AR111" s="207"/>
      <c r="AS111" s="207"/>
      <c r="AT111" s="207"/>
      <c r="AU111" s="207"/>
      <c r="AV111" s="207"/>
      <c r="AW111" s="207"/>
      <c r="AX111" s="207"/>
      <c r="AY111" s="210" t="s">
        <v>138</v>
      </c>
      <c r="AZ111" s="207"/>
      <c r="BA111" s="207"/>
      <c r="BB111" s="207"/>
      <c r="BC111" s="207"/>
      <c r="BD111" s="207"/>
      <c r="BE111" s="211">
        <f>IF(N111="základní",J111,0)</f>
        <v>0</v>
      </c>
      <c r="BF111" s="211">
        <f>IF(N111="snížená",J111,0)</f>
        <v>0</v>
      </c>
      <c r="BG111" s="211">
        <f>IF(N111="zákl. přenesená",J111,0)</f>
        <v>0</v>
      </c>
      <c r="BH111" s="211">
        <f>IF(N111="sníž. přenesená",J111,0)</f>
        <v>0</v>
      </c>
      <c r="BI111" s="211">
        <f>IF(N111="nulová",J111,0)</f>
        <v>0</v>
      </c>
      <c r="BJ111" s="210" t="s">
        <v>80</v>
      </c>
      <c r="BK111" s="207"/>
      <c r="BL111" s="207"/>
      <c r="BM111" s="207"/>
    </row>
    <row r="112" s="2" customFormat="1" ht="18" customHeight="1">
      <c r="A112" s="37"/>
      <c r="B112" s="38"/>
      <c r="C112" s="39"/>
      <c r="D112" s="203" t="s">
        <v>141</v>
      </c>
      <c r="E112" s="204"/>
      <c r="F112" s="204"/>
      <c r="G112" s="39"/>
      <c r="H112" s="39"/>
      <c r="I112" s="39"/>
      <c r="J112" s="205">
        <v>0</v>
      </c>
      <c r="K112" s="39"/>
      <c r="L112" s="206"/>
      <c r="M112" s="207"/>
      <c r="N112" s="208" t="s">
        <v>38</v>
      </c>
      <c r="O112" s="207"/>
      <c r="P112" s="207"/>
      <c r="Q112" s="207"/>
      <c r="R112" s="207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209"/>
      <c r="AE112" s="209"/>
      <c r="AF112" s="207"/>
      <c r="AG112" s="207"/>
      <c r="AH112" s="207"/>
      <c r="AI112" s="207"/>
      <c r="AJ112" s="207"/>
      <c r="AK112" s="207"/>
      <c r="AL112" s="207"/>
      <c r="AM112" s="207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207"/>
      <c r="AY112" s="210" t="s">
        <v>138</v>
      </c>
      <c r="AZ112" s="207"/>
      <c r="BA112" s="207"/>
      <c r="BB112" s="207"/>
      <c r="BC112" s="207"/>
      <c r="BD112" s="207"/>
      <c r="BE112" s="211">
        <f>IF(N112="základní",J112,0)</f>
        <v>0</v>
      </c>
      <c r="BF112" s="211">
        <f>IF(N112="snížená",J112,0)</f>
        <v>0</v>
      </c>
      <c r="BG112" s="211">
        <f>IF(N112="zákl. přenesená",J112,0)</f>
        <v>0</v>
      </c>
      <c r="BH112" s="211">
        <f>IF(N112="sníž. přenesená",J112,0)</f>
        <v>0</v>
      </c>
      <c r="BI112" s="211">
        <f>IF(N112="nulová",J112,0)</f>
        <v>0</v>
      </c>
      <c r="BJ112" s="210" t="s">
        <v>80</v>
      </c>
      <c r="BK112" s="207"/>
      <c r="BL112" s="207"/>
      <c r="BM112" s="207"/>
    </row>
    <row r="113" s="2" customFormat="1" ht="18" customHeight="1">
      <c r="A113" s="37"/>
      <c r="B113" s="38"/>
      <c r="C113" s="39"/>
      <c r="D113" s="203" t="s">
        <v>142</v>
      </c>
      <c r="E113" s="204"/>
      <c r="F113" s="204"/>
      <c r="G113" s="39"/>
      <c r="H113" s="39"/>
      <c r="I113" s="39"/>
      <c r="J113" s="205">
        <v>0</v>
      </c>
      <c r="K113" s="39"/>
      <c r="L113" s="206"/>
      <c r="M113" s="207"/>
      <c r="N113" s="208" t="s">
        <v>38</v>
      </c>
      <c r="O113" s="207"/>
      <c r="P113" s="207"/>
      <c r="Q113" s="207"/>
      <c r="R113" s="207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7"/>
      <c r="AG113" s="207"/>
      <c r="AH113" s="207"/>
      <c r="AI113" s="207"/>
      <c r="AJ113" s="207"/>
      <c r="AK113" s="207"/>
      <c r="AL113" s="207"/>
      <c r="AM113" s="207"/>
      <c r="AN113" s="207"/>
      <c r="AO113" s="207"/>
      <c r="AP113" s="207"/>
      <c r="AQ113" s="207"/>
      <c r="AR113" s="207"/>
      <c r="AS113" s="207"/>
      <c r="AT113" s="207"/>
      <c r="AU113" s="207"/>
      <c r="AV113" s="207"/>
      <c r="AW113" s="207"/>
      <c r="AX113" s="207"/>
      <c r="AY113" s="210" t="s">
        <v>138</v>
      </c>
      <c r="AZ113" s="207"/>
      <c r="BA113" s="207"/>
      <c r="BB113" s="207"/>
      <c r="BC113" s="207"/>
      <c r="BD113" s="207"/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210" t="s">
        <v>80</v>
      </c>
      <c r="BK113" s="207"/>
      <c r="BL113" s="207"/>
      <c r="BM113" s="207"/>
    </row>
    <row r="114" s="2" customFormat="1" ht="18" customHeight="1">
      <c r="A114" s="37"/>
      <c r="B114" s="38"/>
      <c r="C114" s="39"/>
      <c r="D114" s="204" t="s">
        <v>143</v>
      </c>
      <c r="E114" s="39"/>
      <c r="F114" s="39"/>
      <c r="G114" s="39"/>
      <c r="H114" s="39"/>
      <c r="I114" s="39"/>
      <c r="J114" s="205">
        <f>ROUND(J32*T114,2)</f>
        <v>0</v>
      </c>
      <c r="K114" s="39"/>
      <c r="L114" s="206"/>
      <c r="M114" s="207"/>
      <c r="N114" s="208" t="s">
        <v>38</v>
      </c>
      <c r="O114" s="207"/>
      <c r="P114" s="207"/>
      <c r="Q114" s="207"/>
      <c r="R114" s="207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7"/>
      <c r="AG114" s="207"/>
      <c r="AH114" s="207"/>
      <c r="AI114" s="207"/>
      <c r="AJ114" s="207"/>
      <c r="AK114" s="207"/>
      <c r="AL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207"/>
      <c r="AY114" s="210" t="s">
        <v>144</v>
      </c>
      <c r="AZ114" s="207"/>
      <c r="BA114" s="207"/>
      <c r="BB114" s="207"/>
      <c r="BC114" s="207"/>
      <c r="BD114" s="207"/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210" t="s">
        <v>80</v>
      </c>
      <c r="BK114" s="207"/>
      <c r="BL114" s="207"/>
      <c r="BM114" s="207"/>
    </row>
    <row r="115" s="2" customForma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9.28" customHeight="1">
      <c r="A116" s="37"/>
      <c r="B116" s="38"/>
      <c r="C116" s="212" t="s">
        <v>145</v>
      </c>
      <c r="D116" s="187"/>
      <c r="E116" s="187"/>
      <c r="F116" s="187"/>
      <c r="G116" s="187"/>
      <c r="H116" s="187"/>
      <c r="I116" s="187"/>
      <c r="J116" s="213">
        <f>ROUND(J98+J108,2)</f>
        <v>0</v>
      </c>
      <c r="K116" s="187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21" s="2" customFormat="1" ht="6.96" customHeight="1">
      <c r="A121" s="37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4.96" customHeight="1">
      <c r="A122" s="37"/>
      <c r="B122" s="38"/>
      <c r="C122" s="22" t="s">
        <v>146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16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9"/>
      <c r="D125" s="39"/>
      <c r="E125" s="185" t="str">
        <f>E7</f>
        <v>Oprava místních komunikací Na Kopci v obci Kravsko</v>
      </c>
      <c r="F125" s="31"/>
      <c r="G125" s="31"/>
      <c r="H125" s="31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" customFormat="1" ht="12" customHeight="1">
      <c r="B126" s="20"/>
      <c r="C126" s="31" t="s">
        <v>118</v>
      </c>
      <c r="D126" s="21"/>
      <c r="E126" s="21"/>
      <c r="F126" s="21"/>
      <c r="G126" s="21"/>
      <c r="H126" s="21"/>
      <c r="I126" s="21"/>
      <c r="J126" s="21"/>
      <c r="K126" s="21"/>
      <c r="L126" s="19"/>
    </row>
    <row r="127" s="2" customFormat="1" ht="16.5" customHeight="1">
      <c r="A127" s="37"/>
      <c r="B127" s="38"/>
      <c r="C127" s="39"/>
      <c r="D127" s="39"/>
      <c r="E127" s="185" t="s">
        <v>119</v>
      </c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31" t="s">
        <v>120</v>
      </c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6.5" customHeight="1">
      <c r="A129" s="37"/>
      <c r="B129" s="38"/>
      <c r="C129" s="39"/>
      <c r="D129" s="39"/>
      <c r="E129" s="75" t="str">
        <f>E11</f>
        <v>001 - Místní komunikace 1</v>
      </c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6.96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2" customHeight="1">
      <c r="A131" s="37"/>
      <c r="B131" s="38"/>
      <c r="C131" s="31" t="s">
        <v>20</v>
      </c>
      <c r="D131" s="39"/>
      <c r="E131" s="39"/>
      <c r="F131" s="26" t="str">
        <f>F14</f>
        <v xml:space="preserve"> </v>
      </c>
      <c r="G131" s="39"/>
      <c r="H131" s="39"/>
      <c r="I131" s="31" t="s">
        <v>22</v>
      </c>
      <c r="J131" s="78" t="str">
        <f>IF(J14="","",J14)</f>
        <v>26. 11. 2021</v>
      </c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6.96" customHeight="1">
      <c r="A132" s="37"/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5.15" customHeight="1">
      <c r="A133" s="37"/>
      <c r="B133" s="38"/>
      <c r="C133" s="31" t="s">
        <v>24</v>
      </c>
      <c r="D133" s="39"/>
      <c r="E133" s="39"/>
      <c r="F133" s="26" t="str">
        <f>E17</f>
        <v xml:space="preserve"> </v>
      </c>
      <c r="G133" s="39"/>
      <c r="H133" s="39"/>
      <c r="I133" s="31" t="s">
        <v>29</v>
      </c>
      <c r="J133" s="35" t="str">
        <f>E23</f>
        <v xml:space="preserve"> </v>
      </c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5.15" customHeight="1">
      <c r="A134" s="37"/>
      <c r="B134" s="38"/>
      <c r="C134" s="31" t="s">
        <v>27</v>
      </c>
      <c r="D134" s="39"/>
      <c r="E134" s="39"/>
      <c r="F134" s="26" t="str">
        <f>IF(E20="","",E20)</f>
        <v>Vyplň údaj</v>
      </c>
      <c r="G134" s="39"/>
      <c r="H134" s="39"/>
      <c r="I134" s="31" t="s">
        <v>31</v>
      </c>
      <c r="J134" s="35" t="str">
        <f>E26</f>
        <v xml:space="preserve"> </v>
      </c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10.32" customHeight="1">
      <c r="A135" s="37"/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6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11" customFormat="1" ht="29.28" customHeight="1">
      <c r="A136" s="214"/>
      <c r="B136" s="215"/>
      <c r="C136" s="216" t="s">
        <v>147</v>
      </c>
      <c r="D136" s="217" t="s">
        <v>58</v>
      </c>
      <c r="E136" s="217" t="s">
        <v>54</v>
      </c>
      <c r="F136" s="217" t="s">
        <v>55</v>
      </c>
      <c r="G136" s="217" t="s">
        <v>148</v>
      </c>
      <c r="H136" s="217" t="s">
        <v>149</v>
      </c>
      <c r="I136" s="217" t="s">
        <v>150</v>
      </c>
      <c r="J136" s="217" t="s">
        <v>126</v>
      </c>
      <c r="K136" s="218" t="s">
        <v>151</v>
      </c>
      <c r="L136" s="219"/>
      <c r="M136" s="99" t="s">
        <v>1</v>
      </c>
      <c r="N136" s="100" t="s">
        <v>37</v>
      </c>
      <c r="O136" s="100" t="s">
        <v>152</v>
      </c>
      <c r="P136" s="100" t="s">
        <v>153</v>
      </c>
      <c r="Q136" s="100" t="s">
        <v>154</v>
      </c>
      <c r="R136" s="100" t="s">
        <v>155</v>
      </c>
      <c r="S136" s="100" t="s">
        <v>156</v>
      </c>
      <c r="T136" s="101" t="s">
        <v>157</v>
      </c>
      <c r="U136" s="214"/>
      <c r="V136" s="214"/>
      <c r="W136" s="214"/>
      <c r="X136" s="214"/>
      <c r="Y136" s="214"/>
      <c r="Z136" s="214"/>
      <c r="AA136" s="214"/>
      <c r="AB136" s="214"/>
      <c r="AC136" s="214"/>
      <c r="AD136" s="214"/>
      <c r="AE136" s="214"/>
    </row>
    <row r="137" s="2" customFormat="1" ht="22.8" customHeight="1">
      <c r="A137" s="37"/>
      <c r="B137" s="38"/>
      <c r="C137" s="106" t="s">
        <v>158</v>
      </c>
      <c r="D137" s="39"/>
      <c r="E137" s="39"/>
      <c r="F137" s="39"/>
      <c r="G137" s="39"/>
      <c r="H137" s="39"/>
      <c r="I137" s="39"/>
      <c r="J137" s="220">
        <f>BK137</f>
        <v>0</v>
      </c>
      <c r="K137" s="39"/>
      <c r="L137" s="43"/>
      <c r="M137" s="102"/>
      <c r="N137" s="221"/>
      <c r="O137" s="103"/>
      <c r="P137" s="222">
        <f>P138</f>
        <v>0</v>
      </c>
      <c r="Q137" s="103"/>
      <c r="R137" s="222">
        <f>R138</f>
        <v>125.49727000000002</v>
      </c>
      <c r="S137" s="103"/>
      <c r="T137" s="223">
        <f>T138</f>
        <v>204.43999999999997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72</v>
      </c>
      <c r="AU137" s="16" t="s">
        <v>128</v>
      </c>
      <c r="BK137" s="224">
        <f>BK138</f>
        <v>0</v>
      </c>
    </row>
    <row r="138" s="12" customFormat="1" ht="25.92" customHeight="1">
      <c r="A138" s="12"/>
      <c r="B138" s="225"/>
      <c r="C138" s="226"/>
      <c r="D138" s="227" t="s">
        <v>72</v>
      </c>
      <c r="E138" s="228" t="s">
        <v>159</v>
      </c>
      <c r="F138" s="228" t="s">
        <v>160</v>
      </c>
      <c r="G138" s="226"/>
      <c r="H138" s="226"/>
      <c r="I138" s="229"/>
      <c r="J138" s="230">
        <f>BK138</f>
        <v>0</v>
      </c>
      <c r="K138" s="226"/>
      <c r="L138" s="231"/>
      <c r="M138" s="232"/>
      <c r="N138" s="233"/>
      <c r="O138" s="233"/>
      <c r="P138" s="234">
        <f>P139+P182+P215+P231+P258+P311</f>
        <v>0</v>
      </c>
      <c r="Q138" s="233"/>
      <c r="R138" s="234">
        <f>R139+R182+R215+R231+R258+R311</f>
        <v>125.49727000000002</v>
      </c>
      <c r="S138" s="233"/>
      <c r="T138" s="235">
        <f>T139+T182+T215+T231+T258+T311</f>
        <v>204.43999999999997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6" t="s">
        <v>80</v>
      </c>
      <c r="AT138" s="237" t="s">
        <v>72</v>
      </c>
      <c r="AU138" s="237" t="s">
        <v>73</v>
      </c>
      <c r="AY138" s="236" t="s">
        <v>161</v>
      </c>
      <c r="BK138" s="238">
        <f>BK139+BK182+BK215+BK231+BK258+BK311</f>
        <v>0</v>
      </c>
    </row>
    <row r="139" s="12" customFormat="1" ht="22.8" customHeight="1">
      <c r="A139" s="12"/>
      <c r="B139" s="225"/>
      <c r="C139" s="226"/>
      <c r="D139" s="227" t="s">
        <v>72</v>
      </c>
      <c r="E139" s="239" t="s">
        <v>80</v>
      </c>
      <c r="F139" s="239" t="s">
        <v>162</v>
      </c>
      <c r="G139" s="226"/>
      <c r="H139" s="226"/>
      <c r="I139" s="229"/>
      <c r="J139" s="240">
        <f>BK139</f>
        <v>0</v>
      </c>
      <c r="K139" s="226"/>
      <c r="L139" s="231"/>
      <c r="M139" s="232"/>
      <c r="N139" s="233"/>
      <c r="O139" s="233"/>
      <c r="P139" s="234">
        <f>SUM(P140:P181)</f>
        <v>0</v>
      </c>
      <c r="Q139" s="233"/>
      <c r="R139" s="234">
        <f>SUM(R140:R181)</f>
        <v>42.5</v>
      </c>
      <c r="S139" s="233"/>
      <c r="T139" s="235">
        <f>SUM(T140:T181)</f>
        <v>203.23999999999998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36" t="s">
        <v>80</v>
      </c>
      <c r="AT139" s="237" t="s">
        <v>72</v>
      </c>
      <c r="AU139" s="237" t="s">
        <v>80</v>
      </c>
      <c r="AY139" s="236" t="s">
        <v>161</v>
      </c>
      <c r="BK139" s="238">
        <f>SUM(BK140:BK181)</f>
        <v>0</v>
      </c>
    </row>
    <row r="140" s="2" customFormat="1" ht="33" customHeight="1">
      <c r="A140" s="37"/>
      <c r="B140" s="38"/>
      <c r="C140" s="241" t="s">
        <v>80</v>
      </c>
      <c r="D140" s="241" t="s">
        <v>163</v>
      </c>
      <c r="E140" s="242" t="s">
        <v>164</v>
      </c>
      <c r="F140" s="243" t="s">
        <v>165</v>
      </c>
      <c r="G140" s="244" t="s">
        <v>166</v>
      </c>
      <c r="H140" s="245">
        <v>83</v>
      </c>
      <c r="I140" s="246"/>
      <c r="J140" s="247">
        <f>ROUND(I140*H140,2)</f>
        <v>0</v>
      </c>
      <c r="K140" s="243" t="s">
        <v>167</v>
      </c>
      <c r="L140" s="43"/>
      <c r="M140" s="248" t="s">
        <v>1</v>
      </c>
      <c r="N140" s="249" t="s">
        <v>38</v>
      </c>
      <c r="O140" s="90"/>
      <c r="P140" s="250">
        <f>O140*H140</f>
        <v>0</v>
      </c>
      <c r="Q140" s="250">
        <v>0</v>
      </c>
      <c r="R140" s="250">
        <f>Q140*H140</f>
        <v>0</v>
      </c>
      <c r="S140" s="250">
        <v>0.57999999999999996</v>
      </c>
      <c r="T140" s="251">
        <f>S140*H140</f>
        <v>48.139999999999993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52" t="s">
        <v>168</v>
      </c>
      <c r="AT140" s="252" t="s">
        <v>163</v>
      </c>
      <c r="AU140" s="252" t="s">
        <v>82</v>
      </c>
      <c r="AY140" s="16" t="s">
        <v>161</v>
      </c>
      <c r="BE140" s="253">
        <f>IF(N140="základní",J140,0)</f>
        <v>0</v>
      </c>
      <c r="BF140" s="253">
        <f>IF(N140="snížená",J140,0)</f>
        <v>0</v>
      </c>
      <c r="BG140" s="253">
        <f>IF(N140="zákl. přenesená",J140,0)</f>
        <v>0</v>
      </c>
      <c r="BH140" s="253">
        <f>IF(N140="sníž. přenesená",J140,0)</f>
        <v>0</v>
      </c>
      <c r="BI140" s="253">
        <f>IF(N140="nulová",J140,0)</f>
        <v>0</v>
      </c>
      <c r="BJ140" s="16" t="s">
        <v>80</v>
      </c>
      <c r="BK140" s="253">
        <f>ROUND(I140*H140,2)</f>
        <v>0</v>
      </c>
      <c r="BL140" s="16" t="s">
        <v>168</v>
      </c>
      <c r="BM140" s="252" t="s">
        <v>169</v>
      </c>
    </row>
    <row r="141" s="2" customFormat="1">
      <c r="A141" s="37"/>
      <c r="B141" s="38"/>
      <c r="C141" s="39"/>
      <c r="D141" s="254" t="s">
        <v>170</v>
      </c>
      <c r="E141" s="39"/>
      <c r="F141" s="255" t="s">
        <v>171</v>
      </c>
      <c r="G141" s="39"/>
      <c r="H141" s="39"/>
      <c r="I141" s="209"/>
      <c r="J141" s="39"/>
      <c r="K141" s="39"/>
      <c r="L141" s="43"/>
      <c r="M141" s="256"/>
      <c r="N141" s="257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170</v>
      </c>
      <c r="AU141" s="16" t="s">
        <v>82</v>
      </c>
    </row>
    <row r="142" s="2" customFormat="1">
      <c r="A142" s="37"/>
      <c r="B142" s="38"/>
      <c r="C142" s="39"/>
      <c r="D142" s="258" t="s">
        <v>172</v>
      </c>
      <c r="E142" s="39"/>
      <c r="F142" s="259" t="s">
        <v>173</v>
      </c>
      <c r="G142" s="39"/>
      <c r="H142" s="39"/>
      <c r="I142" s="209"/>
      <c r="J142" s="39"/>
      <c r="K142" s="39"/>
      <c r="L142" s="43"/>
      <c r="M142" s="256"/>
      <c r="N142" s="257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172</v>
      </c>
      <c r="AU142" s="16" t="s">
        <v>82</v>
      </c>
    </row>
    <row r="143" s="13" customFormat="1">
      <c r="A143" s="13"/>
      <c r="B143" s="260"/>
      <c r="C143" s="261"/>
      <c r="D143" s="254" t="s">
        <v>174</v>
      </c>
      <c r="E143" s="262" t="s">
        <v>109</v>
      </c>
      <c r="F143" s="263" t="s">
        <v>175</v>
      </c>
      <c r="G143" s="261"/>
      <c r="H143" s="264">
        <v>83</v>
      </c>
      <c r="I143" s="265"/>
      <c r="J143" s="261"/>
      <c r="K143" s="261"/>
      <c r="L143" s="266"/>
      <c r="M143" s="267"/>
      <c r="N143" s="268"/>
      <c r="O143" s="268"/>
      <c r="P143" s="268"/>
      <c r="Q143" s="268"/>
      <c r="R143" s="268"/>
      <c r="S143" s="268"/>
      <c r="T143" s="26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70" t="s">
        <v>174</v>
      </c>
      <c r="AU143" s="270" t="s">
        <v>82</v>
      </c>
      <c r="AV143" s="13" t="s">
        <v>82</v>
      </c>
      <c r="AW143" s="13" t="s">
        <v>30</v>
      </c>
      <c r="AX143" s="13" t="s">
        <v>80</v>
      </c>
      <c r="AY143" s="270" t="s">
        <v>161</v>
      </c>
    </row>
    <row r="144" s="2" customFormat="1" ht="24.15" customHeight="1">
      <c r="A144" s="37"/>
      <c r="B144" s="38"/>
      <c r="C144" s="241" t="s">
        <v>82</v>
      </c>
      <c r="D144" s="241" t="s">
        <v>163</v>
      </c>
      <c r="E144" s="242" t="s">
        <v>176</v>
      </c>
      <c r="F144" s="243" t="s">
        <v>177</v>
      </c>
      <c r="G144" s="244" t="s">
        <v>166</v>
      </c>
      <c r="H144" s="245">
        <v>705</v>
      </c>
      <c r="I144" s="246"/>
      <c r="J144" s="247">
        <f>ROUND(I144*H144,2)</f>
        <v>0</v>
      </c>
      <c r="K144" s="243" t="s">
        <v>167</v>
      </c>
      <c r="L144" s="43"/>
      <c r="M144" s="248" t="s">
        <v>1</v>
      </c>
      <c r="N144" s="249" t="s">
        <v>38</v>
      </c>
      <c r="O144" s="90"/>
      <c r="P144" s="250">
        <f>O144*H144</f>
        <v>0</v>
      </c>
      <c r="Q144" s="250">
        <v>0</v>
      </c>
      <c r="R144" s="250">
        <f>Q144*H144</f>
        <v>0</v>
      </c>
      <c r="S144" s="250">
        <v>0.22</v>
      </c>
      <c r="T144" s="251">
        <f>S144*H144</f>
        <v>155.09999999999999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2" t="s">
        <v>168</v>
      </c>
      <c r="AT144" s="252" t="s">
        <v>163</v>
      </c>
      <c r="AU144" s="252" t="s">
        <v>82</v>
      </c>
      <c r="AY144" s="16" t="s">
        <v>161</v>
      </c>
      <c r="BE144" s="253">
        <f>IF(N144="základní",J144,0)</f>
        <v>0</v>
      </c>
      <c r="BF144" s="253">
        <f>IF(N144="snížená",J144,0)</f>
        <v>0</v>
      </c>
      <c r="BG144" s="253">
        <f>IF(N144="zákl. přenesená",J144,0)</f>
        <v>0</v>
      </c>
      <c r="BH144" s="253">
        <f>IF(N144="sníž. přenesená",J144,0)</f>
        <v>0</v>
      </c>
      <c r="BI144" s="253">
        <f>IF(N144="nulová",J144,0)</f>
        <v>0</v>
      </c>
      <c r="BJ144" s="16" t="s">
        <v>80</v>
      </c>
      <c r="BK144" s="253">
        <f>ROUND(I144*H144,2)</f>
        <v>0</v>
      </c>
      <c r="BL144" s="16" t="s">
        <v>168</v>
      </c>
      <c r="BM144" s="252" t="s">
        <v>178</v>
      </c>
    </row>
    <row r="145" s="2" customFormat="1">
      <c r="A145" s="37"/>
      <c r="B145" s="38"/>
      <c r="C145" s="39"/>
      <c r="D145" s="254" t="s">
        <v>170</v>
      </c>
      <c r="E145" s="39"/>
      <c r="F145" s="255" t="s">
        <v>179</v>
      </c>
      <c r="G145" s="39"/>
      <c r="H145" s="39"/>
      <c r="I145" s="209"/>
      <c r="J145" s="39"/>
      <c r="K145" s="39"/>
      <c r="L145" s="43"/>
      <c r="M145" s="256"/>
      <c r="N145" s="257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170</v>
      </c>
      <c r="AU145" s="16" t="s">
        <v>82</v>
      </c>
    </row>
    <row r="146" s="2" customFormat="1">
      <c r="A146" s="37"/>
      <c r="B146" s="38"/>
      <c r="C146" s="39"/>
      <c r="D146" s="258" t="s">
        <v>172</v>
      </c>
      <c r="E146" s="39"/>
      <c r="F146" s="259" t="s">
        <v>180</v>
      </c>
      <c r="G146" s="39"/>
      <c r="H146" s="39"/>
      <c r="I146" s="209"/>
      <c r="J146" s="39"/>
      <c r="K146" s="39"/>
      <c r="L146" s="43"/>
      <c r="M146" s="256"/>
      <c r="N146" s="257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172</v>
      </c>
      <c r="AU146" s="16" t="s">
        <v>82</v>
      </c>
    </row>
    <row r="147" s="13" customFormat="1">
      <c r="A147" s="13"/>
      <c r="B147" s="260"/>
      <c r="C147" s="261"/>
      <c r="D147" s="254" t="s">
        <v>174</v>
      </c>
      <c r="E147" s="262" t="s">
        <v>116</v>
      </c>
      <c r="F147" s="263" t="s">
        <v>181</v>
      </c>
      <c r="G147" s="261"/>
      <c r="H147" s="264">
        <v>705</v>
      </c>
      <c r="I147" s="265"/>
      <c r="J147" s="261"/>
      <c r="K147" s="261"/>
      <c r="L147" s="266"/>
      <c r="M147" s="267"/>
      <c r="N147" s="268"/>
      <c r="O147" s="268"/>
      <c r="P147" s="268"/>
      <c r="Q147" s="268"/>
      <c r="R147" s="268"/>
      <c r="S147" s="268"/>
      <c r="T147" s="26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70" t="s">
        <v>174</v>
      </c>
      <c r="AU147" s="270" t="s">
        <v>82</v>
      </c>
      <c r="AV147" s="13" t="s">
        <v>82</v>
      </c>
      <c r="AW147" s="13" t="s">
        <v>30</v>
      </c>
      <c r="AX147" s="13" t="s">
        <v>80</v>
      </c>
      <c r="AY147" s="270" t="s">
        <v>161</v>
      </c>
    </row>
    <row r="148" s="2" customFormat="1" ht="37.8" customHeight="1">
      <c r="A148" s="37"/>
      <c r="B148" s="38"/>
      <c r="C148" s="241" t="s">
        <v>182</v>
      </c>
      <c r="D148" s="241" t="s">
        <v>163</v>
      </c>
      <c r="E148" s="242" t="s">
        <v>183</v>
      </c>
      <c r="F148" s="243" t="s">
        <v>184</v>
      </c>
      <c r="G148" s="244" t="s">
        <v>185</v>
      </c>
      <c r="H148" s="245">
        <v>42.5</v>
      </c>
      <c r="I148" s="246"/>
      <c r="J148" s="247">
        <f>ROUND(I148*H148,2)</f>
        <v>0</v>
      </c>
      <c r="K148" s="243" t="s">
        <v>167</v>
      </c>
      <c r="L148" s="43"/>
      <c r="M148" s="248" t="s">
        <v>1</v>
      </c>
      <c r="N148" s="249" t="s">
        <v>38</v>
      </c>
      <c r="O148" s="90"/>
      <c r="P148" s="250">
        <f>O148*H148</f>
        <v>0</v>
      </c>
      <c r="Q148" s="250">
        <v>0</v>
      </c>
      <c r="R148" s="250">
        <f>Q148*H148</f>
        <v>0</v>
      </c>
      <c r="S148" s="250">
        <v>0</v>
      </c>
      <c r="T148" s="25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2" t="s">
        <v>168</v>
      </c>
      <c r="AT148" s="252" t="s">
        <v>163</v>
      </c>
      <c r="AU148" s="252" t="s">
        <v>82</v>
      </c>
      <c r="AY148" s="16" t="s">
        <v>161</v>
      </c>
      <c r="BE148" s="253">
        <f>IF(N148="základní",J148,0)</f>
        <v>0</v>
      </c>
      <c r="BF148" s="253">
        <f>IF(N148="snížená",J148,0)</f>
        <v>0</v>
      </c>
      <c r="BG148" s="253">
        <f>IF(N148="zákl. přenesená",J148,0)</f>
        <v>0</v>
      </c>
      <c r="BH148" s="253">
        <f>IF(N148="sníž. přenesená",J148,0)</f>
        <v>0</v>
      </c>
      <c r="BI148" s="253">
        <f>IF(N148="nulová",J148,0)</f>
        <v>0</v>
      </c>
      <c r="BJ148" s="16" t="s">
        <v>80</v>
      </c>
      <c r="BK148" s="253">
        <f>ROUND(I148*H148,2)</f>
        <v>0</v>
      </c>
      <c r="BL148" s="16" t="s">
        <v>168</v>
      </c>
      <c r="BM148" s="252" t="s">
        <v>186</v>
      </c>
    </row>
    <row r="149" s="2" customFormat="1">
      <c r="A149" s="37"/>
      <c r="B149" s="38"/>
      <c r="C149" s="39"/>
      <c r="D149" s="254" t="s">
        <v>170</v>
      </c>
      <c r="E149" s="39"/>
      <c r="F149" s="255" t="s">
        <v>187</v>
      </c>
      <c r="G149" s="39"/>
      <c r="H149" s="39"/>
      <c r="I149" s="209"/>
      <c r="J149" s="39"/>
      <c r="K149" s="39"/>
      <c r="L149" s="43"/>
      <c r="M149" s="256"/>
      <c r="N149" s="257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170</v>
      </c>
      <c r="AU149" s="16" t="s">
        <v>82</v>
      </c>
    </row>
    <row r="150" s="2" customFormat="1">
      <c r="A150" s="37"/>
      <c r="B150" s="38"/>
      <c r="C150" s="39"/>
      <c r="D150" s="258" t="s">
        <v>172</v>
      </c>
      <c r="E150" s="39"/>
      <c r="F150" s="259" t="s">
        <v>188</v>
      </c>
      <c r="G150" s="39"/>
      <c r="H150" s="39"/>
      <c r="I150" s="209"/>
      <c r="J150" s="39"/>
      <c r="K150" s="39"/>
      <c r="L150" s="43"/>
      <c r="M150" s="256"/>
      <c r="N150" s="257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172</v>
      </c>
      <c r="AU150" s="16" t="s">
        <v>82</v>
      </c>
    </row>
    <row r="151" s="2" customFormat="1">
      <c r="A151" s="37"/>
      <c r="B151" s="38"/>
      <c r="C151" s="39"/>
      <c r="D151" s="254" t="s">
        <v>189</v>
      </c>
      <c r="E151" s="39"/>
      <c r="F151" s="271" t="s">
        <v>190</v>
      </c>
      <c r="G151" s="39"/>
      <c r="H151" s="39"/>
      <c r="I151" s="209"/>
      <c r="J151" s="39"/>
      <c r="K151" s="39"/>
      <c r="L151" s="43"/>
      <c r="M151" s="256"/>
      <c r="N151" s="257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189</v>
      </c>
      <c r="AU151" s="16" t="s">
        <v>82</v>
      </c>
    </row>
    <row r="152" s="13" customFormat="1">
      <c r="A152" s="13"/>
      <c r="B152" s="260"/>
      <c r="C152" s="261"/>
      <c r="D152" s="254" t="s">
        <v>174</v>
      </c>
      <c r="E152" s="262" t="s">
        <v>1</v>
      </c>
      <c r="F152" s="263" t="s">
        <v>191</v>
      </c>
      <c r="G152" s="261"/>
      <c r="H152" s="264">
        <v>42.5</v>
      </c>
      <c r="I152" s="265"/>
      <c r="J152" s="261"/>
      <c r="K152" s="261"/>
      <c r="L152" s="266"/>
      <c r="M152" s="267"/>
      <c r="N152" s="268"/>
      <c r="O152" s="268"/>
      <c r="P152" s="268"/>
      <c r="Q152" s="268"/>
      <c r="R152" s="268"/>
      <c r="S152" s="268"/>
      <c r="T152" s="26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70" t="s">
        <v>174</v>
      </c>
      <c r="AU152" s="270" t="s">
        <v>82</v>
      </c>
      <c r="AV152" s="13" t="s">
        <v>82</v>
      </c>
      <c r="AW152" s="13" t="s">
        <v>30</v>
      </c>
      <c r="AX152" s="13" t="s">
        <v>80</v>
      </c>
      <c r="AY152" s="270" t="s">
        <v>161</v>
      </c>
    </row>
    <row r="153" s="2" customFormat="1" ht="37.8" customHeight="1">
      <c r="A153" s="37"/>
      <c r="B153" s="38"/>
      <c r="C153" s="241" t="s">
        <v>168</v>
      </c>
      <c r="D153" s="241" t="s">
        <v>163</v>
      </c>
      <c r="E153" s="242" t="s">
        <v>192</v>
      </c>
      <c r="F153" s="243" t="s">
        <v>193</v>
      </c>
      <c r="G153" s="244" t="s">
        <v>185</v>
      </c>
      <c r="H153" s="245">
        <v>42.5</v>
      </c>
      <c r="I153" s="246"/>
      <c r="J153" s="247">
        <f>ROUND(I153*H153,2)</f>
        <v>0</v>
      </c>
      <c r="K153" s="243" t="s">
        <v>167</v>
      </c>
      <c r="L153" s="43"/>
      <c r="M153" s="248" t="s">
        <v>1</v>
      </c>
      <c r="N153" s="249" t="s">
        <v>38</v>
      </c>
      <c r="O153" s="90"/>
      <c r="P153" s="250">
        <f>O153*H153</f>
        <v>0</v>
      </c>
      <c r="Q153" s="250">
        <v>0</v>
      </c>
      <c r="R153" s="250">
        <f>Q153*H153</f>
        <v>0</v>
      </c>
      <c r="S153" s="250">
        <v>0</v>
      </c>
      <c r="T153" s="25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52" t="s">
        <v>168</v>
      </c>
      <c r="AT153" s="252" t="s">
        <v>163</v>
      </c>
      <c r="AU153" s="252" t="s">
        <v>82</v>
      </c>
      <c r="AY153" s="16" t="s">
        <v>161</v>
      </c>
      <c r="BE153" s="253">
        <f>IF(N153="základní",J153,0)</f>
        <v>0</v>
      </c>
      <c r="BF153" s="253">
        <f>IF(N153="snížená",J153,0)</f>
        <v>0</v>
      </c>
      <c r="BG153" s="253">
        <f>IF(N153="zákl. přenesená",J153,0)</f>
        <v>0</v>
      </c>
      <c r="BH153" s="253">
        <f>IF(N153="sníž. přenesená",J153,0)</f>
        <v>0</v>
      </c>
      <c r="BI153" s="253">
        <f>IF(N153="nulová",J153,0)</f>
        <v>0</v>
      </c>
      <c r="BJ153" s="16" t="s">
        <v>80</v>
      </c>
      <c r="BK153" s="253">
        <f>ROUND(I153*H153,2)</f>
        <v>0</v>
      </c>
      <c r="BL153" s="16" t="s">
        <v>168</v>
      </c>
      <c r="BM153" s="252" t="s">
        <v>194</v>
      </c>
    </row>
    <row r="154" s="2" customFormat="1">
      <c r="A154" s="37"/>
      <c r="B154" s="38"/>
      <c r="C154" s="39"/>
      <c r="D154" s="254" t="s">
        <v>170</v>
      </c>
      <c r="E154" s="39"/>
      <c r="F154" s="255" t="s">
        <v>195</v>
      </c>
      <c r="G154" s="39"/>
      <c r="H154" s="39"/>
      <c r="I154" s="209"/>
      <c r="J154" s="39"/>
      <c r="K154" s="39"/>
      <c r="L154" s="43"/>
      <c r="M154" s="256"/>
      <c r="N154" s="257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170</v>
      </c>
      <c r="AU154" s="16" t="s">
        <v>82</v>
      </c>
    </row>
    <row r="155" s="2" customFormat="1">
      <c r="A155" s="37"/>
      <c r="B155" s="38"/>
      <c r="C155" s="39"/>
      <c r="D155" s="258" t="s">
        <v>172</v>
      </c>
      <c r="E155" s="39"/>
      <c r="F155" s="259" t="s">
        <v>196</v>
      </c>
      <c r="G155" s="39"/>
      <c r="H155" s="39"/>
      <c r="I155" s="209"/>
      <c r="J155" s="39"/>
      <c r="K155" s="39"/>
      <c r="L155" s="43"/>
      <c r="M155" s="256"/>
      <c r="N155" s="257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172</v>
      </c>
      <c r="AU155" s="16" t="s">
        <v>82</v>
      </c>
    </row>
    <row r="156" s="2" customFormat="1">
      <c r="A156" s="37"/>
      <c r="B156" s="38"/>
      <c r="C156" s="39"/>
      <c r="D156" s="254" t="s">
        <v>189</v>
      </c>
      <c r="E156" s="39"/>
      <c r="F156" s="271" t="s">
        <v>197</v>
      </c>
      <c r="G156" s="39"/>
      <c r="H156" s="39"/>
      <c r="I156" s="209"/>
      <c r="J156" s="39"/>
      <c r="K156" s="39"/>
      <c r="L156" s="43"/>
      <c r="M156" s="256"/>
      <c r="N156" s="257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189</v>
      </c>
      <c r="AU156" s="16" t="s">
        <v>82</v>
      </c>
    </row>
    <row r="157" s="13" customFormat="1">
      <c r="A157" s="13"/>
      <c r="B157" s="260"/>
      <c r="C157" s="261"/>
      <c r="D157" s="254" t="s">
        <v>174</v>
      </c>
      <c r="E157" s="262" t="s">
        <v>114</v>
      </c>
      <c r="F157" s="263" t="s">
        <v>198</v>
      </c>
      <c r="G157" s="261"/>
      <c r="H157" s="264">
        <v>42.5</v>
      </c>
      <c r="I157" s="265"/>
      <c r="J157" s="261"/>
      <c r="K157" s="261"/>
      <c r="L157" s="266"/>
      <c r="M157" s="267"/>
      <c r="N157" s="268"/>
      <c r="O157" s="268"/>
      <c r="P157" s="268"/>
      <c r="Q157" s="268"/>
      <c r="R157" s="268"/>
      <c r="S157" s="268"/>
      <c r="T157" s="26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70" t="s">
        <v>174</v>
      </c>
      <c r="AU157" s="270" t="s">
        <v>82</v>
      </c>
      <c r="AV157" s="13" t="s">
        <v>82</v>
      </c>
      <c r="AW157" s="13" t="s">
        <v>30</v>
      </c>
      <c r="AX157" s="13" t="s">
        <v>80</v>
      </c>
      <c r="AY157" s="270" t="s">
        <v>161</v>
      </c>
    </row>
    <row r="158" s="2" customFormat="1" ht="37.8" customHeight="1">
      <c r="A158" s="37"/>
      <c r="B158" s="38"/>
      <c r="C158" s="241" t="s">
        <v>199</v>
      </c>
      <c r="D158" s="241" t="s">
        <v>163</v>
      </c>
      <c r="E158" s="242" t="s">
        <v>200</v>
      </c>
      <c r="F158" s="243" t="s">
        <v>201</v>
      </c>
      <c r="G158" s="244" t="s">
        <v>185</v>
      </c>
      <c r="H158" s="245">
        <v>425</v>
      </c>
      <c r="I158" s="246"/>
      <c r="J158" s="247">
        <f>ROUND(I158*H158,2)</f>
        <v>0</v>
      </c>
      <c r="K158" s="243" t="s">
        <v>167</v>
      </c>
      <c r="L158" s="43"/>
      <c r="M158" s="248" t="s">
        <v>1</v>
      </c>
      <c r="N158" s="249" t="s">
        <v>38</v>
      </c>
      <c r="O158" s="90"/>
      <c r="P158" s="250">
        <f>O158*H158</f>
        <v>0</v>
      </c>
      <c r="Q158" s="250">
        <v>0</v>
      </c>
      <c r="R158" s="250">
        <f>Q158*H158</f>
        <v>0</v>
      </c>
      <c r="S158" s="250">
        <v>0</v>
      </c>
      <c r="T158" s="25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52" t="s">
        <v>168</v>
      </c>
      <c r="AT158" s="252" t="s">
        <v>163</v>
      </c>
      <c r="AU158" s="252" t="s">
        <v>82</v>
      </c>
      <c r="AY158" s="16" t="s">
        <v>161</v>
      </c>
      <c r="BE158" s="253">
        <f>IF(N158="základní",J158,0)</f>
        <v>0</v>
      </c>
      <c r="BF158" s="253">
        <f>IF(N158="snížená",J158,0)</f>
        <v>0</v>
      </c>
      <c r="BG158" s="253">
        <f>IF(N158="zákl. přenesená",J158,0)</f>
        <v>0</v>
      </c>
      <c r="BH158" s="253">
        <f>IF(N158="sníž. přenesená",J158,0)</f>
        <v>0</v>
      </c>
      <c r="BI158" s="253">
        <f>IF(N158="nulová",J158,0)</f>
        <v>0</v>
      </c>
      <c r="BJ158" s="16" t="s">
        <v>80</v>
      </c>
      <c r="BK158" s="253">
        <f>ROUND(I158*H158,2)</f>
        <v>0</v>
      </c>
      <c r="BL158" s="16" t="s">
        <v>168</v>
      </c>
      <c r="BM158" s="252" t="s">
        <v>202</v>
      </c>
    </row>
    <row r="159" s="2" customFormat="1">
      <c r="A159" s="37"/>
      <c r="B159" s="38"/>
      <c r="C159" s="39"/>
      <c r="D159" s="254" t="s">
        <v>170</v>
      </c>
      <c r="E159" s="39"/>
      <c r="F159" s="255" t="s">
        <v>203</v>
      </c>
      <c r="G159" s="39"/>
      <c r="H159" s="39"/>
      <c r="I159" s="209"/>
      <c r="J159" s="39"/>
      <c r="K159" s="39"/>
      <c r="L159" s="43"/>
      <c r="M159" s="256"/>
      <c r="N159" s="257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170</v>
      </c>
      <c r="AU159" s="16" t="s">
        <v>82</v>
      </c>
    </row>
    <row r="160" s="2" customFormat="1">
      <c r="A160" s="37"/>
      <c r="B160" s="38"/>
      <c r="C160" s="39"/>
      <c r="D160" s="258" t="s">
        <v>172</v>
      </c>
      <c r="E160" s="39"/>
      <c r="F160" s="259" t="s">
        <v>204</v>
      </c>
      <c r="G160" s="39"/>
      <c r="H160" s="39"/>
      <c r="I160" s="209"/>
      <c r="J160" s="39"/>
      <c r="K160" s="39"/>
      <c r="L160" s="43"/>
      <c r="M160" s="256"/>
      <c r="N160" s="257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172</v>
      </c>
      <c r="AU160" s="16" t="s">
        <v>82</v>
      </c>
    </row>
    <row r="161" s="2" customFormat="1">
      <c r="A161" s="37"/>
      <c r="B161" s="38"/>
      <c r="C161" s="39"/>
      <c r="D161" s="254" t="s">
        <v>189</v>
      </c>
      <c r="E161" s="39"/>
      <c r="F161" s="271" t="s">
        <v>197</v>
      </c>
      <c r="G161" s="39"/>
      <c r="H161" s="39"/>
      <c r="I161" s="209"/>
      <c r="J161" s="39"/>
      <c r="K161" s="39"/>
      <c r="L161" s="43"/>
      <c r="M161" s="256"/>
      <c r="N161" s="257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189</v>
      </c>
      <c r="AU161" s="16" t="s">
        <v>82</v>
      </c>
    </row>
    <row r="162" s="13" customFormat="1">
      <c r="A162" s="13"/>
      <c r="B162" s="260"/>
      <c r="C162" s="261"/>
      <c r="D162" s="254" t="s">
        <v>174</v>
      </c>
      <c r="E162" s="262" t="s">
        <v>1</v>
      </c>
      <c r="F162" s="263" t="s">
        <v>205</v>
      </c>
      <c r="G162" s="261"/>
      <c r="H162" s="264">
        <v>425</v>
      </c>
      <c r="I162" s="265"/>
      <c r="J162" s="261"/>
      <c r="K162" s="261"/>
      <c r="L162" s="266"/>
      <c r="M162" s="267"/>
      <c r="N162" s="268"/>
      <c r="O162" s="268"/>
      <c r="P162" s="268"/>
      <c r="Q162" s="268"/>
      <c r="R162" s="268"/>
      <c r="S162" s="268"/>
      <c r="T162" s="26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70" t="s">
        <v>174</v>
      </c>
      <c r="AU162" s="270" t="s">
        <v>82</v>
      </c>
      <c r="AV162" s="13" t="s">
        <v>82</v>
      </c>
      <c r="AW162" s="13" t="s">
        <v>30</v>
      </c>
      <c r="AX162" s="13" t="s">
        <v>80</v>
      </c>
      <c r="AY162" s="270" t="s">
        <v>161</v>
      </c>
    </row>
    <row r="163" s="2" customFormat="1" ht="33" customHeight="1">
      <c r="A163" s="37"/>
      <c r="B163" s="38"/>
      <c r="C163" s="241" t="s">
        <v>206</v>
      </c>
      <c r="D163" s="241" t="s">
        <v>163</v>
      </c>
      <c r="E163" s="242" t="s">
        <v>207</v>
      </c>
      <c r="F163" s="243" t="s">
        <v>208</v>
      </c>
      <c r="G163" s="244" t="s">
        <v>185</v>
      </c>
      <c r="H163" s="245">
        <v>42.5</v>
      </c>
      <c r="I163" s="246"/>
      <c r="J163" s="247">
        <f>ROUND(I163*H163,2)</f>
        <v>0</v>
      </c>
      <c r="K163" s="243" t="s">
        <v>167</v>
      </c>
      <c r="L163" s="43"/>
      <c r="M163" s="248" t="s">
        <v>1</v>
      </c>
      <c r="N163" s="249" t="s">
        <v>38</v>
      </c>
      <c r="O163" s="90"/>
      <c r="P163" s="250">
        <f>O163*H163</f>
        <v>0</v>
      </c>
      <c r="Q163" s="250">
        <v>0</v>
      </c>
      <c r="R163" s="250">
        <f>Q163*H163</f>
        <v>0</v>
      </c>
      <c r="S163" s="250">
        <v>0</v>
      </c>
      <c r="T163" s="25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52" t="s">
        <v>168</v>
      </c>
      <c r="AT163" s="252" t="s">
        <v>163</v>
      </c>
      <c r="AU163" s="252" t="s">
        <v>82</v>
      </c>
      <c r="AY163" s="16" t="s">
        <v>161</v>
      </c>
      <c r="BE163" s="253">
        <f>IF(N163="základní",J163,0)</f>
        <v>0</v>
      </c>
      <c r="BF163" s="253">
        <f>IF(N163="snížená",J163,0)</f>
        <v>0</v>
      </c>
      <c r="BG163" s="253">
        <f>IF(N163="zákl. přenesená",J163,0)</f>
        <v>0</v>
      </c>
      <c r="BH163" s="253">
        <f>IF(N163="sníž. přenesená",J163,0)</f>
        <v>0</v>
      </c>
      <c r="BI163" s="253">
        <f>IF(N163="nulová",J163,0)</f>
        <v>0</v>
      </c>
      <c r="BJ163" s="16" t="s">
        <v>80</v>
      </c>
      <c r="BK163" s="253">
        <f>ROUND(I163*H163,2)</f>
        <v>0</v>
      </c>
      <c r="BL163" s="16" t="s">
        <v>168</v>
      </c>
      <c r="BM163" s="252" t="s">
        <v>209</v>
      </c>
    </row>
    <row r="164" s="2" customFormat="1">
      <c r="A164" s="37"/>
      <c r="B164" s="38"/>
      <c r="C164" s="39"/>
      <c r="D164" s="254" t="s">
        <v>170</v>
      </c>
      <c r="E164" s="39"/>
      <c r="F164" s="255" t="s">
        <v>210</v>
      </c>
      <c r="G164" s="39"/>
      <c r="H164" s="39"/>
      <c r="I164" s="209"/>
      <c r="J164" s="39"/>
      <c r="K164" s="39"/>
      <c r="L164" s="43"/>
      <c r="M164" s="256"/>
      <c r="N164" s="257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170</v>
      </c>
      <c r="AU164" s="16" t="s">
        <v>82</v>
      </c>
    </row>
    <row r="165" s="2" customFormat="1">
      <c r="A165" s="37"/>
      <c r="B165" s="38"/>
      <c r="C165" s="39"/>
      <c r="D165" s="258" t="s">
        <v>172</v>
      </c>
      <c r="E165" s="39"/>
      <c r="F165" s="259" t="s">
        <v>211</v>
      </c>
      <c r="G165" s="39"/>
      <c r="H165" s="39"/>
      <c r="I165" s="209"/>
      <c r="J165" s="39"/>
      <c r="K165" s="39"/>
      <c r="L165" s="43"/>
      <c r="M165" s="256"/>
      <c r="N165" s="257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172</v>
      </c>
      <c r="AU165" s="16" t="s">
        <v>82</v>
      </c>
    </row>
    <row r="166" s="2" customFormat="1">
      <c r="A166" s="37"/>
      <c r="B166" s="38"/>
      <c r="C166" s="39"/>
      <c r="D166" s="254" t="s">
        <v>189</v>
      </c>
      <c r="E166" s="39"/>
      <c r="F166" s="271" t="s">
        <v>197</v>
      </c>
      <c r="G166" s="39"/>
      <c r="H166" s="39"/>
      <c r="I166" s="209"/>
      <c r="J166" s="39"/>
      <c r="K166" s="39"/>
      <c r="L166" s="43"/>
      <c r="M166" s="256"/>
      <c r="N166" s="257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189</v>
      </c>
      <c r="AU166" s="16" t="s">
        <v>82</v>
      </c>
    </row>
    <row r="167" s="13" customFormat="1">
      <c r="A167" s="13"/>
      <c r="B167" s="260"/>
      <c r="C167" s="261"/>
      <c r="D167" s="254" t="s">
        <v>174</v>
      </c>
      <c r="E167" s="262" t="s">
        <v>1</v>
      </c>
      <c r="F167" s="263" t="s">
        <v>212</v>
      </c>
      <c r="G167" s="261"/>
      <c r="H167" s="264">
        <v>42.5</v>
      </c>
      <c r="I167" s="265"/>
      <c r="J167" s="261"/>
      <c r="K167" s="261"/>
      <c r="L167" s="266"/>
      <c r="M167" s="267"/>
      <c r="N167" s="268"/>
      <c r="O167" s="268"/>
      <c r="P167" s="268"/>
      <c r="Q167" s="268"/>
      <c r="R167" s="268"/>
      <c r="S167" s="268"/>
      <c r="T167" s="26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70" t="s">
        <v>174</v>
      </c>
      <c r="AU167" s="270" t="s">
        <v>82</v>
      </c>
      <c r="AV167" s="13" t="s">
        <v>82</v>
      </c>
      <c r="AW167" s="13" t="s">
        <v>30</v>
      </c>
      <c r="AX167" s="13" t="s">
        <v>80</v>
      </c>
      <c r="AY167" s="270" t="s">
        <v>161</v>
      </c>
    </row>
    <row r="168" s="2" customFormat="1" ht="16.5" customHeight="1">
      <c r="A168" s="37"/>
      <c r="B168" s="38"/>
      <c r="C168" s="272" t="s">
        <v>213</v>
      </c>
      <c r="D168" s="272" t="s">
        <v>214</v>
      </c>
      <c r="E168" s="273" t="s">
        <v>215</v>
      </c>
      <c r="F168" s="274" t="s">
        <v>216</v>
      </c>
      <c r="G168" s="275" t="s">
        <v>185</v>
      </c>
      <c r="H168" s="276">
        <v>42.5</v>
      </c>
      <c r="I168" s="277"/>
      <c r="J168" s="278">
        <f>ROUND(I168*H168,2)</f>
        <v>0</v>
      </c>
      <c r="K168" s="274" t="s">
        <v>1</v>
      </c>
      <c r="L168" s="279"/>
      <c r="M168" s="280" t="s">
        <v>1</v>
      </c>
      <c r="N168" s="281" t="s">
        <v>38</v>
      </c>
      <c r="O168" s="90"/>
      <c r="P168" s="250">
        <f>O168*H168</f>
        <v>0</v>
      </c>
      <c r="Q168" s="250">
        <v>1</v>
      </c>
      <c r="R168" s="250">
        <f>Q168*H168</f>
        <v>42.5</v>
      </c>
      <c r="S168" s="250">
        <v>0</v>
      </c>
      <c r="T168" s="25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52" t="s">
        <v>217</v>
      </c>
      <c r="AT168" s="252" t="s">
        <v>214</v>
      </c>
      <c r="AU168" s="252" t="s">
        <v>82</v>
      </c>
      <c r="AY168" s="16" t="s">
        <v>161</v>
      </c>
      <c r="BE168" s="253">
        <f>IF(N168="základní",J168,0)</f>
        <v>0</v>
      </c>
      <c r="BF168" s="253">
        <f>IF(N168="snížená",J168,0)</f>
        <v>0</v>
      </c>
      <c r="BG168" s="253">
        <f>IF(N168="zákl. přenesená",J168,0)</f>
        <v>0</v>
      </c>
      <c r="BH168" s="253">
        <f>IF(N168="sníž. přenesená",J168,0)</f>
        <v>0</v>
      </c>
      <c r="BI168" s="253">
        <f>IF(N168="nulová",J168,0)</f>
        <v>0</v>
      </c>
      <c r="BJ168" s="16" t="s">
        <v>80</v>
      </c>
      <c r="BK168" s="253">
        <f>ROUND(I168*H168,2)</f>
        <v>0</v>
      </c>
      <c r="BL168" s="16" t="s">
        <v>168</v>
      </c>
      <c r="BM168" s="252" t="s">
        <v>218</v>
      </c>
    </row>
    <row r="169" s="2" customFormat="1">
      <c r="A169" s="37"/>
      <c r="B169" s="38"/>
      <c r="C169" s="39"/>
      <c r="D169" s="254" t="s">
        <v>170</v>
      </c>
      <c r="E169" s="39"/>
      <c r="F169" s="255" t="s">
        <v>219</v>
      </c>
      <c r="G169" s="39"/>
      <c r="H169" s="39"/>
      <c r="I169" s="209"/>
      <c r="J169" s="39"/>
      <c r="K169" s="39"/>
      <c r="L169" s="43"/>
      <c r="M169" s="256"/>
      <c r="N169" s="257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170</v>
      </c>
      <c r="AU169" s="16" t="s">
        <v>82</v>
      </c>
    </row>
    <row r="170" s="2" customFormat="1">
      <c r="A170" s="37"/>
      <c r="B170" s="38"/>
      <c r="C170" s="39"/>
      <c r="D170" s="254" t="s">
        <v>189</v>
      </c>
      <c r="E170" s="39"/>
      <c r="F170" s="271" t="s">
        <v>197</v>
      </c>
      <c r="G170" s="39"/>
      <c r="H170" s="39"/>
      <c r="I170" s="209"/>
      <c r="J170" s="39"/>
      <c r="K170" s="39"/>
      <c r="L170" s="43"/>
      <c r="M170" s="256"/>
      <c r="N170" s="257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189</v>
      </c>
      <c r="AU170" s="16" t="s">
        <v>82</v>
      </c>
    </row>
    <row r="171" s="13" customFormat="1">
      <c r="A171" s="13"/>
      <c r="B171" s="260"/>
      <c r="C171" s="261"/>
      <c r="D171" s="254" t="s">
        <v>174</v>
      </c>
      <c r="E171" s="262" t="s">
        <v>1</v>
      </c>
      <c r="F171" s="263" t="s">
        <v>212</v>
      </c>
      <c r="G171" s="261"/>
      <c r="H171" s="264">
        <v>42.5</v>
      </c>
      <c r="I171" s="265"/>
      <c r="J171" s="261"/>
      <c r="K171" s="261"/>
      <c r="L171" s="266"/>
      <c r="M171" s="267"/>
      <c r="N171" s="268"/>
      <c r="O171" s="268"/>
      <c r="P171" s="268"/>
      <c r="Q171" s="268"/>
      <c r="R171" s="268"/>
      <c r="S171" s="268"/>
      <c r="T171" s="26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70" t="s">
        <v>174</v>
      </c>
      <c r="AU171" s="270" t="s">
        <v>82</v>
      </c>
      <c r="AV171" s="13" t="s">
        <v>82</v>
      </c>
      <c r="AW171" s="13" t="s">
        <v>30</v>
      </c>
      <c r="AX171" s="13" t="s">
        <v>80</v>
      </c>
      <c r="AY171" s="270" t="s">
        <v>161</v>
      </c>
    </row>
    <row r="172" s="2" customFormat="1" ht="24.15" customHeight="1">
      <c r="A172" s="37"/>
      <c r="B172" s="38"/>
      <c r="C172" s="241" t="s">
        <v>217</v>
      </c>
      <c r="D172" s="241" t="s">
        <v>163</v>
      </c>
      <c r="E172" s="242" t="s">
        <v>220</v>
      </c>
      <c r="F172" s="243" t="s">
        <v>221</v>
      </c>
      <c r="G172" s="244" t="s">
        <v>222</v>
      </c>
      <c r="H172" s="245">
        <v>76.5</v>
      </c>
      <c r="I172" s="246"/>
      <c r="J172" s="247">
        <f>ROUND(I172*H172,2)</f>
        <v>0</v>
      </c>
      <c r="K172" s="243" t="s">
        <v>167</v>
      </c>
      <c r="L172" s="43"/>
      <c r="M172" s="248" t="s">
        <v>1</v>
      </c>
      <c r="N172" s="249" t="s">
        <v>38</v>
      </c>
      <c r="O172" s="90"/>
      <c r="P172" s="250">
        <f>O172*H172</f>
        <v>0</v>
      </c>
      <c r="Q172" s="250">
        <v>0</v>
      </c>
      <c r="R172" s="250">
        <f>Q172*H172</f>
        <v>0</v>
      </c>
      <c r="S172" s="250">
        <v>0</v>
      </c>
      <c r="T172" s="25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52" t="s">
        <v>168</v>
      </c>
      <c r="AT172" s="252" t="s">
        <v>163</v>
      </c>
      <c r="AU172" s="252" t="s">
        <v>82</v>
      </c>
      <c r="AY172" s="16" t="s">
        <v>161</v>
      </c>
      <c r="BE172" s="253">
        <f>IF(N172="základní",J172,0)</f>
        <v>0</v>
      </c>
      <c r="BF172" s="253">
        <f>IF(N172="snížená",J172,0)</f>
        <v>0</v>
      </c>
      <c r="BG172" s="253">
        <f>IF(N172="zákl. přenesená",J172,0)</f>
        <v>0</v>
      </c>
      <c r="BH172" s="253">
        <f>IF(N172="sníž. přenesená",J172,0)</f>
        <v>0</v>
      </c>
      <c r="BI172" s="253">
        <f>IF(N172="nulová",J172,0)</f>
        <v>0</v>
      </c>
      <c r="BJ172" s="16" t="s">
        <v>80</v>
      </c>
      <c r="BK172" s="253">
        <f>ROUND(I172*H172,2)</f>
        <v>0</v>
      </c>
      <c r="BL172" s="16" t="s">
        <v>168</v>
      </c>
      <c r="BM172" s="252" t="s">
        <v>223</v>
      </c>
    </row>
    <row r="173" s="2" customFormat="1">
      <c r="A173" s="37"/>
      <c r="B173" s="38"/>
      <c r="C173" s="39"/>
      <c r="D173" s="254" t="s">
        <v>170</v>
      </c>
      <c r="E173" s="39"/>
      <c r="F173" s="255" t="s">
        <v>224</v>
      </c>
      <c r="G173" s="39"/>
      <c r="H173" s="39"/>
      <c r="I173" s="209"/>
      <c r="J173" s="39"/>
      <c r="K173" s="39"/>
      <c r="L173" s="43"/>
      <c r="M173" s="256"/>
      <c r="N173" s="257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170</v>
      </c>
      <c r="AU173" s="16" t="s">
        <v>82</v>
      </c>
    </row>
    <row r="174" s="2" customFormat="1">
      <c r="A174" s="37"/>
      <c r="B174" s="38"/>
      <c r="C174" s="39"/>
      <c r="D174" s="258" t="s">
        <v>172</v>
      </c>
      <c r="E174" s="39"/>
      <c r="F174" s="259" t="s">
        <v>225</v>
      </c>
      <c r="G174" s="39"/>
      <c r="H174" s="39"/>
      <c r="I174" s="209"/>
      <c r="J174" s="39"/>
      <c r="K174" s="39"/>
      <c r="L174" s="43"/>
      <c r="M174" s="256"/>
      <c r="N174" s="257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172</v>
      </c>
      <c r="AU174" s="16" t="s">
        <v>82</v>
      </c>
    </row>
    <row r="175" s="2" customFormat="1">
      <c r="A175" s="37"/>
      <c r="B175" s="38"/>
      <c r="C175" s="39"/>
      <c r="D175" s="254" t="s">
        <v>189</v>
      </c>
      <c r="E175" s="39"/>
      <c r="F175" s="271" t="s">
        <v>190</v>
      </c>
      <c r="G175" s="39"/>
      <c r="H175" s="39"/>
      <c r="I175" s="209"/>
      <c r="J175" s="39"/>
      <c r="K175" s="39"/>
      <c r="L175" s="43"/>
      <c r="M175" s="256"/>
      <c r="N175" s="257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189</v>
      </c>
      <c r="AU175" s="16" t="s">
        <v>82</v>
      </c>
    </row>
    <row r="176" s="13" customFormat="1">
      <c r="A176" s="13"/>
      <c r="B176" s="260"/>
      <c r="C176" s="261"/>
      <c r="D176" s="254" t="s">
        <v>174</v>
      </c>
      <c r="E176" s="262" t="s">
        <v>1</v>
      </c>
      <c r="F176" s="263" t="s">
        <v>226</v>
      </c>
      <c r="G176" s="261"/>
      <c r="H176" s="264">
        <v>76.5</v>
      </c>
      <c r="I176" s="265"/>
      <c r="J176" s="261"/>
      <c r="K176" s="261"/>
      <c r="L176" s="266"/>
      <c r="M176" s="267"/>
      <c r="N176" s="268"/>
      <c r="O176" s="268"/>
      <c r="P176" s="268"/>
      <c r="Q176" s="268"/>
      <c r="R176" s="268"/>
      <c r="S176" s="268"/>
      <c r="T176" s="26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70" t="s">
        <v>174</v>
      </c>
      <c r="AU176" s="270" t="s">
        <v>82</v>
      </c>
      <c r="AV176" s="13" t="s">
        <v>82</v>
      </c>
      <c r="AW176" s="13" t="s">
        <v>30</v>
      </c>
      <c r="AX176" s="13" t="s">
        <v>80</v>
      </c>
      <c r="AY176" s="270" t="s">
        <v>161</v>
      </c>
    </row>
    <row r="177" s="2" customFormat="1" ht="16.5" customHeight="1">
      <c r="A177" s="37"/>
      <c r="B177" s="38"/>
      <c r="C177" s="241" t="s">
        <v>227</v>
      </c>
      <c r="D177" s="241" t="s">
        <v>163</v>
      </c>
      <c r="E177" s="242" t="s">
        <v>228</v>
      </c>
      <c r="F177" s="243" t="s">
        <v>229</v>
      </c>
      <c r="G177" s="244" t="s">
        <v>185</v>
      </c>
      <c r="H177" s="245">
        <v>42.5</v>
      </c>
      <c r="I177" s="246"/>
      <c r="J177" s="247">
        <f>ROUND(I177*H177,2)</f>
        <v>0</v>
      </c>
      <c r="K177" s="243" t="s">
        <v>167</v>
      </c>
      <c r="L177" s="43"/>
      <c r="M177" s="248" t="s">
        <v>1</v>
      </c>
      <c r="N177" s="249" t="s">
        <v>38</v>
      </c>
      <c r="O177" s="90"/>
      <c r="P177" s="250">
        <f>O177*H177</f>
        <v>0</v>
      </c>
      <c r="Q177" s="250">
        <v>0</v>
      </c>
      <c r="R177" s="250">
        <f>Q177*H177</f>
        <v>0</v>
      </c>
      <c r="S177" s="250">
        <v>0</v>
      </c>
      <c r="T177" s="25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52" t="s">
        <v>168</v>
      </c>
      <c r="AT177" s="252" t="s">
        <v>163</v>
      </c>
      <c r="AU177" s="252" t="s">
        <v>82</v>
      </c>
      <c r="AY177" s="16" t="s">
        <v>161</v>
      </c>
      <c r="BE177" s="253">
        <f>IF(N177="základní",J177,0)</f>
        <v>0</v>
      </c>
      <c r="BF177" s="253">
        <f>IF(N177="snížená",J177,0)</f>
        <v>0</v>
      </c>
      <c r="BG177" s="253">
        <f>IF(N177="zákl. přenesená",J177,0)</f>
        <v>0</v>
      </c>
      <c r="BH177" s="253">
        <f>IF(N177="sníž. přenesená",J177,0)</f>
        <v>0</v>
      </c>
      <c r="BI177" s="253">
        <f>IF(N177="nulová",J177,0)</f>
        <v>0</v>
      </c>
      <c r="BJ177" s="16" t="s">
        <v>80</v>
      </c>
      <c r="BK177" s="253">
        <f>ROUND(I177*H177,2)</f>
        <v>0</v>
      </c>
      <c r="BL177" s="16" t="s">
        <v>168</v>
      </c>
      <c r="BM177" s="252" t="s">
        <v>230</v>
      </c>
    </row>
    <row r="178" s="2" customFormat="1">
      <c r="A178" s="37"/>
      <c r="B178" s="38"/>
      <c r="C178" s="39"/>
      <c r="D178" s="254" t="s">
        <v>170</v>
      </c>
      <c r="E178" s="39"/>
      <c r="F178" s="255" t="s">
        <v>231</v>
      </c>
      <c r="G178" s="39"/>
      <c r="H178" s="39"/>
      <c r="I178" s="209"/>
      <c r="J178" s="39"/>
      <c r="K178" s="39"/>
      <c r="L178" s="43"/>
      <c r="M178" s="256"/>
      <c r="N178" s="257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170</v>
      </c>
      <c r="AU178" s="16" t="s">
        <v>82</v>
      </c>
    </row>
    <row r="179" s="2" customFormat="1">
      <c r="A179" s="37"/>
      <c r="B179" s="38"/>
      <c r="C179" s="39"/>
      <c r="D179" s="258" t="s">
        <v>172</v>
      </c>
      <c r="E179" s="39"/>
      <c r="F179" s="259" t="s">
        <v>232</v>
      </c>
      <c r="G179" s="39"/>
      <c r="H179" s="39"/>
      <c r="I179" s="209"/>
      <c r="J179" s="39"/>
      <c r="K179" s="39"/>
      <c r="L179" s="43"/>
      <c r="M179" s="256"/>
      <c r="N179" s="257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172</v>
      </c>
      <c r="AU179" s="16" t="s">
        <v>82</v>
      </c>
    </row>
    <row r="180" s="2" customFormat="1">
      <c r="A180" s="37"/>
      <c r="B180" s="38"/>
      <c r="C180" s="39"/>
      <c r="D180" s="254" t="s">
        <v>189</v>
      </c>
      <c r="E180" s="39"/>
      <c r="F180" s="271" t="s">
        <v>190</v>
      </c>
      <c r="G180" s="39"/>
      <c r="H180" s="39"/>
      <c r="I180" s="209"/>
      <c r="J180" s="39"/>
      <c r="K180" s="39"/>
      <c r="L180" s="43"/>
      <c r="M180" s="256"/>
      <c r="N180" s="257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189</v>
      </c>
      <c r="AU180" s="16" t="s">
        <v>82</v>
      </c>
    </row>
    <row r="181" s="13" customFormat="1">
      <c r="A181" s="13"/>
      <c r="B181" s="260"/>
      <c r="C181" s="261"/>
      <c r="D181" s="254" t="s">
        <v>174</v>
      </c>
      <c r="E181" s="262" t="s">
        <v>1</v>
      </c>
      <c r="F181" s="263" t="s">
        <v>191</v>
      </c>
      <c r="G181" s="261"/>
      <c r="H181" s="264">
        <v>42.5</v>
      </c>
      <c r="I181" s="265"/>
      <c r="J181" s="261"/>
      <c r="K181" s="261"/>
      <c r="L181" s="266"/>
      <c r="M181" s="267"/>
      <c r="N181" s="268"/>
      <c r="O181" s="268"/>
      <c r="P181" s="268"/>
      <c r="Q181" s="268"/>
      <c r="R181" s="268"/>
      <c r="S181" s="268"/>
      <c r="T181" s="26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70" t="s">
        <v>174</v>
      </c>
      <c r="AU181" s="270" t="s">
        <v>82</v>
      </c>
      <c r="AV181" s="13" t="s">
        <v>82</v>
      </c>
      <c r="AW181" s="13" t="s">
        <v>30</v>
      </c>
      <c r="AX181" s="13" t="s">
        <v>80</v>
      </c>
      <c r="AY181" s="270" t="s">
        <v>161</v>
      </c>
    </row>
    <row r="182" s="12" customFormat="1" ht="22.8" customHeight="1">
      <c r="A182" s="12"/>
      <c r="B182" s="225"/>
      <c r="C182" s="226"/>
      <c r="D182" s="227" t="s">
        <v>72</v>
      </c>
      <c r="E182" s="239" t="s">
        <v>199</v>
      </c>
      <c r="F182" s="239" t="s">
        <v>233</v>
      </c>
      <c r="G182" s="226"/>
      <c r="H182" s="226"/>
      <c r="I182" s="229"/>
      <c r="J182" s="240">
        <f>BK182</f>
        <v>0</v>
      </c>
      <c r="K182" s="226"/>
      <c r="L182" s="231"/>
      <c r="M182" s="232"/>
      <c r="N182" s="233"/>
      <c r="O182" s="233"/>
      <c r="P182" s="234">
        <f>SUM(P183:P214)</f>
        <v>0</v>
      </c>
      <c r="Q182" s="233"/>
      <c r="R182" s="234">
        <f>SUM(R183:R214)</f>
        <v>1.224</v>
      </c>
      <c r="S182" s="233"/>
      <c r="T182" s="235">
        <f>SUM(T183:T214)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36" t="s">
        <v>80</v>
      </c>
      <c r="AT182" s="237" t="s">
        <v>72</v>
      </c>
      <c r="AU182" s="237" t="s">
        <v>80</v>
      </c>
      <c r="AY182" s="236" t="s">
        <v>161</v>
      </c>
      <c r="BK182" s="238">
        <f>SUM(BK183:BK214)</f>
        <v>0</v>
      </c>
    </row>
    <row r="183" s="2" customFormat="1" ht="16.5" customHeight="1">
      <c r="A183" s="37"/>
      <c r="B183" s="38"/>
      <c r="C183" s="241" t="s">
        <v>234</v>
      </c>
      <c r="D183" s="241" t="s">
        <v>163</v>
      </c>
      <c r="E183" s="242" t="s">
        <v>235</v>
      </c>
      <c r="F183" s="243" t="s">
        <v>236</v>
      </c>
      <c r="G183" s="244" t="s">
        <v>166</v>
      </c>
      <c r="H183" s="245">
        <v>94</v>
      </c>
      <c r="I183" s="246"/>
      <c r="J183" s="247">
        <f>ROUND(I183*H183,2)</f>
        <v>0</v>
      </c>
      <c r="K183" s="243" t="s">
        <v>167</v>
      </c>
      <c r="L183" s="43"/>
      <c r="M183" s="248" t="s">
        <v>1</v>
      </c>
      <c r="N183" s="249" t="s">
        <v>38</v>
      </c>
      <c r="O183" s="90"/>
      <c r="P183" s="250">
        <f>O183*H183</f>
        <v>0</v>
      </c>
      <c r="Q183" s="250">
        <v>0</v>
      </c>
      <c r="R183" s="250">
        <f>Q183*H183</f>
        <v>0</v>
      </c>
      <c r="S183" s="250">
        <v>0</v>
      </c>
      <c r="T183" s="25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52" t="s">
        <v>168</v>
      </c>
      <c r="AT183" s="252" t="s">
        <v>163</v>
      </c>
      <c r="AU183" s="252" t="s">
        <v>82</v>
      </c>
      <c r="AY183" s="16" t="s">
        <v>161</v>
      </c>
      <c r="BE183" s="253">
        <f>IF(N183="základní",J183,0)</f>
        <v>0</v>
      </c>
      <c r="BF183" s="253">
        <f>IF(N183="snížená",J183,0)</f>
        <v>0</v>
      </c>
      <c r="BG183" s="253">
        <f>IF(N183="zákl. přenesená",J183,0)</f>
        <v>0</v>
      </c>
      <c r="BH183" s="253">
        <f>IF(N183="sníž. přenesená",J183,0)</f>
        <v>0</v>
      </c>
      <c r="BI183" s="253">
        <f>IF(N183="nulová",J183,0)</f>
        <v>0</v>
      </c>
      <c r="BJ183" s="16" t="s">
        <v>80</v>
      </c>
      <c r="BK183" s="253">
        <f>ROUND(I183*H183,2)</f>
        <v>0</v>
      </c>
      <c r="BL183" s="16" t="s">
        <v>168</v>
      </c>
      <c r="BM183" s="252" t="s">
        <v>237</v>
      </c>
    </row>
    <row r="184" s="2" customFormat="1">
      <c r="A184" s="37"/>
      <c r="B184" s="38"/>
      <c r="C184" s="39"/>
      <c r="D184" s="254" t="s">
        <v>170</v>
      </c>
      <c r="E184" s="39"/>
      <c r="F184" s="255" t="s">
        <v>238</v>
      </c>
      <c r="G184" s="39"/>
      <c r="H184" s="39"/>
      <c r="I184" s="209"/>
      <c r="J184" s="39"/>
      <c r="K184" s="39"/>
      <c r="L184" s="43"/>
      <c r="M184" s="256"/>
      <c r="N184" s="257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170</v>
      </c>
      <c r="AU184" s="16" t="s">
        <v>82</v>
      </c>
    </row>
    <row r="185" s="2" customFormat="1">
      <c r="A185" s="37"/>
      <c r="B185" s="38"/>
      <c r="C185" s="39"/>
      <c r="D185" s="258" t="s">
        <v>172</v>
      </c>
      <c r="E185" s="39"/>
      <c r="F185" s="259" t="s">
        <v>239</v>
      </c>
      <c r="G185" s="39"/>
      <c r="H185" s="39"/>
      <c r="I185" s="209"/>
      <c r="J185" s="39"/>
      <c r="K185" s="39"/>
      <c r="L185" s="43"/>
      <c r="M185" s="256"/>
      <c r="N185" s="257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172</v>
      </c>
      <c r="AU185" s="16" t="s">
        <v>82</v>
      </c>
    </row>
    <row r="186" s="13" customFormat="1">
      <c r="A186" s="13"/>
      <c r="B186" s="260"/>
      <c r="C186" s="261"/>
      <c r="D186" s="254" t="s">
        <v>174</v>
      </c>
      <c r="E186" s="262" t="s">
        <v>1</v>
      </c>
      <c r="F186" s="263" t="s">
        <v>240</v>
      </c>
      <c r="G186" s="261"/>
      <c r="H186" s="264">
        <v>94</v>
      </c>
      <c r="I186" s="265"/>
      <c r="J186" s="261"/>
      <c r="K186" s="261"/>
      <c r="L186" s="266"/>
      <c r="M186" s="267"/>
      <c r="N186" s="268"/>
      <c r="O186" s="268"/>
      <c r="P186" s="268"/>
      <c r="Q186" s="268"/>
      <c r="R186" s="268"/>
      <c r="S186" s="268"/>
      <c r="T186" s="26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70" t="s">
        <v>174</v>
      </c>
      <c r="AU186" s="270" t="s">
        <v>82</v>
      </c>
      <c r="AV186" s="13" t="s">
        <v>82</v>
      </c>
      <c r="AW186" s="13" t="s">
        <v>30</v>
      </c>
      <c r="AX186" s="13" t="s">
        <v>80</v>
      </c>
      <c r="AY186" s="270" t="s">
        <v>161</v>
      </c>
    </row>
    <row r="187" s="2" customFormat="1" ht="16.5" customHeight="1">
      <c r="A187" s="37"/>
      <c r="B187" s="38"/>
      <c r="C187" s="241" t="s">
        <v>241</v>
      </c>
      <c r="D187" s="241" t="s">
        <v>163</v>
      </c>
      <c r="E187" s="242" t="s">
        <v>242</v>
      </c>
      <c r="F187" s="243" t="s">
        <v>243</v>
      </c>
      <c r="G187" s="244" t="s">
        <v>166</v>
      </c>
      <c r="H187" s="245">
        <v>94</v>
      </c>
      <c r="I187" s="246"/>
      <c r="J187" s="247">
        <f>ROUND(I187*H187,2)</f>
        <v>0</v>
      </c>
      <c r="K187" s="243" t="s">
        <v>167</v>
      </c>
      <c r="L187" s="43"/>
      <c r="M187" s="248" t="s">
        <v>1</v>
      </c>
      <c r="N187" s="249" t="s">
        <v>38</v>
      </c>
      <c r="O187" s="90"/>
      <c r="P187" s="250">
        <f>O187*H187</f>
        <v>0</v>
      </c>
      <c r="Q187" s="250">
        <v>0</v>
      </c>
      <c r="R187" s="250">
        <f>Q187*H187</f>
        <v>0</v>
      </c>
      <c r="S187" s="250">
        <v>0</v>
      </c>
      <c r="T187" s="25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52" t="s">
        <v>168</v>
      </c>
      <c r="AT187" s="252" t="s">
        <v>163</v>
      </c>
      <c r="AU187" s="252" t="s">
        <v>82</v>
      </c>
      <c r="AY187" s="16" t="s">
        <v>161</v>
      </c>
      <c r="BE187" s="253">
        <f>IF(N187="základní",J187,0)</f>
        <v>0</v>
      </c>
      <c r="BF187" s="253">
        <f>IF(N187="snížená",J187,0)</f>
        <v>0</v>
      </c>
      <c r="BG187" s="253">
        <f>IF(N187="zákl. přenesená",J187,0)</f>
        <v>0</v>
      </c>
      <c r="BH187" s="253">
        <f>IF(N187="sníž. přenesená",J187,0)</f>
        <v>0</v>
      </c>
      <c r="BI187" s="253">
        <f>IF(N187="nulová",J187,0)</f>
        <v>0</v>
      </c>
      <c r="BJ187" s="16" t="s">
        <v>80</v>
      </c>
      <c r="BK187" s="253">
        <f>ROUND(I187*H187,2)</f>
        <v>0</v>
      </c>
      <c r="BL187" s="16" t="s">
        <v>168</v>
      </c>
      <c r="BM187" s="252" t="s">
        <v>244</v>
      </c>
    </row>
    <row r="188" s="2" customFormat="1">
      <c r="A188" s="37"/>
      <c r="B188" s="38"/>
      <c r="C188" s="39"/>
      <c r="D188" s="254" t="s">
        <v>170</v>
      </c>
      <c r="E188" s="39"/>
      <c r="F188" s="255" t="s">
        <v>245</v>
      </c>
      <c r="G188" s="39"/>
      <c r="H188" s="39"/>
      <c r="I188" s="209"/>
      <c r="J188" s="39"/>
      <c r="K188" s="39"/>
      <c r="L188" s="43"/>
      <c r="M188" s="256"/>
      <c r="N188" s="257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170</v>
      </c>
      <c r="AU188" s="16" t="s">
        <v>82</v>
      </c>
    </row>
    <row r="189" s="2" customFormat="1">
      <c r="A189" s="37"/>
      <c r="B189" s="38"/>
      <c r="C189" s="39"/>
      <c r="D189" s="258" t="s">
        <v>172</v>
      </c>
      <c r="E189" s="39"/>
      <c r="F189" s="259" t="s">
        <v>246</v>
      </c>
      <c r="G189" s="39"/>
      <c r="H189" s="39"/>
      <c r="I189" s="209"/>
      <c r="J189" s="39"/>
      <c r="K189" s="39"/>
      <c r="L189" s="43"/>
      <c r="M189" s="256"/>
      <c r="N189" s="257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172</v>
      </c>
      <c r="AU189" s="16" t="s">
        <v>82</v>
      </c>
    </row>
    <row r="190" s="13" customFormat="1">
      <c r="A190" s="13"/>
      <c r="B190" s="260"/>
      <c r="C190" s="261"/>
      <c r="D190" s="254" t="s">
        <v>174</v>
      </c>
      <c r="E190" s="262" t="s">
        <v>1</v>
      </c>
      <c r="F190" s="263" t="s">
        <v>247</v>
      </c>
      <c r="G190" s="261"/>
      <c r="H190" s="264">
        <v>94</v>
      </c>
      <c r="I190" s="265"/>
      <c r="J190" s="261"/>
      <c r="K190" s="261"/>
      <c r="L190" s="266"/>
      <c r="M190" s="267"/>
      <c r="N190" s="268"/>
      <c r="O190" s="268"/>
      <c r="P190" s="268"/>
      <c r="Q190" s="268"/>
      <c r="R190" s="268"/>
      <c r="S190" s="268"/>
      <c r="T190" s="26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70" t="s">
        <v>174</v>
      </c>
      <c r="AU190" s="270" t="s">
        <v>82</v>
      </c>
      <c r="AV190" s="13" t="s">
        <v>82</v>
      </c>
      <c r="AW190" s="13" t="s">
        <v>30</v>
      </c>
      <c r="AX190" s="13" t="s">
        <v>80</v>
      </c>
      <c r="AY190" s="270" t="s">
        <v>161</v>
      </c>
    </row>
    <row r="191" s="2" customFormat="1" ht="33" customHeight="1">
      <c r="A191" s="37"/>
      <c r="B191" s="38"/>
      <c r="C191" s="241" t="s">
        <v>248</v>
      </c>
      <c r="D191" s="241" t="s">
        <v>163</v>
      </c>
      <c r="E191" s="242" t="s">
        <v>249</v>
      </c>
      <c r="F191" s="243" t="s">
        <v>250</v>
      </c>
      <c r="G191" s="244" t="s">
        <v>166</v>
      </c>
      <c r="H191" s="245">
        <v>585</v>
      </c>
      <c r="I191" s="246"/>
      <c r="J191" s="247">
        <f>ROUND(I191*H191,2)</f>
        <v>0</v>
      </c>
      <c r="K191" s="243" t="s">
        <v>167</v>
      </c>
      <c r="L191" s="43"/>
      <c r="M191" s="248" t="s">
        <v>1</v>
      </c>
      <c r="N191" s="249" t="s">
        <v>38</v>
      </c>
      <c r="O191" s="90"/>
      <c r="P191" s="250">
        <f>O191*H191</f>
        <v>0</v>
      </c>
      <c r="Q191" s="250">
        <v>0</v>
      </c>
      <c r="R191" s="250">
        <f>Q191*H191</f>
        <v>0</v>
      </c>
      <c r="S191" s="250">
        <v>0</v>
      </c>
      <c r="T191" s="25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52" t="s">
        <v>168</v>
      </c>
      <c r="AT191" s="252" t="s">
        <v>163</v>
      </c>
      <c r="AU191" s="252" t="s">
        <v>82</v>
      </c>
      <c r="AY191" s="16" t="s">
        <v>161</v>
      </c>
      <c r="BE191" s="253">
        <f>IF(N191="základní",J191,0)</f>
        <v>0</v>
      </c>
      <c r="BF191" s="253">
        <f>IF(N191="snížená",J191,0)</f>
        <v>0</v>
      </c>
      <c r="BG191" s="253">
        <f>IF(N191="zákl. přenesená",J191,0)</f>
        <v>0</v>
      </c>
      <c r="BH191" s="253">
        <f>IF(N191="sníž. přenesená",J191,0)</f>
        <v>0</v>
      </c>
      <c r="BI191" s="253">
        <f>IF(N191="nulová",J191,0)</f>
        <v>0</v>
      </c>
      <c r="BJ191" s="16" t="s">
        <v>80</v>
      </c>
      <c r="BK191" s="253">
        <f>ROUND(I191*H191,2)</f>
        <v>0</v>
      </c>
      <c r="BL191" s="16" t="s">
        <v>168</v>
      </c>
      <c r="BM191" s="252" t="s">
        <v>251</v>
      </c>
    </row>
    <row r="192" s="2" customFormat="1">
      <c r="A192" s="37"/>
      <c r="B192" s="38"/>
      <c r="C192" s="39"/>
      <c r="D192" s="254" t="s">
        <v>170</v>
      </c>
      <c r="E192" s="39"/>
      <c r="F192" s="255" t="s">
        <v>252</v>
      </c>
      <c r="G192" s="39"/>
      <c r="H192" s="39"/>
      <c r="I192" s="209"/>
      <c r="J192" s="39"/>
      <c r="K192" s="39"/>
      <c r="L192" s="43"/>
      <c r="M192" s="256"/>
      <c r="N192" s="257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170</v>
      </c>
      <c r="AU192" s="16" t="s">
        <v>82</v>
      </c>
    </row>
    <row r="193" s="2" customFormat="1">
      <c r="A193" s="37"/>
      <c r="B193" s="38"/>
      <c r="C193" s="39"/>
      <c r="D193" s="258" t="s">
        <v>172</v>
      </c>
      <c r="E193" s="39"/>
      <c r="F193" s="259" t="s">
        <v>253</v>
      </c>
      <c r="G193" s="39"/>
      <c r="H193" s="39"/>
      <c r="I193" s="209"/>
      <c r="J193" s="39"/>
      <c r="K193" s="39"/>
      <c r="L193" s="43"/>
      <c r="M193" s="256"/>
      <c r="N193" s="257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172</v>
      </c>
      <c r="AU193" s="16" t="s">
        <v>82</v>
      </c>
    </row>
    <row r="194" s="13" customFormat="1">
      <c r="A194" s="13"/>
      <c r="B194" s="260"/>
      <c r="C194" s="261"/>
      <c r="D194" s="254" t="s">
        <v>174</v>
      </c>
      <c r="E194" s="262" t="s">
        <v>1</v>
      </c>
      <c r="F194" s="263" t="s">
        <v>254</v>
      </c>
      <c r="G194" s="261"/>
      <c r="H194" s="264">
        <v>585</v>
      </c>
      <c r="I194" s="265"/>
      <c r="J194" s="261"/>
      <c r="K194" s="261"/>
      <c r="L194" s="266"/>
      <c r="M194" s="267"/>
      <c r="N194" s="268"/>
      <c r="O194" s="268"/>
      <c r="P194" s="268"/>
      <c r="Q194" s="268"/>
      <c r="R194" s="268"/>
      <c r="S194" s="268"/>
      <c r="T194" s="26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70" t="s">
        <v>174</v>
      </c>
      <c r="AU194" s="270" t="s">
        <v>82</v>
      </c>
      <c r="AV194" s="13" t="s">
        <v>82</v>
      </c>
      <c r="AW194" s="13" t="s">
        <v>30</v>
      </c>
      <c r="AX194" s="13" t="s">
        <v>80</v>
      </c>
      <c r="AY194" s="270" t="s">
        <v>161</v>
      </c>
    </row>
    <row r="195" s="2" customFormat="1" ht="24.15" customHeight="1">
      <c r="A195" s="37"/>
      <c r="B195" s="38"/>
      <c r="C195" s="241" t="s">
        <v>255</v>
      </c>
      <c r="D195" s="241" t="s">
        <v>163</v>
      </c>
      <c r="E195" s="242" t="s">
        <v>256</v>
      </c>
      <c r="F195" s="243" t="s">
        <v>257</v>
      </c>
      <c r="G195" s="244" t="s">
        <v>166</v>
      </c>
      <c r="H195" s="245">
        <v>94</v>
      </c>
      <c r="I195" s="246"/>
      <c r="J195" s="247">
        <f>ROUND(I195*H195,2)</f>
        <v>0</v>
      </c>
      <c r="K195" s="243" t="s">
        <v>167</v>
      </c>
      <c r="L195" s="43"/>
      <c r="M195" s="248" t="s">
        <v>1</v>
      </c>
      <c r="N195" s="249" t="s">
        <v>38</v>
      </c>
      <c r="O195" s="90"/>
      <c r="P195" s="250">
        <f>O195*H195</f>
        <v>0</v>
      </c>
      <c r="Q195" s="250">
        <v>0</v>
      </c>
      <c r="R195" s="250">
        <f>Q195*H195</f>
        <v>0</v>
      </c>
      <c r="S195" s="250">
        <v>0</v>
      </c>
      <c r="T195" s="25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52" t="s">
        <v>168</v>
      </c>
      <c r="AT195" s="252" t="s">
        <v>163</v>
      </c>
      <c r="AU195" s="252" t="s">
        <v>82</v>
      </c>
      <c r="AY195" s="16" t="s">
        <v>161</v>
      </c>
      <c r="BE195" s="253">
        <f>IF(N195="základní",J195,0)</f>
        <v>0</v>
      </c>
      <c r="BF195" s="253">
        <f>IF(N195="snížená",J195,0)</f>
        <v>0</v>
      </c>
      <c r="BG195" s="253">
        <f>IF(N195="zákl. přenesená",J195,0)</f>
        <v>0</v>
      </c>
      <c r="BH195" s="253">
        <f>IF(N195="sníž. přenesená",J195,0)</f>
        <v>0</v>
      </c>
      <c r="BI195" s="253">
        <f>IF(N195="nulová",J195,0)</f>
        <v>0</v>
      </c>
      <c r="BJ195" s="16" t="s">
        <v>80</v>
      </c>
      <c r="BK195" s="253">
        <f>ROUND(I195*H195,2)</f>
        <v>0</v>
      </c>
      <c r="BL195" s="16" t="s">
        <v>168</v>
      </c>
      <c r="BM195" s="252" t="s">
        <v>258</v>
      </c>
    </row>
    <row r="196" s="2" customFormat="1">
      <c r="A196" s="37"/>
      <c r="B196" s="38"/>
      <c r="C196" s="39"/>
      <c r="D196" s="254" t="s">
        <v>170</v>
      </c>
      <c r="E196" s="39"/>
      <c r="F196" s="255" t="s">
        <v>259</v>
      </c>
      <c r="G196" s="39"/>
      <c r="H196" s="39"/>
      <c r="I196" s="209"/>
      <c r="J196" s="39"/>
      <c r="K196" s="39"/>
      <c r="L196" s="43"/>
      <c r="M196" s="256"/>
      <c r="N196" s="257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170</v>
      </c>
      <c r="AU196" s="16" t="s">
        <v>82</v>
      </c>
    </row>
    <row r="197" s="2" customFormat="1">
      <c r="A197" s="37"/>
      <c r="B197" s="38"/>
      <c r="C197" s="39"/>
      <c r="D197" s="258" t="s">
        <v>172</v>
      </c>
      <c r="E197" s="39"/>
      <c r="F197" s="259" t="s">
        <v>260</v>
      </c>
      <c r="G197" s="39"/>
      <c r="H197" s="39"/>
      <c r="I197" s="209"/>
      <c r="J197" s="39"/>
      <c r="K197" s="39"/>
      <c r="L197" s="43"/>
      <c r="M197" s="256"/>
      <c r="N197" s="257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172</v>
      </c>
      <c r="AU197" s="16" t="s">
        <v>82</v>
      </c>
    </row>
    <row r="198" s="13" customFormat="1">
      <c r="A198" s="13"/>
      <c r="B198" s="260"/>
      <c r="C198" s="261"/>
      <c r="D198" s="254" t="s">
        <v>174</v>
      </c>
      <c r="E198" s="262" t="s">
        <v>1</v>
      </c>
      <c r="F198" s="263" t="s">
        <v>261</v>
      </c>
      <c r="G198" s="261"/>
      <c r="H198" s="264">
        <v>94</v>
      </c>
      <c r="I198" s="265"/>
      <c r="J198" s="261"/>
      <c r="K198" s="261"/>
      <c r="L198" s="266"/>
      <c r="M198" s="267"/>
      <c r="N198" s="268"/>
      <c r="O198" s="268"/>
      <c r="P198" s="268"/>
      <c r="Q198" s="268"/>
      <c r="R198" s="268"/>
      <c r="S198" s="268"/>
      <c r="T198" s="26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70" t="s">
        <v>174</v>
      </c>
      <c r="AU198" s="270" t="s">
        <v>82</v>
      </c>
      <c r="AV198" s="13" t="s">
        <v>82</v>
      </c>
      <c r="AW198" s="13" t="s">
        <v>30</v>
      </c>
      <c r="AX198" s="13" t="s">
        <v>80</v>
      </c>
      <c r="AY198" s="270" t="s">
        <v>161</v>
      </c>
    </row>
    <row r="199" s="2" customFormat="1" ht="21.75" customHeight="1">
      <c r="A199" s="37"/>
      <c r="B199" s="38"/>
      <c r="C199" s="241" t="s">
        <v>262</v>
      </c>
      <c r="D199" s="241" t="s">
        <v>163</v>
      </c>
      <c r="E199" s="242" t="s">
        <v>263</v>
      </c>
      <c r="F199" s="243" t="s">
        <v>264</v>
      </c>
      <c r="G199" s="244" t="s">
        <v>166</v>
      </c>
      <c r="H199" s="245">
        <v>585</v>
      </c>
      <c r="I199" s="246"/>
      <c r="J199" s="247">
        <f>ROUND(I199*H199,2)</f>
        <v>0</v>
      </c>
      <c r="K199" s="243" t="s">
        <v>167</v>
      </c>
      <c r="L199" s="43"/>
      <c r="M199" s="248" t="s">
        <v>1</v>
      </c>
      <c r="N199" s="249" t="s">
        <v>38</v>
      </c>
      <c r="O199" s="90"/>
      <c r="P199" s="250">
        <f>O199*H199</f>
        <v>0</v>
      </c>
      <c r="Q199" s="250">
        <v>0</v>
      </c>
      <c r="R199" s="250">
        <f>Q199*H199</f>
        <v>0</v>
      </c>
      <c r="S199" s="250">
        <v>0</v>
      </c>
      <c r="T199" s="25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52" t="s">
        <v>168</v>
      </c>
      <c r="AT199" s="252" t="s">
        <v>163</v>
      </c>
      <c r="AU199" s="252" t="s">
        <v>82</v>
      </c>
      <c r="AY199" s="16" t="s">
        <v>161</v>
      </c>
      <c r="BE199" s="253">
        <f>IF(N199="základní",J199,0)</f>
        <v>0</v>
      </c>
      <c r="BF199" s="253">
        <f>IF(N199="snížená",J199,0)</f>
        <v>0</v>
      </c>
      <c r="BG199" s="253">
        <f>IF(N199="zákl. přenesená",J199,0)</f>
        <v>0</v>
      </c>
      <c r="BH199" s="253">
        <f>IF(N199="sníž. přenesená",J199,0)</f>
        <v>0</v>
      </c>
      <c r="BI199" s="253">
        <f>IF(N199="nulová",J199,0)</f>
        <v>0</v>
      </c>
      <c r="BJ199" s="16" t="s">
        <v>80</v>
      </c>
      <c r="BK199" s="253">
        <f>ROUND(I199*H199,2)</f>
        <v>0</v>
      </c>
      <c r="BL199" s="16" t="s">
        <v>168</v>
      </c>
      <c r="BM199" s="252" t="s">
        <v>265</v>
      </c>
    </row>
    <row r="200" s="2" customFormat="1">
      <c r="A200" s="37"/>
      <c r="B200" s="38"/>
      <c r="C200" s="39"/>
      <c r="D200" s="254" t="s">
        <v>170</v>
      </c>
      <c r="E200" s="39"/>
      <c r="F200" s="255" t="s">
        <v>266</v>
      </c>
      <c r="G200" s="39"/>
      <c r="H200" s="39"/>
      <c r="I200" s="209"/>
      <c r="J200" s="39"/>
      <c r="K200" s="39"/>
      <c r="L200" s="43"/>
      <c r="M200" s="256"/>
      <c r="N200" s="257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170</v>
      </c>
      <c r="AU200" s="16" t="s">
        <v>82</v>
      </c>
    </row>
    <row r="201" s="2" customFormat="1">
      <c r="A201" s="37"/>
      <c r="B201" s="38"/>
      <c r="C201" s="39"/>
      <c r="D201" s="258" t="s">
        <v>172</v>
      </c>
      <c r="E201" s="39"/>
      <c r="F201" s="259" t="s">
        <v>267</v>
      </c>
      <c r="G201" s="39"/>
      <c r="H201" s="39"/>
      <c r="I201" s="209"/>
      <c r="J201" s="39"/>
      <c r="K201" s="39"/>
      <c r="L201" s="43"/>
      <c r="M201" s="256"/>
      <c r="N201" s="257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172</v>
      </c>
      <c r="AU201" s="16" t="s">
        <v>82</v>
      </c>
    </row>
    <row r="202" s="13" customFormat="1">
      <c r="A202" s="13"/>
      <c r="B202" s="260"/>
      <c r="C202" s="261"/>
      <c r="D202" s="254" t="s">
        <v>174</v>
      </c>
      <c r="E202" s="262" t="s">
        <v>1</v>
      </c>
      <c r="F202" s="263" t="s">
        <v>268</v>
      </c>
      <c r="G202" s="261"/>
      <c r="H202" s="264">
        <v>585</v>
      </c>
      <c r="I202" s="265"/>
      <c r="J202" s="261"/>
      <c r="K202" s="261"/>
      <c r="L202" s="266"/>
      <c r="M202" s="267"/>
      <c r="N202" s="268"/>
      <c r="O202" s="268"/>
      <c r="P202" s="268"/>
      <c r="Q202" s="268"/>
      <c r="R202" s="268"/>
      <c r="S202" s="268"/>
      <c r="T202" s="26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70" t="s">
        <v>174</v>
      </c>
      <c r="AU202" s="270" t="s">
        <v>82</v>
      </c>
      <c r="AV202" s="13" t="s">
        <v>82</v>
      </c>
      <c r="AW202" s="13" t="s">
        <v>30</v>
      </c>
      <c r="AX202" s="13" t="s">
        <v>80</v>
      </c>
      <c r="AY202" s="270" t="s">
        <v>161</v>
      </c>
    </row>
    <row r="203" s="2" customFormat="1" ht="21.75" customHeight="1">
      <c r="A203" s="37"/>
      <c r="B203" s="38"/>
      <c r="C203" s="241" t="s">
        <v>8</v>
      </c>
      <c r="D203" s="241" t="s">
        <v>163</v>
      </c>
      <c r="E203" s="242" t="s">
        <v>269</v>
      </c>
      <c r="F203" s="243" t="s">
        <v>270</v>
      </c>
      <c r="G203" s="244" t="s">
        <v>166</v>
      </c>
      <c r="H203" s="245">
        <v>491</v>
      </c>
      <c r="I203" s="246"/>
      <c r="J203" s="247">
        <f>ROUND(I203*H203,2)</f>
        <v>0</v>
      </c>
      <c r="K203" s="243" t="s">
        <v>167</v>
      </c>
      <c r="L203" s="43"/>
      <c r="M203" s="248" t="s">
        <v>1</v>
      </c>
      <c r="N203" s="249" t="s">
        <v>38</v>
      </c>
      <c r="O203" s="90"/>
      <c r="P203" s="250">
        <f>O203*H203</f>
        <v>0</v>
      </c>
      <c r="Q203" s="250">
        <v>0</v>
      </c>
      <c r="R203" s="250">
        <f>Q203*H203</f>
        <v>0</v>
      </c>
      <c r="S203" s="250">
        <v>0</v>
      </c>
      <c r="T203" s="25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52" t="s">
        <v>168</v>
      </c>
      <c r="AT203" s="252" t="s">
        <v>163</v>
      </c>
      <c r="AU203" s="252" t="s">
        <v>82</v>
      </c>
      <c r="AY203" s="16" t="s">
        <v>161</v>
      </c>
      <c r="BE203" s="253">
        <f>IF(N203="základní",J203,0)</f>
        <v>0</v>
      </c>
      <c r="BF203" s="253">
        <f>IF(N203="snížená",J203,0)</f>
        <v>0</v>
      </c>
      <c r="BG203" s="253">
        <f>IF(N203="zákl. přenesená",J203,0)</f>
        <v>0</v>
      </c>
      <c r="BH203" s="253">
        <f>IF(N203="sníž. přenesená",J203,0)</f>
        <v>0</v>
      </c>
      <c r="BI203" s="253">
        <f>IF(N203="nulová",J203,0)</f>
        <v>0</v>
      </c>
      <c r="BJ203" s="16" t="s">
        <v>80</v>
      </c>
      <c r="BK203" s="253">
        <f>ROUND(I203*H203,2)</f>
        <v>0</v>
      </c>
      <c r="BL203" s="16" t="s">
        <v>168</v>
      </c>
      <c r="BM203" s="252" t="s">
        <v>271</v>
      </c>
    </row>
    <row r="204" s="2" customFormat="1">
      <c r="A204" s="37"/>
      <c r="B204" s="38"/>
      <c r="C204" s="39"/>
      <c r="D204" s="254" t="s">
        <v>170</v>
      </c>
      <c r="E204" s="39"/>
      <c r="F204" s="255" t="s">
        <v>272</v>
      </c>
      <c r="G204" s="39"/>
      <c r="H204" s="39"/>
      <c r="I204" s="209"/>
      <c r="J204" s="39"/>
      <c r="K204" s="39"/>
      <c r="L204" s="43"/>
      <c r="M204" s="256"/>
      <c r="N204" s="257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170</v>
      </c>
      <c r="AU204" s="16" t="s">
        <v>82</v>
      </c>
    </row>
    <row r="205" s="2" customFormat="1">
      <c r="A205" s="37"/>
      <c r="B205" s="38"/>
      <c r="C205" s="39"/>
      <c r="D205" s="258" t="s">
        <v>172</v>
      </c>
      <c r="E205" s="39"/>
      <c r="F205" s="259" t="s">
        <v>273</v>
      </c>
      <c r="G205" s="39"/>
      <c r="H205" s="39"/>
      <c r="I205" s="209"/>
      <c r="J205" s="39"/>
      <c r="K205" s="39"/>
      <c r="L205" s="43"/>
      <c r="M205" s="256"/>
      <c r="N205" s="257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172</v>
      </c>
      <c r="AU205" s="16" t="s">
        <v>82</v>
      </c>
    </row>
    <row r="206" s="13" customFormat="1">
      <c r="A206" s="13"/>
      <c r="B206" s="260"/>
      <c r="C206" s="261"/>
      <c r="D206" s="254" t="s">
        <v>174</v>
      </c>
      <c r="E206" s="262" t="s">
        <v>1</v>
      </c>
      <c r="F206" s="263" t="s">
        <v>274</v>
      </c>
      <c r="G206" s="261"/>
      <c r="H206" s="264">
        <v>491</v>
      </c>
      <c r="I206" s="265"/>
      <c r="J206" s="261"/>
      <c r="K206" s="261"/>
      <c r="L206" s="266"/>
      <c r="M206" s="267"/>
      <c r="N206" s="268"/>
      <c r="O206" s="268"/>
      <c r="P206" s="268"/>
      <c r="Q206" s="268"/>
      <c r="R206" s="268"/>
      <c r="S206" s="268"/>
      <c r="T206" s="26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70" t="s">
        <v>174</v>
      </c>
      <c r="AU206" s="270" t="s">
        <v>82</v>
      </c>
      <c r="AV206" s="13" t="s">
        <v>82</v>
      </c>
      <c r="AW206" s="13" t="s">
        <v>30</v>
      </c>
      <c r="AX206" s="13" t="s">
        <v>80</v>
      </c>
      <c r="AY206" s="270" t="s">
        <v>161</v>
      </c>
    </row>
    <row r="207" s="2" customFormat="1" ht="33" customHeight="1">
      <c r="A207" s="37"/>
      <c r="B207" s="38"/>
      <c r="C207" s="241" t="s">
        <v>275</v>
      </c>
      <c r="D207" s="241" t="s">
        <v>163</v>
      </c>
      <c r="E207" s="242" t="s">
        <v>276</v>
      </c>
      <c r="F207" s="243" t="s">
        <v>277</v>
      </c>
      <c r="G207" s="244" t="s">
        <v>166</v>
      </c>
      <c r="H207" s="245">
        <v>585</v>
      </c>
      <c r="I207" s="246"/>
      <c r="J207" s="247">
        <f>ROUND(I207*H207,2)</f>
        <v>0</v>
      </c>
      <c r="K207" s="243" t="s">
        <v>167</v>
      </c>
      <c r="L207" s="43"/>
      <c r="M207" s="248" t="s">
        <v>1</v>
      </c>
      <c r="N207" s="249" t="s">
        <v>38</v>
      </c>
      <c r="O207" s="90"/>
      <c r="P207" s="250">
        <f>O207*H207</f>
        <v>0</v>
      </c>
      <c r="Q207" s="250">
        <v>0</v>
      </c>
      <c r="R207" s="250">
        <f>Q207*H207</f>
        <v>0</v>
      </c>
      <c r="S207" s="250">
        <v>0</v>
      </c>
      <c r="T207" s="25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52" t="s">
        <v>168</v>
      </c>
      <c r="AT207" s="252" t="s">
        <v>163</v>
      </c>
      <c r="AU207" s="252" t="s">
        <v>82</v>
      </c>
      <c r="AY207" s="16" t="s">
        <v>161</v>
      </c>
      <c r="BE207" s="253">
        <f>IF(N207="základní",J207,0)</f>
        <v>0</v>
      </c>
      <c r="BF207" s="253">
        <f>IF(N207="snížená",J207,0)</f>
        <v>0</v>
      </c>
      <c r="BG207" s="253">
        <f>IF(N207="zákl. přenesená",J207,0)</f>
        <v>0</v>
      </c>
      <c r="BH207" s="253">
        <f>IF(N207="sníž. přenesená",J207,0)</f>
        <v>0</v>
      </c>
      <c r="BI207" s="253">
        <f>IF(N207="nulová",J207,0)</f>
        <v>0</v>
      </c>
      <c r="BJ207" s="16" t="s">
        <v>80</v>
      </c>
      <c r="BK207" s="253">
        <f>ROUND(I207*H207,2)</f>
        <v>0</v>
      </c>
      <c r="BL207" s="16" t="s">
        <v>168</v>
      </c>
      <c r="BM207" s="252" t="s">
        <v>278</v>
      </c>
    </row>
    <row r="208" s="2" customFormat="1">
      <c r="A208" s="37"/>
      <c r="B208" s="38"/>
      <c r="C208" s="39"/>
      <c r="D208" s="254" t="s">
        <v>170</v>
      </c>
      <c r="E208" s="39"/>
      <c r="F208" s="255" t="s">
        <v>279</v>
      </c>
      <c r="G208" s="39"/>
      <c r="H208" s="39"/>
      <c r="I208" s="209"/>
      <c r="J208" s="39"/>
      <c r="K208" s="39"/>
      <c r="L208" s="43"/>
      <c r="M208" s="256"/>
      <c r="N208" s="257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170</v>
      </c>
      <c r="AU208" s="16" t="s">
        <v>82</v>
      </c>
    </row>
    <row r="209" s="2" customFormat="1">
      <c r="A209" s="37"/>
      <c r="B209" s="38"/>
      <c r="C209" s="39"/>
      <c r="D209" s="258" t="s">
        <v>172</v>
      </c>
      <c r="E209" s="39"/>
      <c r="F209" s="259" t="s">
        <v>280</v>
      </c>
      <c r="G209" s="39"/>
      <c r="H209" s="39"/>
      <c r="I209" s="209"/>
      <c r="J209" s="39"/>
      <c r="K209" s="39"/>
      <c r="L209" s="43"/>
      <c r="M209" s="256"/>
      <c r="N209" s="257"/>
      <c r="O209" s="90"/>
      <c r="P209" s="90"/>
      <c r="Q209" s="90"/>
      <c r="R209" s="90"/>
      <c r="S209" s="90"/>
      <c r="T209" s="91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172</v>
      </c>
      <c r="AU209" s="16" t="s">
        <v>82</v>
      </c>
    </row>
    <row r="210" s="13" customFormat="1">
      <c r="A210" s="13"/>
      <c r="B210" s="260"/>
      <c r="C210" s="261"/>
      <c r="D210" s="254" t="s">
        <v>174</v>
      </c>
      <c r="E210" s="262" t="s">
        <v>1</v>
      </c>
      <c r="F210" s="263" t="s">
        <v>281</v>
      </c>
      <c r="G210" s="261"/>
      <c r="H210" s="264">
        <v>585</v>
      </c>
      <c r="I210" s="265"/>
      <c r="J210" s="261"/>
      <c r="K210" s="261"/>
      <c r="L210" s="266"/>
      <c r="M210" s="267"/>
      <c r="N210" s="268"/>
      <c r="O210" s="268"/>
      <c r="P210" s="268"/>
      <c r="Q210" s="268"/>
      <c r="R210" s="268"/>
      <c r="S210" s="268"/>
      <c r="T210" s="26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70" t="s">
        <v>174</v>
      </c>
      <c r="AU210" s="270" t="s">
        <v>82</v>
      </c>
      <c r="AV210" s="13" t="s">
        <v>82</v>
      </c>
      <c r="AW210" s="13" t="s">
        <v>30</v>
      </c>
      <c r="AX210" s="13" t="s">
        <v>80</v>
      </c>
      <c r="AY210" s="270" t="s">
        <v>161</v>
      </c>
    </row>
    <row r="211" s="2" customFormat="1" ht="21.75" customHeight="1">
      <c r="A211" s="37"/>
      <c r="B211" s="38"/>
      <c r="C211" s="241" t="s">
        <v>282</v>
      </c>
      <c r="D211" s="241" t="s">
        <v>163</v>
      </c>
      <c r="E211" s="242" t="s">
        <v>283</v>
      </c>
      <c r="F211" s="243" t="s">
        <v>284</v>
      </c>
      <c r="G211" s="244" t="s">
        <v>285</v>
      </c>
      <c r="H211" s="245">
        <v>340</v>
      </c>
      <c r="I211" s="246"/>
      <c r="J211" s="247">
        <f>ROUND(I211*H211,2)</f>
        <v>0</v>
      </c>
      <c r="K211" s="243" t="s">
        <v>167</v>
      </c>
      <c r="L211" s="43"/>
      <c r="M211" s="248" t="s">
        <v>1</v>
      </c>
      <c r="N211" s="249" t="s">
        <v>38</v>
      </c>
      <c r="O211" s="90"/>
      <c r="P211" s="250">
        <f>O211*H211</f>
        <v>0</v>
      </c>
      <c r="Q211" s="250">
        <v>0.0035999999999999999</v>
      </c>
      <c r="R211" s="250">
        <f>Q211*H211</f>
        <v>1.224</v>
      </c>
      <c r="S211" s="250">
        <v>0</v>
      </c>
      <c r="T211" s="25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52" t="s">
        <v>168</v>
      </c>
      <c r="AT211" s="252" t="s">
        <v>163</v>
      </c>
      <c r="AU211" s="252" t="s">
        <v>82</v>
      </c>
      <c r="AY211" s="16" t="s">
        <v>161</v>
      </c>
      <c r="BE211" s="253">
        <f>IF(N211="základní",J211,0)</f>
        <v>0</v>
      </c>
      <c r="BF211" s="253">
        <f>IF(N211="snížená",J211,0)</f>
        <v>0</v>
      </c>
      <c r="BG211" s="253">
        <f>IF(N211="zákl. přenesená",J211,0)</f>
        <v>0</v>
      </c>
      <c r="BH211" s="253">
        <f>IF(N211="sníž. přenesená",J211,0)</f>
        <v>0</v>
      </c>
      <c r="BI211" s="253">
        <f>IF(N211="nulová",J211,0)</f>
        <v>0</v>
      </c>
      <c r="BJ211" s="16" t="s">
        <v>80</v>
      </c>
      <c r="BK211" s="253">
        <f>ROUND(I211*H211,2)</f>
        <v>0</v>
      </c>
      <c r="BL211" s="16" t="s">
        <v>168</v>
      </c>
      <c r="BM211" s="252" t="s">
        <v>286</v>
      </c>
    </row>
    <row r="212" s="2" customFormat="1">
      <c r="A212" s="37"/>
      <c r="B212" s="38"/>
      <c r="C212" s="39"/>
      <c r="D212" s="254" t="s">
        <v>170</v>
      </c>
      <c r="E212" s="39"/>
      <c r="F212" s="255" t="s">
        <v>287</v>
      </c>
      <c r="G212" s="39"/>
      <c r="H212" s="39"/>
      <c r="I212" s="209"/>
      <c r="J212" s="39"/>
      <c r="K212" s="39"/>
      <c r="L212" s="43"/>
      <c r="M212" s="256"/>
      <c r="N212" s="257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170</v>
      </c>
      <c r="AU212" s="16" t="s">
        <v>82</v>
      </c>
    </row>
    <row r="213" s="2" customFormat="1">
      <c r="A213" s="37"/>
      <c r="B213" s="38"/>
      <c r="C213" s="39"/>
      <c r="D213" s="258" t="s">
        <v>172</v>
      </c>
      <c r="E213" s="39"/>
      <c r="F213" s="259" t="s">
        <v>288</v>
      </c>
      <c r="G213" s="39"/>
      <c r="H213" s="39"/>
      <c r="I213" s="209"/>
      <c r="J213" s="39"/>
      <c r="K213" s="39"/>
      <c r="L213" s="43"/>
      <c r="M213" s="256"/>
      <c r="N213" s="257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172</v>
      </c>
      <c r="AU213" s="16" t="s">
        <v>82</v>
      </c>
    </row>
    <row r="214" s="13" customFormat="1">
      <c r="A214" s="13"/>
      <c r="B214" s="260"/>
      <c r="C214" s="261"/>
      <c r="D214" s="254" t="s">
        <v>174</v>
      </c>
      <c r="E214" s="262" t="s">
        <v>1</v>
      </c>
      <c r="F214" s="263" t="s">
        <v>289</v>
      </c>
      <c r="G214" s="261"/>
      <c r="H214" s="264">
        <v>340</v>
      </c>
      <c r="I214" s="265"/>
      <c r="J214" s="261"/>
      <c r="K214" s="261"/>
      <c r="L214" s="266"/>
      <c r="M214" s="267"/>
      <c r="N214" s="268"/>
      <c r="O214" s="268"/>
      <c r="P214" s="268"/>
      <c r="Q214" s="268"/>
      <c r="R214" s="268"/>
      <c r="S214" s="268"/>
      <c r="T214" s="26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70" t="s">
        <v>174</v>
      </c>
      <c r="AU214" s="270" t="s">
        <v>82</v>
      </c>
      <c r="AV214" s="13" t="s">
        <v>82</v>
      </c>
      <c r="AW214" s="13" t="s">
        <v>30</v>
      </c>
      <c r="AX214" s="13" t="s">
        <v>80</v>
      </c>
      <c r="AY214" s="270" t="s">
        <v>161</v>
      </c>
    </row>
    <row r="215" s="12" customFormat="1" ht="22.8" customHeight="1">
      <c r="A215" s="12"/>
      <c r="B215" s="225"/>
      <c r="C215" s="226"/>
      <c r="D215" s="227" t="s">
        <v>72</v>
      </c>
      <c r="E215" s="239" t="s">
        <v>217</v>
      </c>
      <c r="F215" s="239" t="s">
        <v>290</v>
      </c>
      <c r="G215" s="226"/>
      <c r="H215" s="226"/>
      <c r="I215" s="229"/>
      <c r="J215" s="240">
        <f>BK215</f>
        <v>0</v>
      </c>
      <c r="K215" s="226"/>
      <c r="L215" s="231"/>
      <c r="M215" s="232"/>
      <c r="N215" s="233"/>
      <c r="O215" s="233"/>
      <c r="P215" s="234">
        <f>SUM(P216:P230)</f>
        <v>0</v>
      </c>
      <c r="Q215" s="233"/>
      <c r="R215" s="234">
        <f>SUM(R216:R230)</f>
        <v>6.54894</v>
      </c>
      <c r="S215" s="233"/>
      <c r="T215" s="235">
        <f>SUM(T216:T230)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36" t="s">
        <v>80</v>
      </c>
      <c r="AT215" s="237" t="s">
        <v>72</v>
      </c>
      <c r="AU215" s="237" t="s">
        <v>80</v>
      </c>
      <c r="AY215" s="236" t="s">
        <v>161</v>
      </c>
      <c r="BK215" s="238">
        <f>SUM(BK216:BK230)</f>
        <v>0</v>
      </c>
    </row>
    <row r="216" s="2" customFormat="1" ht="21.75" customHeight="1">
      <c r="A216" s="37"/>
      <c r="B216" s="38"/>
      <c r="C216" s="241" t="s">
        <v>291</v>
      </c>
      <c r="D216" s="241" t="s">
        <v>163</v>
      </c>
      <c r="E216" s="242" t="s">
        <v>292</v>
      </c>
      <c r="F216" s="243" t="s">
        <v>293</v>
      </c>
      <c r="G216" s="244" t="s">
        <v>294</v>
      </c>
      <c r="H216" s="245">
        <v>1</v>
      </c>
      <c r="I216" s="246"/>
      <c r="J216" s="247">
        <f>ROUND(I216*H216,2)</f>
        <v>0</v>
      </c>
      <c r="K216" s="243" t="s">
        <v>1</v>
      </c>
      <c r="L216" s="43"/>
      <c r="M216" s="248" t="s">
        <v>1</v>
      </c>
      <c r="N216" s="249" t="s">
        <v>38</v>
      </c>
      <c r="O216" s="90"/>
      <c r="P216" s="250">
        <f>O216*H216</f>
        <v>0</v>
      </c>
      <c r="Q216" s="250">
        <v>0.34089999999999998</v>
      </c>
      <c r="R216" s="250">
        <f>Q216*H216</f>
        <v>0.34089999999999998</v>
      </c>
      <c r="S216" s="250">
        <v>0</v>
      </c>
      <c r="T216" s="25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52" t="s">
        <v>168</v>
      </c>
      <c r="AT216" s="252" t="s">
        <v>163</v>
      </c>
      <c r="AU216" s="252" t="s">
        <v>82</v>
      </c>
      <c r="AY216" s="16" t="s">
        <v>161</v>
      </c>
      <c r="BE216" s="253">
        <f>IF(N216="základní",J216,0)</f>
        <v>0</v>
      </c>
      <c r="BF216" s="253">
        <f>IF(N216="snížená",J216,0)</f>
        <v>0</v>
      </c>
      <c r="BG216" s="253">
        <f>IF(N216="zákl. přenesená",J216,0)</f>
        <v>0</v>
      </c>
      <c r="BH216" s="253">
        <f>IF(N216="sníž. přenesená",J216,0)</f>
        <v>0</v>
      </c>
      <c r="BI216" s="253">
        <f>IF(N216="nulová",J216,0)</f>
        <v>0</v>
      </c>
      <c r="BJ216" s="16" t="s">
        <v>80</v>
      </c>
      <c r="BK216" s="253">
        <f>ROUND(I216*H216,2)</f>
        <v>0</v>
      </c>
      <c r="BL216" s="16" t="s">
        <v>168</v>
      </c>
      <c r="BM216" s="252" t="s">
        <v>295</v>
      </c>
    </row>
    <row r="217" s="2" customFormat="1">
      <c r="A217" s="37"/>
      <c r="B217" s="38"/>
      <c r="C217" s="39"/>
      <c r="D217" s="254" t="s">
        <v>170</v>
      </c>
      <c r="E217" s="39"/>
      <c r="F217" s="255" t="s">
        <v>296</v>
      </c>
      <c r="G217" s="39"/>
      <c r="H217" s="39"/>
      <c r="I217" s="209"/>
      <c r="J217" s="39"/>
      <c r="K217" s="39"/>
      <c r="L217" s="43"/>
      <c r="M217" s="256"/>
      <c r="N217" s="257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170</v>
      </c>
      <c r="AU217" s="16" t="s">
        <v>82</v>
      </c>
    </row>
    <row r="218" s="13" customFormat="1">
      <c r="A218" s="13"/>
      <c r="B218" s="260"/>
      <c r="C218" s="261"/>
      <c r="D218" s="254" t="s">
        <v>174</v>
      </c>
      <c r="E218" s="262" t="s">
        <v>1</v>
      </c>
      <c r="F218" s="263" t="s">
        <v>297</v>
      </c>
      <c r="G218" s="261"/>
      <c r="H218" s="264">
        <v>1</v>
      </c>
      <c r="I218" s="265"/>
      <c r="J218" s="261"/>
      <c r="K218" s="261"/>
      <c r="L218" s="266"/>
      <c r="M218" s="267"/>
      <c r="N218" s="268"/>
      <c r="O218" s="268"/>
      <c r="P218" s="268"/>
      <c r="Q218" s="268"/>
      <c r="R218" s="268"/>
      <c r="S218" s="268"/>
      <c r="T218" s="26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70" t="s">
        <v>174</v>
      </c>
      <c r="AU218" s="270" t="s">
        <v>82</v>
      </c>
      <c r="AV218" s="13" t="s">
        <v>82</v>
      </c>
      <c r="AW218" s="13" t="s">
        <v>30</v>
      </c>
      <c r="AX218" s="13" t="s">
        <v>80</v>
      </c>
      <c r="AY218" s="270" t="s">
        <v>161</v>
      </c>
    </row>
    <row r="219" s="2" customFormat="1" ht="24.15" customHeight="1">
      <c r="A219" s="37"/>
      <c r="B219" s="38"/>
      <c r="C219" s="241" t="s">
        <v>298</v>
      </c>
      <c r="D219" s="241" t="s">
        <v>163</v>
      </c>
      <c r="E219" s="242" t="s">
        <v>299</v>
      </c>
      <c r="F219" s="243" t="s">
        <v>300</v>
      </c>
      <c r="G219" s="244" t="s">
        <v>294</v>
      </c>
      <c r="H219" s="245">
        <v>2</v>
      </c>
      <c r="I219" s="246"/>
      <c r="J219" s="247">
        <f>ROUND(I219*H219,2)</f>
        <v>0</v>
      </c>
      <c r="K219" s="243" t="s">
        <v>167</v>
      </c>
      <c r="L219" s="43"/>
      <c r="M219" s="248" t="s">
        <v>1</v>
      </c>
      <c r="N219" s="249" t="s">
        <v>38</v>
      </c>
      <c r="O219" s="90"/>
      <c r="P219" s="250">
        <f>O219*H219</f>
        <v>0</v>
      </c>
      <c r="Q219" s="250">
        <v>0.42368</v>
      </c>
      <c r="R219" s="250">
        <f>Q219*H219</f>
        <v>0.84736</v>
      </c>
      <c r="S219" s="250">
        <v>0</v>
      </c>
      <c r="T219" s="25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52" t="s">
        <v>168</v>
      </c>
      <c r="AT219" s="252" t="s">
        <v>163</v>
      </c>
      <c r="AU219" s="252" t="s">
        <v>82</v>
      </c>
      <c r="AY219" s="16" t="s">
        <v>161</v>
      </c>
      <c r="BE219" s="253">
        <f>IF(N219="základní",J219,0)</f>
        <v>0</v>
      </c>
      <c r="BF219" s="253">
        <f>IF(N219="snížená",J219,0)</f>
        <v>0</v>
      </c>
      <c r="BG219" s="253">
        <f>IF(N219="zákl. přenesená",J219,0)</f>
        <v>0</v>
      </c>
      <c r="BH219" s="253">
        <f>IF(N219="sníž. přenesená",J219,0)</f>
        <v>0</v>
      </c>
      <c r="BI219" s="253">
        <f>IF(N219="nulová",J219,0)</f>
        <v>0</v>
      </c>
      <c r="BJ219" s="16" t="s">
        <v>80</v>
      </c>
      <c r="BK219" s="253">
        <f>ROUND(I219*H219,2)</f>
        <v>0</v>
      </c>
      <c r="BL219" s="16" t="s">
        <v>168</v>
      </c>
      <c r="BM219" s="252" t="s">
        <v>301</v>
      </c>
    </row>
    <row r="220" s="2" customFormat="1">
      <c r="A220" s="37"/>
      <c r="B220" s="38"/>
      <c r="C220" s="39"/>
      <c r="D220" s="254" t="s">
        <v>170</v>
      </c>
      <c r="E220" s="39"/>
      <c r="F220" s="255" t="s">
        <v>300</v>
      </c>
      <c r="G220" s="39"/>
      <c r="H220" s="39"/>
      <c r="I220" s="209"/>
      <c r="J220" s="39"/>
      <c r="K220" s="39"/>
      <c r="L220" s="43"/>
      <c r="M220" s="256"/>
      <c r="N220" s="257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170</v>
      </c>
      <c r="AU220" s="16" t="s">
        <v>82</v>
      </c>
    </row>
    <row r="221" s="2" customFormat="1">
      <c r="A221" s="37"/>
      <c r="B221" s="38"/>
      <c r="C221" s="39"/>
      <c r="D221" s="258" t="s">
        <v>172</v>
      </c>
      <c r="E221" s="39"/>
      <c r="F221" s="259" t="s">
        <v>302</v>
      </c>
      <c r="G221" s="39"/>
      <c r="H221" s="39"/>
      <c r="I221" s="209"/>
      <c r="J221" s="39"/>
      <c r="K221" s="39"/>
      <c r="L221" s="43"/>
      <c r="M221" s="256"/>
      <c r="N221" s="257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172</v>
      </c>
      <c r="AU221" s="16" t="s">
        <v>82</v>
      </c>
    </row>
    <row r="222" s="13" customFormat="1">
      <c r="A222" s="13"/>
      <c r="B222" s="260"/>
      <c r="C222" s="261"/>
      <c r="D222" s="254" t="s">
        <v>174</v>
      </c>
      <c r="E222" s="262" t="s">
        <v>1</v>
      </c>
      <c r="F222" s="263" t="s">
        <v>303</v>
      </c>
      <c r="G222" s="261"/>
      <c r="H222" s="264">
        <v>2</v>
      </c>
      <c r="I222" s="265"/>
      <c r="J222" s="261"/>
      <c r="K222" s="261"/>
      <c r="L222" s="266"/>
      <c r="M222" s="267"/>
      <c r="N222" s="268"/>
      <c r="O222" s="268"/>
      <c r="P222" s="268"/>
      <c r="Q222" s="268"/>
      <c r="R222" s="268"/>
      <c r="S222" s="268"/>
      <c r="T222" s="26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70" t="s">
        <v>174</v>
      </c>
      <c r="AU222" s="270" t="s">
        <v>82</v>
      </c>
      <c r="AV222" s="13" t="s">
        <v>82</v>
      </c>
      <c r="AW222" s="13" t="s">
        <v>30</v>
      </c>
      <c r="AX222" s="13" t="s">
        <v>80</v>
      </c>
      <c r="AY222" s="270" t="s">
        <v>161</v>
      </c>
    </row>
    <row r="223" s="2" customFormat="1" ht="24.15" customHeight="1">
      <c r="A223" s="37"/>
      <c r="B223" s="38"/>
      <c r="C223" s="241" t="s">
        <v>304</v>
      </c>
      <c r="D223" s="241" t="s">
        <v>163</v>
      </c>
      <c r="E223" s="242" t="s">
        <v>305</v>
      </c>
      <c r="F223" s="243" t="s">
        <v>306</v>
      </c>
      <c r="G223" s="244" t="s">
        <v>294</v>
      </c>
      <c r="H223" s="245">
        <v>12</v>
      </c>
      <c r="I223" s="246"/>
      <c r="J223" s="247">
        <f>ROUND(I223*H223,2)</f>
        <v>0</v>
      </c>
      <c r="K223" s="243" t="s">
        <v>167</v>
      </c>
      <c r="L223" s="43"/>
      <c r="M223" s="248" t="s">
        <v>1</v>
      </c>
      <c r="N223" s="249" t="s">
        <v>38</v>
      </c>
      <c r="O223" s="90"/>
      <c r="P223" s="250">
        <f>O223*H223</f>
        <v>0</v>
      </c>
      <c r="Q223" s="250">
        <v>0.42080000000000001</v>
      </c>
      <c r="R223" s="250">
        <f>Q223*H223</f>
        <v>5.0495999999999999</v>
      </c>
      <c r="S223" s="250">
        <v>0</v>
      </c>
      <c r="T223" s="25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52" t="s">
        <v>168</v>
      </c>
      <c r="AT223" s="252" t="s">
        <v>163</v>
      </c>
      <c r="AU223" s="252" t="s">
        <v>82</v>
      </c>
      <c r="AY223" s="16" t="s">
        <v>161</v>
      </c>
      <c r="BE223" s="253">
        <f>IF(N223="základní",J223,0)</f>
        <v>0</v>
      </c>
      <c r="BF223" s="253">
        <f>IF(N223="snížená",J223,0)</f>
        <v>0</v>
      </c>
      <c r="BG223" s="253">
        <f>IF(N223="zákl. přenesená",J223,0)</f>
        <v>0</v>
      </c>
      <c r="BH223" s="253">
        <f>IF(N223="sníž. přenesená",J223,0)</f>
        <v>0</v>
      </c>
      <c r="BI223" s="253">
        <f>IF(N223="nulová",J223,0)</f>
        <v>0</v>
      </c>
      <c r="BJ223" s="16" t="s">
        <v>80</v>
      </c>
      <c r="BK223" s="253">
        <f>ROUND(I223*H223,2)</f>
        <v>0</v>
      </c>
      <c r="BL223" s="16" t="s">
        <v>168</v>
      </c>
      <c r="BM223" s="252" t="s">
        <v>307</v>
      </c>
    </row>
    <row r="224" s="2" customFormat="1">
      <c r="A224" s="37"/>
      <c r="B224" s="38"/>
      <c r="C224" s="39"/>
      <c r="D224" s="254" t="s">
        <v>170</v>
      </c>
      <c r="E224" s="39"/>
      <c r="F224" s="255" t="s">
        <v>306</v>
      </c>
      <c r="G224" s="39"/>
      <c r="H224" s="39"/>
      <c r="I224" s="209"/>
      <c r="J224" s="39"/>
      <c r="K224" s="39"/>
      <c r="L224" s="43"/>
      <c r="M224" s="256"/>
      <c r="N224" s="257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170</v>
      </c>
      <c r="AU224" s="16" t="s">
        <v>82</v>
      </c>
    </row>
    <row r="225" s="2" customFormat="1">
      <c r="A225" s="37"/>
      <c r="B225" s="38"/>
      <c r="C225" s="39"/>
      <c r="D225" s="258" t="s">
        <v>172</v>
      </c>
      <c r="E225" s="39"/>
      <c r="F225" s="259" t="s">
        <v>308</v>
      </c>
      <c r="G225" s="39"/>
      <c r="H225" s="39"/>
      <c r="I225" s="209"/>
      <c r="J225" s="39"/>
      <c r="K225" s="39"/>
      <c r="L225" s="43"/>
      <c r="M225" s="256"/>
      <c r="N225" s="257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172</v>
      </c>
      <c r="AU225" s="16" t="s">
        <v>82</v>
      </c>
    </row>
    <row r="226" s="13" customFormat="1">
      <c r="A226" s="13"/>
      <c r="B226" s="260"/>
      <c r="C226" s="261"/>
      <c r="D226" s="254" t="s">
        <v>174</v>
      </c>
      <c r="E226" s="262" t="s">
        <v>1</v>
      </c>
      <c r="F226" s="263" t="s">
        <v>309</v>
      </c>
      <c r="G226" s="261"/>
      <c r="H226" s="264">
        <v>12</v>
      </c>
      <c r="I226" s="265"/>
      <c r="J226" s="261"/>
      <c r="K226" s="261"/>
      <c r="L226" s="266"/>
      <c r="M226" s="267"/>
      <c r="N226" s="268"/>
      <c r="O226" s="268"/>
      <c r="P226" s="268"/>
      <c r="Q226" s="268"/>
      <c r="R226" s="268"/>
      <c r="S226" s="268"/>
      <c r="T226" s="26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70" t="s">
        <v>174</v>
      </c>
      <c r="AU226" s="270" t="s">
        <v>82</v>
      </c>
      <c r="AV226" s="13" t="s">
        <v>82</v>
      </c>
      <c r="AW226" s="13" t="s">
        <v>30</v>
      </c>
      <c r="AX226" s="13" t="s">
        <v>80</v>
      </c>
      <c r="AY226" s="270" t="s">
        <v>161</v>
      </c>
    </row>
    <row r="227" s="2" customFormat="1" ht="33" customHeight="1">
      <c r="A227" s="37"/>
      <c r="B227" s="38"/>
      <c r="C227" s="241" t="s">
        <v>7</v>
      </c>
      <c r="D227" s="241" t="s">
        <v>163</v>
      </c>
      <c r="E227" s="242" t="s">
        <v>310</v>
      </c>
      <c r="F227" s="243" t="s">
        <v>311</v>
      </c>
      <c r="G227" s="244" t="s">
        <v>294</v>
      </c>
      <c r="H227" s="245">
        <v>1</v>
      </c>
      <c r="I227" s="246"/>
      <c r="J227" s="247">
        <f>ROUND(I227*H227,2)</f>
        <v>0</v>
      </c>
      <c r="K227" s="243" t="s">
        <v>167</v>
      </c>
      <c r="L227" s="43"/>
      <c r="M227" s="248" t="s">
        <v>1</v>
      </c>
      <c r="N227" s="249" t="s">
        <v>38</v>
      </c>
      <c r="O227" s="90"/>
      <c r="P227" s="250">
        <f>O227*H227</f>
        <v>0</v>
      </c>
      <c r="Q227" s="250">
        <v>0.31108000000000002</v>
      </c>
      <c r="R227" s="250">
        <f>Q227*H227</f>
        <v>0.31108000000000002</v>
      </c>
      <c r="S227" s="250">
        <v>0</v>
      </c>
      <c r="T227" s="25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52" t="s">
        <v>168</v>
      </c>
      <c r="AT227" s="252" t="s">
        <v>163</v>
      </c>
      <c r="AU227" s="252" t="s">
        <v>82</v>
      </c>
      <c r="AY227" s="16" t="s">
        <v>161</v>
      </c>
      <c r="BE227" s="253">
        <f>IF(N227="základní",J227,0)</f>
        <v>0</v>
      </c>
      <c r="BF227" s="253">
        <f>IF(N227="snížená",J227,0)</f>
        <v>0</v>
      </c>
      <c r="BG227" s="253">
        <f>IF(N227="zákl. přenesená",J227,0)</f>
        <v>0</v>
      </c>
      <c r="BH227" s="253">
        <f>IF(N227="sníž. přenesená",J227,0)</f>
        <v>0</v>
      </c>
      <c r="BI227" s="253">
        <f>IF(N227="nulová",J227,0)</f>
        <v>0</v>
      </c>
      <c r="BJ227" s="16" t="s">
        <v>80</v>
      </c>
      <c r="BK227" s="253">
        <f>ROUND(I227*H227,2)</f>
        <v>0</v>
      </c>
      <c r="BL227" s="16" t="s">
        <v>168</v>
      </c>
      <c r="BM227" s="252" t="s">
        <v>312</v>
      </c>
    </row>
    <row r="228" s="2" customFormat="1">
      <c r="A228" s="37"/>
      <c r="B228" s="38"/>
      <c r="C228" s="39"/>
      <c r="D228" s="254" t="s">
        <v>170</v>
      </c>
      <c r="E228" s="39"/>
      <c r="F228" s="255" t="s">
        <v>313</v>
      </c>
      <c r="G228" s="39"/>
      <c r="H228" s="39"/>
      <c r="I228" s="209"/>
      <c r="J228" s="39"/>
      <c r="K228" s="39"/>
      <c r="L228" s="43"/>
      <c r="M228" s="256"/>
      <c r="N228" s="257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170</v>
      </c>
      <c r="AU228" s="16" t="s">
        <v>82</v>
      </c>
    </row>
    <row r="229" s="2" customFormat="1">
      <c r="A229" s="37"/>
      <c r="B229" s="38"/>
      <c r="C229" s="39"/>
      <c r="D229" s="258" t="s">
        <v>172</v>
      </c>
      <c r="E229" s="39"/>
      <c r="F229" s="259" t="s">
        <v>314</v>
      </c>
      <c r="G229" s="39"/>
      <c r="H229" s="39"/>
      <c r="I229" s="209"/>
      <c r="J229" s="39"/>
      <c r="K229" s="39"/>
      <c r="L229" s="43"/>
      <c r="M229" s="256"/>
      <c r="N229" s="257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172</v>
      </c>
      <c r="AU229" s="16" t="s">
        <v>82</v>
      </c>
    </row>
    <row r="230" s="13" customFormat="1">
      <c r="A230" s="13"/>
      <c r="B230" s="260"/>
      <c r="C230" s="261"/>
      <c r="D230" s="254" t="s">
        <v>174</v>
      </c>
      <c r="E230" s="262" t="s">
        <v>1</v>
      </c>
      <c r="F230" s="263" t="s">
        <v>315</v>
      </c>
      <c r="G230" s="261"/>
      <c r="H230" s="264">
        <v>1</v>
      </c>
      <c r="I230" s="265"/>
      <c r="J230" s="261"/>
      <c r="K230" s="261"/>
      <c r="L230" s="266"/>
      <c r="M230" s="267"/>
      <c r="N230" s="268"/>
      <c r="O230" s="268"/>
      <c r="P230" s="268"/>
      <c r="Q230" s="268"/>
      <c r="R230" s="268"/>
      <c r="S230" s="268"/>
      <c r="T230" s="26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70" t="s">
        <v>174</v>
      </c>
      <c r="AU230" s="270" t="s">
        <v>82</v>
      </c>
      <c r="AV230" s="13" t="s">
        <v>82</v>
      </c>
      <c r="AW230" s="13" t="s">
        <v>30</v>
      </c>
      <c r="AX230" s="13" t="s">
        <v>80</v>
      </c>
      <c r="AY230" s="270" t="s">
        <v>161</v>
      </c>
    </row>
    <row r="231" s="12" customFormat="1" ht="22.8" customHeight="1">
      <c r="A231" s="12"/>
      <c r="B231" s="225"/>
      <c r="C231" s="226"/>
      <c r="D231" s="227" t="s">
        <v>72</v>
      </c>
      <c r="E231" s="239" t="s">
        <v>227</v>
      </c>
      <c r="F231" s="239" t="s">
        <v>316</v>
      </c>
      <c r="G231" s="226"/>
      <c r="H231" s="226"/>
      <c r="I231" s="229"/>
      <c r="J231" s="240">
        <f>BK231</f>
        <v>0</v>
      </c>
      <c r="K231" s="226"/>
      <c r="L231" s="231"/>
      <c r="M231" s="232"/>
      <c r="N231" s="233"/>
      <c r="O231" s="233"/>
      <c r="P231" s="234">
        <f>SUM(P232:P257)</f>
        <v>0</v>
      </c>
      <c r="Q231" s="233"/>
      <c r="R231" s="234">
        <f>SUM(R232:R257)</f>
        <v>75.224330000000009</v>
      </c>
      <c r="S231" s="233"/>
      <c r="T231" s="235">
        <f>SUM(T232:T257)</f>
        <v>1.2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36" t="s">
        <v>80</v>
      </c>
      <c r="AT231" s="237" t="s">
        <v>72</v>
      </c>
      <c r="AU231" s="237" t="s">
        <v>80</v>
      </c>
      <c r="AY231" s="236" t="s">
        <v>161</v>
      </c>
      <c r="BK231" s="238">
        <f>SUM(BK232:BK257)</f>
        <v>0</v>
      </c>
    </row>
    <row r="232" s="2" customFormat="1" ht="33" customHeight="1">
      <c r="A232" s="37"/>
      <c r="B232" s="38"/>
      <c r="C232" s="241" t="s">
        <v>317</v>
      </c>
      <c r="D232" s="241" t="s">
        <v>163</v>
      </c>
      <c r="E232" s="242" t="s">
        <v>318</v>
      </c>
      <c r="F232" s="243" t="s">
        <v>319</v>
      </c>
      <c r="G232" s="244" t="s">
        <v>285</v>
      </c>
      <c r="H232" s="245">
        <v>340</v>
      </c>
      <c r="I232" s="246"/>
      <c r="J232" s="247">
        <f>ROUND(I232*H232,2)</f>
        <v>0</v>
      </c>
      <c r="K232" s="243" t="s">
        <v>167</v>
      </c>
      <c r="L232" s="43"/>
      <c r="M232" s="248" t="s">
        <v>1</v>
      </c>
      <c r="N232" s="249" t="s">
        <v>38</v>
      </c>
      <c r="O232" s="90"/>
      <c r="P232" s="250">
        <f>O232*H232</f>
        <v>0</v>
      </c>
      <c r="Q232" s="250">
        <v>0.15540000000000001</v>
      </c>
      <c r="R232" s="250">
        <f>Q232*H232</f>
        <v>52.836000000000006</v>
      </c>
      <c r="S232" s="250">
        <v>0</v>
      </c>
      <c r="T232" s="251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52" t="s">
        <v>168</v>
      </c>
      <c r="AT232" s="252" t="s">
        <v>163</v>
      </c>
      <c r="AU232" s="252" t="s">
        <v>82</v>
      </c>
      <c r="AY232" s="16" t="s">
        <v>161</v>
      </c>
      <c r="BE232" s="253">
        <f>IF(N232="základní",J232,0)</f>
        <v>0</v>
      </c>
      <c r="BF232" s="253">
        <f>IF(N232="snížená",J232,0)</f>
        <v>0</v>
      </c>
      <c r="BG232" s="253">
        <f>IF(N232="zákl. přenesená",J232,0)</f>
        <v>0</v>
      </c>
      <c r="BH232" s="253">
        <f>IF(N232="sníž. přenesená",J232,0)</f>
        <v>0</v>
      </c>
      <c r="BI232" s="253">
        <f>IF(N232="nulová",J232,0)</f>
        <v>0</v>
      </c>
      <c r="BJ232" s="16" t="s">
        <v>80</v>
      </c>
      <c r="BK232" s="253">
        <f>ROUND(I232*H232,2)</f>
        <v>0</v>
      </c>
      <c r="BL232" s="16" t="s">
        <v>168</v>
      </c>
      <c r="BM232" s="252" t="s">
        <v>320</v>
      </c>
    </row>
    <row r="233" s="2" customFormat="1">
      <c r="A233" s="37"/>
      <c r="B233" s="38"/>
      <c r="C233" s="39"/>
      <c r="D233" s="254" t="s">
        <v>170</v>
      </c>
      <c r="E233" s="39"/>
      <c r="F233" s="255" t="s">
        <v>321</v>
      </c>
      <c r="G233" s="39"/>
      <c r="H233" s="39"/>
      <c r="I233" s="209"/>
      <c r="J233" s="39"/>
      <c r="K233" s="39"/>
      <c r="L233" s="43"/>
      <c r="M233" s="256"/>
      <c r="N233" s="257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170</v>
      </c>
      <c r="AU233" s="16" t="s">
        <v>82</v>
      </c>
    </row>
    <row r="234" s="2" customFormat="1">
      <c r="A234" s="37"/>
      <c r="B234" s="38"/>
      <c r="C234" s="39"/>
      <c r="D234" s="258" t="s">
        <v>172</v>
      </c>
      <c r="E234" s="39"/>
      <c r="F234" s="259" t="s">
        <v>322</v>
      </c>
      <c r="G234" s="39"/>
      <c r="H234" s="39"/>
      <c r="I234" s="209"/>
      <c r="J234" s="39"/>
      <c r="K234" s="39"/>
      <c r="L234" s="43"/>
      <c r="M234" s="256"/>
      <c r="N234" s="257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172</v>
      </c>
      <c r="AU234" s="16" t="s">
        <v>82</v>
      </c>
    </row>
    <row r="235" s="13" customFormat="1">
      <c r="A235" s="13"/>
      <c r="B235" s="260"/>
      <c r="C235" s="261"/>
      <c r="D235" s="254" t="s">
        <v>174</v>
      </c>
      <c r="E235" s="262" t="s">
        <v>1</v>
      </c>
      <c r="F235" s="263" t="s">
        <v>323</v>
      </c>
      <c r="G235" s="261"/>
      <c r="H235" s="264">
        <v>340</v>
      </c>
      <c r="I235" s="265"/>
      <c r="J235" s="261"/>
      <c r="K235" s="261"/>
      <c r="L235" s="266"/>
      <c r="M235" s="267"/>
      <c r="N235" s="268"/>
      <c r="O235" s="268"/>
      <c r="P235" s="268"/>
      <c r="Q235" s="268"/>
      <c r="R235" s="268"/>
      <c r="S235" s="268"/>
      <c r="T235" s="26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70" t="s">
        <v>174</v>
      </c>
      <c r="AU235" s="270" t="s">
        <v>82</v>
      </c>
      <c r="AV235" s="13" t="s">
        <v>82</v>
      </c>
      <c r="AW235" s="13" t="s">
        <v>30</v>
      </c>
      <c r="AX235" s="13" t="s">
        <v>80</v>
      </c>
      <c r="AY235" s="270" t="s">
        <v>161</v>
      </c>
    </row>
    <row r="236" s="2" customFormat="1" ht="16.5" customHeight="1">
      <c r="A236" s="37"/>
      <c r="B236" s="38"/>
      <c r="C236" s="272" t="s">
        <v>324</v>
      </c>
      <c r="D236" s="272" t="s">
        <v>214</v>
      </c>
      <c r="E236" s="273" t="s">
        <v>325</v>
      </c>
      <c r="F236" s="274" t="s">
        <v>326</v>
      </c>
      <c r="G236" s="275" t="s">
        <v>285</v>
      </c>
      <c r="H236" s="276">
        <v>163</v>
      </c>
      <c r="I236" s="277"/>
      <c r="J236" s="278">
        <f>ROUND(I236*H236,2)</f>
        <v>0</v>
      </c>
      <c r="K236" s="274" t="s">
        <v>167</v>
      </c>
      <c r="L236" s="279"/>
      <c r="M236" s="280" t="s">
        <v>1</v>
      </c>
      <c r="N236" s="281" t="s">
        <v>38</v>
      </c>
      <c r="O236" s="90"/>
      <c r="P236" s="250">
        <f>O236*H236</f>
        <v>0</v>
      </c>
      <c r="Q236" s="250">
        <v>0.080000000000000002</v>
      </c>
      <c r="R236" s="250">
        <f>Q236*H236</f>
        <v>13.040000000000001</v>
      </c>
      <c r="S236" s="250">
        <v>0</v>
      </c>
      <c r="T236" s="251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52" t="s">
        <v>217</v>
      </c>
      <c r="AT236" s="252" t="s">
        <v>214</v>
      </c>
      <c r="AU236" s="252" t="s">
        <v>82</v>
      </c>
      <c r="AY236" s="16" t="s">
        <v>161</v>
      </c>
      <c r="BE236" s="253">
        <f>IF(N236="základní",J236,0)</f>
        <v>0</v>
      </c>
      <c r="BF236" s="253">
        <f>IF(N236="snížená",J236,0)</f>
        <v>0</v>
      </c>
      <c r="BG236" s="253">
        <f>IF(N236="zákl. přenesená",J236,0)</f>
        <v>0</v>
      </c>
      <c r="BH236" s="253">
        <f>IF(N236="sníž. přenesená",J236,0)</f>
        <v>0</v>
      </c>
      <c r="BI236" s="253">
        <f>IF(N236="nulová",J236,0)</f>
        <v>0</v>
      </c>
      <c r="BJ236" s="16" t="s">
        <v>80</v>
      </c>
      <c r="BK236" s="253">
        <f>ROUND(I236*H236,2)</f>
        <v>0</v>
      </c>
      <c r="BL236" s="16" t="s">
        <v>168</v>
      </c>
      <c r="BM236" s="252" t="s">
        <v>327</v>
      </c>
    </row>
    <row r="237" s="2" customFormat="1">
      <c r="A237" s="37"/>
      <c r="B237" s="38"/>
      <c r="C237" s="39"/>
      <c r="D237" s="254" t="s">
        <v>170</v>
      </c>
      <c r="E237" s="39"/>
      <c r="F237" s="255" t="s">
        <v>326</v>
      </c>
      <c r="G237" s="39"/>
      <c r="H237" s="39"/>
      <c r="I237" s="209"/>
      <c r="J237" s="39"/>
      <c r="K237" s="39"/>
      <c r="L237" s="43"/>
      <c r="M237" s="256"/>
      <c r="N237" s="257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170</v>
      </c>
      <c r="AU237" s="16" t="s">
        <v>82</v>
      </c>
    </row>
    <row r="238" s="13" customFormat="1">
      <c r="A238" s="13"/>
      <c r="B238" s="260"/>
      <c r="C238" s="261"/>
      <c r="D238" s="254" t="s">
        <v>174</v>
      </c>
      <c r="E238" s="262" t="s">
        <v>1</v>
      </c>
      <c r="F238" s="263" t="s">
        <v>328</v>
      </c>
      <c r="G238" s="261"/>
      <c r="H238" s="264">
        <v>157</v>
      </c>
      <c r="I238" s="265"/>
      <c r="J238" s="261"/>
      <c r="K238" s="261"/>
      <c r="L238" s="266"/>
      <c r="M238" s="267"/>
      <c r="N238" s="268"/>
      <c r="O238" s="268"/>
      <c r="P238" s="268"/>
      <c r="Q238" s="268"/>
      <c r="R238" s="268"/>
      <c r="S238" s="268"/>
      <c r="T238" s="26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70" t="s">
        <v>174</v>
      </c>
      <c r="AU238" s="270" t="s">
        <v>82</v>
      </c>
      <c r="AV238" s="13" t="s">
        <v>82</v>
      </c>
      <c r="AW238" s="13" t="s">
        <v>30</v>
      </c>
      <c r="AX238" s="13" t="s">
        <v>73</v>
      </c>
      <c r="AY238" s="270" t="s">
        <v>161</v>
      </c>
    </row>
    <row r="239" s="13" customFormat="1">
      <c r="A239" s="13"/>
      <c r="B239" s="260"/>
      <c r="C239" s="261"/>
      <c r="D239" s="254" t="s">
        <v>174</v>
      </c>
      <c r="E239" s="262" t="s">
        <v>1</v>
      </c>
      <c r="F239" s="263" t="s">
        <v>329</v>
      </c>
      <c r="G239" s="261"/>
      <c r="H239" s="264">
        <v>6</v>
      </c>
      <c r="I239" s="265"/>
      <c r="J239" s="261"/>
      <c r="K239" s="261"/>
      <c r="L239" s="266"/>
      <c r="M239" s="267"/>
      <c r="N239" s="268"/>
      <c r="O239" s="268"/>
      <c r="P239" s="268"/>
      <c r="Q239" s="268"/>
      <c r="R239" s="268"/>
      <c r="S239" s="268"/>
      <c r="T239" s="26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70" t="s">
        <v>174</v>
      </c>
      <c r="AU239" s="270" t="s">
        <v>82</v>
      </c>
      <c r="AV239" s="13" t="s">
        <v>82</v>
      </c>
      <c r="AW239" s="13" t="s">
        <v>30</v>
      </c>
      <c r="AX239" s="13" t="s">
        <v>73</v>
      </c>
      <c r="AY239" s="270" t="s">
        <v>161</v>
      </c>
    </row>
    <row r="240" s="14" customFormat="1">
      <c r="A240" s="14"/>
      <c r="B240" s="282"/>
      <c r="C240" s="283"/>
      <c r="D240" s="254" t="s">
        <v>174</v>
      </c>
      <c r="E240" s="284" t="s">
        <v>1</v>
      </c>
      <c r="F240" s="285" t="s">
        <v>330</v>
      </c>
      <c r="G240" s="283"/>
      <c r="H240" s="286">
        <v>163</v>
      </c>
      <c r="I240" s="287"/>
      <c r="J240" s="283"/>
      <c r="K240" s="283"/>
      <c r="L240" s="288"/>
      <c r="M240" s="289"/>
      <c r="N240" s="290"/>
      <c r="O240" s="290"/>
      <c r="P240" s="290"/>
      <c r="Q240" s="290"/>
      <c r="R240" s="290"/>
      <c r="S240" s="290"/>
      <c r="T240" s="291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92" t="s">
        <v>174</v>
      </c>
      <c r="AU240" s="292" t="s">
        <v>82</v>
      </c>
      <c r="AV240" s="14" t="s">
        <v>168</v>
      </c>
      <c r="AW240" s="14" t="s">
        <v>30</v>
      </c>
      <c r="AX240" s="14" t="s">
        <v>80</v>
      </c>
      <c r="AY240" s="292" t="s">
        <v>161</v>
      </c>
    </row>
    <row r="241" s="2" customFormat="1" ht="24.15" customHeight="1">
      <c r="A241" s="37"/>
      <c r="B241" s="38"/>
      <c r="C241" s="272" t="s">
        <v>331</v>
      </c>
      <c r="D241" s="272" t="s">
        <v>214</v>
      </c>
      <c r="E241" s="273" t="s">
        <v>332</v>
      </c>
      <c r="F241" s="274" t="s">
        <v>333</v>
      </c>
      <c r="G241" s="275" t="s">
        <v>285</v>
      </c>
      <c r="H241" s="276">
        <v>98</v>
      </c>
      <c r="I241" s="277"/>
      <c r="J241" s="278">
        <f>ROUND(I241*H241,2)</f>
        <v>0</v>
      </c>
      <c r="K241" s="274" t="s">
        <v>167</v>
      </c>
      <c r="L241" s="279"/>
      <c r="M241" s="280" t="s">
        <v>1</v>
      </c>
      <c r="N241" s="281" t="s">
        <v>38</v>
      </c>
      <c r="O241" s="90"/>
      <c r="P241" s="250">
        <f>O241*H241</f>
        <v>0</v>
      </c>
      <c r="Q241" s="250">
        <v>0.048300000000000003</v>
      </c>
      <c r="R241" s="250">
        <f>Q241*H241</f>
        <v>4.7334000000000005</v>
      </c>
      <c r="S241" s="250">
        <v>0</v>
      </c>
      <c r="T241" s="25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52" t="s">
        <v>217</v>
      </c>
      <c r="AT241" s="252" t="s">
        <v>214</v>
      </c>
      <c r="AU241" s="252" t="s">
        <v>82</v>
      </c>
      <c r="AY241" s="16" t="s">
        <v>161</v>
      </c>
      <c r="BE241" s="253">
        <f>IF(N241="základní",J241,0)</f>
        <v>0</v>
      </c>
      <c r="BF241" s="253">
        <f>IF(N241="snížená",J241,0)</f>
        <v>0</v>
      </c>
      <c r="BG241" s="253">
        <f>IF(N241="zákl. přenesená",J241,0)</f>
        <v>0</v>
      </c>
      <c r="BH241" s="253">
        <f>IF(N241="sníž. přenesená",J241,0)</f>
        <v>0</v>
      </c>
      <c r="BI241" s="253">
        <f>IF(N241="nulová",J241,0)</f>
        <v>0</v>
      </c>
      <c r="BJ241" s="16" t="s">
        <v>80</v>
      </c>
      <c r="BK241" s="253">
        <f>ROUND(I241*H241,2)</f>
        <v>0</v>
      </c>
      <c r="BL241" s="16" t="s">
        <v>168</v>
      </c>
      <c r="BM241" s="252" t="s">
        <v>334</v>
      </c>
    </row>
    <row r="242" s="2" customFormat="1">
      <c r="A242" s="37"/>
      <c r="B242" s="38"/>
      <c r="C242" s="39"/>
      <c r="D242" s="254" t="s">
        <v>170</v>
      </c>
      <c r="E242" s="39"/>
      <c r="F242" s="255" t="s">
        <v>333</v>
      </c>
      <c r="G242" s="39"/>
      <c r="H242" s="39"/>
      <c r="I242" s="209"/>
      <c r="J242" s="39"/>
      <c r="K242" s="39"/>
      <c r="L242" s="43"/>
      <c r="M242" s="256"/>
      <c r="N242" s="257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170</v>
      </c>
      <c r="AU242" s="16" t="s">
        <v>82</v>
      </c>
    </row>
    <row r="243" s="13" customFormat="1">
      <c r="A243" s="13"/>
      <c r="B243" s="260"/>
      <c r="C243" s="261"/>
      <c r="D243" s="254" t="s">
        <v>174</v>
      </c>
      <c r="E243" s="262" t="s">
        <v>1</v>
      </c>
      <c r="F243" s="263" t="s">
        <v>335</v>
      </c>
      <c r="G243" s="261"/>
      <c r="H243" s="264">
        <v>98</v>
      </c>
      <c r="I243" s="265"/>
      <c r="J243" s="261"/>
      <c r="K243" s="261"/>
      <c r="L243" s="266"/>
      <c r="M243" s="267"/>
      <c r="N243" s="268"/>
      <c r="O243" s="268"/>
      <c r="P243" s="268"/>
      <c r="Q243" s="268"/>
      <c r="R243" s="268"/>
      <c r="S243" s="268"/>
      <c r="T243" s="26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70" t="s">
        <v>174</v>
      </c>
      <c r="AU243" s="270" t="s">
        <v>82</v>
      </c>
      <c r="AV243" s="13" t="s">
        <v>82</v>
      </c>
      <c r="AW243" s="13" t="s">
        <v>30</v>
      </c>
      <c r="AX243" s="13" t="s">
        <v>80</v>
      </c>
      <c r="AY243" s="270" t="s">
        <v>161</v>
      </c>
    </row>
    <row r="244" s="2" customFormat="1" ht="24.15" customHeight="1">
      <c r="A244" s="37"/>
      <c r="B244" s="38"/>
      <c r="C244" s="272" t="s">
        <v>336</v>
      </c>
      <c r="D244" s="272" t="s">
        <v>214</v>
      </c>
      <c r="E244" s="273" t="s">
        <v>337</v>
      </c>
      <c r="F244" s="274" t="s">
        <v>338</v>
      </c>
      <c r="G244" s="275" t="s">
        <v>285</v>
      </c>
      <c r="H244" s="276">
        <v>19</v>
      </c>
      <c r="I244" s="277"/>
      <c r="J244" s="278">
        <f>ROUND(I244*H244,2)</f>
        <v>0</v>
      </c>
      <c r="K244" s="274" t="s">
        <v>167</v>
      </c>
      <c r="L244" s="279"/>
      <c r="M244" s="280" t="s">
        <v>1</v>
      </c>
      <c r="N244" s="281" t="s">
        <v>38</v>
      </c>
      <c r="O244" s="90"/>
      <c r="P244" s="250">
        <f>O244*H244</f>
        <v>0</v>
      </c>
      <c r="Q244" s="250">
        <v>0.065670000000000006</v>
      </c>
      <c r="R244" s="250">
        <f>Q244*H244</f>
        <v>1.2477300000000002</v>
      </c>
      <c r="S244" s="250">
        <v>0</v>
      </c>
      <c r="T244" s="25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52" t="s">
        <v>217</v>
      </c>
      <c r="AT244" s="252" t="s">
        <v>214</v>
      </c>
      <c r="AU244" s="252" t="s">
        <v>82</v>
      </c>
      <c r="AY244" s="16" t="s">
        <v>161</v>
      </c>
      <c r="BE244" s="253">
        <f>IF(N244="základní",J244,0)</f>
        <v>0</v>
      </c>
      <c r="BF244" s="253">
        <f>IF(N244="snížená",J244,0)</f>
        <v>0</v>
      </c>
      <c r="BG244" s="253">
        <f>IF(N244="zákl. přenesená",J244,0)</f>
        <v>0</v>
      </c>
      <c r="BH244" s="253">
        <f>IF(N244="sníž. přenesená",J244,0)</f>
        <v>0</v>
      </c>
      <c r="BI244" s="253">
        <f>IF(N244="nulová",J244,0)</f>
        <v>0</v>
      </c>
      <c r="BJ244" s="16" t="s">
        <v>80</v>
      </c>
      <c r="BK244" s="253">
        <f>ROUND(I244*H244,2)</f>
        <v>0</v>
      </c>
      <c r="BL244" s="16" t="s">
        <v>168</v>
      </c>
      <c r="BM244" s="252" t="s">
        <v>339</v>
      </c>
    </row>
    <row r="245" s="2" customFormat="1">
      <c r="A245" s="37"/>
      <c r="B245" s="38"/>
      <c r="C245" s="39"/>
      <c r="D245" s="254" t="s">
        <v>170</v>
      </c>
      <c r="E245" s="39"/>
      <c r="F245" s="255" t="s">
        <v>338</v>
      </c>
      <c r="G245" s="39"/>
      <c r="H245" s="39"/>
      <c r="I245" s="209"/>
      <c r="J245" s="39"/>
      <c r="K245" s="39"/>
      <c r="L245" s="43"/>
      <c r="M245" s="256"/>
      <c r="N245" s="257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170</v>
      </c>
      <c r="AU245" s="16" t="s">
        <v>82</v>
      </c>
    </row>
    <row r="246" s="13" customFormat="1">
      <c r="A246" s="13"/>
      <c r="B246" s="260"/>
      <c r="C246" s="261"/>
      <c r="D246" s="254" t="s">
        <v>174</v>
      </c>
      <c r="E246" s="262" t="s">
        <v>1</v>
      </c>
      <c r="F246" s="263" t="s">
        <v>298</v>
      </c>
      <c r="G246" s="261"/>
      <c r="H246" s="264">
        <v>19</v>
      </c>
      <c r="I246" s="265"/>
      <c r="J246" s="261"/>
      <c r="K246" s="261"/>
      <c r="L246" s="266"/>
      <c r="M246" s="267"/>
      <c r="N246" s="268"/>
      <c r="O246" s="268"/>
      <c r="P246" s="268"/>
      <c r="Q246" s="268"/>
      <c r="R246" s="268"/>
      <c r="S246" s="268"/>
      <c r="T246" s="26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70" t="s">
        <v>174</v>
      </c>
      <c r="AU246" s="270" t="s">
        <v>82</v>
      </c>
      <c r="AV246" s="13" t="s">
        <v>82</v>
      </c>
      <c r="AW246" s="13" t="s">
        <v>30</v>
      </c>
      <c r="AX246" s="13" t="s">
        <v>80</v>
      </c>
      <c r="AY246" s="270" t="s">
        <v>161</v>
      </c>
    </row>
    <row r="247" s="2" customFormat="1" ht="16.5" customHeight="1">
      <c r="A247" s="37"/>
      <c r="B247" s="38"/>
      <c r="C247" s="272" t="s">
        <v>340</v>
      </c>
      <c r="D247" s="272" t="s">
        <v>214</v>
      </c>
      <c r="E247" s="273" t="s">
        <v>341</v>
      </c>
      <c r="F247" s="274" t="s">
        <v>342</v>
      </c>
      <c r="G247" s="275" t="s">
        <v>285</v>
      </c>
      <c r="H247" s="276">
        <v>60</v>
      </c>
      <c r="I247" s="277"/>
      <c r="J247" s="278">
        <f>ROUND(I247*H247,2)</f>
        <v>0</v>
      </c>
      <c r="K247" s="274" t="s">
        <v>167</v>
      </c>
      <c r="L247" s="279"/>
      <c r="M247" s="280" t="s">
        <v>1</v>
      </c>
      <c r="N247" s="281" t="s">
        <v>38</v>
      </c>
      <c r="O247" s="90"/>
      <c r="P247" s="250">
        <f>O247*H247</f>
        <v>0</v>
      </c>
      <c r="Q247" s="250">
        <v>0.056120000000000003</v>
      </c>
      <c r="R247" s="250">
        <f>Q247*H247</f>
        <v>3.3672000000000004</v>
      </c>
      <c r="S247" s="250">
        <v>0</v>
      </c>
      <c r="T247" s="251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52" t="s">
        <v>217</v>
      </c>
      <c r="AT247" s="252" t="s">
        <v>214</v>
      </c>
      <c r="AU247" s="252" t="s">
        <v>82</v>
      </c>
      <c r="AY247" s="16" t="s">
        <v>161</v>
      </c>
      <c r="BE247" s="253">
        <f>IF(N247="základní",J247,0)</f>
        <v>0</v>
      </c>
      <c r="BF247" s="253">
        <f>IF(N247="snížená",J247,0)</f>
        <v>0</v>
      </c>
      <c r="BG247" s="253">
        <f>IF(N247="zákl. přenesená",J247,0)</f>
        <v>0</v>
      </c>
      <c r="BH247" s="253">
        <f>IF(N247="sníž. přenesená",J247,0)</f>
        <v>0</v>
      </c>
      <c r="BI247" s="253">
        <f>IF(N247="nulová",J247,0)</f>
        <v>0</v>
      </c>
      <c r="BJ247" s="16" t="s">
        <v>80</v>
      </c>
      <c r="BK247" s="253">
        <f>ROUND(I247*H247,2)</f>
        <v>0</v>
      </c>
      <c r="BL247" s="16" t="s">
        <v>168</v>
      </c>
      <c r="BM247" s="252" t="s">
        <v>343</v>
      </c>
    </row>
    <row r="248" s="2" customFormat="1">
      <c r="A248" s="37"/>
      <c r="B248" s="38"/>
      <c r="C248" s="39"/>
      <c r="D248" s="254" t="s">
        <v>170</v>
      </c>
      <c r="E248" s="39"/>
      <c r="F248" s="255" t="s">
        <v>342</v>
      </c>
      <c r="G248" s="39"/>
      <c r="H248" s="39"/>
      <c r="I248" s="209"/>
      <c r="J248" s="39"/>
      <c r="K248" s="39"/>
      <c r="L248" s="43"/>
      <c r="M248" s="256"/>
      <c r="N248" s="257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170</v>
      </c>
      <c r="AU248" s="16" t="s">
        <v>82</v>
      </c>
    </row>
    <row r="249" s="13" customFormat="1">
      <c r="A249" s="13"/>
      <c r="B249" s="260"/>
      <c r="C249" s="261"/>
      <c r="D249" s="254" t="s">
        <v>174</v>
      </c>
      <c r="E249" s="262" t="s">
        <v>1</v>
      </c>
      <c r="F249" s="263" t="s">
        <v>344</v>
      </c>
      <c r="G249" s="261"/>
      <c r="H249" s="264">
        <v>60</v>
      </c>
      <c r="I249" s="265"/>
      <c r="J249" s="261"/>
      <c r="K249" s="261"/>
      <c r="L249" s="266"/>
      <c r="M249" s="267"/>
      <c r="N249" s="268"/>
      <c r="O249" s="268"/>
      <c r="P249" s="268"/>
      <c r="Q249" s="268"/>
      <c r="R249" s="268"/>
      <c r="S249" s="268"/>
      <c r="T249" s="26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70" t="s">
        <v>174</v>
      </c>
      <c r="AU249" s="270" t="s">
        <v>82</v>
      </c>
      <c r="AV249" s="13" t="s">
        <v>82</v>
      </c>
      <c r="AW249" s="13" t="s">
        <v>30</v>
      </c>
      <c r="AX249" s="13" t="s">
        <v>80</v>
      </c>
      <c r="AY249" s="270" t="s">
        <v>161</v>
      </c>
    </row>
    <row r="250" s="2" customFormat="1" ht="24.15" customHeight="1">
      <c r="A250" s="37"/>
      <c r="B250" s="38"/>
      <c r="C250" s="241" t="s">
        <v>345</v>
      </c>
      <c r="D250" s="241" t="s">
        <v>163</v>
      </c>
      <c r="E250" s="242" t="s">
        <v>346</v>
      </c>
      <c r="F250" s="243" t="s">
        <v>347</v>
      </c>
      <c r="G250" s="244" t="s">
        <v>285</v>
      </c>
      <c r="H250" s="245">
        <v>340</v>
      </c>
      <c r="I250" s="246"/>
      <c r="J250" s="247">
        <f>ROUND(I250*H250,2)</f>
        <v>0</v>
      </c>
      <c r="K250" s="243" t="s">
        <v>167</v>
      </c>
      <c r="L250" s="43"/>
      <c r="M250" s="248" t="s">
        <v>1</v>
      </c>
      <c r="N250" s="249" t="s">
        <v>38</v>
      </c>
      <c r="O250" s="90"/>
      <c r="P250" s="250">
        <f>O250*H250</f>
        <v>0</v>
      </c>
      <c r="Q250" s="250">
        <v>0</v>
      </c>
      <c r="R250" s="250">
        <f>Q250*H250</f>
        <v>0</v>
      </c>
      <c r="S250" s="250">
        <v>0</v>
      </c>
      <c r="T250" s="25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52" t="s">
        <v>168</v>
      </c>
      <c r="AT250" s="252" t="s">
        <v>163</v>
      </c>
      <c r="AU250" s="252" t="s">
        <v>82</v>
      </c>
      <c r="AY250" s="16" t="s">
        <v>161</v>
      </c>
      <c r="BE250" s="253">
        <f>IF(N250="základní",J250,0)</f>
        <v>0</v>
      </c>
      <c r="BF250" s="253">
        <f>IF(N250="snížená",J250,0)</f>
        <v>0</v>
      </c>
      <c r="BG250" s="253">
        <f>IF(N250="zákl. přenesená",J250,0)</f>
        <v>0</v>
      </c>
      <c r="BH250" s="253">
        <f>IF(N250="sníž. přenesená",J250,0)</f>
        <v>0</v>
      </c>
      <c r="BI250" s="253">
        <f>IF(N250="nulová",J250,0)</f>
        <v>0</v>
      </c>
      <c r="BJ250" s="16" t="s">
        <v>80</v>
      </c>
      <c r="BK250" s="253">
        <f>ROUND(I250*H250,2)</f>
        <v>0</v>
      </c>
      <c r="BL250" s="16" t="s">
        <v>168</v>
      </c>
      <c r="BM250" s="252" t="s">
        <v>348</v>
      </c>
    </row>
    <row r="251" s="2" customFormat="1">
      <c r="A251" s="37"/>
      <c r="B251" s="38"/>
      <c r="C251" s="39"/>
      <c r="D251" s="254" t="s">
        <v>170</v>
      </c>
      <c r="E251" s="39"/>
      <c r="F251" s="255" t="s">
        <v>349</v>
      </c>
      <c r="G251" s="39"/>
      <c r="H251" s="39"/>
      <c r="I251" s="209"/>
      <c r="J251" s="39"/>
      <c r="K251" s="39"/>
      <c r="L251" s="43"/>
      <c r="M251" s="256"/>
      <c r="N251" s="257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170</v>
      </c>
      <c r="AU251" s="16" t="s">
        <v>82</v>
      </c>
    </row>
    <row r="252" s="2" customFormat="1">
      <c r="A252" s="37"/>
      <c r="B252" s="38"/>
      <c r="C252" s="39"/>
      <c r="D252" s="258" t="s">
        <v>172</v>
      </c>
      <c r="E252" s="39"/>
      <c r="F252" s="259" t="s">
        <v>350</v>
      </c>
      <c r="G252" s="39"/>
      <c r="H252" s="39"/>
      <c r="I252" s="209"/>
      <c r="J252" s="39"/>
      <c r="K252" s="39"/>
      <c r="L252" s="43"/>
      <c r="M252" s="256"/>
      <c r="N252" s="257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172</v>
      </c>
      <c r="AU252" s="16" t="s">
        <v>82</v>
      </c>
    </row>
    <row r="253" s="13" customFormat="1">
      <c r="A253" s="13"/>
      <c r="B253" s="260"/>
      <c r="C253" s="261"/>
      <c r="D253" s="254" t="s">
        <v>174</v>
      </c>
      <c r="E253" s="262" t="s">
        <v>1</v>
      </c>
      <c r="F253" s="263" t="s">
        <v>289</v>
      </c>
      <c r="G253" s="261"/>
      <c r="H253" s="264">
        <v>340</v>
      </c>
      <c r="I253" s="265"/>
      <c r="J253" s="261"/>
      <c r="K253" s="261"/>
      <c r="L253" s="266"/>
      <c r="M253" s="267"/>
      <c r="N253" s="268"/>
      <c r="O253" s="268"/>
      <c r="P253" s="268"/>
      <c r="Q253" s="268"/>
      <c r="R253" s="268"/>
      <c r="S253" s="268"/>
      <c r="T253" s="26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70" t="s">
        <v>174</v>
      </c>
      <c r="AU253" s="270" t="s">
        <v>82</v>
      </c>
      <c r="AV253" s="13" t="s">
        <v>82</v>
      </c>
      <c r="AW253" s="13" t="s">
        <v>30</v>
      </c>
      <c r="AX253" s="13" t="s">
        <v>80</v>
      </c>
      <c r="AY253" s="270" t="s">
        <v>161</v>
      </c>
    </row>
    <row r="254" s="2" customFormat="1" ht="16.5" customHeight="1">
      <c r="A254" s="37"/>
      <c r="B254" s="38"/>
      <c r="C254" s="241" t="s">
        <v>351</v>
      </c>
      <c r="D254" s="241" t="s">
        <v>163</v>
      </c>
      <c r="E254" s="242" t="s">
        <v>352</v>
      </c>
      <c r="F254" s="243" t="s">
        <v>353</v>
      </c>
      <c r="G254" s="244" t="s">
        <v>185</v>
      </c>
      <c r="H254" s="245">
        <v>0.59999999999999998</v>
      </c>
      <c r="I254" s="246"/>
      <c r="J254" s="247">
        <f>ROUND(I254*H254,2)</f>
        <v>0</v>
      </c>
      <c r="K254" s="243" t="s">
        <v>167</v>
      </c>
      <c r="L254" s="43"/>
      <c r="M254" s="248" t="s">
        <v>1</v>
      </c>
      <c r="N254" s="249" t="s">
        <v>38</v>
      </c>
      <c r="O254" s="90"/>
      <c r="P254" s="250">
        <f>O254*H254</f>
        <v>0</v>
      </c>
      <c r="Q254" s="250">
        <v>0</v>
      </c>
      <c r="R254" s="250">
        <f>Q254*H254</f>
        <v>0</v>
      </c>
      <c r="S254" s="250">
        <v>2</v>
      </c>
      <c r="T254" s="251">
        <f>S254*H254</f>
        <v>1.2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52" t="s">
        <v>168</v>
      </c>
      <c r="AT254" s="252" t="s">
        <v>163</v>
      </c>
      <c r="AU254" s="252" t="s">
        <v>82</v>
      </c>
      <c r="AY254" s="16" t="s">
        <v>161</v>
      </c>
      <c r="BE254" s="253">
        <f>IF(N254="základní",J254,0)</f>
        <v>0</v>
      </c>
      <c r="BF254" s="253">
        <f>IF(N254="snížená",J254,0)</f>
        <v>0</v>
      </c>
      <c r="BG254" s="253">
        <f>IF(N254="zákl. přenesená",J254,0)</f>
        <v>0</v>
      </c>
      <c r="BH254" s="253">
        <f>IF(N254="sníž. přenesená",J254,0)</f>
        <v>0</v>
      </c>
      <c r="BI254" s="253">
        <f>IF(N254="nulová",J254,0)</f>
        <v>0</v>
      </c>
      <c r="BJ254" s="16" t="s">
        <v>80</v>
      </c>
      <c r="BK254" s="253">
        <f>ROUND(I254*H254,2)</f>
        <v>0</v>
      </c>
      <c r="BL254" s="16" t="s">
        <v>168</v>
      </c>
      <c r="BM254" s="252" t="s">
        <v>354</v>
      </c>
    </row>
    <row r="255" s="2" customFormat="1">
      <c r="A255" s="37"/>
      <c r="B255" s="38"/>
      <c r="C255" s="39"/>
      <c r="D255" s="254" t="s">
        <v>170</v>
      </c>
      <c r="E255" s="39"/>
      <c r="F255" s="255" t="s">
        <v>355</v>
      </c>
      <c r="G255" s="39"/>
      <c r="H255" s="39"/>
      <c r="I255" s="209"/>
      <c r="J255" s="39"/>
      <c r="K255" s="39"/>
      <c r="L255" s="43"/>
      <c r="M255" s="256"/>
      <c r="N255" s="257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170</v>
      </c>
      <c r="AU255" s="16" t="s">
        <v>82</v>
      </c>
    </row>
    <row r="256" s="2" customFormat="1">
      <c r="A256" s="37"/>
      <c r="B256" s="38"/>
      <c r="C256" s="39"/>
      <c r="D256" s="258" t="s">
        <v>172</v>
      </c>
      <c r="E256" s="39"/>
      <c r="F256" s="259" t="s">
        <v>356</v>
      </c>
      <c r="G256" s="39"/>
      <c r="H256" s="39"/>
      <c r="I256" s="209"/>
      <c r="J256" s="39"/>
      <c r="K256" s="39"/>
      <c r="L256" s="43"/>
      <c r="M256" s="256"/>
      <c r="N256" s="257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172</v>
      </c>
      <c r="AU256" s="16" t="s">
        <v>82</v>
      </c>
    </row>
    <row r="257" s="13" customFormat="1">
      <c r="A257" s="13"/>
      <c r="B257" s="260"/>
      <c r="C257" s="261"/>
      <c r="D257" s="254" t="s">
        <v>174</v>
      </c>
      <c r="E257" s="262" t="s">
        <v>357</v>
      </c>
      <c r="F257" s="263" t="s">
        <v>358</v>
      </c>
      <c r="G257" s="261"/>
      <c r="H257" s="264">
        <v>0.59999999999999998</v>
      </c>
      <c r="I257" s="265"/>
      <c r="J257" s="261"/>
      <c r="K257" s="261"/>
      <c r="L257" s="266"/>
      <c r="M257" s="267"/>
      <c r="N257" s="268"/>
      <c r="O257" s="268"/>
      <c r="P257" s="268"/>
      <c r="Q257" s="268"/>
      <c r="R257" s="268"/>
      <c r="S257" s="268"/>
      <c r="T257" s="26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70" t="s">
        <v>174</v>
      </c>
      <c r="AU257" s="270" t="s">
        <v>82</v>
      </c>
      <c r="AV257" s="13" t="s">
        <v>82</v>
      </c>
      <c r="AW257" s="13" t="s">
        <v>30</v>
      </c>
      <c r="AX257" s="13" t="s">
        <v>80</v>
      </c>
      <c r="AY257" s="270" t="s">
        <v>161</v>
      </c>
    </row>
    <row r="258" s="12" customFormat="1" ht="22.8" customHeight="1">
      <c r="A258" s="12"/>
      <c r="B258" s="225"/>
      <c r="C258" s="226"/>
      <c r="D258" s="227" t="s">
        <v>72</v>
      </c>
      <c r="E258" s="239" t="s">
        <v>359</v>
      </c>
      <c r="F258" s="239" t="s">
        <v>360</v>
      </c>
      <c r="G258" s="226"/>
      <c r="H258" s="226"/>
      <c r="I258" s="229"/>
      <c r="J258" s="240">
        <f>BK258</f>
        <v>0</v>
      </c>
      <c r="K258" s="226"/>
      <c r="L258" s="231"/>
      <c r="M258" s="232"/>
      <c r="N258" s="233"/>
      <c r="O258" s="233"/>
      <c r="P258" s="234">
        <f>SUM(P259:P310)</f>
        <v>0</v>
      </c>
      <c r="Q258" s="233"/>
      <c r="R258" s="234">
        <f>SUM(R259:R310)</f>
        <v>0</v>
      </c>
      <c r="S258" s="233"/>
      <c r="T258" s="235">
        <f>SUM(T259:T310)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36" t="s">
        <v>80</v>
      </c>
      <c r="AT258" s="237" t="s">
        <v>72</v>
      </c>
      <c r="AU258" s="237" t="s">
        <v>80</v>
      </c>
      <c r="AY258" s="236" t="s">
        <v>161</v>
      </c>
      <c r="BK258" s="238">
        <f>SUM(BK259:BK310)</f>
        <v>0</v>
      </c>
    </row>
    <row r="259" s="2" customFormat="1" ht="33" customHeight="1">
      <c r="A259" s="37"/>
      <c r="B259" s="38"/>
      <c r="C259" s="241" t="s">
        <v>361</v>
      </c>
      <c r="D259" s="241" t="s">
        <v>163</v>
      </c>
      <c r="E259" s="242" t="s">
        <v>362</v>
      </c>
      <c r="F259" s="243" t="s">
        <v>363</v>
      </c>
      <c r="G259" s="244" t="s">
        <v>222</v>
      </c>
      <c r="H259" s="245">
        <v>155.09999999999999</v>
      </c>
      <c r="I259" s="246"/>
      <c r="J259" s="247">
        <f>ROUND(I259*H259,2)</f>
        <v>0</v>
      </c>
      <c r="K259" s="243" t="s">
        <v>167</v>
      </c>
      <c r="L259" s="43"/>
      <c r="M259" s="248" t="s">
        <v>1</v>
      </c>
      <c r="N259" s="249" t="s">
        <v>38</v>
      </c>
      <c r="O259" s="90"/>
      <c r="P259" s="250">
        <f>O259*H259</f>
        <v>0</v>
      </c>
      <c r="Q259" s="250">
        <v>0</v>
      </c>
      <c r="R259" s="250">
        <f>Q259*H259</f>
        <v>0</v>
      </c>
      <c r="S259" s="250">
        <v>0</v>
      </c>
      <c r="T259" s="25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52" t="s">
        <v>168</v>
      </c>
      <c r="AT259" s="252" t="s">
        <v>163</v>
      </c>
      <c r="AU259" s="252" t="s">
        <v>82</v>
      </c>
      <c r="AY259" s="16" t="s">
        <v>161</v>
      </c>
      <c r="BE259" s="253">
        <f>IF(N259="základní",J259,0)</f>
        <v>0</v>
      </c>
      <c r="BF259" s="253">
        <f>IF(N259="snížená",J259,0)</f>
        <v>0</v>
      </c>
      <c r="BG259" s="253">
        <f>IF(N259="zákl. přenesená",J259,0)</f>
        <v>0</v>
      </c>
      <c r="BH259" s="253">
        <f>IF(N259="sníž. přenesená",J259,0)</f>
        <v>0</v>
      </c>
      <c r="BI259" s="253">
        <f>IF(N259="nulová",J259,0)</f>
        <v>0</v>
      </c>
      <c r="BJ259" s="16" t="s">
        <v>80</v>
      </c>
      <c r="BK259" s="253">
        <f>ROUND(I259*H259,2)</f>
        <v>0</v>
      </c>
      <c r="BL259" s="16" t="s">
        <v>168</v>
      </c>
      <c r="BM259" s="252" t="s">
        <v>364</v>
      </c>
    </row>
    <row r="260" s="2" customFormat="1">
      <c r="A260" s="37"/>
      <c r="B260" s="38"/>
      <c r="C260" s="39"/>
      <c r="D260" s="254" t="s">
        <v>170</v>
      </c>
      <c r="E260" s="39"/>
      <c r="F260" s="255" t="s">
        <v>365</v>
      </c>
      <c r="G260" s="39"/>
      <c r="H260" s="39"/>
      <c r="I260" s="209"/>
      <c r="J260" s="39"/>
      <c r="K260" s="39"/>
      <c r="L260" s="43"/>
      <c r="M260" s="256"/>
      <c r="N260" s="257"/>
      <c r="O260" s="90"/>
      <c r="P260" s="90"/>
      <c r="Q260" s="90"/>
      <c r="R260" s="90"/>
      <c r="S260" s="90"/>
      <c r="T260" s="91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170</v>
      </c>
      <c r="AU260" s="16" t="s">
        <v>82</v>
      </c>
    </row>
    <row r="261" s="2" customFormat="1">
      <c r="A261" s="37"/>
      <c r="B261" s="38"/>
      <c r="C261" s="39"/>
      <c r="D261" s="258" t="s">
        <v>172</v>
      </c>
      <c r="E261" s="39"/>
      <c r="F261" s="259" t="s">
        <v>366</v>
      </c>
      <c r="G261" s="39"/>
      <c r="H261" s="39"/>
      <c r="I261" s="209"/>
      <c r="J261" s="39"/>
      <c r="K261" s="39"/>
      <c r="L261" s="43"/>
      <c r="M261" s="256"/>
      <c r="N261" s="257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172</v>
      </c>
      <c r="AU261" s="16" t="s">
        <v>82</v>
      </c>
    </row>
    <row r="262" s="13" customFormat="1">
      <c r="A262" s="13"/>
      <c r="B262" s="260"/>
      <c r="C262" s="261"/>
      <c r="D262" s="254" t="s">
        <v>174</v>
      </c>
      <c r="E262" s="262" t="s">
        <v>1</v>
      </c>
      <c r="F262" s="263" t="s">
        <v>367</v>
      </c>
      <c r="G262" s="261"/>
      <c r="H262" s="264">
        <v>155.09999999999999</v>
      </c>
      <c r="I262" s="265"/>
      <c r="J262" s="261"/>
      <c r="K262" s="261"/>
      <c r="L262" s="266"/>
      <c r="M262" s="267"/>
      <c r="N262" s="268"/>
      <c r="O262" s="268"/>
      <c r="P262" s="268"/>
      <c r="Q262" s="268"/>
      <c r="R262" s="268"/>
      <c r="S262" s="268"/>
      <c r="T262" s="26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70" t="s">
        <v>174</v>
      </c>
      <c r="AU262" s="270" t="s">
        <v>82</v>
      </c>
      <c r="AV262" s="13" t="s">
        <v>82</v>
      </c>
      <c r="AW262" s="13" t="s">
        <v>30</v>
      </c>
      <c r="AX262" s="13" t="s">
        <v>80</v>
      </c>
      <c r="AY262" s="270" t="s">
        <v>161</v>
      </c>
    </row>
    <row r="263" s="2" customFormat="1" ht="24.15" customHeight="1">
      <c r="A263" s="37"/>
      <c r="B263" s="38"/>
      <c r="C263" s="241" t="s">
        <v>368</v>
      </c>
      <c r="D263" s="241" t="s">
        <v>163</v>
      </c>
      <c r="E263" s="242" t="s">
        <v>369</v>
      </c>
      <c r="F263" s="243" t="s">
        <v>221</v>
      </c>
      <c r="G263" s="244" t="s">
        <v>222</v>
      </c>
      <c r="H263" s="245">
        <v>46.314</v>
      </c>
      <c r="I263" s="246"/>
      <c r="J263" s="247">
        <f>ROUND(I263*H263,2)</f>
        <v>0</v>
      </c>
      <c r="K263" s="243" t="s">
        <v>167</v>
      </c>
      <c r="L263" s="43"/>
      <c r="M263" s="248" t="s">
        <v>1</v>
      </c>
      <c r="N263" s="249" t="s">
        <v>38</v>
      </c>
      <c r="O263" s="90"/>
      <c r="P263" s="250">
        <f>O263*H263</f>
        <v>0</v>
      </c>
      <c r="Q263" s="250">
        <v>0</v>
      </c>
      <c r="R263" s="250">
        <f>Q263*H263</f>
        <v>0</v>
      </c>
      <c r="S263" s="250">
        <v>0</v>
      </c>
      <c r="T263" s="251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52" t="s">
        <v>168</v>
      </c>
      <c r="AT263" s="252" t="s">
        <v>163</v>
      </c>
      <c r="AU263" s="252" t="s">
        <v>82</v>
      </c>
      <c r="AY263" s="16" t="s">
        <v>161</v>
      </c>
      <c r="BE263" s="253">
        <f>IF(N263="základní",J263,0)</f>
        <v>0</v>
      </c>
      <c r="BF263" s="253">
        <f>IF(N263="snížená",J263,0)</f>
        <v>0</v>
      </c>
      <c r="BG263" s="253">
        <f>IF(N263="zákl. přenesená",J263,0)</f>
        <v>0</v>
      </c>
      <c r="BH263" s="253">
        <f>IF(N263="sníž. přenesená",J263,0)</f>
        <v>0</v>
      </c>
      <c r="BI263" s="253">
        <f>IF(N263="nulová",J263,0)</f>
        <v>0</v>
      </c>
      <c r="BJ263" s="16" t="s">
        <v>80</v>
      </c>
      <c r="BK263" s="253">
        <f>ROUND(I263*H263,2)</f>
        <v>0</v>
      </c>
      <c r="BL263" s="16" t="s">
        <v>168</v>
      </c>
      <c r="BM263" s="252" t="s">
        <v>370</v>
      </c>
    </row>
    <row r="264" s="2" customFormat="1">
      <c r="A264" s="37"/>
      <c r="B264" s="38"/>
      <c r="C264" s="39"/>
      <c r="D264" s="254" t="s">
        <v>170</v>
      </c>
      <c r="E264" s="39"/>
      <c r="F264" s="255" t="s">
        <v>224</v>
      </c>
      <c r="G264" s="39"/>
      <c r="H264" s="39"/>
      <c r="I264" s="209"/>
      <c r="J264" s="39"/>
      <c r="K264" s="39"/>
      <c r="L264" s="43"/>
      <c r="M264" s="256"/>
      <c r="N264" s="257"/>
      <c r="O264" s="90"/>
      <c r="P264" s="90"/>
      <c r="Q264" s="90"/>
      <c r="R264" s="90"/>
      <c r="S264" s="90"/>
      <c r="T264" s="91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170</v>
      </c>
      <c r="AU264" s="16" t="s">
        <v>82</v>
      </c>
    </row>
    <row r="265" s="2" customFormat="1">
      <c r="A265" s="37"/>
      <c r="B265" s="38"/>
      <c r="C265" s="39"/>
      <c r="D265" s="258" t="s">
        <v>172</v>
      </c>
      <c r="E265" s="39"/>
      <c r="F265" s="259" t="s">
        <v>371</v>
      </c>
      <c r="G265" s="39"/>
      <c r="H265" s="39"/>
      <c r="I265" s="209"/>
      <c r="J265" s="39"/>
      <c r="K265" s="39"/>
      <c r="L265" s="43"/>
      <c r="M265" s="256"/>
      <c r="N265" s="257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172</v>
      </c>
      <c r="AU265" s="16" t="s">
        <v>82</v>
      </c>
    </row>
    <row r="266" s="13" customFormat="1">
      <c r="A266" s="13"/>
      <c r="B266" s="260"/>
      <c r="C266" s="261"/>
      <c r="D266" s="254" t="s">
        <v>174</v>
      </c>
      <c r="E266" s="262" t="s">
        <v>1</v>
      </c>
      <c r="F266" s="263" t="s">
        <v>372</v>
      </c>
      <c r="G266" s="261"/>
      <c r="H266" s="264">
        <v>46.314</v>
      </c>
      <c r="I266" s="265"/>
      <c r="J266" s="261"/>
      <c r="K266" s="261"/>
      <c r="L266" s="266"/>
      <c r="M266" s="267"/>
      <c r="N266" s="268"/>
      <c r="O266" s="268"/>
      <c r="P266" s="268"/>
      <c r="Q266" s="268"/>
      <c r="R266" s="268"/>
      <c r="S266" s="268"/>
      <c r="T266" s="26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70" t="s">
        <v>174</v>
      </c>
      <c r="AU266" s="270" t="s">
        <v>82</v>
      </c>
      <c r="AV266" s="13" t="s">
        <v>82</v>
      </c>
      <c r="AW266" s="13" t="s">
        <v>30</v>
      </c>
      <c r="AX266" s="13" t="s">
        <v>80</v>
      </c>
      <c r="AY266" s="270" t="s">
        <v>161</v>
      </c>
    </row>
    <row r="267" s="2" customFormat="1" ht="21.75" customHeight="1">
      <c r="A267" s="37"/>
      <c r="B267" s="38"/>
      <c r="C267" s="241" t="s">
        <v>373</v>
      </c>
      <c r="D267" s="241" t="s">
        <v>163</v>
      </c>
      <c r="E267" s="242" t="s">
        <v>374</v>
      </c>
      <c r="F267" s="243" t="s">
        <v>375</v>
      </c>
      <c r="G267" s="244" t="s">
        <v>222</v>
      </c>
      <c r="H267" s="245">
        <v>201.41399999999999</v>
      </c>
      <c r="I267" s="246"/>
      <c r="J267" s="247">
        <f>ROUND(I267*H267,2)</f>
        <v>0</v>
      </c>
      <c r="K267" s="243" t="s">
        <v>167</v>
      </c>
      <c r="L267" s="43"/>
      <c r="M267" s="248" t="s">
        <v>1</v>
      </c>
      <c r="N267" s="249" t="s">
        <v>38</v>
      </c>
      <c r="O267" s="90"/>
      <c r="P267" s="250">
        <f>O267*H267</f>
        <v>0</v>
      </c>
      <c r="Q267" s="250">
        <v>0</v>
      </c>
      <c r="R267" s="250">
        <f>Q267*H267</f>
        <v>0</v>
      </c>
      <c r="S267" s="250">
        <v>0</v>
      </c>
      <c r="T267" s="25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52" t="s">
        <v>168</v>
      </c>
      <c r="AT267" s="252" t="s">
        <v>163</v>
      </c>
      <c r="AU267" s="252" t="s">
        <v>82</v>
      </c>
      <c r="AY267" s="16" t="s">
        <v>161</v>
      </c>
      <c r="BE267" s="253">
        <f>IF(N267="základní",J267,0)</f>
        <v>0</v>
      </c>
      <c r="BF267" s="253">
        <f>IF(N267="snížená",J267,0)</f>
        <v>0</v>
      </c>
      <c r="BG267" s="253">
        <f>IF(N267="zákl. přenesená",J267,0)</f>
        <v>0</v>
      </c>
      <c r="BH267" s="253">
        <f>IF(N267="sníž. přenesená",J267,0)</f>
        <v>0</v>
      </c>
      <c r="BI267" s="253">
        <f>IF(N267="nulová",J267,0)</f>
        <v>0</v>
      </c>
      <c r="BJ267" s="16" t="s">
        <v>80</v>
      </c>
      <c r="BK267" s="253">
        <f>ROUND(I267*H267,2)</f>
        <v>0</v>
      </c>
      <c r="BL267" s="16" t="s">
        <v>168</v>
      </c>
      <c r="BM267" s="252" t="s">
        <v>376</v>
      </c>
    </row>
    <row r="268" s="2" customFormat="1">
      <c r="A268" s="37"/>
      <c r="B268" s="38"/>
      <c r="C268" s="39"/>
      <c r="D268" s="254" t="s">
        <v>170</v>
      </c>
      <c r="E268" s="39"/>
      <c r="F268" s="255" t="s">
        <v>377</v>
      </c>
      <c r="G268" s="39"/>
      <c r="H268" s="39"/>
      <c r="I268" s="209"/>
      <c r="J268" s="39"/>
      <c r="K268" s="39"/>
      <c r="L268" s="43"/>
      <c r="M268" s="256"/>
      <c r="N268" s="257"/>
      <c r="O268" s="90"/>
      <c r="P268" s="90"/>
      <c r="Q268" s="90"/>
      <c r="R268" s="90"/>
      <c r="S268" s="90"/>
      <c r="T268" s="91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170</v>
      </c>
      <c r="AU268" s="16" t="s">
        <v>82</v>
      </c>
    </row>
    <row r="269" s="2" customFormat="1">
      <c r="A269" s="37"/>
      <c r="B269" s="38"/>
      <c r="C269" s="39"/>
      <c r="D269" s="258" t="s">
        <v>172</v>
      </c>
      <c r="E269" s="39"/>
      <c r="F269" s="259" t="s">
        <v>378</v>
      </c>
      <c r="G269" s="39"/>
      <c r="H269" s="39"/>
      <c r="I269" s="209"/>
      <c r="J269" s="39"/>
      <c r="K269" s="39"/>
      <c r="L269" s="43"/>
      <c r="M269" s="256"/>
      <c r="N269" s="257"/>
      <c r="O269" s="90"/>
      <c r="P269" s="90"/>
      <c r="Q269" s="90"/>
      <c r="R269" s="90"/>
      <c r="S269" s="90"/>
      <c r="T269" s="91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172</v>
      </c>
      <c r="AU269" s="16" t="s">
        <v>82</v>
      </c>
    </row>
    <row r="270" s="13" customFormat="1">
      <c r="A270" s="13"/>
      <c r="B270" s="260"/>
      <c r="C270" s="261"/>
      <c r="D270" s="254" t="s">
        <v>174</v>
      </c>
      <c r="E270" s="262" t="s">
        <v>1</v>
      </c>
      <c r="F270" s="263" t="s">
        <v>372</v>
      </c>
      <c r="G270" s="261"/>
      <c r="H270" s="264">
        <v>46.314</v>
      </c>
      <c r="I270" s="265"/>
      <c r="J270" s="261"/>
      <c r="K270" s="261"/>
      <c r="L270" s="266"/>
      <c r="M270" s="267"/>
      <c r="N270" s="268"/>
      <c r="O270" s="268"/>
      <c r="P270" s="268"/>
      <c r="Q270" s="268"/>
      <c r="R270" s="268"/>
      <c r="S270" s="268"/>
      <c r="T270" s="26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70" t="s">
        <v>174</v>
      </c>
      <c r="AU270" s="270" t="s">
        <v>82</v>
      </c>
      <c r="AV270" s="13" t="s">
        <v>82</v>
      </c>
      <c r="AW270" s="13" t="s">
        <v>30</v>
      </c>
      <c r="AX270" s="13" t="s">
        <v>73</v>
      </c>
      <c r="AY270" s="270" t="s">
        <v>161</v>
      </c>
    </row>
    <row r="271" s="13" customFormat="1">
      <c r="A271" s="13"/>
      <c r="B271" s="260"/>
      <c r="C271" s="261"/>
      <c r="D271" s="254" t="s">
        <v>174</v>
      </c>
      <c r="E271" s="262" t="s">
        <v>1</v>
      </c>
      <c r="F271" s="263" t="s">
        <v>367</v>
      </c>
      <c r="G271" s="261"/>
      <c r="H271" s="264">
        <v>155.09999999999999</v>
      </c>
      <c r="I271" s="265"/>
      <c r="J271" s="261"/>
      <c r="K271" s="261"/>
      <c r="L271" s="266"/>
      <c r="M271" s="267"/>
      <c r="N271" s="268"/>
      <c r="O271" s="268"/>
      <c r="P271" s="268"/>
      <c r="Q271" s="268"/>
      <c r="R271" s="268"/>
      <c r="S271" s="268"/>
      <c r="T271" s="26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70" t="s">
        <v>174</v>
      </c>
      <c r="AU271" s="270" t="s">
        <v>82</v>
      </c>
      <c r="AV271" s="13" t="s">
        <v>82</v>
      </c>
      <c r="AW271" s="13" t="s">
        <v>30</v>
      </c>
      <c r="AX271" s="13" t="s">
        <v>73</v>
      </c>
      <c r="AY271" s="270" t="s">
        <v>161</v>
      </c>
    </row>
    <row r="272" s="14" customFormat="1">
      <c r="A272" s="14"/>
      <c r="B272" s="282"/>
      <c r="C272" s="283"/>
      <c r="D272" s="254" t="s">
        <v>174</v>
      </c>
      <c r="E272" s="284" t="s">
        <v>111</v>
      </c>
      <c r="F272" s="285" t="s">
        <v>330</v>
      </c>
      <c r="G272" s="283"/>
      <c r="H272" s="286">
        <v>201.41399999999999</v>
      </c>
      <c r="I272" s="287"/>
      <c r="J272" s="283"/>
      <c r="K272" s="283"/>
      <c r="L272" s="288"/>
      <c r="M272" s="289"/>
      <c r="N272" s="290"/>
      <c r="O272" s="290"/>
      <c r="P272" s="290"/>
      <c r="Q272" s="290"/>
      <c r="R272" s="290"/>
      <c r="S272" s="290"/>
      <c r="T272" s="291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92" t="s">
        <v>174</v>
      </c>
      <c r="AU272" s="292" t="s">
        <v>82</v>
      </c>
      <c r="AV272" s="14" t="s">
        <v>168</v>
      </c>
      <c r="AW272" s="14" t="s">
        <v>30</v>
      </c>
      <c r="AX272" s="14" t="s">
        <v>80</v>
      </c>
      <c r="AY272" s="292" t="s">
        <v>161</v>
      </c>
    </row>
    <row r="273" s="2" customFormat="1" ht="24.15" customHeight="1">
      <c r="A273" s="37"/>
      <c r="B273" s="38"/>
      <c r="C273" s="241" t="s">
        <v>379</v>
      </c>
      <c r="D273" s="241" t="s">
        <v>163</v>
      </c>
      <c r="E273" s="242" t="s">
        <v>380</v>
      </c>
      <c r="F273" s="243" t="s">
        <v>381</v>
      </c>
      <c r="G273" s="244" t="s">
        <v>222</v>
      </c>
      <c r="H273" s="245">
        <v>3826.866</v>
      </c>
      <c r="I273" s="246"/>
      <c r="J273" s="247">
        <f>ROUND(I273*H273,2)</f>
        <v>0</v>
      </c>
      <c r="K273" s="243" t="s">
        <v>167</v>
      </c>
      <c r="L273" s="43"/>
      <c r="M273" s="248" t="s">
        <v>1</v>
      </c>
      <c r="N273" s="249" t="s">
        <v>38</v>
      </c>
      <c r="O273" s="90"/>
      <c r="P273" s="250">
        <f>O273*H273</f>
        <v>0</v>
      </c>
      <c r="Q273" s="250">
        <v>0</v>
      </c>
      <c r="R273" s="250">
        <f>Q273*H273</f>
        <v>0</v>
      </c>
      <c r="S273" s="250">
        <v>0</v>
      </c>
      <c r="T273" s="25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52" t="s">
        <v>168</v>
      </c>
      <c r="AT273" s="252" t="s">
        <v>163</v>
      </c>
      <c r="AU273" s="252" t="s">
        <v>82</v>
      </c>
      <c r="AY273" s="16" t="s">
        <v>161</v>
      </c>
      <c r="BE273" s="253">
        <f>IF(N273="základní",J273,0)</f>
        <v>0</v>
      </c>
      <c r="BF273" s="253">
        <f>IF(N273="snížená",J273,0)</f>
        <v>0</v>
      </c>
      <c r="BG273" s="253">
        <f>IF(N273="zákl. přenesená",J273,0)</f>
        <v>0</v>
      </c>
      <c r="BH273" s="253">
        <f>IF(N273="sníž. přenesená",J273,0)</f>
        <v>0</v>
      </c>
      <c r="BI273" s="253">
        <f>IF(N273="nulová",J273,0)</f>
        <v>0</v>
      </c>
      <c r="BJ273" s="16" t="s">
        <v>80</v>
      </c>
      <c r="BK273" s="253">
        <f>ROUND(I273*H273,2)</f>
        <v>0</v>
      </c>
      <c r="BL273" s="16" t="s">
        <v>168</v>
      </c>
      <c r="BM273" s="252" t="s">
        <v>382</v>
      </c>
    </row>
    <row r="274" s="2" customFormat="1">
      <c r="A274" s="37"/>
      <c r="B274" s="38"/>
      <c r="C274" s="39"/>
      <c r="D274" s="254" t="s">
        <v>170</v>
      </c>
      <c r="E274" s="39"/>
      <c r="F274" s="255" t="s">
        <v>383</v>
      </c>
      <c r="G274" s="39"/>
      <c r="H274" s="39"/>
      <c r="I274" s="209"/>
      <c r="J274" s="39"/>
      <c r="K274" s="39"/>
      <c r="L274" s="43"/>
      <c r="M274" s="256"/>
      <c r="N274" s="257"/>
      <c r="O274" s="90"/>
      <c r="P274" s="90"/>
      <c r="Q274" s="90"/>
      <c r="R274" s="90"/>
      <c r="S274" s="90"/>
      <c r="T274" s="91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170</v>
      </c>
      <c r="AU274" s="16" t="s">
        <v>82</v>
      </c>
    </row>
    <row r="275" s="2" customFormat="1">
      <c r="A275" s="37"/>
      <c r="B275" s="38"/>
      <c r="C275" s="39"/>
      <c r="D275" s="258" t="s">
        <v>172</v>
      </c>
      <c r="E275" s="39"/>
      <c r="F275" s="259" t="s">
        <v>384</v>
      </c>
      <c r="G275" s="39"/>
      <c r="H275" s="39"/>
      <c r="I275" s="209"/>
      <c r="J275" s="39"/>
      <c r="K275" s="39"/>
      <c r="L275" s="43"/>
      <c r="M275" s="256"/>
      <c r="N275" s="257"/>
      <c r="O275" s="90"/>
      <c r="P275" s="90"/>
      <c r="Q275" s="90"/>
      <c r="R275" s="90"/>
      <c r="S275" s="90"/>
      <c r="T275" s="91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172</v>
      </c>
      <c r="AU275" s="16" t="s">
        <v>82</v>
      </c>
    </row>
    <row r="276" s="13" customFormat="1">
      <c r="A276" s="13"/>
      <c r="B276" s="260"/>
      <c r="C276" s="261"/>
      <c r="D276" s="254" t="s">
        <v>174</v>
      </c>
      <c r="E276" s="262" t="s">
        <v>1</v>
      </c>
      <c r="F276" s="263" t="s">
        <v>385</v>
      </c>
      <c r="G276" s="261"/>
      <c r="H276" s="264">
        <v>3826.866</v>
      </c>
      <c r="I276" s="265"/>
      <c r="J276" s="261"/>
      <c r="K276" s="261"/>
      <c r="L276" s="266"/>
      <c r="M276" s="267"/>
      <c r="N276" s="268"/>
      <c r="O276" s="268"/>
      <c r="P276" s="268"/>
      <c r="Q276" s="268"/>
      <c r="R276" s="268"/>
      <c r="S276" s="268"/>
      <c r="T276" s="26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70" t="s">
        <v>174</v>
      </c>
      <c r="AU276" s="270" t="s">
        <v>82</v>
      </c>
      <c r="AV276" s="13" t="s">
        <v>82</v>
      </c>
      <c r="AW276" s="13" t="s">
        <v>30</v>
      </c>
      <c r="AX276" s="13" t="s">
        <v>80</v>
      </c>
      <c r="AY276" s="270" t="s">
        <v>161</v>
      </c>
    </row>
    <row r="277" s="2" customFormat="1" ht="21.75" customHeight="1">
      <c r="A277" s="37"/>
      <c r="B277" s="38"/>
      <c r="C277" s="241" t="s">
        <v>386</v>
      </c>
      <c r="D277" s="241" t="s">
        <v>163</v>
      </c>
      <c r="E277" s="242" t="s">
        <v>387</v>
      </c>
      <c r="F277" s="243" t="s">
        <v>388</v>
      </c>
      <c r="G277" s="244" t="s">
        <v>222</v>
      </c>
      <c r="H277" s="245">
        <v>0.90000000000000002</v>
      </c>
      <c r="I277" s="246"/>
      <c r="J277" s="247">
        <f>ROUND(I277*H277,2)</f>
        <v>0</v>
      </c>
      <c r="K277" s="243" t="s">
        <v>167</v>
      </c>
      <c r="L277" s="43"/>
      <c r="M277" s="248" t="s">
        <v>1</v>
      </c>
      <c r="N277" s="249" t="s">
        <v>38</v>
      </c>
      <c r="O277" s="90"/>
      <c r="P277" s="250">
        <f>O277*H277</f>
        <v>0</v>
      </c>
      <c r="Q277" s="250">
        <v>0</v>
      </c>
      <c r="R277" s="250">
        <f>Q277*H277</f>
        <v>0</v>
      </c>
      <c r="S277" s="250">
        <v>0</v>
      </c>
      <c r="T277" s="251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52" t="s">
        <v>168</v>
      </c>
      <c r="AT277" s="252" t="s">
        <v>163</v>
      </c>
      <c r="AU277" s="252" t="s">
        <v>82</v>
      </c>
      <c r="AY277" s="16" t="s">
        <v>161</v>
      </c>
      <c r="BE277" s="253">
        <f>IF(N277="základní",J277,0)</f>
        <v>0</v>
      </c>
      <c r="BF277" s="253">
        <f>IF(N277="snížená",J277,0)</f>
        <v>0</v>
      </c>
      <c r="BG277" s="253">
        <f>IF(N277="zákl. přenesená",J277,0)</f>
        <v>0</v>
      </c>
      <c r="BH277" s="253">
        <f>IF(N277="sníž. přenesená",J277,0)</f>
        <v>0</v>
      </c>
      <c r="BI277" s="253">
        <f>IF(N277="nulová",J277,0)</f>
        <v>0</v>
      </c>
      <c r="BJ277" s="16" t="s">
        <v>80</v>
      </c>
      <c r="BK277" s="253">
        <f>ROUND(I277*H277,2)</f>
        <v>0</v>
      </c>
      <c r="BL277" s="16" t="s">
        <v>168</v>
      </c>
      <c r="BM277" s="252" t="s">
        <v>389</v>
      </c>
    </row>
    <row r="278" s="2" customFormat="1">
      <c r="A278" s="37"/>
      <c r="B278" s="38"/>
      <c r="C278" s="39"/>
      <c r="D278" s="254" t="s">
        <v>170</v>
      </c>
      <c r="E278" s="39"/>
      <c r="F278" s="255" t="s">
        <v>390</v>
      </c>
      <c r="G278" s="39"/>
      <c r="H278" s="39"/>
      <c r="I278" s="209"/>
      <c r="J278" s="39"/>
      <c r="K278" s="39"/>
      <c r="L278" s="43"/>
      <c r="M278" s="256"/>
      <c r="N278" s="257"/>
      <c r="O278" s="90"/>
      <c r="P278" s="90"/>
      <c r="Q278" s="90"/>
      <c r="R278" s="90"/>
      <c r="S278" s="90"/>
      <c r="T278" s="91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170</v>
      </c>
      <c r="AU278" s="16" t="s">
        <v>82</v>
      </c>
    </row>
    <row r="279" s="2" customFormat="1">
      <c r="A279" s="37"/>
      <c r="B279" s="38"/>
      <c r="C279" s="39"/>
      <c r="D279" s="258" t="s">
        <v>172</v>
      </c>
      <c r="E279" s="39"/>
      <c r="F279" s="259" t="s">
        <v>391</v>
      </c>
      <c r="G279" s="39"/>
      <c r="H279" s="39"/>
      <c r="I279" s="209"/>
      <c r="J279" s="39"/>
      <c r="K279" s="39"/>
      <c r="L279" s="43"/>
      <c r="M279" s="256"/>
      <c r="N279" s="257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172</v>
      </c>
      <c r="AU279" s="16" t="s">
        <v>82</v>
      </c>
    </row>
    <row r="280" s="13" customFormat="1">
      <c r="A280" s="13"/>
      <c r="B280" s="260"/>
      <c r="C280" s="261"/>
      <c r="D280" s="254" t="s">
        <v>174</v>
      </c>
      <c r="E280" s="262" t="s">
        <v>1</v>
      </c>
      <c r="F280" s="263" t="s">
        <v>392</v>
      </c>
      <c r="G280" s="261"/>
      <c r="H280" s="264">
        <v>0.90000000000000002</v>
      </c>
      <c r="I280" s="265"/>
      <c r="J280" s="261"/>
      <c r="K280" s="261"/>
      <c r="L280" s="266"/>
      <c r="M280" s="267"/>
      <c r="N280" s="268"/>
      <c r="O280" s="268"/>
      <c r="P280" s="268"/>
      <c r="Q280" s="268"/>
      <c r="R280" s="268"/>
      <c r="S280" s="268"/>
      <c r="T280" s="26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70" t="s">
        <v>174</v>
      </c>
      <c r="AU280" s="270" t="s">
        <v>82</v>
      </c>
      <c r="AV280" s="13" t="s">
        <v>82</v>
      </c>
      <c r="AW280" s="13" t="s">
        <v>30</v>
      </c>
      <c r="AX280" s="13" t="s">
        <v>80</v>
      </c>
      <c r="AY280" s="270" t="s">
        <v>161</v>
      </c>
    </row>
    <row r="281" s="2" customFormat="1" ht="24.15" customHeight="1">
      <c r="A281" s="37"/>
      <c r="B281" s="38"/>
      <c r="C281" s="241" t="s">
        <v>393</v>
      </c>
      <c r="D281" s="241" t="s">
        <v>163</v>
      </c>
      <c r="E281" s="242" t="s">
        <v>394</v>
      </c>
      <c r="F281" s="243" t="s">
        <v>395</v>
      </c>
      <c r="G281" s="244" t="s">
        <v>222</v>
      </c>
      <c r="H281" s="245">
        <v>17.100000000000001</v>
      </c>
      <c r="I281" s="246"/>
      <c r="J281" s="247">
        <f>ROUND(I281*H281,2)</f>
        <v>0</v>
      </c>
      <c r="K281" s="243" t="s">
        <v>167</v>
      </c>
      <c r="L281" s="43"/>
      <c r="M281" s="248" t="s">
        <v>1</v>
      </c>
      <c r="N281" s="249" t="s">
        <v>38</v>
      </c>
      <c r="O281" s="90"/>
      <c r="P281" s="250">
        <f>O281*H281</f>
        <v>0</v>
      </c>
      <c r="Q281" s="250">
        <v>0</v>
      </c>
      <c r="R281" s="250">
        <f>Q281*H281</f>
        <v>0</v>
      </c>
      <c r="S281" s="250">
        <v>0</v>
      </c>
      <c r="T281" s="251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52" t="s">
        <v>168</v>
      </c>
      <c r="AT281" s="252" t="s">
        <v>163</v>
      </c>
      <c r="AU281" s="252" t="s">
        <v>82</v>
      </c>
      <c r="AY281" s="16" t="s">
        <v>161</v>
      </c>
      <c r="BE281" s="253">
        <f>IF(N281="základní",J281,0)</f>
        <v>0</v>
      </c>
      <c r="BF281" s="253">
        <f>IF(N281="snížená",J281,0)</f>
        <v>0</v>
      </c>
      <c r="BG281" s="253">
        <f>IF(N281="zákl. přenesená",J281,0)</f>
        <v>0</v>
      </c>
      <c r="BH281" s="253">
        <f>IF(N281="sníž. přenesená",J281,0)</f>
        <v>0</v>
      </c>
      <c r="BI281" s="253">
        <f>IF(N281="nulová",J281,0)</f>
        <v>0</v>
      </c>
      <c r="BJ281" s="16" t="s">
        <v>80</v>
      </c>
      <c r="BK281" s="253">
        <f>ROUND(I281*H281,2)</f>
        <v>0</v>
      </c>
      <c r="BL281" s="16" t="s">
        <v>168</v>
      </c>
      <c r="BM281" s="252" t="s">
        <v>396</v>
      </c>
    </row>
    <row r="282" s="2" customFormat="1">
      <c r="A282" s="37"/>
      <c r="B282" s="38"/>
      <c r="C282" s="39"/>
      <c r="D282" s="254" t="s">
        <v>170</v>
      </c>
      <c r="E282" s="39"/>
      <c r="F282" s="255" t="s">
        <v>383</v>
      </c>
      <c r="G282" s="39"/>
      <c r="H282" s="39"/>
      <c r="I282" s="209"/>
      <c r="J282" s="39"/>
      <c r="K282" s="39"/>
      <c r="L282" s="43"/>
      <c r="M282" s="256"/>
      <c r="N282" s="257"/>
      <c r="O282" s="90"/>
      <c r="P282" s="90"/>
      <c r="Q282" s="90"/>
      <c r="R282" s="90"/>
      <c r="S282" s="90"/>
      <c r="T282" s="91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6" t="s">
        <v>170</v>
      </c>
      <c r="AU282" s="16" t="s">
        <v>82</v>
      </c>
    </row>
    <row r="283" s="2" customFormat="1">
      <c r="A283" s="37"/>
      <c r="B283" s="38"/>
      <c r="C283" s="39"/>
      <c r="D283" s="258" t="s">
        <v>172</v>
      </c>
      <c r="E283" s="39"/>
      <c r="F283" s="259" t="s">
        <v>397</v>
      </c>
      <c r="G283" s="39"/>
      <c r="H283" s="39"/>
      <c r="I283" s="209"/>
      <c r="J283" s="39"/>
      <c r="K283" s="39"/>
      <c r="L283" s="43"/>
      <c r="M283" s="256"/>
      <c r="N283" s="257"/>
      <c r="O283" s="90"/>
      <c r="P283" s="90"/>
      <c r="Q283" s="90"/>
      <c r="R283" s="90"/>
      <c r="S283" s="90"/>
      <c r="T283" s="91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6" t="s">
        <v>172</v>
      </c>
      <c r="AU283" s="16" t="s">
        <v>82</v>
      </c>
    </row>
    <row r="284" s="13" customFormat="1">
      <c r="A284" s="13"/>
      <c r="B284" s="260"/>
      <c r="C284" s="261"/>
      <c r="D284" s="254" t="s">
        <v>174</v>
      </c>
      <c r="E284" s="262" t="s">
        <v>1</v>
      </c>
      <c r="F284" s="263" t="s">
        <v>398</v>
      </c>
      <c r="G284" s="261"/>
      <c r="H284" s="264">
        <v>17.100000000000001</v>
      </c>
      <c r="I284" s="265"/>
      <c r="J284" s="261"/>
      <c r="K284" s="261"/>
      <c r="L284" s="266"/>
      <c r="M284" s="267"/>
      <c r="N284" s="268"/>
      <c r="O284" s="268"/>
      <c r="P284" s="268"/>
      <c r="Q284" s="268"/>
      <c r="R284" s="268"/>
      <c r="S284" s="268"/>
      <c r="T284" s="26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70" t="s">
        <v>174</v>
      </c>
      <c r="AU284" s="270" t="s">
        <v>82</v>
      </c>
      <c r="AV284" s="13" t="s">
        <v>82</v>
      </c>
      <c r="AW284" s="13" t="s">
        <v>30</v>
      </c>
      <c r="AX284" s="13" t="s">
        <v>80</v>
      </c>
      <c r="AY284" s="270" t="s">
        <v>161</v>
      </c>
    </row>
    <row r="285" s="2" customFormat="1" ht="16.5" customHeight="1">
      <c r="A285" s="37"/>
      <c r="B285" s="38"/>
      <c r="C285" s="241" t="s">
        <v>399</v>
      </c>
      <c r="D285" s="241" t="s">
        <v>163</v>
      </c>
      <c r="E285" s="242" t="s">
        <v>400</v>
      </c>
      <c r="F285" s="243" t="s">
        <v>401</v>
      </c>
      <c r="G285" s="244" t="s">
        <v>222</v>
      </c>
      <c r="H285" s="245">
        <v>1.44</v>
      </c>
      <c r="I285" s="246"/>
      <c r="J285" s="247">
        <f>ROUND(I285*H285,2)</f>
        <v>0</v>
      </c>
      <c r="K285" s="243" t="s">
        <v>167</v>
      </c>
      <c r="L285" s="43"/>
      <c r="M285" s="248" t="s">
        <v>1</v>
      </c>
      <c r="N285" s="249" t="s">
        <v>38</v>
      </c>
      <c r="O285" s="90"/>
      <c r="P285" s="250">
        <f>O285*H285</f>
        <v>0</v>
      </c>
      <c r="Q285" s="250">
        <v>0</v>
      </c>
      <c r="R285" s="250">
        <f>Q285*H285</f>
        <v>0</v>
      </c>
      <c r="S285" s="250">
        <v>0</v>
      </c>
      <c r="T285" s="25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52" t="s">
        <v>168</v>
      </c>
      <c r="AT285" s="252" t="s">
        <v>163</v>
      </c>
      <c r="AU285" s="252" t="s">
        <v>82</v>
      </c>
      <c r="AY285" s="16" t="s">
        <v>161</v>
      </c>
      <c r="BE285" s="253">
        <f>IF(N285="základní",J285,0)</f>
        <v>0</v>
      </c>
      <c r="BF285" s="253">
        <f>IF(N285="snížená",J285,0)</f>
        <v>0</v>
      </c>
      <c r="BG285" s="253">
        <f>IF(N285="zákl. přenesená",J285,0)</f>
        <v>0</v>
      </c>
      <c r="BH285" s="253">
        <f>IF(N285="sníž. přenesená",J285,0)</f>
        <v>0</v>
      </c>
      <c r="BI285" s="253">
        <f>IF(N285="nulová",J285,0)</f>
        <v>0</v>
      </c>
      <c r="BJ285" s="16" t="s">
        <v>80</v>
      </c>
      <c r="BK285" s="253">
        <f>ROUND(I285*H285,2)</f>
        <v>0</v>
      </c>
      <c r="BL285" s="16" t="s">
        <v>168</v>
      </c>
      <c r="BM285" s="252" t="s">
        <v>402</v>
      </c>
    </row>
    <row r="286" s="2" customFormat="1">
      <c r="A286" s="37"/>
      <c r="B286" s="38"/>
      <c r="C286" s="39"/>
      <c r="D286" s="254" t="s">
        <v>170</v>
      </c>
      <c r="E286" s="39"/>
      <c r="F286" s="255" t="s">
        <v>403</v>
      </c>
      <c r="G286" s="39"/>
      <c r="H286" s="39"/>
      <c r="I286" s="209"/>
      <c r="J286" s="39"/>
      <c r="K286" s="39"/>
      <c r="L286" s="43"/>
      <c r="M286" s="256"/>
      <c r="N286" s="257"/>
      <c r="O286" s="90"/>
      <c r="P286" s="90"/>
      <c r="Q286" s="90"/>
      <c r="R286" s="90"/>
      <c r="S286" s="90"/>
      <c r="T286" s="91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170</v>
      </c>
      <c r="AU286" s="16" t="s">
        <v>82</v>
      </c>
    </row>
    <row r="287" s="2" customFormat="1">
      <c r="A287" s="37"/>
      <c r="B287" s="38"/>
      <c r="C287" s="39"/>
      <c r="D287" s="258" t="s">
        <v>172</v>
      </c>
      <c r="E287" s="39"/>
      <c r="F287" s="259" t="s">
        <v>404</v>
      </c>
      <c r="G287" s="39"/>
      <c r="H287" s="39"/>
      <c r="I287" s="209"/>
      <c r="J287" s="39"/>
      <c r="K287" s="39"/>
      <c r="L287" s="43"/>
      <c r="M287" s="256"/>
      <c r="N287" s="257"/>
      <c r="O287" s="90"/>
      <c r="P287" s="90"/>
      <c r="Q287" s="90"/>
      <c r="R287" s="90"/>
      <c r="S287" s="90"/>
      <c r="T287" s="91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172</v>
      </c>
      <c r="AU287" s="16" t="s">
        <v>82</v>
      </c>
    </row>
    <row r="288" s="13" customFormat="1">
      <c r="A288" s="13"/>
      <c r="B288" s="260"/>
      <c r="C288" s="261"/>
      <c r="D288" s="254" t="s">
        <v>174</v>
      </c>
      <c r="E288" s="262" t="s">
        <v>1</v>
      </c>
      <c r="F288" s="263" t="s">
        <v>405</v>
      </c>
      <c r="G288" s="261"/>
      <c r="H288" s="264">
        <v>1.44</v>
      </c>
      <c r="I288" s="265"/>
      <c r="J288" s="261"/>
      <c r="K288" s="261"/>
      <c r="L288" s="266"/>
      <c r="M288" s="267"/>
      <c r="N288" s="268"/>
      <c r="O288" s="268"/>
      <c r="P288" s="268"/>
      <c r="Q288" s="268"/>
      <c r="R288" s="268"/>
      <c r="S288" s="268"/>
      <c r="T288" s="26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70" t="s">
        <v>174</v>
      </c>
      <c r="AU288" s="270" t="s">
        <v>82</v>
      </c>
      <c r="AV288" s="13" t="s">
        <v>82</v>
      </c>
      <c r="AW288" s="13" t="s">
        <v>30</v>
      </c>
      <c r="AX288" s="13" t="s">
        <v>80</v>
      </c>
      <c r="AY288" s="270" t="s">
        <v>161</v>
      </c>
    </row>
    <row r="289" s="2" customFormat="1" ht="24.15" customHeight="1">
      <c r="A289" s="37"/>
      <c r="B289" s="38"/>
      <c r="C289" s="241" t="s">
        <v>406</v>
      </c>
      <c r="D289" s="241" t="s">
        <v>163</v>
      </c>
      <c r="E289" s="242" t="s">
        <v>407</v>
      </c>
      <c r="F289" s="243" t="s">
        <v>408</v>
      </c>
      <c r="G289" s="244" t="s">
        <v>222</v>
      </c>
      <c r="H289" s="245">
        <v>27.359999999999999</v>
      </c>
      <c r="I289" s="246"/>
      <c r="J289" s="247">
        <f>ROUND(I289*H289,2)</f>
        <v>0</v>
      </c>
      <c r="K289" s="243" t="s">
        <v>167</v>
      </c>
      <c r="L289" s="43"/>
      <c r="M289" s="248" t="s">
        <v>1</v>
      </c>
      <c r="N289" s="249" t="s">
        <v>38</v>
      </c>
      <c r="O289" s="90"/>
      <c r="P289" s="250">
        <f>O289*H289</f>
        <v>0</v>
      </c>
      <c r="Q289" s="250">
        <v>0</v>
      </c>
      <c r="R289" s="250">
        <f>Q289*H289</f>
        <v>0</v>
      </c>
      <c r="S289" s="250">
        <v>0</v>
      </c>
      <c r="T289" s="251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52" t="s">
        <v>168</v>
      </c>
      <c r="AT289" s="252" t="s">
        <v>163</v>
      </c>
      <c r="AU289" s="252" t="s">
        <v>82</v>
      </c>
      <c r="AY289" s="16" t="s">
        <v>161</v>
      </c>
      <c r="BE289" s="253">
        <f>IF(N289="základní",J289,0)</f>
        <v>0</v>
      </c>
      <c r="BF289" s="253">
        <f>IF(N289="snížená",J289,0)</f>
        <v>0</v>
      </c>
      <c r="BG289" s="253">
        <f>IF(N289="zákl. přenesená",J289,0)</f>
        <v>0</v>
      </c>
      <c r="BH289" s="253">
        <f>IF(N289="sníž. přenesená",J289,0)</f>
        <v>0</v>
      </c>
      <c r="BI289" s="253">
        <f>IF(N289="nulová",J289,0)</f>
        <v>0</v>
      </c>
      <c r="BJ289" s="16" t="s">
        <v>80</v>
      </c>
      <c r="BK289" s="253">
        <f>ROUND(I289*H289,2)</f>
        <v>0</v>
      </c>
      <c r="BL289" s="16" t="s">
        <v>168</v>
      </c>
      <c r="BM289" s="252" t="s">
        <v>409</v>
      </c>
    </row>
    <row r="290" s="2" customFormat="1">
      <c r="A290" s="37"/>
      <c r="B290" s="38"/>
      <c r="C290" s="39"/>
      <c r="D290" s="254" t="s">
        <v>170</v>
      </c>
      <c r="E290" s="39"/>
      <c r="F290" s="255" t="s">
        <v>410</v>
      </c>
      <c r="G290" s="39"/>
      <c r="H290" s="39"/>
      <c r="I290" s="209"/>
      <c r="J290" s="39"/>
      <c r="K290" s="39"/>
      <c r="L290" s="43"/>
      <c r="M290" s="256"/>
      <c r="N290" s="257"/>
      <c r="O290" s="90"/>
      <c r="P290" s="90"/>
      <c r="Q290" s="90"/>
      <c r="R290" s="90"/>
      <c r="S290" s="90"/>
      <c r="T290" s="91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6" t="s">
        <v>170</v>
      </c>
      <c r="AU290" s="16" t="s">
        <v>82</v>
      </c>
    </row>
    <row r="291" s="2" customFormat="1">
      <c r="A291" s="37"/>
      <c r="B291" s="38"/>
      <c r="C291" s="39"/>
      <c r="D291" s="258" t="s">
        <v>172</v>
      </c>
      <c r="E291" s="39"/>
      <c r="F291" s="259" t="s">
        <v>411</v>
      </c>
      <c r="G291" s="39"/>
      <c r="H291" s="39"/>
      <c r="I291" s="209"/>
      <c r="J291" s="39"/>
      <c r="K291" s="39"/>
      <c r="L291" s="43"/>
      <c r="M291" s="256"/>
      <c r="N291" s="257"/>
      <c r="O291" s="90"/>
      <c r="P291" s="90"/>
      <c r="Q291" s="90"/>
      <c r="R291" s="90"/>
      <c r="S291" s="90"/>
      <c r="T291" s="91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6" t="s">
        <v>172</v>
      </c>
      <c r="AU291" s="16" t="s">
        <v>82</v>
      </c>
    </row>
    <row r="292" s="13" customFormat="1">
      <c r="A292" s="13"/>
      <c r="B292" s="260"/>
      <c r="C292" s="261"/>
      <c r="D292" s="254" t="s">
        <v>174</v>
      </c>
      <c r="E292" s="262" t="s">
        <v>1</v>
      </c>
      <c r="F292" s="263" t="s">
        <v>412</v>
      </c>
      <c r="G292" s="261"/>
      <c r="H292" s="264">
        <v>27.359999999999999</v>
      </c>
      <c r="I292" s="265"/>
      <c r="J292" s="261"/>
      <c r="K292" s="261"/>
      <c r="L292" s="266"/>
      <c r="M292" s="267"/>
      <c r="N292" s="268"/>
      <c r="O292" s="268"/>
      <c r="P292" s="268"/>
      <c r="Q292" s="268"/>
      <c r="R292" s="268"/>
      <c r="S292" s="268"/>
      <c r="T292" s="26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70" t="s">
        <v>174</v>
      </c>
      <c r="AU292" s="270" t="s">
        <v>82</v>
      </c>
      <c r="AV292" s="13" t="s">
        <v>82</v>
      </c>
      <c r="AW292" s="13" t="s">
        <v>30</v>
      </c>
      <c r="AX292" s="13" t="s">
        <v>80</v>
      </c>
      <c r="AY292" s="270" t="s">
        <v>161</v>
      </c>
    </row>
    <row r="293" s="2" customFormat="1" ht="24.15" customHeight="1">
      <c r="A293" s="37"/>
      <c r="B293" s="38"/>
      <c r="C293" s="241" t="s">
        <v>413</v>
      </c>
      <c r="D293" s="241" t="s">
        <v>163</v>
      </c>
      <c r="E293" s="242" t="s">
        <v>414</v>
      </c>
      <c r="F293" s="243" t="s">
        <v>415</v>
      </c>
      <c r="G293" s="244" t="s">
        <v>222</v>
      </c>
      <c r="H293" s="245">
        <v>201.41399999999999</v>
      </c>
      <c r="I293" s="246"/>
      <c r="J293" s="247">
        <f>ROUND(I293*H293,2)</f>
        <v>0</v>
      </c>
      <c r="K293" s="243" t="s">
        <v>167</v>
      </c>
      <c r="L293" s="43"/>
      <c r="M293" s="248" t="s">
        <v>1</v>
      </c>
      <c r="N293" s="249" t="s">
        <v>38</v>
      </c>
      <c r="O293" s="90"/>
      <c r="P293" s="250">
        <f>O293*H293</f>
        <v>0</v>
      </c>
      <c r="Q293" s="250">
        <v>0</v>
      </c>
      <c r="R293" s="250">
        <f>Q293*H293</f>
        <v>0</v>
      </c>
      <c r="S293" s="250">
        <v>0</v>
      </c>
      <c r="T293" s="251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52" t="s">
        <v>168</v>
      </c>
      <c r="AT293" s="252" t="s">
        <v>163</v>
      </c>
      <c r="AU293" s="252" t="s">
        <v>82</v>
      </c>
      <c r="AY293" s="16" t="s">
        <v>161</v>
      </c>
      <c r="BE293" s="253">
        <f>IF(N293="základní",J293,0)</f>
        <v>0</v>
      </c>
      <c r="BF293" s="253">
        <f>IF(N293="snížená",J293,0)</f>
        <v>0</v>
      </c>
      <c r="BG293" s="253">
        <f>IF(N293="zákl. přenesená",J293,0)</f>
        <v>0</v>
      </c>
      <c r="BH293" s="253">
        <f>IF(N293="sníž. přenesená",J293,0)</f>
        <v>0</v>
      </c>
      <c r="BI293" s="253">
        <f>IF(N293="nulová",J293,0)</f>
        <v>0</v>
      </c>
      <c r="BJ293" s="16" t="s">
        <v>80</v>
      </c>
      <c r="BK293" s="253">
        <f>ROUND(I293*H293,2)</f>
        <v>0</v>
      </c>
      <c r="BL293" s="16" t="s">
        <v>168</v>
      </c>
      <c r="BM293" s="252" t="s">
        <v>416</v>
      </c>
    </row>
    <row r="294" s="2" customFormat="1">
      <c r="A294" s="37"/>
      <c r="B294" s="38"/>
      <c r="C294" s="39"/>
      <c r="D294" s="254" t="s">
        <v>170</v>
      </c>
      <c r="E294" s="39"/>
      <c r="F294" s="255" t="s">
        <v>417</v>
      </c>
      <c r="G294" s="39"/>
      <c r="H294" s="39"/>
      <c r="I294" s="209"/>
      <c r="J294" s="39"/>
      <c r="K294" s="39"/>
      <c r="L294" s="43"/>
      <c r="M294" s="256"/>
      <c r="N294" s="257"/>
      <c r="O294" s="90"/>
      <c r="P294" s="90"/>
      <c r="Q294" s="90"/>
      <c r="R294" s="90"/>
      <c r="S294" s="90"/>
      <c r="T294" s="91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6" t="s">
        <v>170</v>
      </c>
      <c r="AU294" s="16" t="s">
        <v>82</v>
      </c>
    </row>
    <row r="295" s="2" customFormat="1">
      <c r="A295" s="37"/>
      <c r="B295" s="38"/>
      <c r="C295" s="39"/>
      <c r="D295" s="258" t="s">
        <v>172</v>
      </c>
      <c r="E295" s="39"/>
      <c r="F295" s="259" t="s">
        <v>418</v>
      </c>
      <c r="G295" s="39"/>
      <c r="H295" s="39"/>
      <c r="I295" s="209"/>
      <c r="J295" s="39"/>
      <c r="K295" s="39"/>
      <c r="L295" s="43"/>
      <c r="M295" s="256"/>
      <c r="N295" s="257"/>
      <c r="O295" s="90"/>
      <c r="P295" s="90"/>
      <c r="Q295" s="90"/>
      <c r="R295" s="90"/>
      <c r="S295" s="90"/>
      <c r="T295" s="91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16" t="s">
        <v>172</v>
      </c>
      <c r="AU295" s="16" t="s">
        <v>82</v>
      </c>
    </row>
    <row r="296" s="13" customFormat="1">
      <c r="A296" s="13"/>
      <c r="B296" s="260"/>
      <c r="C296" s="261"/>
      <c r="D296" s="254" t="s">
        <v>174</v>
      </c>
      <c r="E296" s="262" t="s">
        <v>1</v>
      </c>
      <c r="F296" s="263" t="s">
        <v>372</v>
      </c>
      <c r="G296" s="261"/>
      <c r="H296" s="264">
        <v>46.314</v>
      </c>
      <c r="I296" s="265"/>
      <c r="J296" s="261"/>
      <c r="K296" s="261"/>
      <c r="L296" s="266"/>
      <c r="M296" s="267"/>
      <c r="N296" s="268"/>
      <c r="O296" s="268"/>
      <c r="P296" s="268"/>
      <c r="Q296" s="268"/>
      <c r="R296" s="268"/>
      <c r="S296" s="268"/>
      <c r="T296" s="26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70" t="s">
        <v>174</v>
      </c>
      <c r="AU296" s="270" t="s">
        <v>82</v>
      </c>
      <c r="AV296" s="13" t="s">
        <v>82</v>
      </c>
      <c r="AW296" s="13" t="s">
        <v>30</v>
      </c>
      <c r="AX296" s="13" t="s">
        <v>73</v>
      </c>
      <c r="AY296" s="270" t="s">
        <v>161</v>
      </c>
    </row>
    <row r="297" s="13" customFormat="1">
      <c r="A297" s="13"/>
      <c r="B297" s="260"/>
      <c r="C297" s="261"/>
      <c r="D297" s="254" t="s">
        <v>174</v>
      </c>
      <c r="E297" s="262" t="s">
        <v>1</v>
      </c>
      <c r="F297" s="263" t="s">
        <v>367</v>
      </c>
      <c r="G297" s="261"/>
      <c r="H297" s="264">
        <v>155.09999999999999</v>
      </c>
      <c r="I297" s="265"/>
      <c r="J297" s="261"/>
      <c r="K297" s="261"/>
      <c r="L297" s="266"/>
      <c r="M297" s="267"/>
      <c r="N297" s="268"/>
      <c r="O297" s="268"/>
      <c r="P297" s="268"/>
      <c r="Q297" s="268"/>
      <c r="R297" s="268"/>
      <c r="S297" s="268"/>
      <c r="T297" s="26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70" t="s">
        <v>174</v>
      </c>
      <c r="AU297" s="270" t="s">
        <v>82</v>
      </c>
      <c r="AV297" s="13" t="s">
        <v>82</v>
      </c>
      <c r="AW297" s="13" t="s">
        <v>30</v>
      </c>
      <c r="AX297" s="13" t="s">
        <v>73</v>
      </c>
      <c r="AY297" s="270" t="s">
        <v>161</v>
      </c>
    </row>
    <row r="298" s="14" customFormat="1">
      <c r="A298" s="14"/>
      <c r="B298" s="282"/>
      <c r="C298" s="283"/>
      <c r="D298" s="254" t="s">
        <v>174</v>
      </c>
      <c r="E298" s="284" t="s">
        <v>1</v>
      </c>
      <c r="F298" s="285" t="s">
        <v>330</v>
      </c>
      <c r="G298" s="283"/>
      <c r="H298" s="286">
        <v>201.41399999999999</v>
      </c>
      <c r="I298" s="287"/>
      <c r="J298" s="283"/>
      <c r="K298" s="283"/>
      <c r="L298" s="288"/>
      <c r="M298" s="289"/>
      <c r="N298" s="290"/>
      <c r="O298" s="290"/>
      <c r="P298" s="290"/>
      <c r="Q298" s="290"/>
      <c r="R298" s="290"/>
      <c r="S298" s="290"/>
      <c r="T298" s="291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92" t="s">
        <v>174</v>
      </c>
      <c r="AU298" s="292" t="s">
        <v>82</v>
      </c>
      <c r="AV298" s="14" t="s">
        <v>168</v>
      </c>
      <c r="AW298" s="14" t="s">
        <v>30</v>
      </c>
      <c r="AX298" s="14" t="s">
        <v>80</v>
      </c>
      <c r="AY298" s="292" t="s">
        <v>161</v>
      </c>
    </row>
    <row r="299" s="2" customFormat="1" ht="24.15" customHeight="1">
      <c r="A299" s="37"/>
      <c r="B299" s="38"/>
      <c r="C299" s="241" t="s">
        <v>419</v>
      </c>
      <c r="D299" s="241" t="s">
        <v>163</v>
      </c>
      <c r="E299" s="242" t="s">
        <v>420</v>
      </c>
      <c r="F299" s="243" t="s">
        <v>421</v>
      </c>
      <c r="G299" s="244" t="s">
        <v>222</v>
      </c>
      <c r="H299" s="245">
        <v>2.3399999999999999</v>
      </c>
      <c r="I299" s="246"/>
      <c r="J299" s="247">
        <f>ROUND(I299*H299,2)</f>
        <v>0</v>
      </c>
      <c r="K299" s="243" t="s">
        <v>167</v>
      </c>
      <c r="L299" s="43"/>
      <c r="M299" s="248" t="s">
        <v>1</v>
      </c>
      <c r="N299" s="249" t="s">
        <v>38</v>
      </c>
      <c r="O299" s="90"/>
      <c r="P299" s="250">
        <f>O299*H299</f>
        <v>0</v>
      </c>
      <c r="Q299" s="250">
        <v>0</v>
      </c>
      <c r="R299" s="250">
        <f>Q299*H299</f>
        <v>0</v>
      </c>
      <c r="S299" s="250">
        <v>0</v>
      </c>
      <c r="T299" s="251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52" t="s">
        <v>168</v>
      </c>
      <c r="AT299" s="252" t="s">
        <v>163</v>
      </c>
      <c r="AU299" s="252" t="s">
        <v>82</v>
      </c>
      <c r="AY299" s="16" t="s">
        <v>161</v>
      </c>
      <c r="BE299" s="253">
        <f>IF(N299="základní",J299,0)</f>
        <v>0</v>
      </c>
      <c r="BF299" s="253">
        <f>IF(N299="snížená",J299,0)</f>
        <v>0</v>
      </c>
      <c r="BG299" s="253">
        <f>IF(N299="zákl. přenesená",J299,0)</f>
        <v>0</v>
      </c>
      <c r="BH299" s="253">
        <f>IF(N299="sníž. přenesená",J299,0)</f>
        <v>0</v>
      </c>
      <c r="BI299" s="253">
        <f>IF(N299="nulová",J299,0)</f>
        <v>0</v>
      </c>
      <c r="BJ299" s="16" t="s">
        <v>80</v>
      </c>
      <c r="BK299" s="253">
        <f>ROUND(I299*H299,2)</f>
        <v>0</v>
      </c>
      <c r="BL299" s="16" t="s">
        <v>168</v>
      </c>
      <c r="BM299" s="252" t="s">
        <v>422</v>
      </c>
    </row>
    <row r="300" s="2" customFormat="1">
      <c r="A300" s="37"/>
      <c r="B300" s="38"/>
      <c r="C300" s="39"/>
      <c r="D300" s="254" t="s">
        <v>170</v>
      </c>
      <c r="E300" s="39"/>
      <c r="F300" s="255" t="s">
        <v>423</v>
      </c>
      <c r="G300" s="39"/>
      <c r="H300" s="39"/>
      <c r="I300" s="209"/>
      <c r="J300" s="39"/>
      <c r="K300" s="39"/>
      <c r="L300" s="43"/>
      <c r="M300" s="256"/>
      <c r="N300" s="257"/>
      <c r="O300" s="90"/>
      <c r="P300" s="90"/>
      <c r="Q300" s="90"/>
      <c r="R300" s="90"/>
      <c r="S300" s="90"/>
      <c r="T300" s="91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6" t="s">
        <v>170</v>
      </c>
      <c r="AU300" s="16" t="s">
        <v>82</v>
      </c>
    </row>
    <row r="301" s="2" customFormat="1">
      <c r="A301" s="37"/>
      <c r="B301" s="38"/>
      <c r="C301" s="39"/>
      <c r="D301" s="258" t="s">
        <v>172</v>
      </c>
      <c r="E301" s="39"/>
      <c r="F301" s="259" t="s">
        <v>424</v>
      </c>
      <c r="G301" s="39"/>
      <c r="H301" s="39"/>
      <c r="I301" s="209"/>
      <c r="J301" s="39"/>
      <c r="K301" s="39"/>
      <c r="L301" s="43"/>
      <c r="M301" s="256"/>
      <c r="N301" s="257"/>
      <c r="O301" s="90"/>
      <c r="P301" s="90"/>
      <c r="Q301" s="90"/>
      <c r="R301" s="90"/>
      <c r="S301" s="90"/>
      <c r="T301" s="91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172</v>
      </c>
      <c r="AU301" s="16" t="s">
        <v>82</v>
      </c>
    </row>
    <row r="302" s="13" customFormat="1">
      <c r="A302" s="13"/>
      <c r="B302" s="260"/>
      <c r="C302" s="261"/>
      <c r="D302" s="254" t="s">
        <v>174</v>
      </c>
      <c r="E302" s="262" t="s">
        <v>1</v>
      </c>
      <c r="F302" s="263" t="s">
        <v>405</v>
      </c>
      <c r="G302" s="261"/>
      <c r="H302" s="264">
        <v>1.44</v>
      </c>
      <c r="I302" s="265"/>
      <c r="J302" s="261"/>
      <c r="K302" s="261"/>
      <c r="L302" s="266"/>
      <c r="M302" s="267"/>
      <c r="N302" s="268"/>
      <c r="O302" s="268"/>
      <c r="P302" s="268"/>
      <c r="Q302" s="268"/>
      <c r="R302" s="268"/>
      <c r="S302" s="268"/>
      <c r="T302" s="26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70" t="s">
        <v>174</v>
      </c>
      <c r="AU302" s="270" t="s">
        <v>82</v>
      </c>
      <c r="AV302" s="13" t="s">
        <v>82</v>
      </c>
      <c r="AW302" s="13" t="s">
        <v>30</v>
      </c>
      <c r="AX302" s="13" t="s">
        <v>73</v>
      </c>
      <c r="AY302" s="270" t="s">
        <v>161</v>
      </c>
    </row>
    <row r="303" s="13" customFormat="1">
      <c r="A303" s="13"/>
      <c r="B303" s="260"/>
      <c r="C303" s="261"/>
      <c r="D303" s="254" t="s">
        <v>174</v>
      </c>
      <c r="E303" s="262" t="s">
        <v>1</v>
      </c>
      <c r="F303" s="263" t="s">
        <v>392</v>
      </c>
      <c r="G303" s="261"/>
      <c r="H303" s="264">
        <v>0.90000000000000002</v>
      </c>
      <c r="I303" s="265"/>
      <c r="J303" s="261"/>
      <c r="K303" s="261"/>
      <c r="L303" s="266"/>
      <c r="M303" s="267"/>
      <c r="N303" s="268"/>
      <c r="O303" s="268"/>
      <c r="P303" s="268"/>
      <c r="Q303" s="268"/>
      <c r="R303" s="268"/>
      <c r="S303" s="268"/>
      <c r="T303" s="26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70" t="s">
        <v>174</v>
      </c>
      <c r="AU303" s="270" t="s">
        <v>82</v>
      </c>
      <c r="AV303" s="13" t="s">
        <v>82</v>
      </c>
      <c r="AW303" s="13" t="s">
        <v>30</v>
      </c>
      <c r="AX303" s="13" t="s">
        <v>73</v>
      </c>
      <c r="AY303" s="270" t="s">
        <v>161</v>
      </c>
    </row>
    <row r="304" s="14" customFormat="1">
      <c r="A304" s="14"/>
      <c r="B304" s="282"/>
      <c r="C304" s="283"/>
      <c r="D304" s="254" t="s">
        <v>174</v>
      </c>
      <c r="E304" s="284" t="s">
        <v>1</v>
      </c>
      <c r="F304" s="285" t="s">
        <v>330</v>
      </c>
      <c r="G304" s="283"/>
      <c r="H304" s="286">
        <v>2.3399999999999999</v>
      </c>
      <c r="I304" s="287"/>
      <c r="J304" s="283"/>
      <c r="K304" s="283"/>
      <c r="L304" s="288"/>
      <c r="M304" s="289"/>
      <c r="N304" s="290"/>
      <c r="O304" s="290"/>
      <c r="P304" s="290"/>
      <c r="Q304" s="290"/>
      <c r="R304" s="290"/>
      <c r="S304" s="290"/>
      <c r="T304" s="291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92" t="s">
        <v>174</v>
      </c>
      <c r="AU304" s="292" t="s">
        <v>82</v>
      </c>
      <c r="AV304" s="14" t="s">
        <v>168</v>
      </c>
      <c r="AW304" s="14" t="s">
        <v>30</v>
      </c>
      <c r="AX304" s="14" t="s">
        <v>80</v>
      </c>
      <c r="AY304" s="292" t="s">
        <v>161</v>
      </c>
    </row>
    <row r="305" s="2" customFormat="1" ht="33" customHeight="1">
      <c r="A305" s="37"/>
      <c r="B305" s="38"/>
      <c r="C305" s="241" t="s">
        <v>425</v>
      </c>
      <c r="D305" s="241" t="s">
        <v>163</v>
      </c>
      <c r="E305" s="242" t="s">
        <v>426</v>
      </c>
      <c r="F305" s="243" t="s">
        <v>427</v>
      </c>
      <c r="G305" s="244" t="s">
        <v>222</v>
      </c>
      <c r="H305" s="245">
        <v>2.3399999999999999</v>
      </c>
      <c r="I305" s="246"/>
      <c r="J305" s="247">
        <f>ROUND(I305*H305,2)</f>
        <v>0</v>
      </c>
      <c r="K305" s="243" t="s">
        <v>167</v>
      </c>
      <c r="L305" s="43"/>
      <c r="M305" s="248" t="s">
        <v>1</v>
      </c>
      <c r="N305" s="249" t="s">
        <v>38</v>
      </c>
      <c r="O305" s="90"/>
      <c r="P305" s="250">
        <f>O305*H305</f>
        <v>0</v>
      </c>
      <c r="Q305" s="250">
        <v>0</v>
      </c>
      <c r="R305" s="250">
        <f>Q305*H305</f>
        <v>0</v>
      </c>
      <c r="S305" s="250">
        <v>0</v>
      </c>
      <c r="T305" s="251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52" t="s">
        <v>168</v>
      </c>
      <c r="AT305" s="252" t="s">
        <v>163</v>
      </c>
      <c r="AU305" s="252" t="s">
        <v>82</v>
      </c>
      <c r="AY305" s="16" t="s">
        <v>161</v>
      </c>
      <c r="BE305" s="253">
        <f>IF(N305="základní",J305,0)</f>
        <v>0</v>
      </c>
      <c r="BF305" s="253">
        <f>IF(N305="snížená",J305,0)</f>
        <v>0</v>
      </c>
      <c r="BG305" s="253">
        <f>IF(N305="zákl. přenesená",J305,0)</f>
        <v>0</v>
      </c>
      <c r="BH305" s="253">
        <f>IF(N305="sníž. přenesená",J305,0)</f>
        <v>0</v>
      </c>
      <c r="BI305" s="253">
        <f>IF(N305="nulová",J305,0)</f>
        <v>0</v>
      </c>
      <c r="BJ305" s="16" t="s">
        <v>80</v>
      </c>
      <c r="BK305" s="253">
        <f>ROUND(I305*H305,2)</f>
        <v>0</v>
      </c>
      <c r="BL305" s="16" t="s">
        <v>168</v>
      </c>
      <c r="BM305" s="252" t="s">
        <v>428</v>
      </c>
    </row>
    <row r="306" s="2" customFormat="1">
      <c r="A306" s="37"/>
      <c r="B306" s="38"/>
      <c r="C306" s="39"/>
      <c r="D306" s="254" t="s">
        <v>170</v>
      </c>
      <c r="E306" s="39"/>
      <c r="F306" s="255" t="s">
        <v>429</v>
      </c>
      <c r="G306" s="39"/>
      <c r="H306" s="39"/>
      <c r="I306" s="209"/>
      <c r="J306" s="39"/>
      <c r="K306" s="39"/>
      <c r="L306" s="43"/>
      <c r="M306" s="256"/>
      <c r="N306" s="257"/>
      <c r="O306" s="90"/>
      <c r="P306" s="90"/>
      <c r="Q306" s="90"/>
      <c r="R306" s="90"/>
      <c r="S306" s="90"/>
      <c r="T306" s="91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6" t="s">
        <v>170</v>
      </c>
      <c r="AU306" s="16" t="s">
        <v>82</v>
      </c>
    </row>
    <row r="307" s="2" customFormat="1">
      <c r="A307" s="37"/>
      <c r="B307" s="38"/>
      <c r="C307" s="39"/>
      <c r="D307" s="258" t="s">
        <v>172</v>
      </c>
      <c r="E307" s="39"/>
      <c r="F307" s="259" t="s">
        <v>430</v>
      </c>
      <c r="G307" s="39"/>
      <c r="H307" s="39"/>
      <c r="I307" s="209"/>
      <c r="J307" s="39"/>
      <c r="K307" s="39"/>
      <c r="L307" s="43"/>
      <c r="M307" s="256"/>
      <c r="N307" s="257"/>
      <c r="O307" s="90"/>
      <c r="P307" s="90"/>
      <c r="Q307" s="90"/>
      <c r="R307" s="90"/>
      <c r="S307" s="90"/>
      <c r="T307" s="91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172</v>
      </c>
      <c r="AU307" s="16" t="s">
        <v>82</v>
      </c>
    </row>
    <row r="308" s="13" customFormat="1">
      <c r="A308" s="13"/>
      <c r="B308" s="260"/>
      <c r="C308" s="261"/>
      <c r="D308" s="254" t="s">
        <v>174</v>
      </c>
      <c r="E308" s="262" t="s">
        <v>1</v>
      </c>
      <c r="F308" s="263" t="s">
        <v>405</v>
      </c>
      <c r="G308" s="261"/>
      <c r="H308" s="264">
        <v>1.44</v>
      </c>
      <c r="I308" s="265"/>
      <c r="J308" s="261"/>
      <c r="K308" s="261"/>
      <c r="L308" s="266"/>
      <c r="M308" s="267"/>
      <c r="N308" s="268"/>
      <c r="O308" s="268"/>
      <c r="P308" s="268"/>
      <c r="Q308" s="268"/>
      <c r="R308" s="268"/>
      <c r="S308" s="268"/>
      <c r="T308" s="26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70" t="s">
        <v>174</v>
      </c>
      <c r="AU308" s="270" t="s">
        <v>82</v>
      </c>
      <c r="AV308" s="13" t="s">
        <v>82</v>
      </c>
      <c r="AW308" s="13" t="s">
        <v>30</v>
      </c>
      <c r="AX308" s="13" t="s">
        <v>73</v>
      </c>
      <c r="AY308" s="270" t="s">
        <v>161</v>
      </c>
    </row>
    <row r="309" s="13" customFormat="1">
      <c r="A309" s="13"/>
      <c r="B309" s="260"/>
      <c r="C309" s="261"/>
      <c r="D309" s="254" t="s">
        <v>174</v>
      </c>
      <c r="E309" s="262" t="s">
        <v>1</v>
      </c>
      <c r="F309" s="263" t="s">
        <v>392</v>
      </c>
      <c r="G309" s="261"/>
      <c r="H309" s="264">
        <v>0.90000000000000002</v>
      </c>
      <c r="I309" s="265"/>
      <c r="J309" s="261"/>
      <c r="K309" s="261"/>
      <c r="L309" s="266"/>
      <c r="M309" s="267"/>
      <c r="N309" s="268"/>
      <c r="O309" s="268"/>
      <c r="P309" s="268"/>
      <c r="Q309" s="268"/>
      <c r="R309" s="268"/>
      <c r="S309" s="268"/>
      <c r="T309" s="26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70" t="s">
        <v>174</v>
      </c>
      <c r="AU309" s="270" t="s">
        <v>82</v>
      </c>
      <c r="AV309" s="13" t="s">
        <v>82</v>
      </c>
      <c r="AW309" s="13" t="s">
        <v>30</v>
      </c>
      <c r="AX309" s="13" t="s">
        <v>73</v>
      </c>
      <c r="AY309" s="270" t="s">
        <v>161</v>
      </c>
    </row>
    <row r="310" s="14" customFormat="1">
      <c r="A310" s="14"/>
      <c r="B310" s="282"/>
      <c r="C310" s="283"/>
      <c r="D310" s="254" t="s">
        <v>174</v>
      </c>
      <c r="E310" s="284" t="s">
        <v>1</v>
      </c>
      <c r="F310" s="285" t="s">
        <v>330</v>
      </c>
      <c r="G310" s="283"/>
      <c r="H310" s="286">
        <v>2.3399999999999999</v>
      </c>
      <c r="I310" s="287"/>
      <c r="J310" s="283"/>
      <c r="K310" s="283"/>
      <c r="L310" s="288"/>
      <c r="M310" s="289"/>
      <c r="N310" s="290"/>
      <c r="O310" s="290"/>
      <c r="P310" s="290"/>
      <c r="Q310" s="290"/>
      <c r="R310" s="290"/>
      <c r="S310" s="290"/>
      <c r="T310" s="291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92" t="s">
        <v>174</v>
      </c>
      <c r="AU310" s="292" t="s">
        <v>82</v>
      </c>
      <c r="AV310" s="14" t="s">
        <v>168</v>
      </c>
      <c r="AW310" s="14" t="s">
        <v>30</v>
      </c>
      <c r="AX310" s="14" t="s">
        <v>80</v>
      </c>
      <c r="AY310" s="292" t="s">
        <v>161</v>
      </c>
    </row>
    <row r="311" s="12" customFormat="1" ht="22.8" customHeight="1">
      <c r="A311" s="12"/>
      <c r="B311" s="225"/>
      <c r="C311" s="226"/>
      <c r="D311" s="227" t="s">
        <v>72</v>
      </c>
      <c r="E311" s="239" t="s">
        <v>431</v>
      </c>
      <c r="F311" s="239" t="s">
        <v>432</v>
      </c>
      <c r="G311" s="226"/>
      <c r="H311" s="226"/>
      <c r="I311" s="229"/>
      <c r="J311" s="240">
        <f>BK311</f>
        <v>0</v>
      </c>
      <c r="K311" s="226"/>
      <c r="L311" s="231"/>
      <c r="M311" s="232"/>
      <c r="N311" s="233"/>
      <c r="O311" s="233"/>
      <c r="P311" s="234">
        <f>SUM(P312:P314)</f>
        <v>0</v>
      </c>
      <c r="Q311" s="233"/>
      <c r="R311" s="234">
        <f>SUM(R312:R314)</f>
        <v>0</v>
      </c>
      <c r="S311" s="233"/>
      <c r="T311" s="235">
        <f>SUM(T312:T314)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36" t="s">
        <v>80</v>
      </c>
      <c r="AT311" s="237" t="s">
        <v>72</v>
      </c>
      <c r="AU311" s="237" t="s">
        <v>80</v>
      </c>
      <c r="AY311" s="236" t="s">
        <v>161</v>
      </c>
      <c r="BK311" s="238">
        <f>SUM(BK312:BK314)</f>
        <v>0</v>
      </c>
    </row>
    <row r="312" s="2" customFormat="1" ht="33" customHeight="1">
      <c r="A312" s="37"/>
      <c r="B312" s="38"/>
      <c r="C312" s="241" t="s">
        <v>433</v>
      </c>
      <c r="D312" s="241" t="s">
        <v>163</v>
      </c>
      <c r="E312" s="242" t="s">
        <v>434</v>
      </c>
      <c r="F312" s="243" t="s">
        <v>435</v>
      </c>
      <c r="G312" s="244" t="s">
        <v>222</v>
      </c>
      <c r="H312" s="245">
        <v>125.497</v>
      </c>
      <c r="I312" s="246"/>
      <c r="J312" s="247">
        <f>ROUND(I312*H312,2)</f>
        <v>0</v>
      </c>
      <c r="K312" s="243" t="s">
        <v>167</v>
      </c>
      <c r="L312" s="43"/>
      <c r="M312" s="248" t="s">
        <v>1</v>
      </c>
      <c r="N312" s="249" t="s">
        <v>38</v>
      </c>
      <c r="O312" s="90"/>
      <c r="P312" s="250">
        <f>O312*H312</f>
        <v>0</v>
      </c>
      <c r="Q312" s="250">
        <v>0</v>
      </c>
      <c r="R312" s="250">
        <f>Q312*H312</f>
        <v>0</v>
      </c>
      <c r="S312" s="250">
        <v>0</v>
      </c>
      <c r="T312" s="251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52" t="s">
        <v>168</v>
      </c>
      <c r="AT312" s="252" t="s">
        <v>163</v>
      </c>
      <c r="AU312" s="252" t="s">
        <v>82</v>
      </c>
      <c r="AY312" s="16" t="s">
        <v>161</v>
      </c>
      <c r="BE312" s="253">
        <f>IF(N312="základní",J312,0)</f>
        <v>0</v>
      </c>
      <c r="BF312" s="253">
        <f>IF(N312="snížená",J312,0)</f>
        <v>0</v>
      </c>
      <c r="BG312" s="253">
        <f>IF(N312="zákl. přenesená",J312,0)</f>
        <v>0</v>
      </c>
      <c r="BH312" s="253">
        <f>IF(N312="sníž. přenesená",J312,0)</f>
        <v>0</v>
      </c>
      <c r="BI312" s="253">
        <f>IF(N312="nulová",J312,0)</f>
        <v>0</v>
      </c>
      <c r="BJ312" s="16" t="s">
        <v>80</v>
      </c>
      <c r="BK312" s="253">
        <f>ROUND(I312*H312,2)</f>
        <v>0</v>
      </c>
      <c r="BL312" s="16" t="s">
        <v>168</v>
      </c>
      <c r="BM312" s="252" t="s">
        <v>436</v>
      </c>
    </row>
    <row r="313" s="2" customFormat="1">
      <c r="A313" s="37"/>
      <c r="B313" s="38"/>
      <c r="C313" s="39"/>
      <c r="D313" s="254" t="s">
        <v>170</v>
      </c>
      <c r="E313" s="39"/>
      <c r="F313" s="255" t="s">
        <v>437</v>
      </c>
      <c r="G313" s="39"/>
      <c r="H313" s="39"/>
      <c r="I313" s="209"/>
      <c r="J313" s="39"/>
      <c r="K313" s="39"/>
      <c r="L313" s="43"/>
      <c r="M313" s="256"/>
      <c r="N313" s="257"/>
      <c r="O313" s="90"/>
      <c r="P313" s="90"/>
      <c r="Q313" s="90"/>
      <c r="R313" s="90"/>
      <c r="S313" s="90"/>
      <c r="T313" s="91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6" t="s">
        <v>170</v>
      </c>
      <c r="AU313" s="16" t="s">
        <v>82</v>
      </c>
    </row>
    <row r="314" s="2" customFormat="1">
      <c r="A314" s="37"/>
      <c r="B314" s="38"/>
      <c r="C314" s="39"/>
      <c r="D314" s="258" t="s">
        <v>172</v>
      </c>
      <c r="E314" s="39"/>
      <c r="F314" s="259" t="s">
        <v>438</v>
      </c>
      <c r="G314" s="39"/>
      <c r="H314" s="39"/>
      <c r="I314" s="209"/>
      <c r="J314" s="39"/>
      <c r="K314" s="39"/>
      <c r="L314" s="43"/>
      <c r="M314" s="293"/>
      <c r="N314" s="294"/>
      <c r="O314" s="295"/>
      <c r="P314" s="295"/>
      <c r="Q314" s="295"/>
      <c r="R314" s="295"/>
      <c r="S314" s="295"/>
      <c r="T314" s="296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16" t="s">
        <v>172</v>
      </c>
      <c r="AU314" s="16" t="s">
        <v>82</v>
      </c>
    </row>
    <row r="315" s="2" customFormat="1" ht="6.96" customHeight="1">
      <c r="A315" s="37"/>
      <c r="B315" s="65"/>
      <c r="C315" s="66"/>
      <c r="D315" s="66"/>
      <c r="E315" s="66"/>
      <c r="F315" s="66"/>
      <c r="G315" s="66"/>
      <c r="H315" s="66"/>
      <c r="I315" s="66"/>
      <c r="J315" s="66"/>
      <c r="K315" s="66"/>
      <c r="L315" s="43"/>
      <c r="M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</row>
  </sheetData>
  <sheetProtection sheet="1" autoFilter="0" formatColumns="0" formatRows="0" objects="1" scenarios="1" spinCount="100000" saltValue="wAnz50hEjpsFpAIEzhJ1+7JS+HvdAv8o9gdBUnQ2WJxEStftEa44lg1Tbdntdd51oMF+dnHVLeDT9CyQh1stOw==" hashValue="M7IGUt9M8S5hfOPVdhu0fSweiu7S1D2SzdA8+rlPrvCpboi0hbPMZSDurg4otBBruAd98MDgToS3GX2KlafXlw==" algorithmName="SHA-512" password="CC35"/>
  <autoFilter ref="C136:K314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09:F109"/>
    <mergeCell ref="D110:F110"/>
    <mergeCell ref="D111:F111"/>
    <mergeCell ref="D112:F112"/>
    <mergeCell ref="D113:F113"/>
    <mergeCell ref="E125:H125"/>
    <mergeCell ref="E127:H127"/>
    <mergeCell ref="E129:H129"/>
    <mergeCell ref="L2:V2"/>
  </mergeCells>
  <hyperlinks>
    <hyperlink ref="F142" r:id="rId1" display="https://podminky.urs.cz/item/CS_URS_2022_02/113107164"/>
    <hyperlink ref="F146" r:id="rId2" display="https://podminky.urs.cz/item/CS_URS_2022_02/113107242"/>
    <hyperlink ref="F150" r:id="rId3" display="https://podminky.urs.cz/item/CS_URS_2022_02/122252203"/>
    <hyperlink ref="F155" r:id="rId4" display="https://podminky.urs.cz/item/CS_URS_2022_02/162751117"/>
    <hyperlink ref="F160" r:id="rId5" display="https://podminky.urs.cz/item/CS_URS_2022_02/162751119"/>
    <hyperlink ref="F165" r:id="rId6" display="https://podminky.urs.cz/item/CS_URS_2022_02/171152111"/>
    <hyperlink ref="F174" r:id="rId7" display="https://podminky.urs.cz/item/CS_URS_2022_02/171201221"/>
    <hyperlink ref="F179" r:id="rId8" display="https://podminky.urs.cz/item/CS_URS_2022_02/171251201"/>
    <hyperlink ref="F185" r:id="rId9" display="https://podminky.urs.cz/item/CS_URS_2022_02/564851111"/>
    <hyperlink ref="F189" r:id="rId10" display="https://podminky.urs.cz/item/CS_URS_2022_02/564851112"/>
    <hyperlink ref="F193" r:id="rId11" display="https://podminky.urs.cz/item/CS_URS_2022_02/565155121"/>
    <hyperlink ref="F197" r:id="rId12" display="https://podminky.urs.cz/item/CS_URS_2022_02/573191111"/>
    <hyperlink ref="F201" r:id="rId13" display="https://podminky.urs.cz/item/CS_URS_2022_02/573211107"/>
    <hyperlink ref="F205" r:id="rId14" display="https://podminky.urs.cz/item/CS_URS_2022_02/573211108"/>
    <hyperlink ref="F209" r:id="rId15" display="https://podminky.urs.cz/item/CS_URS_2022_02/577134221"/>
    <hyperlink ref="F213" r:id="rId16" display="https://podminky.urs.cz/item/CS_URS_2022_02/599141111"/>
    <hyperlink ref="F221" r:id="rId17" display="https://podminky.urs.cz/item/CS_URS_2022_02/899231111"/>
    <hyperlink ref="F225" r:id="rId18" display="https://podminky.urs.cz/item/CS_URS_2022_02/899331111"/>
    <hyperlink ref="F229" r:id="rId19" display="https://podminky.urs.cz/item/CS_URS_2022_02/899431111"/>
    <hyperlink ref="F234" r:id="rId20" display="https://podminky.urs.cz/item/CS_URS_2022_02/916131213"/>
    <hyperlink ref="F252" r:id="rId21" display="https://podminky.urs.cz/item/CS_URS_2022_02/919112221"/>
    <hyperlink ref="F256" r:id="rId22" display="https://podminky.urs.cz/item/CS_URS_2022_02/961044111"/>
    <hyperlink ref="F261" r:id="rId23" display="https://podminky.urs.cz/item/CS_URS_2022_02/997013645"/>
    <hyperlink ref="F265" r:id="rId24" display="https://podminky.urs.cz/item/CS_URS_2022_02/997013655"/>
    <hyperlink ref="F269" r:id="rId25" display="https://podminky.urs.cz/item/CS_URS_2022_02/997221551"/>
    <hyperlink ref="F275" r:id="rId26" display="https://podminky.urs.cz/item/CS_URS_2022_02/997221559"/>
    <hyperlink ref="F279" r:id="rId27" display="https://podminky.urs.cz/item/CS_URS_2022_02/997221561"/>
    <hyperlink ref="F283" r:id="rId28" display="https://podminky.urs.cz/item/CS_URS_2022_02/997221569"/>
    <hyperlink ref="F287" r:id="rId29" display="https://podminky.urs.cz/item/CS_URS_2022_02/997221571"/>
    <hyperlink ref="F291" r:id="rId30" display="https://podminky.urs.cz/item/CS_URS_2022_02/997221579"/>
    <hyperlink ref="F295" r:id="rId31" display="https://podminky.urs.cz/item/CS_URS_2022_02/997221611"/>
    <hyperlink ref="F301" r:id="rId32" display="https://podminky.urs.cz/item/CS_URS_2022_02/997221612"/>
    <hyperlink ref="F307" r:id="rId33" display="https://podminky.urs.cz/item/CS_URS_2022_02/997221615"/>
    <hyperlink ref="F314" r:id="rId34" display="https://podminky.urs.cz/item/CS_URS_2022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  <c r="AZ2" s="145" t="s">
        <v>439</v>
      </c>
      <c r="BA2" s="145" t="s">
        <v>1</v>
      </c>
      <c r="BB2" s="145" t="s">
        <v>1</v>
      </c>
      <c r="BC2" s="145" t="s">
        <v>440</v>
      </c>
      <c r="BD2" s="145" t="s">
        <v>82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9"/>
      <c r="AT3" s="16" t="s">
        <v>82</v>
      </c>
      <c r="AZ3" s="145" t="s">
        <v>441</v>
      </c>
      <c r="BA3" s="145" t="s">
        <v>1</v>
      </c>
      <c r="BB3" s="145" t="s">
        <v>1</v>
      </c>
      <c r="BC3" s="145" t="s">
        <v>442</v>
      </c>
      <c r="BD3" s="145" t="s">
        <v>82</v>
      </c>
    </row>
    <row r="4" s="1" customFormat="1" ht="24.96" customHeight="1">
      <c r="B4" s="19"/>
      <c r="D4" s="148" t="s">
        <v>113</v>
      </c>
      <c r="L4" s="19"/>
      <c r="M4" s="149" t="s">
        <v>10</v>
      </c>
      <c r="AT4" s="16" t="s">
        <v>4</v>
      </c>
      <c r="AZ4" s="145" t="s">
        <v>109</v>
      </c>
      <c r="BA4" s="145" t="s">
        <v>1</v>
      </c>
      <c r="BB4" s="145" t="s">
        <v>1</v>
      </c>
      <c r="BC4" s="145" t="s">
        <v>443</v>
      </c>
      <c r="BD4" s="145" t="s">
        <v>82</v>
      </c>
    </row>
    <row r="5" s="1" customFormat="1" ht="6.96" customHeight="1">
      <c r="B5" s="19"/>
      <c r="L5" s="19"/>
      <c r="AZ5" s="145" t="s">
        <v>444</v>
      </c>
      <c r="BA5" s="145" t="s">
        <v>1</v>
      </c>
      <c r="BB5" s="145" t="s">
        <v>1</v>
      </c>
      <c r="BC5" s="145" t="s">
        <v>445</v>
      </c>
      <c r="BD5" s="145" t="s">
        <v>82</v>
      </c>
    </row>
    <row r="6" s="1" customFormat="1" ht="12" customHeight="1">
      <c r="B6" s="19"/>
      <c r="D6" s="150" t="s">
        <v>16</v>
      </c>
      <c r="L6" s="19"/>
      <c r="AZ6" s="145" t="s">
        <v>111</v>
      </c>
      <c r="BA6" s="145" t="s">
        <v>1</v>
      </c>
      <c r="BB6" s="145" t="s">
        <v>1</v>
      </c>
      <c r="BC6" s="145" t="s">
        <v>446</v>
      </c>
      <c r="BD6" s="145" t="s">
        <v>82</v>
      </c>
    </row>
    <row r="7" s="1" customFormat="1" ht="16.5" customHeight="1">
      <c r="B7" s="19"/>
      <c r="E7" s="151" t="str">
        <f>'Rekapitulace stavby'!K6</f>
        <v>Oprava místních komunikací Na Kopci v obci Kravsko</v>
      </c>
      <c r="F7" s="150"/>
      <c r="G7" s="150"/>
      <c r="H7" s="150"/>
      <c r="L7" s="19"/>
      <c r="AZ7" s="145" t="s">
        <v>114</v>
      </c>
      <c r="BA7" s="145" t="s">
        <v>1</v>
      </c>
      <c r="BB7" s="145" t="s">
        <v>1</v>
      </c>
      <c r="BC7" s="145" t="s">
        <v>447</v>
      </c>
      <c r="BD7" s="145" t="s">
        <v>82</v>
      </c>
    </row>
    <row r="8" s="1" customFormat="1" ht="12" customHeight="1">
      <c r="B8" s="19"/>
      <c r="D8" s="150" t="s">
        <v>118</v>
      </c>
      <c r="L8" s="19"/>
    </row>
    <row r="9" s="2" customFormat="1" ht="16.5" customHeight="1">
      <c r="A9" s="37"/>
      <c r="B9" s="43"/>
      <c r="C9" s="37"/>
      <c r="D9" s="37"/>
      <c r="E9" s="151" t="s">
        <v>119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0" t="s">
        <v>120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2" t="s">
        <v>448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0" t="s">
        <v>18</v>
      </c>
      <c r="E13" s="37"/>
      <c r="F13" s="140" t="s">
        <v>1</v>
      </c>
      <c r="G13" s="37"/>
      <c r="H13" s="37"/>
      <c r="I13" s="150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0" t="s">
        <v>20</v>
      </c>
      <c r="E14" s="37"/>
      <c r="F14" s="140" t="s">
        <v>21</v>
      </c>
      <c r="G14" s="37"/>
      <c r="H14" s="37"/>
      <c r="I14" s="150" t="s">
        <v>22</v>
      </c>
      <c r="J14" s="153" t="str">
        <f>'Rekapitulace stavby'!AN8</f>
        <v>26. 11. 2021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0" t="s">
        <v>24</v>
      </c>
      <c r="E16" s="37"/>
      <c r="F16" s="37"/>
      <c r="G16" s="37"/>
      <c r="H16" s="37"/>
      <c r="I16" s="150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 xml:space="preserve"> </v>
      </c>
      <c r="F17" s="37"/>
      <c r="G17" s="37"/>
      <c r="H17" s="37"/>
      <c r="I17" s="150" t="s">
        <v>26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0" t="s">
        <v>27</v>
      </c>
      <c r="E19" s="37"/>
      <c r="F19" s="37"/>
      <c r="G19" s="37"/>
      <c r="H19" s="37"/>
      <c r="I19" s="150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50" t="s">
        <v>26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0" t="s">
        <v>29</v>
      </c>
      <c r="E22" s="37"/>
      <c r="F22" s="37"/>
      <c r="G22" s="37"/>
      <c r="H22" s="37"/>
      <c r="I22" s="150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 xml:space="preserve"> </v>
      </c>
      <c r="F23" s="37"/>
      <c r="G23" s="37"/>
      <c r="H23" s="37"/>
      <c r="I23" s="150" t="s">
        <v>26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0" t="s">
        <v>31</v>
      </c>
      <c r="E25" s="37"/>
      <c r="F25" s="37"/>
      <c r="G25" s="37"/>
      <c r="H25" s="37"/>
      <c r="I25" s="150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50" t="s">
        <v>26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0" t="s">
        <v>32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8"/>
      <c r="E31" s="158"/>
      <c r="F31" s="158"/>
      <c r="G31" s="158"/>
      <c r="H31" s="158"/>
      <c r="I31" s="158"/>
      <c r="J31" s="158"/>
      <c r="K31" s="15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140" t="s">
        <v>122</v>
      </c>
      <c r="E32" s="37"/>
      <c r="F32" s="37"/>
      <c r="G32" s="37"/>
      <c r="H32" s="37"/>
      <c r="I32" s="37"/>
      <c r="J32" s="159">
        <f>J98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0" t="s">
        <v>123</v>
      </c>
      <c r="E33" s="37"/>
      <c r="F33" s="37"/>
      <c r="G33" s="37"/>
      <c r="H33" s="37"/>
      <c r="I33" s="37"/>
      <c r="J33" s="159">
        <f>J109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25.44" customHeight="1">
      <c r="A34" s="37"/>
      <c r="B34" s="43"/>
      <c r="C34" s="37"/>
      <c r="D34" s="161" t="s">
        <v>33</v>
      </c>
      <c r="E34" s="37"/>
      <c r="F34" s="37"/>
      <c r="G34" s="37"/>
      <c r="H34" s="37"/>
      <c r="I34" s="37"/>
      <c r="J34" s="162">
        <f>ROUND(J32 + J33,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6.96" customHeight="1">
      <c r="A35" s="37"/>
      <c r="B35" s="43"/>
      <c r="C35" s="37"/>
      <c r="D35" s="158"/>
      <c r="E35" s="158"/>
      <c r="F35" s="158"/>
      <c r="G35" s="158"/>
      <c r="H35" s="158"/>
      <c r="I35" s="158"/>
      <c r="J35" s="158"/>
      <c r="K35" s="158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37"/>
      <c r="F36" s="163" t="s">
        <v>35</v>
      </c>
      <c r="G36" s="37"/>
      <c r="H36" s="37"/>
      <c r="I36" s="163" t="s">
        <v>34</v>
      </c>
      <c r="J36" s="163" t="s">
        <v>36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14.4" customHeight="1">
      <c r="A37" s="37"/>
      <c r="B37" s="43"/>
      <c r="C37" s="37"/>
      <c r="D37" s="164" t="s">
        <v>37</v>
      </c>
      <c r="E37" s="150" t="s">
        <v>38</v>
      </c>
      <c r="F37" s="165">
        <f>ROUND((SUM(BE109:BE116) + SUM(BE138:BE296)),  2)</f>
        <v>0</v>
      </c>
      <c r="G37" s="37"/>
      <c r="H37" s="37"/>
      <c r="I37" s="166">
        <v>0.20999999999999999</v>
      </c>
      <c r="J37" s="165">
        <f>ROUND(((SUM(BE109:BE116) + SUM(BE138:BE296))*I37),  2)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150" t="s">
        <v>39</v>
      </c>
      <c r="F38" s="165">
        <f>ROUND((SUM(BF109:BF116) + SUM(BF138:BF296)),  2)</f>
        <v>0</v>
      </c>
      <c r="G38" s="37"/>
      <c r="H38" s="37"/>
      <c r="I38" s="166">
        <v>0.14999999999999999</v>
      </c>
      <c r="J38" s="165">
        <f>ROUND(((SUM(BF109:BF116) + SUM(BF138:BF296))*I38),  2)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0" t="s">
        <v>40</v>
      </c>
      <c r="F39" s="165">
        <f>ROUND((SUM(BG109:BG116) + SUM(BG138:BG296)),  2)</f>
        <v>0</v>
      </c>
      <c r="G39" s="37"/>
      <c r="H39" s="37"/>
      <c r="I39" s="166">
        <v>0.20999999999999999</v>
      </c>
      <c r="J39" s="165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150" t="s">
        <v>41</v>
      </c>
      <c r="F40" s="165">
        <f>ROUND((SUM(BH109:BH116) + SUM(BH138:BH296)),  2)</f>
        <v>0</v>
      </c>
      <c r="G40" s="37"/>
      <c r="H40" s="37"/>
      <c r="I40" s="166">
        <v>0.14999999999999999</v>
      </c>
      <c r="J40" s="165">
        <f>0</f>
        <v>0</v>
      </c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14.4" customHeight="1">
      <c r="A41" s="37"/>
      <c r="B41" s="43"/>
      <c r="C41" s="37"/>
      <c r="D41" s="37"/>
      <c r="E41" s="150" t="s">
        <v>42</v>
      </c>
      <c r="F41" s="165">
        <f>ROUND((SUM(BI109:BI116) + SUM(BI138:BI296)),  2)</f>
        <v>0</v>
      </c>
      <c r="G41" s="37"/>
      <c r="H41" s="37"/>
      <c r="I41" s="166">
        <v>0</v>
      </c>
      <c r="J41" s="165">
        <f>0</f>
        <v>0</v>
      </c>
      <c r="K41" s="37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6.96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5.44" customHeight="1">
      <c r="A43" s="37"/>
      <c r="B43" s="43"/>
      <c r="C43" s="167"/>
      <c r="D43" s="168" t="s">
        <v>43</v>
      </c>
      <c r="E43" s="169"/>
      <c r="F43" s="169"/>
      <c r="G43" s="170" t="s">
        <v>44</v>
      </c>
      <c r="H43" s="171" t="s">
        <v>45</v>
      </c>
      <c r="I43" s="169"/>
      <c r="J43" s="172">
        <f>SUM(J34:J41)</f>
        <v>0</v>
      </c>
      <c r="K43" s="173"/>
      <c r="L43" s="62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14.4" customHeight="1">
      <c r="A44" s="37"/>
      <c r="B44" s="43"/>
      <c r="C44" s="37"/>
      <c r="D44" s="37"/>
      <c r="E44" s="37"/>
      <c r="F44" s="37"/>
      <c r="G44" s="37"/>
      <c r="H44" s="37"/>
      <c r="I44" s="37"/>
      <c r="J44" s="37"/>
      <c r="K44" s="37"/>
      <c r="L44" s="62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4" t="s">
        <v>46</v>
      </c>
      <c r="E50" s="175"/>
      <c r="F50" s="175"/>
      <c r="G50" s="174" t="s">
        <v>47</v>
      </c>
      <c r="H50" s="175"/>
      <c r="I50" s="175"/>
      <c r="J50" s="175"/>
      <c r="K50" s="175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6" t="s">
        <v>48</v>
      </c>
      <c r="E61" s="177"/>
      <c r="F61" s="178" t="s">
        <v>49</v>
      </c>
      <c r="G61" s="176" t="s">
        <v>48</v>
      </c>
      <c r="H61" s="177"/>
      <c r="I61" s="177"/>
      <c r="J61" s="179" t="s">
        <v>49</v>
      </c>
      <c r="K61" s="177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4" t="s">
        <v>50</v>
      </c>
      <c r="E65" s="180"/>
      <c r="F65" s="180"/>
      <c r="G65" s="174" t="s">
        <v>51</v>
      </c>
      <c r="H65" s="180"/>
      <c r="I65" s="180"/>
      <c r="J65" s="180"/>
      <c r="K65" s="180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6" t="s">
        <v>48</v>
      </c>
      <c r="E76" s="177"/>
      <c r="F76" s="178" t="s">
        <v>49</v>
      </c>
      <c r="G76" s="176" t="s">
        <v>48</v>
      </c>
      <c r="H76" s="177"/>
      <c r="I76" s="177"/>
      <c r="J76" s="179" t="s">
        <v>49</v>
      </c>
      <c r="K76" s="177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5" t="str">
        <f>E7</f>
        <v>Oprava místních komunikací Na Kopci v obci Kravsko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118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5" t="s">
        <v>119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120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002 - Zpevněné plochy, odvodnění k MK1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 xml:space="preserve"> </v>
      </c>
      <c r="G91" s="39"/>
      <c r="H91" s="39"/>
      <c r="I91" s="31" t="s">
        <v>22</v>
      </c>
      <c r="J91" s="78" t="str">
        <f>IF(J14="","",J14)</f>
        <v>26. 11. 2021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 xml:space="preserve"> </v>
      </c>
      <c r="G93" s="39"/>
      <c r="H93" s="39"/>
      <c r="I93" s="31" t="s">
        <v>29</v>
      </c>
      <c r="J93" s="35" t="str">
        <f>E23</f>
        <v xml:space="preserve"> 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27</v>
      </c>
      <c r="D94" s="39"/>
      <c r="E94" s="39"/>
      <c r="F94" s="26" t="str">
        <f>IF(E20="","",E20)</f>
        <v>Vyplň údaj</v>
      </c>
      <c r="G94" s="39"/>
      <c r="H94" s="39"/>
      <c r="I94" s="31" t="s">
        <v>31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6" t="s">
        <v>125</v>
      </c>
      <c r="D96" s="187"/>
      <c r="E96" s="187"/>
      <c r="F96" s="187"/>
      <c r="G96" s="187"/>
      <c r="H96" s="187"/>
      <c r="I96" s="187"/>
      <c r="J96" s="188" t="s">
        <v>126</v>
      </c>
      <c r="K96" s="187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9" t="s">
        <v>127</v>
      </c>
      <c r="D98" s="39"/>
      <c r="E98" s="39"/>
      <c r="F98" s="39"/>
      <c r="G98" s="39"/>
      <c r="H98" s="39"/>
      <c r="I98" s="39"/>
      <c r="J98" s="109">
        <f>J138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128</v>
      </c>
    </row>
    <row r="99" s="9" customFormat="1" ht="24.96" customHeight="1">
      <c r="A99" s="9"/>
      <c r="B99" s="190"/>
      <c r="C99" s="191"/>
      <c r="D99" s="192" t="s">
        <v>129</v>
      </c>
      <c r="E99" s="193"/>
      <c r="F99" s="193"/>
      <c r="G99" s="193"/>
      <c r="H99" s="193"/>
      <c r="I99" s="193"/>
      <c r="J99" s="194">
        <f>J139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2"/>
      <c r="D100" s="197" t="s">
        <v>130</v>
      </c>
      <c r="E100" s="198"/>
      <c r="F100" s="198"/>
      <c r="G100" s="198"/>
      <c r="H100" s="198"/>
      <c r="I100" s="198"/>
      <c r="J100" s="199">
        <f>J140</f>
        <v>0</v>
      </c>
      <c r="K100" s="132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2"/>
      <c r="D101" s="197" t="s">
        <v>449</v>
      </c>
      <c r="E101" s="198"/>
      <c r="F101" s="198"/>
      <c r="G101" s="198"/>
      <c r="H101" s="198"/>
      <c r="I101" s="198"/>
      <c r="J101" s="199">
        <f>J212</f>
        <v>0</v>
      </c>
      <c r="K101" s="132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2"/>
      <c r="D102" s="197" t="s">
        <v>131</v>
      </c>
      <c r="E102" s="198"/>
      <c r="F102" s="198"/>
      <c r="G102" s="198"/>
      <c r="H102" s="198"/>
      <c r="I102" s="198"/>
      <c r="J102" s="199">
        <f>J217</f>
        <v>0</v>
      </c>
      <c r="K102" s="132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2"/>
      <c r="D103" s="197" t="s">
        <v>132</v>
      </c>
      <c r="E103" s="198"/>
      <c r="F103" s="198"/>
      <c r="G103" s="198"/>
      <c r="H103" s="198"/>
      <c r="I103" s="198"/>
      <c r="J103" s="199">
        <f>J233</f>
        <v>0</v>
      </c>
      <c r="K103" s="132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2"/>
      <c r="D104" s="197" t="s">
        <v>133</v>
      </c>
      <c r="E104" s="198"/>
      <c r="F104" s="198"/>
      <c r="G104" s="198"/>
      <c r="H104" s="198"/>
      <c r="I104" s="198"/>
      <c r="J104" s="199">
        <f>J256</f>
        <v>0</v>
      </c>
      <c r="K104" s="132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2"/>
      <c r="D105" s="197" t="s">
        <v>134</v>
      </c>
      <c r="E105" s="198"/>
      <c r="F105" s="198"/>
      <c r="G105" s="198"/>
      <c r="H105" s="198"/>
      <c r="I105" s="198"/>
      <c r="J105" s="199">
        <f>J275</f>
        <v>0</v>
      </c>
      <c r="K105" s="132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2"/>
      <c r="D106" s="197" t="s">
        <v>135</v>
      </c>
      <c r="E106" s="198"/>
      <c r="F106" s="198"/>
      <c r="G106" s="198"/>
      <c r="H106" s="198"/>
      <c r="I106" s="198"/>
      <c r="J106" s="199">
        <f>J293</f>
        <v>0</v>
      </c>
      <c r="K106" s="132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9.28" customHeight="1">
      <c r="A109" s="37"/>
      <c r="B109" s="38"/>
      <c r="C109" s="189" t="s">
        <v>136</v>
      </c>
      <c r="D109" s="39"/>
      <c r="E109" s="39"/>
      <c r="F109" s="39"/>
      <c r="G109" s="39"/>
      <c r="H109" s="39"/>
      <c r="I109" s="39"/>
      <c r="J109" s="201">
        <f>ROUND(J110 + J111 + J112 + J113 + J114 + J115,2)</f>
        <v>0</v>
      </c>
      <c r="K109" s="39"/>
      <c r="L109" s="62"/>
      <c r="N109" s="202" t="s">
        <v>37</v>
      </c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8" customHeight="1">
      <c r="A110" s="37"/>
      <c r="B110" s="38"/>
      <c r="C110" s="39"/>
      <c r="D110" s="203" t="s">
        <v>137</v>
      </c>
      <c r="E110" s="204"/>
      <c r="F110" s="204"/>
      <c r="G110" s="39"/>
      <c r="H110" s="39"/>
      <c r="I110" s="39"/>
      <c r="J110" s="205">
        <v>0</v>
      </c>
      <c r="K110" s="39"/>
      <c r="L110" s="206"/>
      <c r="M110" s="207"/>
      <c r="N110" s="208" t="s">
        <v>38</v>
      </c>
      <c r="O110" s="207"/>
      <c r="P110" s="207"/>
      <c r="Q110" s="207"/>
      <c r="R110" s="207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C110" s="209"/>
      <c r="AD110" s="209"/>
      <c r="AE110" s="209"/>
      <c r="AF110" s="207"/>
      <c r="AG110" s="207"/>
      <c r="AH110" s="207"/>
      <c r="AI110" s="207"/>
      <c r="AJ110" s="207"/>
      <c r="AK110" s="207"/>
      <c r="AL110" s="207"/>
      <c r="AM110" s="207"/>
      <c r="AN110" s="207"/>
      <c r="AO110" s="207"/>
      <c r="AP110" s="207"/>
      <c r="AQ110" s="207"/>
      <c r="AR110" s="207"/>
      <c r="AS110" s="207"/>
      <c r="AT110" s="207"/>
      <c r="AU110" s="207"/>
      <c r="AV110" s="207"/>
      <c r="AW110" s="207"/>
      <c r="AX110" s="207"/>
      <c r="AY110" s="210" t="s">
        <v>138</v>
      </c>
      <c r="AZ110" s="207"/>
      <c r="BA110" s="207"/>
      <c r="BB110" s="207"/>
      <c r="BC110" s="207"/>
      <c r="BD110" s="207"/>
      <c r="BE110" s="211">
        <f>IF(N110="základní",J110,0)</f>
        <v>0</v>
      </c>
      <c r="BF110" s="211">
        <f>IF(N110="snížená",J110,0)</f>
        <v>0</v>
      </c>
      <c r="BG110" s="211">
        <f>IF(N110="zákl. přenesená",J110,0)</f>
        <v>0</v>
      </c>
      <c r="BH110" s="211">
        <f>IF(N110="sníž. přenesená",J110,0)</f>
        <v>0</v>
      </c>
      <c r="BI110" s="211">
        <f>IF(N110="nulová",J110,0)</f>
        <v>0</v>
      </c>
      <c r="BJ110" s="210" t="s">
        <v>80</v>
      </c>
      <c r="BK110" s="207"/>
      <c r="BL110" s="207"/>
      <c r="BM110" s="207"/>
    </row>
    <row r="111" s="2" customFormat="1" ht="18" customHeight="1">
      <c r="A111" s="37"/>
      <c r="B111" s="38"/>
      <c r="C111" s="39"/>
      <c r="D111" s="203" t="s">
        <v>139</v>
      </c>
      <c r="E111" s="204"/>
      <c r="F111" s="204"/>
      <c r="G111" s="39"/>
      <c r="H111" s="39"/>
      <c r="I111" s="39"/>
      <c r="J111" s="205">
        <v>0</v>
      </c>
      <c r="K111" s="39"/>
      <c r="L111" s="206"/>
      <c r="M111" s="207"/>
      <c r="N111" s="208" t="s">
        <v>38</v>
      </c>
      <c r="O111" s="207"/>
      <c r="P111" s="207"/>
      <c r="Q111" s="207"/>
      <c r="R111" s="207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209"/>
      <c r="AE111" s="209"/>
      <c r="AF111" s="207"/>
      <c r="AG111" s="207"/>
      <c r="AH111" s="207"/>
      <c r="AI111" s="207"/>
      <c r="AJ111" s="207"/>
      <c r="AK111" s="207"/>
      <c r="AL111" s="207"/>
      <c r="AM111" s="207"/>
      <c r="AN111" s="207"/>
      <c r="AO111" s="207"/>
      <c r="AP111" s="207"/>
      <c r="AQ111" s="207"/>
      <c r="AR111" s="207"/>
      <c r="AS111" s="207"/>
      <c r="AT111" s="207"/>
      <c r="AU111" s="207"/>
      <c r="AV111" s="207"/>
      <c r="AW111" s="207"/>
      <c r="AX111" s="207"/>
      <c r="AY111" s="210" t="s">
        <v>138</v>
      </c>
      <c r="AZ111" s="207"/>
      <c r="BA111" s="207"/>
      <c r="BB111" s="207"/>
      <c r="BC111" s="207"/>
      <c r="BD111" s="207"/>
      <c r="BE111" s="211">
        <f>IF(N111="základní",J111,0)</f>
        <v>0</v>
      </c>
      <c r="BF111" s="211">
        <f>IF(N111="snížená",J111,0)</f>
        <v>0</v>
      </c>
      <c r="BG111" s="211">
        <f>IF(N111="zákl. přenesená",J111,0)</f>
        <v>0</v>
      </c>
      <c r="BH111" s="211">
        <f>IF(N111="sníž. přenesená",J111,0)</f>
        <v>0</v>
      </c>
      <c r="BI111" s="211">
        <f>IF(N111="nulová",J111,0)</f>
        <v>0</v>
      </c>
      <c r="BJ111" s="210" t="s">
        <v>80</v>
      </c>
      <c r="BK111" s="207"/>
      <c r="BL111" s="207"/>
      <c r="BM111" s="207"/>
    </row>
    <row r="112" s="2" customFormat="1" ht="18" customHeight="1">
      <c r="A112" s="37"/>
      <c r="B112" s="38"/>
      <c r="C112" s="39"/>
      <c r="D112" s="203" t="s">
        <v>140</v>
      </c>
      <c r="E112" s="204"/>
      <c r="F112" s="204"/>
      <c r="G112" s="39"/>
      <c r="H112" s="39"/>
      <c r="I112" s="39"/>
      <c r="J112" s="205">
        <v>0</v>
      </c>
      <c r="K112" s="39"/>
      <c r="L112" s="206"/>
      <c r="M112" s="207"/>
      <c r="N112" s="208" t="s">
        <v>38</v>
      </c>
      <c r="O112" s="207"/>
      <c r="P112" s="207"/>
      <c r="Q112" s="207"/>
      <c r="R112" s="207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209"/>
      <c r="AE112" s="209"/>
      <c r="AF112" s="207"/>
      <c r="AG112" s="207"/>
      <c r="AH112" s="207"/>
      <c r="AI112" s="207"/>
      <c r="AJ112" s="207"/>
      <c r="AK112" s="207"/>
      <c r="AL112" s="207"/>
      <c r="AM112" s="207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207"/>
      <c r="AY112" s="210" t="s">
        <v>138</v>
      </c>
      <c r="AZ112" s="207"/>
      <c r="BA112" s="207"/>
      <c r="BB112" s="207"/>
      <c r="BC112" s="207"/>
      <c r="BD112" s="207"/>
      <c r="BE112" s="211">
        <f>IF(N112="základní",J112,0)</f>
        <v>0</v>
      </c>
      <c r="BF112" s="211">
        <f>IF(N112="snížená",J112,0)</f>
        <v>0</v>
      </c>
      <c r="BG112" s="211">
        <f>IF(N112="zákl. přenesená",J112,0)</f>
        <v>0</v>
      </c>
      <c r="BH112" s="211">
        <f>IF(N112="sníž. přenesená",J112,0)</f>
        <v>0</v>
      </c>
      <c r="BI112" s="211">
        <f>IF(N112="nulová",J112,0)</f>
        <v>0</v>
      </c>
      <c r="BJ112" s="210" t="s">
        <v>80</v>
      </c>
      <c r="BK112" s="207"/>
      <c r="BL112" s="207"/>
      <c r="BM112" s="207"/>
    </row>
    <row r="113" s="2" customFormat="1" ht="18" customHeight="1">
      <c r="A113" s="37"/>
      <c r="B113" s="38"/>
      <c r="C113" s="39"/>
      <c r="D113" s="203" t="s">
        <v>141</v>
      </c>
      <c r="E113" s="204"/>
      <c r="F113" s="204"/>
      <c r="G113" s="39"/>
      <c r="H113" s="39"/>
      <c r="I113" s="39"/>
      <c r="J113" s="205">
        <v>0</v>
      </c>
      <c r="K113" s="39"/>
      <c r="L113" s="206"/>
      <c r="M113" s="207"/>
      <c r="N113" s="208" t="s">
        <v>38</v>
      </c>
      <c r="O113" s="207"/>
      <c r="P113" s="207"/>
      <c r="Q113" s="207"/>
      <c r="R113" s="207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7"/>
      <c r="AG113" s="207"/>
      <c r="AH113" s="207"/>
      <c r="AI113" s="207"/>
      <c r="AJ113" s="207"/>
      <c r="AK113" s="207"/>
      <c r="AL113" s="207"/>
      <c r="AM113" s="207"/>
      <c r="AN113" s="207"/>
      <c r="AO113" s="207"/>
      <c r="AP113" s="207"/>
      <c r="AQ113" s="207"/>
      <c r="AR113" s="207"/>
      <c r="AS113" s="207"/>
      <c r="AT113" s="207"/>
      <c r="AU113" s="207"/>
      <c r="AV113" s="207"/>
      <c r="AW113" s="207"/>
      <c r="AX113" s="207"/>
      <c r="AY113" s="210" t="s">
        <v>138</v>
      </c>
      <c r="AZ113" s="207"/>
      <c r="BA113" s="207"/>
      <c r="BB113" s="207"/>
      <c r="BC113" s="207"/>
      <c r="BD113" s="207"/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210" t="s">
        <v>80</v>
      </c>
      <c r="BK113" s="207"/>
      <c r="BL113" s="207"/>
      <c r="BM113" s="207"/>
    </row>
    <row r="114" s="2" customFormat="1" ht="18" customHeight="1">
      <c r="A114" s="37"/>
      <c r="B114" s="38"/>
      <c r="C114" s="39"/>
      <c r="D114" s="203" t="s">
        <v>142</v>
      </c>
      <c r="E114" s="204"/>
      <c r="F114" s="204"/>
      <c r="G114" s="39"/>
      <c r="H114" s="39"/>
      <c r="I114" s="39"/>
      <c r="J114" s="205">
        <v>0</v>
      </c>
      <c r="K114" s="39"/>
      <c r="L114" s="206"/>
      <c r="M114" s="207"/>
      <c r="N114" s="208" t="s">
        <v>38</v>
      </c>
      <c r="O114" s="207"/>
      <c r="P114" s="207"/>
      <c r="Q114" s="207"/>
      <c r="R114" s="207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7"/>
      <c r="AG114" s="207"/>
      <c r="AH114" s="207"/>
      <c r="AI114" s="207"/>
      <c r="AJ114" s="207"/>
      <c r="AK114" s="207"/>
      <c r="AL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207"/>
      <c r="AY114" s="210" t="s">
        <v>138</v>
      </c>
      <c r="AZ114" s="207"/>
      <c r="BA114" s="207"/>
      <c r="BB114" s="207"/>
      <c r="BC114" s="207"/>
      <c r="BD114" s="207"/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210" t="s">
        <v>80</v>
      </c>
      <c r="BK114" s="207"/>
      <c r="BL114" s="207"/>
      <c r="BM114" s="207"/>
    </row>
    <row r="115" s="2" customFormat="1" ht="18" customHeight="1">
      <c r="A115" s="37"/>
      <c r="B115" s="38"/>
      <c r="C115" s="39"/>
      <c r="D115" s="204" t="s">
        <v>143</v>
      </c>
      <c r="E115" s="39"/>
      <c r="F115" s="39"/>
      <c r="G115" s="39"/>
      <c r="H115" s="39"/>
      <c r="I115" s="39"/>
      <c r="J115" s="205">
        <f>ROUND(J32*T115,2)</f>
        <v>0</v>
      </c>
      <c r="K115" s="39"/>
      <c r="L115" s="206"/>
      <c r="M115" s="207"/>
      <c r="N115" s="208" t="s">
        <v>38</v>
      </c>
      <c r="O115" s="207"/>
      <c r="P115" s="207"/>
      <c r="Q115" s="207"/>
      <c r="R115" s="207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7"/>
      <c r="AG115" s="207"/>
      <c r="AH115" s="207"/>
      <c r="AI115" s="207"/>
      <c r="AJ115" s="207"/>
      <c r="AK115" s="207"/>
      <c r="AL115" s="207"/>
      <c r="AM115" s="207"/>
      <c r="AN115" s="207"/>
      <c r="AO115" s="207"/>
      <c r="AP115" s="207"/>
      <c r="AQ115" s="207"/>
      <c r="AR115" s="207"/>
      <c r="AS115" s="207"/>
      <c r="AT115" s="207"/>
      <c r="AU115" s="207"/>
      <c r="AV115" s="207"/>
      <c r="AW115" s="207"/>
      <c r="AX115" s="207"/>
      <c r="AY115" s="210" t="s">
        <v>144</v>
      </c>
      <c r="AZ115" s="207"/>
      <c r="BA115" s="207"/>
      <c r="BB115" s="207"/>
      <c r="BC115" s="207"/>
      <c r="BD115" s="207"/>
      <c r="BE115" s="211">
        <f>IF(N115="základní",J115,0)</f>
        <v>0</v>
      </c>
      <c r="BF115" s="211">
        <f>IF(N115="snížená",J115,0)</f>
        <v>0</v>
      </c>
      <c r="BG115" s="211">
        <f>IF(N115="zákl. přenesená",J115,0)</f>
        <v>0</v>
      </c>
      <c r="BH115" s="211">
        <f>IF(N115="sníž. přenesená",J115,0)</f>
        <v>0</v>
      </c>
      <c r="BI115" s="211">
        <f>IF(N115="nulová",J115,0)</f>
        <v>0</v>
      </c>
      <c r="BJ115" s="210" t="s">
        <v>80</v>
      </c>
      <c r="BK115" s="207"/>
      <c r="BL115" s="207"/>
      <c r="BM115" s="207"/>
    </row>
    <row r="116" s="2" customForma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9.28" customHeight="1">
      <c r="A117" s="37"/>
      <c r="B117" s="38"/>
      <c r="C117" s="212" t="s">
        <v>145</v>
      </c>
      <c r="D117" s="187"/>
      <c r="E117" s="187"/>
      <c r="F117" s="187"/>
      <c r="G117" s="187"/>
      <c r="H117" s="187"/>
      <c r="I117" s="187"/>
      <c r="J117" s="213">
        <f>ROUND(J98+J109,2)</f>
        <v>0</v>
      </c>
      <c r="K117" s="187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65"/>
      <c r="C118" s="66"/>
      <c r="D118" s="66"/>
      <c r="E118" s="66"/>
      <c r="F118" s="66"/>
      <c r="G118" s="66"/>
      <c r="H118" s="66"/>
      <c r="I118" s="66"/>
      <c r="J118" s="66"/>
      <c r="K118" s="66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22" s="2" customFormat="1" ht="6.96" customHeight="1">
      <c r="A122" s="37"/>
      <c r="B122" s="67"/>
      <c r="C122" s="68"/>
      <c r="D122" s="68"/>
      <c r="E122" s="68"/>
      <c r="F122" s="68"/>
      <c r="G122" s="68"/>
      <c r="H122" s="68"/>
      <c r="I122" s="68"/>
      <c r="J122" s="68"/>
      <c r="K122" s="68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4.96" customHeight="1">
      <c r="A123" s="37"/>
      <c r="B123" s="38"/>
      <c r="C123" s="22" t="s">
        <v>146</v>
      </c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16</v>
      </c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6.5" customHeight="1">
      <c r="A126" s="37"/>
      <c r="B126" s="38"/>
      <c r="C126" s="39"/>
      <c r="D126" s="39"/>
      <c r="E126" s="185" t="str">
        <f>E7</f>
        <v>Oprava místních komunikací Na Kopci v obci Kravsko</v>
      </c>
      <c r="F126" s="31"/>
      <c r="G126" s="31"/>
      <c r="H126" s="31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" customFormat="1" ht="12" customHeight="1">
      <c r="B127" s="20"/>
      <c r="C127" s="31" t="s">
        <v>118</v>
      </c>
      <c r="D127" s="21"/>
      <c r="E127" s="21"/>
      <c r="F127" s="21"/>
      <c r="G127" s="21"/>
      <c r="H127" s="21"/>
      <c r="I127" s="21"/>
      <c r="J127" s="21"/>
      <c r="K127" s="21"/>
      <c r="L127" s="19"/>
    </row>
    <row r="128" s="2" customFormat="1" ht="16.5" customHeight="1">
      <c r="A128" s="37"/>
      <c r="B128" s="38"/>
      <c r="C128" s="39"/>
      <c r="D128" s="39"/>
      <c r="E128" s="185" t="s">
        <v>119</v>
      </c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2" customHeight="1">
      <c r="A129" s="37"/>
      <c r="B129" s="38"/>
      <c r="C129" s="31" t="s">
        <v>120</v>
      </c>
      <c r="D129" s="39"/>
      <c r="E129" s="39"/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6.5" customHeight="1">
      <c r="A130" s="37"/>
      <c r="B130" s="38"/>
      <c r="C130" s="39"/>
      <c r="D130" s="39"/>
      <c r="E130" s="75" t="str">
        <f>E11</f>
        <v>002 - Zpevněné plochy, odvodnění k MK1</v>
      </c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6.96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2" customHeight="1">
      <c r="A132" s="37"/>
      <c r="B132" s="38"/>
      <c r="C132" s="31" t="s">
        <v>20</v>
      </c>
      <c r="D132" s="39"/>
      <c r="E132" s="39"/>
      <c r="F132" s="26" t="str">
        <f>F14</f>
        <v xml:space="preserve"> </v>
      </c>
      <c r="G132" s="39"/>
      <c r="H132" s="39"/>
      <c r="I132" s="31" t="s">
        <v>22</v>
      </c>
      <c r="J132" s="78" t="str">
        <f>IF(J14="","",J14)</f>
        <v>26. 11. 2021</v>
      </c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6.96" customHeight="1">
      <c r="A133" s="37"/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5.15" customHeight="1">
      <c r="A134" s="37"/>
      <c r="B134" s="38"/>
      <c r="C134" s="31" t="s">
        <v>24</v>
      </c>
      <c r="D134" s="39"/>
      <c r="E134" s="39"/>
      <c r="F134" s="26" t="str">
        <f>E17</f>
        <v xml:space="preserve"> </v>
      </c>
      <c r="G134" s="39"/>
      <c r="H134" s="39"/>
      <c r="I134" s="31" t="s">
        <v>29</v>
      </c>
      <c r="J134" s="35" t="str">
        <f>E23</f>
        <v xml:space="preserve"> </v>
      </c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15.15" customHeight="1">
      <c r="A135" s="37"/>
      <c r="B135" s="38"/>
      <c r="C135" s="31" t="s">
        <v>27</v>
      </c>
      <c r="D135" s="39"/>
      <c r="E135" s="39"/>
      <c r="F135" s="26" t="str">
        <f>IF(E20="","",E20)</f>
        <v>Vyplň údaj</v>
      </c>
      <c r="G135" s="39"/>
      <c r="H135" s="39"/>
      <c r="I135" s="31" t="s">
        <v>31</v>
      </c>
      <c r="J135" s="35" t="str">
        <f>E26</f>
        <v xml:space="preserve"> </v>
      </c>
      <c r="K135" s="39"/>
      <c r="L135" s="6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0.32" customHeight="1">
      <c r="A136" s="37"/>
      <c r="B136" s="38"/>
      <c r="C136" s="39"/>
      <c r="D136" s="39"/>
      <c r="E136" s="39"/>
      <c r="F136" s="39"/>
      <c r="G136" s="39"/>
      <c r="H136" s="39"/>
      <c r="I136" s="39"/>
      <c r="J136" s="39"/>
      <c r="K136" s="39"/>
      <c r="L136" s="62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11" customFormat="1" ht="29.28" customHeight="1">
      <c r="A137" s="214"/>
      <c r="B137" s="215"/>
      <c r="C137" s="216" t="s">
        <v>147</v>
      </c>
      <c r="D137" s="217" t="s">
        <v>58</v>
      </c>
      <c r="E137" s="217" t="s">
        <v>54</v>
      </c>
      <c r="F137" s="217" t="s">
        <v>55</v>
      </c>
      <c r="G137" s="217" t="s">
        <v>148</v>
      </c>
      <c r="H137" s="217" t="s">
        <v>149</v>
      </c>
      <c r="I137" s="217" t="s">
        <v>150</v>
      </c>
      <c r="J137" s="217" t="s">
        <v>126</v>
      </c>
      <c r="K137" s="218" t="s">
        <v>151</v>
      </c>
      <c r="L137" s="219"/>
      <c r="M137" s="99" t="s">
        <v>1</v>
      </c>
      <c r="N137" s="100" t="s">
        <v>37</v>
      </c>
      <c r="O137" s="100" t="s">
        <v>152</v>
      </c>
      <c r="P137" s="100" t="s">
        <v>153</v>
      </c>
      <c r="Q137" s="100" t="s">
        <v>154</v>
      </c>
      <c r="R137" s="100" t="s">
        <v>155</v>
      </c>
      <c r="S137" s="100" t="s">
        <v>156</v>
      </c>
      <c r="T137" s="101" t="s">
        <v>157</v>
      </c>
      <c r="U137" s="214"/>
      <c r="V137" s="214"/>
      <c r="W137" s="214"/>
      <c r="X137" s="214"/>
      <c r="Y137" s="214"/>
      <c r="Z137" s="214"/>
      <c r="AA137" s="214"/>
      <c r="AB137" s="214"/>
      <c r="AC137" s="214"/>
      <c r="AD137" s="214"/>
      <c r="AE137" s="214"/>
    </row>
    <row r="138" s="2" customFormat="1" ht="22.8" customHeight="1">
      <c r="A138" s="37"/>
      <c r="B138" s="38"/>
      <c r="C138" s="106" t="s">
        <v>158</v>
      </c>
      <c r="D138" s="39"/>
      <c r="E138" s="39"/>
      <c r="F138" s="39"/>
      <c r="G138" s="39"/>
      <c r="H138" s="39"/>
      <c r="I138" s="39"/>
      <c r="J138" s="220">
        <f>BK138</f>
        <v>0</v>
      </c>
      <c r="K138" s="39"/>
      <c r="L138" s="43"/>
      <c r="M138" s="102"/>
      <c r="N138" s="221"/>
      <c r="O138" s="103"/>
      <c r="P138" s="222">
        <f>P139</f>
        <v>0</v>
      </c>
      <c r="Q138" s="103"/>
      <c r="R138" s="222">
        <f>R139</f>
        <v>138.76931299999998</v>
      </c>
      <c r="S138" s="103"/>
      <c r="T138" s="223">
        <f>T139</f>
        <v>87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72</v>
      </c>
      <c r="AU138" s="16" t="s">
        <v>128</v>
      </c>
      <c r="BK138" s="224">
        <f>BK139</f>
        <v>0</v>
      </c>
    </row>
    <row r="139" s="12" customFormat="1" ht="25.92" customHeight="1">
      <c r="A139" s="12"/>
      <c r="B139" s="225"/>
      <c r="C139" s="226"/>
      <c r="D139" s="227" t="s">
        <v>72</v>
      </c>
      <c r="E139" s="228" t="s">
        <v>159</v>
      </c>
      <c r="F139" s="228" t="s">
        <v>160</v>
      </c>
      <c r="G139" s="226"/>
      <c r="H139" s="226"/>
      <c r="I139" s="229"/>
      <c r="J139" s="230">
        <f>BK139</f>
        <v>0</v>
      </c>
      <c r="K139" s="226"/>
      <c r="L139" s="231"/>
      <c r="M139" s="232"/>
      <c r="N139" s="233"/>
      <c r="O139" s="233"/>
      <c r="P139" s="234">
        <f>P140+P212+P217+P233+P256+P275+P293</f>
        <v>0</v>
      </c>
      <c r="Q139" s="233"/>
      <c r="R139" s="234">
        <f>R140+R212+R217+R233+R256+R275+R293</f>
        <v>138.76931299999998</v>
      </c>
      <c r="S139" s="233"/>
      <c r="T139" s="235">
        <f>T140+T212+T217+T233+T256+T275+T293</f>
        <v>87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36" t="s">
        <v>80</v>
      </c>
      <c r="AT139" s="237" t="s">
        <v>72</v>
      </c>
      <c r="AU139" s="237" t="s">
        <v>73</v>
      </c>
      <c r="AY139" s="236" t="s">
        <v>161</v>
      </c>
      <c r="BK139" s="238">
        <f>BK140+BK212+BK217+BK233+BK256+BK275+BK293</f>
        <v>0</v>
      </c>
    </row>
    <row r="140" s="12" customFormat="1" ht="22.8" customHeight="1">
      <c r="A140" s="12"/>
      <c r="B140" s="225"/>
      <c r="C140" s="226"/>
      <c r="D140" s="227" t="s">
        <v>72</v>
      </c>
      <c r="E140" s="239" t="s">
        <v>80</v>
      </c>
      <c r="F140" s="239" t="s">
        <v>162</v>
      </c>
      <c r="G140" s="226"/>
      <c r="H140" s="226"/>
      <c r="I140" s="229"/>
      <c r="J140" s="240">
        <f>BK140</f>
        <v>0</v>
      </c>
      <c r="K140" s="226"/>
      <c r="L140" s="231"/>
      <c r="M140" s="232"/>
      <c r="N140" s="233"/>
      <c r="O140" s="233"/>
      <c r="P140" s="234">
        <f>SUM(P141:P211)</f>
        <v>0</v>
      </c>
      <c r="Q140" s="233"/>
      <c r="R140" s="234">
        <f>SUM(R141:R211)</f>
        <v>62.929719999999996</v>
      </c>
      <c r="S140" s="233"/>
      <c r="T140" s="235">
        <f>SUM(T141:T211)</f>
        <v>87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6" t="s">
        <v>80</v>
      </c>
      <c r="AT140" s="237" t="s">
        <v>72</v>
      </c>
      <c r="AU140" s="237" t="s">
        <v>80</v>
      </c>
      <c r="AY140" s="236" t="s">
        <v>161</v>
      </c>
      <c r="BK140" s="238">
        <f>SUM(BK141:BK211)</f>
        <v>0</v>
      </c>
    </row>
    <row r="141" s="2" customFormat="1" ht="24.15" customHeight="1">
      <c r="A141" s="37"/>
      <c r="B141" s="38"/>
      <c r="C141" s="241" t="s">
        <v>80</v>
      </c>
      <c r="D141" s="241" t="s">
        <v>163</v>
      </c>
      <c r="E141" s="242" t="s">
        <v>450</v>
      </c>
      <c r="F141" s="243" t="s">
        <v>451</v>
      </c>
      <c r="G141" s="244" t="s">
        <v>166</v>
      </c>
      <c r="H141" s="245">
        <v>163</v>
      </c>
      <c r="I141" s="246"/>
      <c r="J141" s="247">
        <f>ROUND(I141*H141,2)</f>
        <v>0</v>
      </c>
      <c r="K141" s="243" t="s">
        <v>167</v>
      </c>
      <c r="L141" s="43"/>
      <c r="M141" s="248" t="s">
        <v>1</v>
      </c>
      <c r="N141" s="249" t="s">
        <v>38</v>
      </c>
      <c r="O141" s="90"/>
      <c r="P141" s="250">
        <f>O141*H141</f>
        <v>0</v>
      </c>
      <c r="Q141" s="250">
        <v>0</v>
      </c>
      <c r="R141" s="250">
        <f>Q141*H141</f>
        <v>0</v>
      </c>
      <c r="S141" s="250">
        <v>0</v>
      </c>
      <c r="T141" s="25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52" t="s">
        <v>168</v>
      </c>
      <c r="AT141" s="252" t="s">
        <v>163</v>
      </c>
      <c r="AU141" s="252" t="s">
        <v>82</v>
      </c>
      <c r="AY141" s="16" t="s">
        <v>161</v>
      </c>
      <c r="BE141" s="253">
        <f>IF(N141="základní",J141,0)</f>
        <v>0</v>
      </c>
      <c r="BF141" s="253">
        <f>IF(N141="snížená",J141,0)</f>
        <v>0</v>
      </c>
      <c r="BG141" s="253">
        <f>IF(N141="zákl. přenesená",J141,0)</f>
        <v>0</v>
      </c>
      <c r="BH141" s="253">
        <f>IF(N141="sníž. přenesená",J141,0)</f>
        <v>0</v>
      </c>
      <c r="BI141" s="253">
        <f>IF(N141="nulová",J141,0)</f>
        <v>0</v>
      </c>
      <c r="BJ141" s="16" t="s">
        <v>80</v>
      </c>
      <c r="BK141" s="253">
        <f>ROUND(I141*H141,2)</f>
        <v>0</v>
      </c>
      <c r="BL141" s="16" t="s">
        <v>168</v>
      </c>
      <c r="BM141" s="252" t="s">
        <v>452</v>
      </c>
    </row>
    <row r="142" s="2" customFormat="1">
      <c r="A142" s="37"/>
      <c r="B142" s="38"/>
      <c r="C142" s="39"/>
      <c r="D142" s="254" t="s">
        <v>170</v>
      </c>
      <c r="E142" s="39"/>
      <c r="F142" s="255" t="s">
        <v>453</v>
      </c>
      <c r="G142" s="39"/>
      <c r="H142" s="39"/>
      <c r="I142" s="209"/>
      <c r="J142" s="39"/>
      <c r="K142" s="39"/>
      <c r="L142" s="43"/>
      <c r="M142" s="256"/>
      <c r="N142" s="257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170</v>
      </c>
      <c r="AU142" s="16" t="s">
        <v>82</v>
      </c>
    </row>
    <row r="143" s="2" customFormat="1">
      <c r="A143" s="37"/>
      <c r="B143" s="38"/>
      <c r="C143" s="39"/>
      <c r="D143" s="258" t="s">
        <v>172</v>
      </c>
      <c r="E143" s="39"/>
      <c r="F143" s="259" t="s">
        <v>454</v>
      </c>
      <c r="G143" s="39"/>
      <c r="H143" s="39"/>
      <c r="I143" s="209"/>
      <c r="J143" s="39"/>
      <c r="K143" s="39"/>
      <c r="L143" s="43"/>
      <c r="M143" s="256"/>
      <c r="N143" s="257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172</v>
      </c>
      <c r="AU143" s="16" t="s">
        <v>82</v>
      </c>
    </row>
    <row r="144" s="13" customFormat="1">
      <c r="A144" s="13"/>
      <c r="B144" s="260"/>
      <c r="C144" s="261"/>
      <c r="D144" s="254" t="s">
        <v>174</v>
      </c>
      <c r="E144" s="262" t="s">
        <v>439</v>
      </c>
      <c r="F144" s="263" t="s">
        <v>455</v>
      </c>
      <c r="G144" s="261"/>
      <c r="H144" s="264">
        <v>163</v>
      </c>
      <c r="I144" s="265"/>
      <c r="J144" s="261"/>
      <c r="K144" s="261"/>
      <c r="L144" s="266"/>
      <c r="M144" s="267"/>
      <c r="N144" s="268"/>
      <c r="O144" s="268"/>
      <c r="P144" s="268"/>
      <c r="Q144" s="268"/>
      <c r="R144" s="268"/>
      <c r="S144" s="268"/>
      <c r="T144" s="26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70" t="s">
        <v>174</v>
      </c>
      <c r="AU144" s="270" t="s">
        <v>82</v>
      </c>
      <c r="AV144" s="13" t="s">
        <v>82</v>
      </c>
      <c r="AW144" s="13" t="s">
        <v>30</v>
      </c>
      <c r="AX144" s="13" t="s">
        <v>80</v>
      </c>
      <c r="AY144" s="270" t="s">
        <v>161</v>
      </c>
    </row>
    <row r="145" s="2" customFormat="1" ht="33" customHeight="1">
      <c r="A145" s="37"/>
      <c r="B145" s="38"/>
      <c r="C145" s="241" t="s">
        <v>82</v>
      </c>
      <c r="D145" s="241" t="s">
        <v>163</v>
      </c>
      <c r="E145" s="242" t="s">
        <v>164</v>
      </c>
      <c r="F145" s="243" t="s">
        <v>165</v>
      </c>
      <c r="G145" s="244" t="s">
        <v>166</v>
      </c>
      <c r="H145" s="245">
        <v>150</v>
      </c>
      <c r="I145" s="246"/>
      <c r="J145" s="247">
        <f>ROUND(I145*H145,2)</f>
        <v>0</v>
      </c>
      <c r="K145" s="243" t="s">
        <v>167</v>
      </c>
      <c r="L145" s="43"/>
      <c r="M145" s="248" t="s">
        <v>1</v>
      </c>
      <c r="N145" s="249" t="s">
        <v>38</v>
      </c>
      <c r="O145" s="90"/>
      <c r="P145" s="250">
        <f>O145*H145</f>
        <v>0</v>
      </c>
      <c r="Q145" s="250">
        <v>0</v>
      </c>
      <c r="R145" s="250">
        <f>Q145*H145</f>
        <v>0</v>
      </c>
      <c r="S145" s="250">
        <v>0.57999999999999996</v>
      </c>
      <c r="T145" s="251">
        <f>S145*H145</f>
        <v>87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52" t="s">
        <v>168</v>
      </c>
      <c r="AT145" s="252" t="s">
        <v>163</v>
      </c>
      <c r="AU145" s="252" t="s">
        <v>82</v>
      </c>
      <c r="AY145" s="16" t="s">
        <v>161</v>
      </c>
      <c r="BE145" s="253">
        <f>IF(N145="základní",J145,0)</f>
        <v>0</v>
      </c>
      <c r="BF145" s="253">
        <f>IF(N145="snížená",J145,0)</f>
        <v>0</v>
      </c>
      <c r="BG145" s="253">
        <f>IF(N145="zákl. přenesená",J145,0)</f>
        <v>0</v>
      </c>
      <c r="BH145" s="253">
        <f>IF(N145="sníž. přenesená",J145,0)</f>
        <v>0</v>
      </c>
      <c r="BI145" s="253">
        <f>IF(N145="nulová",J145,0)</f>
        <v>0</v>
      </c>
      <c r="BJ145" s="16" t="s">
        <v>80</v>
      </c>
      <c r="BK145" s="253">
        <f>ROUND(I145*H145,2)</f>
        <v>0</v>
      </c>
      <c r="BL145" s="16" t="s">
        <v>168</v>
      </c>
      <c r="BM145" s="252" t="s">
        <v>169</v>
      </c>
    </row>
    <row r="146" s="2" customFormat="1">
      <c r="A146" s="37"/>
      <c r="B146" s="38"/>
      <c r="C146" s="39"/>
      <c r="D146" s="254" t="s">
        <v>170</v>
      </c>
      <c r="E146" s="39"/>
      <c r="F146" s="255" t="s">
        <v>171</v>
      </c>
      <c r="G146" s="39"/>
      <c r="H146" s="39"/>
      <c r="I146" s="209"/>
      <c r="J146" s="39"/>
      <c r="K146" s="39"/>
      <c r="L146" s="43"/>
      <c r="M146" s="256"/>
      <c r="N146" s="257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170</v>
      </c>
      <c r="AU146" s="16" t="s">
        <v>82</v>
      </c>
    </row>
    <row r="147" s="2" customFormat="1">
      <c r="A147" s="37"/>
      <c r="B147" s="38"/>
      <c r="C147" s="39"/>
      <c r="D147" s="258" t="s">
        <v>172</v>
      </c>
      <c r="E147" s="39"/>
      <c r="F147" s="259" t="s">
        <v>173</v>
      </c>
      <c r="G147" s="39"/>
      <c r="H147" s="39"/>
      <c r="I147" s="209"/>
      <c r="J147" s="39"/>
      <c r="K147" s="39"/>
      <c r="L147" s="43"/>
      <c r="M147" s="256"/>
      <c r="N147" s="257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172</v>
      </c>
      <c r="AU147" s="16" t="s">
        <v>82</v>
      </c>
    </row>
    <row r="148" s="13" customFormat="1">
      <c r="A148" s="13"/>
      <c r="B148" s="260"/>
      <c r="C148" s="261"/>
      <c r="D148" s="254" t="s">
        <v>174</v>
      </c>
      <c r="E148" s="262" t="s">
        <v>109</v>
      </c>
      <c r="F148" s="263" t="s">
        <v>456</v>
      </c>
      <c r="G148" s="261"/>
      <c r="H148" s="264">
        <v>150</v>
      </c>
      <c r="I148" s="265"/>
      <c r="J148" s="261"/>
      <c r="K148" s="261"/>
      <c r="L148" s="266"/>
      <c r="M148" s="267"/>
      <c r="N148" s="268"/>
      <c r="O148" s="268"/>
      <c r="P148" s="268"/>
      <c r="Q148" s="268"/>
      <c r="R148" s="268"/>
      <c r="S148" s="268"/>
      <c r="T148" s="26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70" t="s">
        <v>174</v>
      </c>
      <c r="AU148" s="270" t="s">
        <v>82</v>
      </c>
      <c r="AV148" s="13" t="s">
        <v>82</v>
      </c>
      <c r="AW148" s="13" t="s">
        <v>30</v>
      </c>
      <c r="AX148" s="13" t="s">
        <v>80</v>
      </c>
      <c r="AY148" s="270" t="s">
        <v>161</v>
      </c>
    </row>
    <row r="149" s="2" customFormat="1" ht="37.8" customHeight="1">
      <c r="A149" s="37"/>
      <c r="B149" s="38"/>
      <c r="C149" s="241" t="s">
        <v>182</v>
      </c>
      <c r="D149" s="241" t="s">
        <v>163</v>
      </c>
      <c r="E149" s="242" t="s">
        <v>183</v>
      </c>
      <c r="F149" s="243" t="s">
        <v>184</v>
      </c>
      <c r="G149" s="244" t="s">
        <v>185</v>
      </c>
      <c r="H149" s="245">
        <v>73.780000000000001</v>
      </c>
      <c r="I149" s="246"/>
      <c r="J149" s="247">
        <f>ROUND(I149*H149,2)</f>
        <v>0</v>
      </c>
      <c r="K149" s="243" t="s">
        <v>167</v>
      </c>
      <c r="L149" s="43"/>
      <c r="M149" s="248" t="s">
        <v>1</v>
      </c>
      <c r="N149" s="249" t="s">
        <v>38</v>
      </c>
      <c r="O149" s="90"/>
      <c r="P149" s="250">
        <f>O149*H149</f>
        <v>0</v>
      </c>
      <c r="Q149" s="250">
        <v>0</v>
      </c>
      <c r="R149" s="250">
        <f>Q149*H149</f>
        <v>0</v>
      </c>
      <c r="S149" s="250">
        <v>0</v>
      </c>
      <c r="T149" s="25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52" t="s">
        <v>168</v>
      </c>
      <c r="AT149" s="252" t="s">
        <v>163</v>
      </c>
      <c r="AU149" s="252" t="s">
        <v>82</v>
      </c>
      <c r="AY149" s="16" t="s">
        <v>161</v>
      </c>
      <c r="BE149" s="253">
        <f>IF(N149="základní",J149,0)</f>
        <v>0</v>
      </c>
      <c r="BF149" s="253">
        <f>IF(N149="snížená",J149,0)</f>
        <v>0</v>
      </c>
      <c r="BG149" s="253">
        <f>IF(N149="zákl. přenesená",J149,0)</f>
        <v>0</v>
      </c>
      <c r="BH149" s="253">
        <f>IF(N149="sníž. přenesená",J149,0)</f>
        <v>0</v>
      </c>
      <c r="BI149" s="253">
        <f>IF(N149="nulová",J149,0)</f>
        <v>0</v>
      </c>
      <c r="BJ149" s="16" t="s">
        <v>80</v>
      </c>
      <c r="BK149" s="253">
        <f>ROUND(I149*H149,2)</f>
        <v>0</v>
      </c>
      <c r="BL149" s="16" t="s">
        <v>168</v>
      </c>
      <c r="BM149" s="252" t="s">
        <v>186</v>
      </c>
    </row>
    <row r="150" s="2" customFormat="1">
      <c r="A150" s="37"/>
      <c r="B150" s="38"/>
      <c r="C150" s="39"/>
      <c r="D150" s="254" t="s">
        <v>170</v>
      </c>
      <c r="E150" s="39"/>
      <c r="F150" s="255" t="s">
        <v>187</v>
      </c>
      <c r="G150" s="39"/>
      <c r="H150" s="39"/>
      <c r="I150" s="209"/>
      <c r="J150" s="39"/>
      <c r="K150" s="39"/>
      <c r="L150" s="43"/>
      <c r="M150" s="256"/>
      <c r="N150" s="257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170</v>
      </c>
      <c r="AU150" s="16" t="s">
        <v>82</v>
      </c>
    </row>
    <row r="151" s="2" customFormat="1">
      <c r="A151" s="37"/>
      <c r="B151" s="38"/>
      <c r="C151" s="39"/>
      <c r="D151" s="258" t="s">
        <v>172</v>
      </c>
      <c r="E151" s="39"/>
      <c r="F151" s="259" t="s">
        <v>188</v>
      </c>
      <c r="G151" s="39"/>
      <c r="H151" s="39"/>
      <c r="I151" s="209"/>
      <c r="J151" s="39"/>
      <c r="K151" s="39"/>
      <c r="L151" s="43"/>
      <c r="M151" s="256"/>
      <c r="N151" s="257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172</v>
      </c>
      <c r="AU151" s="16" t="s">
        <v>82</v>
      </c>
    </row>
    <row r="152" s="2" customFormat="1">
      <c r="A152" s="37"/>
      <c r="B152" s="38"/>
      <c r="C152" s="39"/>
      <c r="D152" s="254" t="s">
        <v>189</v>
      </c>
      <c r="E152" s="39"/>
      <c r="F152" s="271" t="s">
        <v>190</v>
      </c>
      <c r="G152" s="39"/>
      <c r="H152" s="39"/>
      <c r="I152" s="209"/>
      <c r="J152" s="39"/>
      <c r="K152" s="39"/>
      <c r="L152" s="43"/>
      <c r="M152" s="256"/>
      <c r="N152" s="257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189</v>
      </c>
      <c r="AU152" s="16" t="s">
        <v>82</v>
      </c>
    </row>
    <row r="153" s="13" customFormat="1">
      <c r="A153" s="13"/>
      <c r="B153" s="260"/>
      <c r="C153" s="261"/>
      <c r="D153" s="254" t="s">
        <v>174</v>
      </c>
      <c r="E153" s="262" t="s">
        <v>1</v>
      </c>
      <c r="F153" s="263" t="s">
        <v>457</v>
      </c>
      <c r="G153" s="261"/>
      <c r="H153" s="264">
        <v>53.100000000000001</v>
      </c>
      <c r="I153" s="265"/>
      <c r="J153" s="261"/>
      <c r="K153" s="261"/>
      <c r="L153" s="266"/>
      <c r="M153" s="267"/>
      <c r="N153" s="268"/>
      <c r="O153" s="268"/>
      <c r="P153" s="268"/>
      <c r="Q153" s="268"/>
      <c r="R153" s="268"/>
      <c r="S153" s="268"/>
      <c r="T153" s="26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70" t="s">
        <v>174</v>
      </c>
      <c r="AU153" s="270" t="s">
        <v>82</v>
      </c>
      <c r="AV153" s="13" t="s">
        <v>82</v>
      </c>
      <c r="AW153" s="13" t="s">
        <v>30</v>
      </c>
      <c r="AX153" s="13" t="s">
        <v>73</v>
      </c>
      <c r="AY153" s="270" t="s">
        <v>161</v>
      </c>
    </row>
    <row r="154" s="13" customFormat="1">
      <c r="A154" s="13"/>
      <c r="B154" s="260"/>
      <c r="C154" s="261"/>
      <c r="D154" s="254" t="s">
        <v>174</v>
      </c>
      <c r="E154" s="262" t="s">
        <v>1</v>
      </c>
      <c r="F154" s="263" t="s">
        <v>458</v>
      </c>
      <c r="G154" s="261"/>
      <c r="H154" s="264">
        <v>20.68</v>
      </c>
      <c r="I154" s="265"/>
      <c r="J154" s="261"/>
      <c r="K154" s="261"/>
      <c r="L154" s="266"/>
      <c r="M154" s="267"/>
      <c r="N154" s="268"/>
      <c r="O154" s="268"/>
      <c r="P154" s="268"/>
      <c r="Q154" s="268"/>
      <c r="R154" s="268"/>
      <c r="S154" s="268"/>
      <c r="T154" s="26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70" t="s">
        <v>174</v>
      </c>
      <c r="AU154" s="270" t="s">
        <v>82</v>
      </c>
      <c r="AV154" s="13" t="s">
        <v>82</v>
      </c>
      <c r="AW154" s="13" t="s">
        <v>30</v>
      </c>
      <c r="AX154" s="13" t="s">
        <v>73</v>
      </c>
      <c r="AY154" s="270" t="s">
        <v>161</v>
      </c>
    </row>
    <row r="155" s="14" customFormat="1">
      <c r="A155" s="14"/>
      <c r="B155" s="282"/>
      <c r="C155" s="283"/>
      <c r="D155" s="254" t="s">
        <v>174</v>
      </c>
      <c r="E155" s="284" t="s">
        <v>1</v>
      </c>
      <c r="F155" s="285" t="s">
        <v>330</v>
      </c>
      <c r="G155" s="283"/>
      <c r="H155" s="286">
        <v>73.780000000000001</v>
      </c>
      <c r="I155" s="287"/>
      <c r="J155" s="283"/>
      <c r="K155" s="283"/>
      <c r="L155" s="288"/>
      <c r="M155" s="289"/>
      <c r="N155" s="290"/>
      <c r="O155" s="290"/>
      <c r="P155" s="290"/>
      <c r="Q155" s="290"/>
      <c r="R155" s="290"/>
      <c r="S155" s="290"/>
      <c r="T155" s="29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92" t="s">
        <v>174</v>
      </c>
      <c r="AU155" s="292" t="s">
        <v>82</v>
      </c>
      <c r="AV155" s="14" t="s">
        <v>168</v>
      </c>
      <c r="AW155" s="14" t="s">
        <v>30</v>
      </c>
      <c r="AX155" s="14" t="s">
        <v>80</v>
      </c>
      <c r="AY155" s="292" t="s">
        <v>161</v>
      </c>
    </row>
    <row r="156" s="2" customFormat="1" ht="37.8" customHeight="1">
      <c r="A156" s="37"/>
      <c r="B156" s="38"/>
      <c r="C156" s="241" t="s">
        <v>168</v>
      </c>
      <c r="D156" s="241" t="s">
        <v>163</v>
      </c>
      <c r="E156" s="242" t="s">
        <v>459</v>
      </c>
      <c r="F156" s="243" t="s">
        <v>460</v>
      </c>
      <c r="G156" s="244" t="s">
        <v>185</v>
      </c>
      <c r="H156" s="245">
        <v>15.279999999999999</v>
      </c>
      <c r="I156" s="246"/>
      <c r="J156" s="247">
        <f>ROUND(I156*H156,2)</f>
        <v>0</v>
      </c>
      <c r="K156" s="243" t="s">
        <v>167</v>
      </c>
      <c r="L156" s="43"/>
      <c r="M156" s="248" t="s">
        <v>1</v>
      </c>
      <c r="N156" s="249" t="s">
        <v>38</v>
      </c>
      <c r="O156" s="90"/>
      <c r="P156" s="250">
        <f>O156*H156</f>
        <v>0</v>
      </c>
      <c r="Q156" s="250">
        <v>0</v>
      </c>
      <c r="R156" s="250">
        <f>Q156*H156</f>
        <v>0</v>
      </c>
      <c r="S156" s="250">
        <v>0</v>
      </c>
      <c r="T156" s="25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52" t="s">
        <v>168</v>
      </c>
      <c r="AT156" s="252" t="s">
        <v>163</v>
      </c>
      <c r="AU156" s="252" t="s">
        <v>82</v>
      </c>
      <c r="AY156" s="16" t="s">
        <v>161</v>
      </c>
      <c r="BE156" s="253">
        <f>IF(N156="základní",J156,0)</f>
        <v>0</v>
      </c>
      <c r="BF156" s="253">
        <f>IF(N156="snížená",J156,0)</f>
        <v>0</v>
      </c>
      <c r="BG156" s="253">
        <f>IF(N156="zákl. přenesená",J156,0)</f>
        <v>0</v>
      </c>
      <c r="BH156" s="253">
        <f>IF(N156="sníž. přenesená",J156,0)</f>
        <v>0</v>
      </c>
      <c r="BI156" s="253">
        <f>IF(N156="nulová",J156,0)</f>
        <v>0</v>
      </c>
      <c r="BJ156" s="16" t="s">
        <v>80</v>
      </c>
      <c r="BK156" s="253">
        <f>ROUND(I156*H156,2)</f>
        <v>0</v>
      </c>
      <c r="BL156" s="16" t="s">
        <v>168</v>
      </c>
      <c r="BM156" s="252" t="s">
        <v>461</v>
      </c>
    </row>
    <row r="157" s="2" customFormat="1">
      <c r="A157" s="37"/>
      <c r="B157" s="38"/>
      <c r="C157" s="39"/>
      <c r="D157" s="254" t="s">
        <v>170</v>
      </c>
      <c r="E157" s="39"/>
      <c r="F157" s="255" t="s">
        <v>462</v>
      </c>
      <c r="G157" s="39"/>
      <c r="H157" s="39"/>
      <c r="I157" s="209"/>
      <c r="J157" s="39"/>
      <c r="K157" s="39"/>
      <c r="L157" s="43"/>
      <c r="M157" s="256"/>
      <c r="N157" s="257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170</v>
      </c>
      <c r="AU157" s="16" t="s">
        <v>82</v>
      </c>
    </row>
    <row r="158" s="2" customFormat="1">
      <c r="A158" s="37"/>
      <c r="B158" s="38"/>
      <c r="C158" s="39"/>
      <c r="D158" s="258" t="s">
        <v>172</v>
      </c>
      <c r="E158" s="39"/>
      <c r="F158" s="259" t="s">
        <v>463</v>
      </c>
      <c r="G158" s="39"/>
      <c r="H158" s="39"/>
      <c r="I158" s="209"/>
      <c r="J158" s="39"/>
      <c r="K158" s="39"/>
      <c r="L158" s="43"/>
      <c r="M158" s="256"/>
      <c r="N158" s="257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172</v>
      </c>
      <c r="AU158" s="16" t="s">
        <v>82</v>
      </c>
    </row>
    <row r="159" s="13" customFormat="1">
      <c r="A159" s="13"/>
      <c r="B159" s="260"/>
      <c r="C159" s="261"/>
      <c r="D159" s="254" t="s">
        <v>174</v>
      </c>
      <c r="E159" s="262" t="s">
        <v>1</v>
      </c>
      <c r="F159" s="263" t="s">
        <v>464</v>
      </c>
      <c r="G159" s="261"/>
      <c r="H159" s="264">
        <v>11.34</v>
      </c>
      <c r="I159" s="265"/>
      <c r="J159" s="261"/>
      <c r="K159" s="261"/>
      <c r="L159" s="266"/>
      <c r="M159" s="267"/>
      <c r="N159" s="268"/>
      <c r="O159" s="268"/>
      <c r="P159" s="268"/>
      <c r="Q159" s="268"/>
      <c r="R159" s="268"/>
      <c r="S159" s="268"/>
      <c r="T159" s="26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70" t="s">
        <v>174</v>
      </c>
      <c r="AU159" s="270" t="s">
        <v>82</v>
      </c>
      <c r="AV159" s="13" t="s">
        <v>82</v>
      </c>
      <c r="AW159" s="13" t="s">
        <v>30</v>
      </c>
      <c r="AX159" s="13" t="s">
        <v>73</v>
      </c>
      <c r="AY159" s="270" t="s">
        <v>161</v>
      </c>
    </row>
    <row r="160" s="13" customFormat="1">
      <c r="A160" s="13"/>
      <c r="B160" s="260"/>
      <c r="C160" s="261"/>
      <c r="D160" s="254" t="s">
        <v>174</v>
      </c>
      <c r="E160" s="262" t="s">
        <v>1</v>
      </c>
      <c r="F160" s="263" t="s">
        <v>465</v>
      </c>
      <c r="G160" s="261"/>
      <c r="H160" s="264">
        <v>3.9399999999999999</v>
      </c>
      <c r="I160" s="265"/>
      <c r="J160" s="261"/>
      <c r="K160" s="261"/>
      <c r="L160" s="266"/>
      <c r="M160" s="267"/>
      <c r="N160" s="268"/>
      <c r="O160" s="268"/>
      <c r="P160" s="268"/>
      <c r="Q160" s="268"/>
      <c r="R160" s="268"/>
      <c r="S160" s="268"/>
      <c r="T160" s="26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70" t="s">
        <v>174</v>
      </c>
      <c r="AU160" s="270" t="s">
        <v>82</v>
      </c>
      <c r="AV160" s="13" t="s">
        <v>82</v>
      </c>
      <c r="AW160" s="13" t="s">
        <v>30</v>
      </c>
      <c r="AX160" s="13" t="s">
        <v>73</v>
      </c>
      <c r="AY160" s="270" t="s">
        <v>161</v>
      </c>
    </row>
    <row r="161" s="14" customFormat="1">
      <c r="A161" s="14"/>
      <c r="B161" s="282"/>
      <c r="C161" s="283"/>
      <c r="D161" s="254" t="s">
        <v>174</v>
      </c>
      <c r="E161" s="284" t="s">
        <v>444</v>
      </c>
      <c r="F161" s="285" t="s">
        <v>330</v>
      </c>
      <c r="G161" s="283"/>
      <c r="H161" s="286">
        <v>15.279999999999999</v>
      </c>
      <c r="I161" s="287"/>
      <c r="J161" s="283"/>
      <c r="K161" s="283"/>
      <c r="L161" s="288"/>
      <c r="M161" s="289"/>
      <c r="N161" s="290"/>
      <c r="O161" s="290"/>
      <c r="P161" s="290"/>
      <c r="Q161" s="290"/>
      <c r="R161" s="290"/>
      <c r="S161" s="290"/>
      <c r="T161" s="29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92" t="s">
        <v>174</v>
      </c>
      <c r="AU161" s="292" t="s">
        <v>82</v>
      </c>
      <c r="AV161" s="14" t="s">
        <v>168</v>
      </c>
      <c r="AW161" s="14" t="s">
        <v>30</v>
      </c>
      <c r="AX161" s="14" t="s">
        <v>80</v>
      </c>
      <c r="AY161" s="292" t="s">
        <v>161</v>
      </c>
    </row>
    <row r="162" s="2" customFormat="1" ht="37.8" customHeight="1">
      <c r="A162" s="37"/>
      <c r="B162" s="38"/>
      <c r="C162" s="241" t="s">
        <v>199</v>
      </c>
      <c r="D162" s="241" t="s">
        <v>163</v>
      </c>
      <c r="E162" s="242" t="s">
        <v>192</v>
      </c>
      <c r="F162" s="243" t="s">
        <v>193</v>
      </c>
      <c r="G162" s="244" t="s">
        <v>185</v>
      </c>
      <c r="H162" s="245">
        <v>252.06</v>
      </c>
      <c r="I162" s="246"/>
      <c r="J162" s="247">
        <f>ROUND(I162*H162,2)</f>
        <v>0</v>
      </c>
      <c r="K162" s="243" t="s">
        <v>167</v>
      </c>
      <c r="L162" s="43"/>
      <c r="M162" s="248" t="s">
        <v>1</v>
      </c>
      <c r="N162" s="249" t="s">
        <v>38</v>
      </c>
      <c r="O162" s="90"/>
      <c r="P162" s="250">
        <f>O162*H162</f>
        <v>0</v>
      </c>
      <c r="Q162" s="250">
        <v>0</v>
      </c>
      <c r="R162" s="250">
        <f>Q162*H162</f>
        <v>0</v>
      </c>
      <c r="S162" s="250">
        <v>0</v>
      </c>
      <c r="T162" s="25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52" t="s">
        <v>168</v>
      </c>
      <c r="AT162" s="252" t="s">
        <v>163</v>
      </c>
      <c r="AU162" s="252" t="s">
        <v>82</v>
      </c>
      <c r="AY162" s="16" t="s">
        <v>161</v>
      </c>
      <c r="BE162" s="253">
        <f>IF(N162="základní",J162,0)</f>
        <v>0</v>
      </c>
      <c r="BF162" s="253">
        <f>IF(N162="snížená",J162,0)</f>
        <v>0</v>
      </c>
      <c r="BG162" s="253">
        <f>IF(N162="zákl. přenesená",J162,0)</f>
        <v>0</v>
      </c>
      <c r="BH162" s="253">
        <f>IF(N162="sníž. přenesená",J162,0)</f>
        <v>0</v>
      </c>
      <c r="BI162" s="253">
        <f>IF(N162="nulová",J162,0)</f>
        <v>0</v>
      </c>
      <c r="BJ162" s="16" t="s">
        <v>80</v>
      </c>
      <c r="BK162" s="253">
        <f>ROUND(I162*H162,2)</f>
        <v>0</v>
      </c>
      <c r="BL162" s="16" t="s">
        <v>168</v>
      </c>
      <c r="BM162" s="252" t="s">
        <v>194</v>
      </c>
    </row>
    <row r="163" s="2" customFormat="1">
      <c r="A163" s="37"/>
      <c r="B163" s="38"/>
      <c r="C163" s="39"/>
      <c r="D163" s="254" t="s">
        <v>170</v>
      </c>
      <c r="E163" s="39"/>
      <c r="F163" s="255" t="s">
        <v>195</v>
      </c>
      <c r="G163" s="39"/>
      <c r="H163" s="39"/>
      <c r="I163" s="209"/>
      <c r="J163" s="39"/>
      <c r="K163" s="39"/>
      <c r="L163" s="43"/>
      <c r="M163" s="256"/>
      <c r="N163" s="257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170</v>
      </c>
      <c r="AU163" s="16" t="s">
        <v>82</v>
      </c>
    </row>
    <row r="164" s="2" customFormat="1">
      <c r="A164" s="37"/>
      <c r="B164" s="38"/>
      <c r="C164" s="39"/>
      <c r="D164" s="258" t="s">
        <v>172</v>
      </c>
      <c r="E164" s="39"/>
      <c r="F164" s="259" t="s">
        <v>196</v>
      </c>
      <c r="G164" s="39"/>
      <c r="H164" s="39"/>
      <c r="I164" s="209"/>
      <c r="J164" s="39"/>
      <c r="K164" s="39"/>
      <c r="L164" s="43"/>
      <c r="M164" s="256"/>
      <c r="N164" s="257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172</v>
      </c>
      <c r="AU164" s="16" t="s">
        <v>82</v>
      </c>
    </row>
    <row r="165" s="2" customFormat="1">
      <c r="A165" s="37"/>
      <c r="B165" s="38"/>
      <c r="C165" s="39"/>
      <c r="D165" s="254" t="s">
        <v>189</v>
      </c>
      <c r="E165" s="39"/>
      <c r="F165" s="271" t="s">
        <v>197</v>
      </c>
      <c r="G165" s="39"/>
      <c r="H165" s="39"/>
      <c r="I165" s="209"/>
      <c r="J165" s="39"/>
      <c r="K165" s="39"/>
      <c r="L165" s="43"/>
      <c r="M165" s="256"/>
      <c r="N165" s="257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189</v>
      </c>
      <c r="AU165" s="16" t="s">
        <v>82</v>
      </c>
    </row>
    <row r="166" s="13" customFormat="1">
      <c r="A166" s="13"/>
      <c r="B166" s="260"/>
      <c r="C166" s="261"/>
      <c r="D166" s="254" t="s">
        <v>174</v>
      </c>
      <c r="E166" s="262" t="s">
        <v>1</v>
      </c>
      <c r="F166" s="263" t="s">
        <v>457</v>
      </c>
      <c r="G166" s="261"/>
      <c r="H166" s="264">
        <v>53.100000000000001</v>
      </c>
      <c r="I166" s="265"/>
      <c r="J166" s="261"/>
      <c r="K166" s="261"/>
      <c r="L166" s="266"/>
      <c r="M166" s="267"/>
      <c r="N166" s="268"/>
      <c r="O166" s="268"/>
      <c r="P166" s="268"/>
      <c r="Q166" s="268"/>
      <c r="R166" s="268"/>
      <c r="S166" s="268"/>
      <c r="T166" s="26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70" t="s">
        <v>174</v>
      </c>
      <c r="AU166" s="270" t="s">
        <v>82</v>
      </c>
      <c r="AV166" s="13" t="s">
        <v>82</v>
      </c>
      <c r="AW166" s="13" t="s">
        <v>30</v>
      </c>
      <c r="AX166" s="13" t="s">
        <v>73</v>
      </c>
      <c r="AY166" s="270" t="s">
        <v>161</v>
      </c>
    </row>
    <row r="167" s="13" customFormat="1">
      <c r="A167" s="13"/>
      <c r="B167" s="260"/>
      <c r="C167" s="261"/>
      <c r="D167" s="254" t="s">
        <v>174</v>
      </c>
      <c r="E167" s="262" t="s">
        <v>1</v>
      </c>
      <c r="F167" s="263" t="s">
        <v>458</v>
      </c>
      <c r="G167" s="261"/>
      <c r="H167" s="264">
        <v>20.68</v>
      </c>
      <c r="I167" s="265"/>
      <c r="J167" s="261"/>
      <c r="K167" s="261"/>
      <c r="L167" s="266"/>
      <c r="M167" s="267"/>
      <c r="N167" s="268"/>
      <c r="O167" s="268"/>
      <c r="P167" s="268"/>
      <c r="Q167" s="268"/>
      <c r="R167" s="268"/>
      <c r="S167" s="268"/>
      <c r="T167" s="26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70" t="s">
        <v>174</v>
      </c>
      <c r="AU167" s="270" t="s">
        <v>82</v>
      </c>
      <c r="AV167" s="13" t="s">
        <v>82</v>
      </c>
      <c r="AW167" s="13" t="s">
        <v>30</v>
      </c>
      <c r="AX167" s="13" t="s">
        <v>73</v>
      </c>
      <c r="AY167" s="270" t="s">
        <v>161</v>
      </c>
    </row>
    <row r="168" s="13" customFormat="1">
      <c r="A168" s="13"/>
      <c r="B168" s="260"/>
      <c r="C168" s="261"/>
      <c r="D168" s="254" t="s">
        <v>174</v>
      </c>
      <c r="E168" s="262" t="s">
        <v>1</v>
      </c>
      <c r="F168" s="263" t="s">
        <v>439</v>
      </c>
      <c r="G168" s="261"/>
      <c r="H168" s="264">
        <v>163</v>
      </c>
      <c r="I168" s="265"/>
      <c r="J168" s="261"/>
      <c r="K168" s="261"/>
      <c r="L168" s="266"/>
      <c r="M168" s="267"/>
      <c r="N168" s="268"/>
      <c r="O168" s="268"/>
      <c r="P168" s="268"/>
      <c r="Q168" s="268"/>
      <c r="R168" s="268"/>
      <c r="S168" s="268"/>
      <c r="T168" s="26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70" t="s">
        <v>174</v>
      </c>
      <c r="AU168" s="270" t="s">
        <v>82</v>
      </c>
      <c r="AV168" s="13" t="s">
        <v>82</v>
      </c>
      <c r="AW168" s="13" t="s">
        <v>30</v>
      </c>
      <c r="AX168" s="13" t="s">
        <v>73</v>
      </c>
      <c r="AY168" s="270" t="s">
        <v>161</v>
      </c>
    </row>
    <row r="169" s="13" customFormat="1">
      <c r="A169" s="13"/>
      <c r="B169" s="260"/>
      <c r="C169" s="261"/>
      <c r="D169" s="254" t="s">
        <v>174</v>
      </c>
      <c r="E169" s="262" t="s">
        <v>1</v>
      </c>
      <c r="F169" s="263" t="s">
        <v>444</v>
      </c>
      <c r="G169" s="261"/>
      <c r="H169" s="264">
        <v>15.279999999999999</v>
      </c>
      <c r="I169" s="265"/>
      <c r="J169" s="261"/>
      <c r="K169" s="261"/>
      <c r="L169" s="266"/>
      <c r="M169" s="267"/>
      <c r="N169" s="268"/>
      <c r="O169" s="268"/>
      <c r="P169" s="268"/>
      <c r="Q169" s="268"/>
      <c r="R169" s="268"/>
      <c r="S169" s="268"/>
      <c r="T169" s="26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70" t="s">
        <v>174</v>
      </c>
      <c r="AU169" s="270" t="s">
        <v>82</v>
      </c>
      <c r="AV169" s="13" t="s">
        <v>82</v>
      </c>
      <c r="AW169" s="13" t="s">
        <v>30</v>
      </c>
      <c r="AX169" s="13" t="s">
        <v>73</v>
      </c>
      <c r="AY169" s="270" t="s">
        <v>161</v>
      </c>
    </row>
    <row r="170" s="14" customFormat="1">
      <c r="A170" s="14"/>
      <c r="B170" s="282"/>
      <c r="C170" s="283"/>
      <c r="D170" s="254" t="s">
        <v>174</v>
      </c>
      <c r="E170" s="284" t="s">
        <v>114</v>
      </c>
      <c r="F170" s="285" t="s">
        <v>330</v>
      </c>
      <c r="G170" s="283"/>
      <c r="H170" s="286">
        <v>252.06</v>
      </c>
      <c r="I170" s="287"/>
      <c r="J170" s="283"/>
      <c r="K170" s="283"/>
      <c r="L170" s="288"/>
      <c r="M170" s="289"/>
      <c r="N170" s="290"/>
      <c r="O170" s="290"/>
      <c r="P170" s="290"/>
      <c r="Q170" s="290"/>
      <c r="R170" s="290"/>
      <c r="S170" s="290"/>
      <c r="T170" s="291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92" t="s">
        <v>174</v>
      </c>
      <c r="AU170" s="292" t="s">
        <v>82</v>
      </c>
      <c r="AV170" s="14" t="s">
        <v>168</v>
      </c>
      <c r="AW170" s="14" t="s">
        <v>30</v>
      </c>
      <c r="AX170" s="14" t="s">
        <v>80</v>
      </c>
      <c r="AY170" s="292" t="s">
        <v>161</v>
      </c>
    </row>
    <row r="171" s="2" customFormat="1" ht="37.8" customHeight="1">
      <c r="A171" s="37"/>
      <c r="B171" s="38"/>
      <c r="C171" s="241" t="s">
        <v>206</v>
      </c>
      <c r="D171" s="241" t="s">
        <v>163</v>
      </c>
      <c r="E171" s="242" t="s">
        <v>200</v>
      </c>
      <c r="F171" s="243" t="s">
        <v>201</v>
      </c>
      <c r="G171" s="244" t="s">
        <v>185</v>
      </c>
      <c r="H171" s="245">
        <v>2520.5999999999999</v>
      </c>
      <c r="I171" s="246"/>
      <c r="J171" s="247">
        <f>ROUND(I171*H171,2)</f>
        <v>0</v>
      </c>
      <c r="K171" s="243" t="s">
        <v>167</v>
      </c>
      <c r="L171" s="43"/>
      <c r="M171" s="248" t="s">
        <v>1</v>
      </c>
      <c r="N171" s="249" t="s">
        <v>38</v>
      </c>
      <c r="O171" s="90"/>
      <c r="P171" s="250">
        <f>O171*H171</f>
        <v>0</v>
      </c>
      <c r="Q171" s="250">
        <v>0</v>
      </c>
      <c r="R171" s="250">
        <f>Q171*H171</f>
        <v>0</v>
      </c>
      <c r="S171" s="250">
        <v>0</v>
      </c>
      <c r="T171" s="25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52" t="s">
        <v>168</v>
      </c>
      <c r="AT171" s="252" t="s">
        <v>163</v>
      </c>
      <c r="AU171" s="252" t="s">
        <v>82</v>
      </c>
      <c r="AY171" s="16" t="s">
        <v>161</v>
      </c>
      <c r="BE171" s="253">
        <f>IF(N171="základní",J171,0)</f>
        <v>0</v>
      </c>
      <c r="BF171" s="253">
        <f>IF(N171="snížená",J171,0)</f>
        <v>0</v>
      </c>
      <c r="BG171" s="253">
        <f>IF(N171="zákl. přenesená",J171,0)</f>
        <v>0</v>
      </c>
      <c r="BH171" s="253">
        <f>IF(N171="sníž. přenesená",J171,0)</f>
        <v>0</v>
      </c>
      <c r="BI171" s="253">
        <f>IF(N171="nulová",J171,0)</f>
        <v>0</v>
      </c>
      <c r="BJ171" s="16" t="s">
        <v>80</v>
      </c>
      <c r="BK171" s="253">
        <f>ROUND(I171*H171,2)</f>
        <v>0</v>
      </c>
      <c r="BL171" s="16" t="s">
        <v>168</v>
      </c>
      <c r="BM171" s="252" t="s">
        <v>202</v>
      </c>
    </row>
    <row r="172" s="2" customFormat="1">
      <c r="A172" s="37"/>
      <c r="B172" s="38"/>
      <c r="C172" s="39"/>
      <c r="D172" s="254" t="s">
        <v>170</v>
      </c>
      <c r="E172" s="39"/>
      <c r="F172" s="255" t="s">
        <v>203</v>
      </c>
      <c r="G172" s="39"/>
      <c r="H172" s="39"/>
      <c r="I172" s="209"/>
      <c r="J172" s="39"/>
      <c r="K172" s="39"/>
      <c r="L172" s="43"/>
      <c r="M172" s="256"/>
      <c r="N172" s="257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170</v>
      </c>
      <c r="AU172" s="16" t="s">
        <v>82</v>
      </c>
    </row>
    <row r="173" s="2" customFormat="1">
      <c r="A173" s="37"/>
      <c r="B173" s="38"/>
      <c r="C173" s="39"/>
      <c r="D173" s="258" t="s">
        <v>172</v>
      </c>
      <c r="E173" s="39"/>
      <c r="F173" s="259" t="s">
        <v>204</v>
      </c>
      <c r="G173" s="39"/>
      <c r="H173" s="39"/>
      <c r="I173" s="209"/>
      <c r="J173" s="39"/>
      <c r="K173" s="39"/>
      <c r="L173" s="43"/>
      <c r="M173" s="256"/>
      <c r="N173" s="257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172</v>
      </c>
      <c r="AU173" s="16" t="s">
        <v>82</v>
      </c>
    </row>
    <row r="174" s="2" customFormat="1">
      <c r="A174" s="37"/>
      <c r="B174" s="38"/>
      <c r="C174" s="39"/>
      <c r="D174" s="254" t="s">
        <v>189</v>
      </c>
      <c r="E174" s="39"/>
      <c r="F174" s="271" t="s">
        <v>197</v>
      </c>
      <c r="G174" s="39"/>
      <c r="H174" s="39"/>
      <c r="I174" s="209"/>
      <c r="J174" s="39"/>
      <c r="K174" s="39"/>
      <c r="L174" s="43"/>
      <c r="M174" s="256"/>
      <c r="N174" s="257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189</v>
      </c>
      <c r="AU174" s="16" t="s">
        <v>82</v>
      </c>
    </row>
    <row r="175" s="13" customFormat="1">
      <c r="A175" s="13"/>
      <c r="B175" s="260"/>
      <c r="C175" s="261"/>
      <c r="D175" s="254" t="s">
        <v>174</v>
      </c>
      <c r="E175" s="262" t="s">
        <v>1</v>
      </c>
      <c r="F175" s="263" t="s">
        <v>205</v>
      </c>
      <c r="G175" s="261"/>
      <c r="H175" s="264">
        <v>2520.5999999999999</v>
      </c>
      <c r="I175" s="265"/>
      <c r="J175" s="261"/>
      <c r="K175" s="261"/>
      <c r="L175" s="266"/>
      <c r="M175" s="267"/>
      <c r="N175" s="268"/>
      <c r="O175" s="268"/>
      <c r="P175" s="268"/>
      <c r="Q175" s="268"/>
      <c r="R175" s="268"/>
      <c r="S175" s="268"/>
      <c r="T175" s="26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70" t="s">
        <v>174</v>
      </c>
      <c r="AU175" s="270" t="s">
        <v>82</v>
      </c>
      <c r="AV175" s="13" t="s">
        <v>82</v>
      </c>
      <c r="AW175" s="13" t="s">
        <v>30</v>
      </c>
      <c r="AX175" s="13" t="s">
        <v>80</v>
      </c>
      <c r="AY175" s="270" t="s">
        <v>161</v>
      </c>
    </row>
    <row r="176" s="2" customFormat="1" ht="33" customHeight="1">
      <c r="A176" s="37"/>
      <c r="B176" s="38"/>
      <c r="C176" s="241" t="s">
        <v>213</v>
      </c>
      <c r="D176" s="241" t="s">
        <v>163</v>
      </c>
      <c r="E176" s="242" t="s">
        <v>207</v>
      </c>
      <c r="F176" s="243" t="s">
        <v>208</v>
      </c>
      <c r="G176" s="244" t="s">
        <v>185</v>
      </c>
      <c r="H176" s="245">
        <v>53.100000000000001</v>
      </c>
      <c r="I176" s="246"/>
      <c r="J176" s="247">
        <f>ROUND(I176*H176,2)</f>
        <v>0</v>
      </c>
      <c r="K176" s="243" t="s">
        <v>167</v>
      </c>
      <c r="L176" s="43"/>
      <c r="M176" s="248" t="s">
        <v>1</v>
      </c>
      <c r="N176" s="249" t="s">
        <v>38</v>
      </c>
      <c r="O176" s="90"/>
      <c r="P176" s="250">
        <f>O176*H176</f>
        <v>0</v>
      </c>
      <c r="Q176" s="250">
        <v>0</v>
      </c>
      <c r="R176" s="250">
        <f>Q176*H176</f>
        <v>0</v>
      </c>
      <c r="S176" s="250">
        <v>0</v>
      </c>
      <c r="T176" s="25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52" t="s">
        <v>168</v>
      </c>
      <c r="AT176" s="252" t="s">
        <v>163</v>
      </c>
      <c r="AU176" s="252" t="s">
        <v>82</v>
      </c>
      <c r="AY176" s="16" t="s">
        <v>161</v>
      </c>
      <c r="BE176" s="253">
        <f>IF(N176="základní",J176,0)</f>
        <v>0</v>
      </c>
      <c r="BF176" s="253">
        <f>IF(N176="snížená",J176,0)</f>
        <v>0</v>
      </c>
      <c r="BG176" s="253">
        <f>IF(N176="zákl. přenesená",J176,0)</f>
        <v>0</v>
      </c>
      <c r="BH176" s="253">
        <f>IF(N176="sníž. přenesená",J176,0)</f>
        <v>0</v>
      </c>
      <c r="BI176" s="253">
        <f>IF(N176="nulová",J176,0)</f>
        <v>0</v>
      </c>
      <c r="BJ176" s="16" t="s">
        <v>80</v>
      </c>
      <c r="BK176" s="253">
        <f>ROUND(I176*H176,2)</f>
        <v>0</v>
      </c>
      <c r="BL176" s="16" t="s">
        <v>168</v>
      </c>
      <c r="BM176" s="252" t="s">
        <v>209</v>
      </c>
    </row>
    <row r="177" s="2" customFormat="1">
      <c r="A177" s="37"/>
      <c r="B177" s="38"/>
      <c r="C177" s="39"/>
      <c r="D177" s="254" t="s">
        <v>170</v>
      </c>
      <c r="E177" s="39"/>
      <c r="F177" s="255" t="s">
        <v>210</v>
      </c>
      <c r="G177" s="39"/>
      <c r="H177" s="39"/>
      <c r="I177" s="209"/>
      <c r="J177" s="39"/>
      <c r="K177" s="39"/>
      <c r="L177" s="43"/>
      <c r="M177" s="256"/>
      <c r="N177" s="257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170</v>
      </c>
      <c r="AU177" s="16" t="s">
        <v>82</v>
      </c>
    </row>
    <row r="178" s="2" customFormat="1">
      <c r="A178" s="37"/>
      <c r="B178" s="38"/>
      <c r="C178" s="39"/>
      <c r="D178" s="258" t="s">
        <v>172</v>
      </c>
      <c r="E178" s="39"/>
      <c r="F178" s="259" t="s">
        <v>211</v>
      </c>
      <c r="G178" s="39"/>
      <c r="H178" s="39"/>
      <c r="I178" s="209"/>
      <c r="J178" s="39"/>
      <c r="K178" s="39"/>
      <c r="L178" s="43"/>
      <c r="M178" s="256"/>
      <c r="N178" s="257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172</v>
      </c>
      <c r="AU178" s="16" t="s">
        <v>82</v>
      </c>
    </row>
    <row r="179" s="2" customFormat="1">
      <c r="A179" s="37"/>
      <c r="B179" s="38"/>
      <c r="C179" s="39"/>
      <c r="D179" s="254" t="s">
        <v>189</v>
      </c>
      <c r="E179" s="39"/>
      <c r="F179" s="271" t="s">
        <v>197</v>
      </c>
      <c r="G179" s="39"/>
      <c r="H179" s="39"/>
      <c r="I179" s="209"/>
      <c r="J179" s="39"/>
      <c r="K179" s="39"/>
      <c r="L179" s="43"/>
      <c r="M179" s="256"/>
      <c r="N179" s="257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189</v>
      </c>
      <c r="AU179" s="16" t="s">
        <v>82</v>
      </c>
    </row>
    <row r="180" s="13" customFormat="1">
      <c r="A180" s="13"/>
      <c r="B180" s="260"/>
      <c r="C180" s="261"/>
      <c r="D180" s="254" t="s">
        <v>174</v>
      </c>
      <c r="E180" s="262" t="s">
        <v>1</v>
      </c>
      <c r="F180" s="263" t="s">
        <v>466</v>
      </c>
      <c r="G180" s="261"/>
      <c r="H180" s="264">
        <v>53.100000000000001</v>
      </c>
      <c r="I180" s="265"/>
      <c r="J180" s="261"/>
      <c r="K180" s="261"/>
      <c r="L180" s="266"/>
      <c r="M180" s="267"/>
      <c r="N180" s="268"/>
      <c r="O180" s="268"/>
      <c r="P180" s="268"/>
      <c r="Q180" s="268"/>
      <c r="R180" s="268"/>
      <c r="S180" s="268"/>
      <c r="T180" s="26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70" t="s">
        <v>174</v>
      </c>
      <c r="AU180" s="270" t="s">
        <v>82</v>
      </c>
      <c r="AV180" s="13" t="s">
        <v>82</v>
      </c>
      <c r="AW180" s="13" t="s">
        <v>30</v>
      </c>
      <c r="AX180" s="13" t="s">
        <v>80</v>
      </c>
      <c r="AY180" s="270" t="s">
        <v>161</v>
      </c>
    </row>
    <row r="181" s="2" customFormat="1" ht="16.5" customHeight="1">
      <c r="A181" s="37"/>
      <c r="B181" s="38"/>
      <c r="C181" s="272" t="s">
        <v>217</v>
      </c>
      <c r="D181" s="272" t="s">
        <v>214</v>
      </c>
      <c r="E181" s="273" t="s">
        <v>215</v>
      </c>
      <c r="F181" s="274" t="s">
        <v>216</v>
      </c>
      <c r="G181" s="275" t="s">
        <v>185</v>
      </c>
      <c r="H181" s="276">
        <v>53.100000000000001</v>
      </c>
      <c r="I181" s="277"/>
      <c r="J181" s="278">
        <f>ROUND(I181*H181,2)</f>
        <v>0</v>
      </c>
      <c r="K181" s="274" t="s">
        <v>1</v>
      </c>
      <c r="L181" s="279"/>
      <c r="M181" s="280" t="s">
        <v>1</v>
      </c>
      <c r="N181" s="281" t="s">
        <v>38</v>
      </c>
      <c r="O181" s="90"/>
      <c r="P181" s="250">
        <f>O181*H181</f>
        <v>0</v>
      </c>
      <c r="Q181" s="250">
        <v>1</v>
      </c>
      <c r="R181" s="250">
        <f>Q181*H181</f>
        <v>53.100000000000001</v>
      </c>
      <c r="S181" s="250">
        <v>0</v>
      </c>
      <c r="T181" s="25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52" t="s">
        <v>217</v>
      </c>
      <c r="AT181" s="252" t="s">
        <v>214</v>
      </c>
      <c r="AU181" s="252" t="s">
        <v>82</v>
      </c>
      <c r="AY181" s="16" t="s">
        <v>161</v>
      </c>
      <c r="BE181" s="253">
        <f>IF(N181="základní",J181,0)</f>
        <v>0</v>
      </c>
      <c r="BF181" s="253">
        <f>IF(N181="snížená",J181,0)</f>
        <v>0</v>
      </c>
      <c r="BG181" s="253">
        <f>IF(N181="zákl. přenesená",J181,0)</f>
        <v>0</v>
      </c>
      <c r="BH181" s="253">
        <f>IF(N181="sníž. přenesená",J181,0)</f>
        <v>0</v>
      </c>
      <c r="BI181" s="253">
        <f>IF(N181="nulová",J181,0)</f>
        <v>0</v>
      </c>
      <c r="BJ181" s="16" t="s">
        <v>80</v>
      </c>
      <c r="BK181" s="253">
        <f>ROUND(I181*H181,2)</f>
        <v>0</v>
      </c>
      <c r="BL181" s="16" t="s">
        <v>168</v>
      </c>
      <c r="BM181" s="252" t="s">
        <v>218</v>
      </c>
    </row>
    <row r="182" s="2" customFormat="1">
      <c r="A182" s="37"/>
      <c r="B182" s="38"/>
      <c r="C182" s="39"/>
      <c r="D182" s="254" t="s">
        <v>170</v>
      </c>
      <c r="E182" s="39"/>
      <c r="F182" s="255" t="s">
        <v>219</v>
      </c>
      <c r="G182" s="39"/>
      <c r="H182" s="39"/>
      <c r="I182" s="209"/>
      <c r="J182" s="39"/>
      <c r="K182" s="39"/>
      <c r="L182" s="43"/>
      <c r="M182" s="256"/>
      <c r="N182" s="257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170</v>
      </c>
      <c r="AU182" s="16" t="s">
        <v>82</v>
      </c>
    </row>
    <row r="183" s="2" customFormat="1">
      <c r="A183" s="37"/>
      <c r="B183" s="38"/>
      <c r="C183" s="39"/>
      <c r="D183" s="254" t="s">
        <v>189</v>
      </c>
      <c r="E183" s="39"/>
      <c r="F183" s="271" t="s">
        <v>197</v>
      </c>
      <c r="G183" s="39"/>
      <c r="H183" s="39"/>
      <c r="I183" s="209"/>
      <c r="J183" s="39"/>
      <c r="K183" s="39"/>
      <c r="L183" s="43"/>
      <c r="M183" s="256"/>
      <c r="N183" s="257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189</v>
      </c>
      <c r="AU183" s="16" t="s">
        <v>82</v>
      </c>
    </row>
    <row r="184" s="2" customFormat="1" ht="24.15" customHeight="1">
      <c r="A184" s="37"/>
      <c r="B184" s="38"/>
      <c r="C184" s="241" t="s">
        <v>227</v>
      </c>
      <c r="D184" s="241" t="s">
        <v>163</v>
      </c>
      <c r="E184" s="242" t="s">
        <v>220</v>
      </c>
      <c r="F184" s="243" t="s">
        <v>221</v>
      </c>
      <c r="G184" s="244" t="s">
        <v>222</v>
      </c>
      <c r="H184" s="245">
        <v>453.70800000000003</v>
      </c>
      <c r="I184" s="246"/>
      <c r="J184" s="247">
        <f>ROUND(I184*H184,2)</f>
        <v>0</v>
      </c>
      <c r="K184" s="243" t="s">
        <v>167</v>
      </c>
      <c r="L184" s="43"/>
      <c r="M184" s="248" t="s">
        <v>1</v>
      </c>
      <c r="N184" s="249" t="s">
        <v>38</v>
      </c>
      <c r="O184" s="90"/>
      <c r="P184" s="250">
        <f>O184*H184</f>
        <v>0</v>
      </c>
      <c r="Q184" s="250">
        <v>0</v>
      </c>
      <c r="R184" s="250">
        <f>Q184*H184</f>
        <v>0</v>
      </c>
      <c r="S184" s="250">
        <v>0</v>
      </c>
      <c r="T184" s="25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52" t="s">
        <v>168</v>
      </c>
      <c r="AT184" s="252" t="s">
        <v>163</v>
      </c>
      <c r="AU184" s="252" t="s">
        <v>82</v>
      </c>
      <c r="AY184" s="16" t="s">
        <v>161</v>
      </c>
      <c r="BE184" s="253">
        <f>IF(N184="základní",J184,0)</f>
        <v>0</v>
      </c>
      <c r="BF184" s="253">
        <f>IF(N184="snížená",J184,0)</f>
        <v>0</v>
      </c>
      <c r="BG184" s="253">
        <f>IF(N184="zákl. přenesená",J184,0)</f>
        <v>0</v>
      </c>
      <c r="BH184" s="253">
        <f>IF(N184="sníž. přenesená",J184,0)</f>
        <v>0</v>
      </c>
      <c r="BI184" s="253">
        <f>IF(N184="nulová",J184,0)</f>
        <v>0</v>
      </c>
      <c r="BJ184" s="16" t="s">
        <v>80</v>
      </c>
      <c r="BK184" s="253">
        <f>ROUND(I184*H184,2)</f>
        <v>0</v>
      </c>
      <c r="BL184" s="16" t="s">
        <v>168</v>
      </c>
      <c r="BM184" s="252" t="s">
        <v>223</v>
      </c>
    </row>
    <row r="185" s="2" customFormat="1">
      <c r="A185" s="37"/>
      <c r="B185" s="38"/>
      <c r="C185" s="39"/>
      <c r="D185" s="254" t="s">
        <v>170</v>
      </c>
      <c r="E185" s="39"/>
      <c r="F185" s="255" t="s">
        <v>224</v>
      </c>
      <c r="G185" s="39"/>
      <c r="H185" s="39"/>
      <c r="I185" s="209"/>
      <c r="J185" s="39"/>
      <c r="K185" s="39"/>
      <c r="L185" s="43"/>
      <c r="M185" s="256"/>
      <c r="N185" s="257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170</v>
      </c>
      <c r="AU185" s="16" t="s">
        <v>82</v>
      </c>
    </row>
    <row r="186" s="2" customFormat="1">
      <c r="A186" s="37"/>
      <c r="B186" s="38"/>
      <c r="C186" s="39"/>
      <c r="D186" s="258" t="s">
        <v>172</v>
      </c>
      <c r="E186" s="39"/>
      <c r="F186" s="259" t="s">
        <v>225</v>
      </c>
      <c r="G186" s="39"/>
      <c r="H186" s="39"/>
      <c r="I186" s="209"/>
      <c r="J186" s="39"/>
      <c r="K186" s="39"/>
      <c r="L186" s="43"/>
      <c r="M186" s="256"/>
      <c r="N186" s="257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172</v>
      </c>
      <c r="AU186" s="16" t="s">
        <v>82</v>
      </c>
    </row>
    <row r="187" s="2" customFormat="1">
      <c r="A187" s="37"/>
      <c r="B187" s="38"/>
      <c r="C187" s="39"/>
      <c r="D187" s="254" t="s">
        <v>189</v>
      </c>
      <c r="E187" s="39"/>
      <c r="F187" s="271" t="s">
        <v>190</v>
      </c>
      <c r="G187" s="39"/>
      <c r="H187" s="39"/>
      <c r="I187" s="209"/>
      <c r="J187" s="39"/>
      <c r="K187" s="39"/>
      <c r="L187" s="43"/>
      <c r="M187" s="256"/>
      <c r="N187" s="257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189</v>
      </c>
      <c r="AU187" s="16" t="s">
        <v>82</v>
      </c>
    </row>
    <row r="188" s="13" customFormat="1">
      <c r="A188" s="13"/>
      <c r="B188" s="260"/>
      <c r="C188" s="261"/>
      <c r="D188" s="254" t="s">
        <v>174</v>
      </c>
      <c r="E188" s="262" t="s">
        <v>1</v>
      </c>
      <c r="F188" s="263" t="s">
        <v>226</v>
      </c>
      <c r="G188" s="261"/>
      <c r="H188" s="264">
        <v>453.70800000000003</v>
      </c>
      <c r="I188" s="265"/>
      <c r="J188" s="261"/>
      <c r="K188" s="261"/>
      <c r="L188" s="266"/>
      <c r="M188" s="267"/>
      <c r="N188" s="268"/>
      <c r="O188" s="268"/>
      <c r="P188" s="268"/>
      <c r="Q188" s="268"/>
      <c r="R188" s="268"/>
      <c r="S188" s="268"/>
      <c r="T188" s="26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70" t="s">
        <v>174</v>
      </c>
      <c r="AU188" s="270" t="s">
        <v>82</v>
      </c>
      <c r="AV188" s="13" t="s">
        <v>82</v>
      </c>
      <c r="AW188" s="13" t="s">
        <v>30</v>
      </c>
      <c r="AX188" s="13" t="s">
        <v>80</v>
      </c>
      <c r="AY188" s="270" t="s">
        <v>161</v>
      </c>
    </row>
    <row r="189" s="2" customFormat="1" ht="16.5" customHeight="1">
      <c r="A189" s="37"/>
      <c r="B189" s="38"/>
      <c r="C189" s="241" t="s">
        <v>234</v>
      </c>
      <c r="D189" s="241" t="s">
        <v>163</v>
      </c>
      <c r="E189" s="242" t="s">
        <v>228</v>
      </c>
      <c r="F189" s="243" t="s">
        <v>229</v>
      </c>
      <c r="G189" s="244" t="s">
        <v>185</v>
      </c>
      <c r="H189" s="245">
        <v>252.06</v>
      </c>
      <c r="I189" s="246"/>
      <c r="J189" s="247">
        <f>ROUND(I189*H189,2)</f>
        <v>0</v>
      </c>
      <c r="K189" s="243" t="s">
        <v>167</v>
      </c>
      <c r="L189" s="43"/>
      <c r="M189" s="248" t="s">
        <v>1</v>
      </c>
      <c r="N189" s="249" t="s">
        <v>38</v>
      </c>
      <c r="O189" s="90"/>
      <c r="P189" s="250">
        <f>O189*H189</f>
        <v>0</v>
      </c>
      <c r="Q189" s="250">
        <v>0</v>
      </c>
      <c r="R189" s="250">
        <f>Q189*H189</f>
        <v>0</v>
      </c>
      <c r="S189" s="250">
        <v>0</v>
      </c>
      <c r="T189" s="25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52" t="s">
        <v>168</v>
      </c>
      <c r="AT189" s="252" t="s">
        <v>163</v>
      </c>
      <c r="AU189" s="252" t="s">
        <v>82</v>
      </c>
      <c r="AY189" s="16" t="s">
        <v>161</v>
      </c>
      <c r="BE189" s="253">
        <f>IF(N189="základní",J189,0)</f>
        <v>0</v>
      </c>
      <c r="BF189" s="253">
        <f>IF(N189="snížená",J189,0)</f>
        <v>0</v>
      </c>
      <c r="BG189" s="253">
        <f>IF(N189="zákl. přenesená",J189,0)</f>
        <v>0</v>
      </c>
      <c r="BH189" s="253">
        <f>IF(N189="sníž. přenesená",J189,0)</f>
        <v>0</v>
      </c>
      <c r="BI189" s="253">
        <f>IF(N189="nulová",J189,0)</f>
        <v>0</v>
      </c>
      <c r="BJ189" s="16" t="s">
        <v>80</v>
      </c>
      <c r="BK189" s="253">
        <f>ROUND(I189*H189,2)</f>
        <v>0</v>
      </c>
      <c r="BL189" s="16" t="s">
        <v>168</v>
      </c>
      <c r="BM189" s="252" t="s">
        <v>230</v>
      </c>
    </row>
    <row r="190" s="2" customFormat="1">
      <c r="A190" s="37"/>
      <c r="B190" s="38"/>
      <c r="C190" s="39"/>
      <c r="D190" s="254" t="s">
        <v>170</v>
      </c>
      <c r="E190" s="39"/>
      <c r="F190" s="255" t="s">
        <v>231</v>
      </c>
      <c r="G190" s="39"/>
      <c r="H190" s="39"/>
      <c r="I190" s="209"/>
      <c r="J190" s="39"/>
      <c r="K190" s="39"/>
      <c r="L190" s="43"/>
      <c r="M190" s="256"/>
      <c r="N190" s="257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170</v>
      </c>
      <c r="AU190" s="16" t="s">
        <v>82</v>
      </c>
    </row>
    <row r="191" s="2" customFormat="1">
      <c r="A191" s="37"/>
      <c r="B191" s="38"/>
      <c r="C191" s="39"/>
      <c r="D191" s="258" t="s">
        <v>172</v>
      </c>
      <c r="E191" s="39"/>
      <c r="F191" s="259" t="s">
        <v>232</v>
      </c>
      <c r="G191" s="39"/>
      <c r="H191" s="39"/>
      <c r="I191" s="209"/>
      <c r="J191" s="39"/>
      <c r="K191" s="39"/>
      <c r="L191" s="43"/>
      <c r="M191" s="256"/>
      <c r="N191" s="257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172</v>
      </c>
      <c r="AU191" s="16" t="s">
        <v>82</v>
      </c>
    </row>
    <row r="192" s="2" customFormat="1">
      <c r="A192" s="37"/>
      <c r="B192" s="38"/>
      <c r="C192" s="39"/>
      <c r="D192" s="254" t="s">
        <v>189</v>
      </c>
      <c r="E192" s="39"/>
      <c r="F192" s="271" t="s">
        <v>190</v>
      </c>
      <c r="G192" s="39"/>
      <c r="H192" s="39"/>
      <c r="I192" s="209"/>
      <c r="J192" s="39"/>
      <c r="K192" s="39"/>
      <c r="L192" s="43"/>
      <c r="M192" s="256"/>
      <c r="N192" s="257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189</v>
      </c>
      <c r="AU192" s="16" t="s">
        <v>82</v>
      </c>
    </row>
    <row r="193" s="13" customFormat="1">
      <c r="A193" s="13"/>
      <c r="B193" s="260"/>
      <c r="C193" s="261"/>
      <c r="D193" s="254" t="s">
        <v>174</v>
      </c>
      <c r="E193" s="262" t="s">
        <v>1</v>
      </c>
      <c r="F193" s="263" t="s">
        <v>114</v>
      </c>
      <c r="G193" s="261"/>
      <c r="H193" s="264">
        <v>252.06</v>
      </c>
      <c r="I193" s="265"/>
      <c r="J193" s="261"/>
      <c r="K193" s="261"/>
      <c r="L193" s="266"/>
      <c r="M193" s="267"/>
      <c r="N193" s="268"/>
      <c r="O193" s="268"/>
      <c r="P193" s="268"/>
      <c r="Q193" s="268"/>
      <c r="R193" s="268"/>
      <c r="S193" s="268"/>
      <c r="T193" s="26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70" t="s">
        <v>174</v>
      </c>
      <c r="AU193" s="270" t="s">
        <v>82</v>
      </c>
      <c r="AV193" s="13" t="s">
        <v>82</v>
      </c>
      <c r="AW193" s="13" t="s">
        <v>30</v>
      </c>
      <c r="AX193" s="13" t="s">
        <v>80</v>
      </c>
      <c r="AY193" s="270" t="s">
        <v>161</v>
      </c>
    </row>
    <row r="194" s="2" customFormat="1" ht="24.15" customHeight="1">
      <c r="A194" s="37"/>
      <c r="B194" s="38"/>
      <c r="C194" s="241" t="s">
        <v>241</v>
      </c>
      <c r="D194" s="241" t="s">
        <v>163</v>
      </c>
      <c r="E194" s="242" t="s">
        <v>467</v>
      </c>
      <c r="F194" s="243" t="s">
        <v>468</v>
      </c>
      <c r="G194" s="244" t="s">
        <v>185</v>
      </c>
      <c r="H194" s="245">
        <v>4.9139999999999997</v>
      </c>
      <c r="I194" s="246"/>
      <c r="J194" s="247">
        <f>ROUND(I194*H194,2)</f>
        <v>0</v>
      </c>
      <c r="K194" s="243" t="s">
        <v>167</v>
      </c>
      <c r="L194" s="43"/>
      <c r="M194" s="248" t="s">
        <v>1</v>
      </c>
      <c r="N194" s="249" t="s">
        <v>38</v>
      </c>
      <c r="O194" s="90"/>
      <c r="P194" s="250">
        <f>O194*H194</f>
        <v>0</v>
      </c>
      <c r="Q194" s="250">
        <v>0</v>
      </c>
      <c r="R194" s="250">
        <f>Q194*H194</f>
        <v>0</v>
      </c>
      <c r="S194" s="250">
        <v>0</v>
      </c>
      <c r="T194" s="25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52" t="s">
        <v>168</v>
      </c>
      <c r="AT194" s="252" t="s">
        <v>163</v>
      </c>
      <c r="AU194" s="252" t="s">
        <v>82</v>
      </c>
      <c r="AY194" s="16" t="s">
        <v>161</v>
      </c>
      <c r="BE194" s="253">
        <f>IF(N194="základní",J194,0)</f>
        <v>0</v>
      </c>
      <c r="BF194" s="253">
        <f>IF(N194="snížená",J194,0)</f>
        <v>0</v>
      </c>
      <c r="BG194" s="253">
        <f>IF(N194="zákl. přenesená",J194,0)</f>
        <v>0</v>
      </c>
      <c r="BH194" s="253">
        <f>IF(N194="sníž. přenesená",J194,0)</f>
        <v>0</v>
      </c>
      <c r="BI194" s="253">
        <f>IF(N194="nulová",J194,0)</f>
        <v>0</v>
      </c>
      <c r="BJ194" s="16" t="s">
        <v>80</v>
      </c>
      <c r="BK194" s="253">
        <f>ROUND(I194*H194,2)</f>
        <v>0</v>
      </c>
      <c r="BL194" s="16" t="s">
        <v>168</v>
      </c>
      <c r="BM194" s="252" t="s">
        <v>469</v>
      </c>
    </row>
    <row r="195" s="2" customFormat="1">
      <c r="A195" s="37"/>
      <c r="B195" s="38"/>
      <c r="C195" s="39"/>
      <c r="D195" s="254" t="s">
        <v>170</v>
      </c>
      <c r="E195" s="39"/>
      <c r="F195" s="255" t="s">
        <v>470</v>
      </c>
      <c r="G195" s="39"/>
      <c r="H195" s="39"/>
      <c r="I195" s="209"/>
      <c r="J195" s="39"/>
      <c r="K195" s="39"/>
      <c r="L195" s="43"/>
      <c r="M195" s="256"/>
      <c r="N195" s="257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170</v>
      </c>
      <c r="AU195" s="16" t="s">
        <v>82</v>
      </c>
    </row>
    <row r="196" s="2" customFormat="1">
      <c r="A196" s="37"/>
      <c r="B196" s="38"/>
      <c r="C196" s="39"/>
      <c r="D196" s="258" t="s">
        <v>172</v>
      </c>
      <c r="E196" s="39"/>
      <c r="F196" s="259" t="s">
        <v>471</v>
      </c>
      <c r="G196" s="39"/>
      <c r="H196" s="39"/>
      <c r="I196" s="209"/>
      <c r="J196" s="39"/>
      <c r="K196" s="39"/>
      <c r="L196" s="43"/>
      <c r="M196" s="256"/>
      <c r="N196" s="257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172</v>
      </c>
      <c r="AU196" s="16" t="s">
        <v>82</v>
      </c>
    </row>
    <row r="197" s="13" customFormat="1">
      <c r="A197" s="13"/>
      <c r="B197" s="260"/>
      <c r="C197" s="261"/>
      <c r="D197" s="254" t="s">
        <v>174</v>
      </c>
      <c r="E197" s="262" t="s">
        <v>1</v>
      </c>
      <c r="F197" s="263" t="s">
        <v>472</v>
      </c>
      <c r="G197" s="261"/>
      <c r="H197" s="264">
        <v>4.9139999999999997</v>
      </c>
      <c r="I197" s="265"/>
      <c r="J197" s="261"/>
      <c r="K197" s="261"/>
      <c r="L197" s="266"/>
      <c r="M197" s="267"/>
      <c r="N197" s="268"/>
      <c r="O197" s="268"/>
      <c r="P197" s="268"/>
      <c r="Q197" s="268"/>
      <c r="R197" s="268"/>
      <c r="S197" s="268"/>
      <c r="T197" s="26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70" t="s">
        <v>174</v>
      </c>
      <c r="AU197" s="270" t="s">
        <v>82</v>
      </c>
      <c r="AV197" s="13" t="s">
        <v>82</v>
      </c>
      <c r="AW197" s="13" t="s">
        <v>30</v>
      </c>
      <c r="AX197" s="13" t="s">
        <v>80</v>
      </c>
      <c r="AY197" s="270" t="s">
        <v>161</v>
      </c>
    </row>
    <row r="198" s="2" customFormat="1" ht="16.5" customHeight="1">
      <c r="A198" s="37"/>
      <c r="B198" s="38"/>
      <c r="C198" s="272" t="s">
        <v>248</v>
      </c>
      <c r="D198" s="272" t="s">
        <v>214</v>
      </c>
      <c r="E198" s="273" t="s">
        <v>473</v>
      </c>
      <c r="F198" s="274" t="s">
        <v>474</v>
      </c>
      <c r="G198" s="275" t="s">
        <v>222</v>
      </c>
      <c r="H198" s="276">
        <v>9.8279999999999994</v>
      </c>
      <c r="I198" s="277"/>
      <c r="J198" s="278">
        <f>ROUND(I198*H198,2)</f>
        <v>0</v>
      </c>
      <c r="K198" s="274" t="s">
        <v>167</v>
      </c>
      <c r="L198" s="279"/>
      <c r="M198" s="280" t="s">
        <v>1</v>
      </c>
      <c r="N198" s="281" t="s">
        <v>38</v>
      </c>
      <c r="O198" s="90"/>
      <c r="P198" s="250">
        <f>O198*H198</f>
        <v>0</v>
      </c>
      <c r="Q198" s="250">
        <v>1</v>
      </c>
      <c r="R198" s="250">
        <f>Q198*H198</f>
        <v>9.8279999999999994</v>
      </c>
      <c r="S198" s="250">
        <v>0</v>
      </c>
      <c r="T198" s="25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52" t="s">
        <v>217</v>
      </c>
      <c r="AT198" s="252" t="s">
        <v>214</v>
      </c>
      <c r="AU198" s="252" t="s">
        <v>82</v>
      </c>
      <c r="AY198" s="16" t="s">
        <v>161</v>
      </c>
      <c r="BE198" s="253">
        <f>IF(N198="základní",J198,0)</f>
        <v>0</v>
      </c>
      <c r="BF198" s="253">
        <f>IF(N198="snížená",J198,0)</f>
        <v>0</v>
      </c>
      <c r="BG198" s="253">
        <f>IF(N198="zákl. přenesená",J198,0)</f>
        <v>0</v>
      </c>
      <c r="BH198" s="253">
        <f>IF(N198="sníž. přenesená",J198,0)</f>
        <v>0</v>
      </c>
      <c r="BI198" s="253">
        <f>IF(N198="nulová",J198,0)</f>
        <v>0</v>
      </c>
      <c r="BJ198" s="16" t="s">
        <v>80</v>
      </c>
      <c r="BK198" s="253">
        <f>ROUND(I198*H198,2)</f>
        <v>0</v>
      </c>
      <c r="BL198" s="16" t="s">
        <v>168</v>
      </c>
      <c r="BM198" s="252" t="s">
        <v>475</v>
      </c>
    </row>
    <row r="199" s="2" customFormat="1">
      <c r="A199" s="37"/>
      <c r="B199" s="38"/>
      <c r="C199" s="39"/>
      <c r="D199" s="254" t="s">
        <v>170</v>
      </c>
      <c r="E199" s="39"/>
      <c r="F199" s="255" t="s">
        <v>474</v>
      </c>
      <c r="G199" s="39"/>
      <c r="H199" s="39"/>
      <c r="I199" s="209"/>
      <c r="J199" s="39"/>
      <c r="K199" s="39"/>
      <c r="L199" s="43"/>
      <c r="M199" s="256"/>
      <c r="N199" s="257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170</v>
      </c>
      <c r="AU199" s="16" t="s">
        <v>82</v>
      </c>
    </row>
    <row r="200" s="13" customFormat="1">
      <c r="A200" s="13"/>
      <c r="B200" s="260"/>
      <c r="C200" s="261"/>
      <c r="D200" s="254" t="s">
        <v>174</v>
      </c>
      <c r="E200" s="261"/>
      <c r="F200" s="263" t="s">
        <v>476</v>
      </c>
      <c r="G200" s="261"/>
      <c r="H200" s="264">
        <v>9.8279999999999994</v>
      </c>
      <c r="I200" s="265"/>
      <c r="J200" s="261"/>
      <c r="K200" s="261"/>
      <c r="L200" s="266"/>
      <c r="M200" s="267"/>
      <c r="N200" s="268"/>
      <c r="O200" s="268"/>
      <c r="P200" s="268"/>
      <c r="Q200" s="268"/>
      <c r="R200" s="268"/>
      <c r="S200" s="268"/>
      <c r="T200" s="26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70" t="s">
        <v>174</v>
      </c>
      <c r="AU200" s="270" t="s">
        <v>82</v>
      </c>
      <c r="AV200" s="13" t="s">
        <v>82</v>
      </c>
      <c r="AW200" s="13" t="s">
        <v>4</v>
      </c>
      <c r="AX200" s="13" t="s">
        <v>80</v>
      </c>
      <c r="AY200" s="270" t="s">
        <v>161</v>
      </c>
    </row>
    <row r="201" s="2" customFormat="1" ht="24.15" customHeight="1">
      <c r="A201" s="37"/>
      <c r="B201" s="38"/>
      <c r="C201" s="241" t="s">
        <v>255</v>
      </c>
      <c r="D201" s="241" t="s">
        <v>163</v>
      </c>
      <c r="E201" s="242" t="s">
        <v>477</v>
      </c>
      <c r="F201" s="243" t="s">
        <v>478</v>
      </c>
      <c r="G201" s="244" t="s">
        <v>166</v>
      </c>
      <c r="H201" s="245">
        <v>86</v>
      </c>
      <c r="I201" s="246"/>
      <c r="J201" s="247">
        <f>ROUND(I201*H201,2)</f>
        <v>0</v>
      </c>
      <c r="K201" s="243" t="s">
        <v>167</v>
      </c>
      <c r="L201" s="43"/>
      <c r="M201" s="248" t="s">
        <v>1</v>
      </c>
      <c r="N201" s="249" t="s">
        <v>38</v>
      </c>
      <c r="O201" s="90"/>
      <c r="P201" s="250">
        <f>O201*H201</f>
        <v>0</v>
      </c>
      <c r="Q201" s="250">
        <v>0</v>
      </c>
      <c r="R201" s="250">
        <f>Q201*H201</f>
        <v>0</v>
      </c>
      <c r="S201" s="250">
        <v>0</v>
      </c>
      <c r="T201" s="25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52" t="s">
        <v>168</v>
      </c>
      <c r="AT201" s="252" t="s">
        <v>163</v>
      </c>
      <c r="AU201" s="252" t="s">
        <v>82</v>
      </c>
      <c r="AY201" s="16" t="s">
        <v>161</v>
      </c>
      <c r="BE201" s="253">
        <f>IF(N201="základní",J201,0)</f>
        <v>0</v>
      </c>
      <c r="BF201" s="253">
        <f>IF(N201="snížená",J201,0)</f>
        <v>0</v>
      </c>
      <c r="BG201" s="253">
        <f>IF(N201="zákl. přenesená",J201,0)</f>
        <v>0</v>
      </c>
      <c r="BH201" s="253">
        <f>IF(N201="sníž. přenesená",J201,0)</f>
        <v>0</v>
      </c>
      <c r="BI201" s="253">
        <f>IF(N201="nulová",J201,0)</f>
        <v>0</v>
      </c>
      <c r="BJ201" s="16" t="s">
        <v>80</v>
      </c>
      <c r="BK201" s="253">
        <f>ROUND(I201*H201,2)</f>
        <v>0</v>
      </c>
      <c r="BL201" s="16" t="s">
        <v>168</v>
      </c>
      <c r="BM201" s="252" t="s">
        <v>479</v>
      </c>
    </row>
    <row r="202" s="2" customFormat="1">
      <c r="A202" s="37"/>
      <c r="B202" s="38"/>
      <c r="C202" s="39"/>
      <c r="D202" s="254" t="s">
        <v>170</v>
      </c>
      <c r="E202" s="39"/>
      <c r="F202" s="255" t="s">
        <v>480</v>
      </c>
      <c r="G202" s="39"/>
      <c r="H202" s="39"/>
      <c r="I202" s="209"/>
      <c r="J202" s="39"/>
      <c r="K202" s="39"/>
      <c r="L202" s="43"/>
      <c r="M202" s="256"/>
      <c r="N202" s="257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170</v>
      </c>
      <c r="AU202" s="16" t="s">
        <v>82</v>
      </c>
    </row>
    <row r="203" s="2" customFormat="1">
      <c r="A203" s="37"/>
      <c r="B203" s="38"/>
      <c r="C203" s="39"/>
      <c r="D203" s="258" t="s">
        <v>172</v>
      </c>
      <c r="E203" s="39"/>
      <c r="F203" s="259" t="s">
        <v>481</v>
      </c>
      <c r="G203" s="39"/>
      <c r="H203" s="39"/>
      <c r="I203" s="209"/>
      <c r="J203" s="39"/>
      <c r="K203" s="39"/>
      <c r="L203" s="43"/>
      <c r="M203" s="256"/>
      <c r="N203" s="257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172</v>
      </c>
      <c r="AU203" s="16" t="s">
        <v>82</v>
      </c>
    </row>
    <row r="204" s="13" customFormat="1">
      <c r="A204" s="13"/>
      <c r="B204" s="260"/>
      <c r="C204" s="261"/>
      <c r="D204" s="254" t="s">
        <v>174</v>
      </c>
      <c r="E204" s="262" t="s">
        <v>1</v>
      </c>
      <c r="F204" s="263" t="s">
        <v>482</v>
      </c>
      <c r="G204" s="261"/>
      <c r="H204" s="264">
        <v>86</v>
      </c>
      <c r="I204" s="265"/>
      <c r="J204" s="261"/>
      <c r="K204" s="261"/>
      <c r="L204" s="266"/>
      <c r="M204" s="267"/>
      <c r="N204" s="268"/>
      <c r="O204" s="268"/>
      <c r="P204" s="268"/>
      <c r="Q204" s="268"/>
      <c r="R204" s="268"/>
      <c r="S204" s="268"/>
      <c r="T204" s="26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70" t="s">
        <v>174</v>
      </c>
      <c r="AU204" s="270" t="s">
        <v>82</v>
      </c>
      <c r="AV204" s="13" t="s">
        <v>82</v>
      </c>
      <c r="AW204" s="13" t="s">
        <v>30</v>
      </c>
      <c r="AX204" s="13" t="s">
        <v>80</v>
      </c>
      <c r="AY204" s="270" t="s">
        <v>161</v>
      </c>
    </row>
    <row r="205" s="2" customFormat="1" ht="24.15" customHeight="1">
      <c r="A205" s="37"/>
      <c r="B205" s="38"/>
      <c r="C205" s="241" t="s">
        <v>262</v>
      </c>
      <c r="D205" s="241" t="s">
        <v>163</v>
      </c>
      <c r="E205" s="242" t="s">
        <v>483</v>
      </c>
      <c r="F205" s="243" t="s">
        <v>484</v>
      </c>
      <c r="G205" s="244" t="s">
        <v>166</v>
      </c>
      <c r="H205" s="245">
        <v>86</v>
      </c>
      <c r="I205" s="246"/>
      <c r="J205" s="247">
        <f>ROUND(I205*H205,2)</f>
        <v>0</v>
      </c>
      <c r="K205" s="243" t="s">
        <v>167</v>
      </c>
      <c r="L205" s="43"/>
      <c r="M205" s="248" t="s">
        <v>1</v>
      </c>
      <c r="N205" s="249" t="s">
        <v>38</v>
      </c>
      <c r="O205" s="90"/>
      <c r="P205" s="250">
        <f>O205*H205</f>
        <v>0</v>
      </c>
      <c r="Q205" s="250">
        <v>0</v>
      </c>
      <c r="R205" s="250">
        <f>Q205*H205</f>
        <v>0</v>
      </c>
      <c r="S205" s="250">
        <v>0</v>
      </c>
      <c r="T205" s="25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52" t="s">
        <v>168</v>
      </c>
      <c r="AT205" s="252" t="s">
        <v>163</v>
      </c>
      <c r="AU205" s="252" t="s">
        <v>82</v>
      </c>
      <c r="AY205" s="16" t="s">
        <v>161</v>
      </c>
      <c r="BE205" s="253">
        <f>IF(N205="základní",J205,0)</f>
        <v>0</v>
      </c>
      <c r="BF205" s="253">
        <f>IF(N205="snížená",J205,0)</f>
        <v>0</v>
      </c>
      <c r="BG205" s="253">
        <f>IF(N205="zákl. přenesená",J205,0)</f>
        <v>0</v>
      </c>
      <c r="BH205" s="253">
        <f>IF(N205="sníž. přenesená",J205,0)</f>
        <v>0</v>
      </c>
      <c r="BI205" s="253">
        <f>IF(N205="nulová",J205,0)</f>
        <v>0</v>
      </c>
      <c r="BJ205" s="16" t="s">
        <v>80</v>
      </c>
      <c r="BK205" s="253">
        <f>ROUND(I205*H205,2)</f>
        <v>0</v>
      </c>
      <c r="BL205" s="16" t="s">
        <v>168</v>
      </c>
      <c r="BM205" s="252" t="s">
        <v>485</v>
      </c>
    </row>
    <row r="206" s="2" customFormat="1">
      <c r="A206" s="37"/>
      <c r="B206" s="38"/>
      <c r="C206" s="39"/>
      <c r="D206" s="254" t="s">
        <v>170</v>
      </c>
      <c r="E206" s="39"/>
      <c r="F206" s="255" t="s">
        <v>486</v>
      </c>
      <c r="G206" s="39"/>
      <c r="H206" s="39"/>
      <c r="I206" s="209"/>
      <c r="J206" s="39"/>
      <c r="K206" s="39"/>
      <c r="L206" s="43"/>
      <c r="M206" s="256"/>
      <c r="N206" s="257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170</v>
      </c>
      <c r="AU206" s="16" t="s">
        <v>82</v>
      </c>
    </row>
    <row r="207" s="2" customFormat="1">
      <c r="A207" s="37"/>
      <c r="B207" s="38"/>
      <c r="C207" s="39"/>
      <c r="D207" s="258" t="s">
        <v>172</v>
      </c>
      <c r="E207" s="39"/>
      <c r="F207" s="259" t="s">
        <v>487</v>
      </c>
      <c r="G207" s="39"/>
      <c r="H207" s="39"/>
      <c r="I207" s="209"/>
      <c r="J207" s="39"/>
      <c r="K207" s="39"/>
      <c r="L207" s="43"/>
      <c r="M207" s="256"/>
      <c r="N207" s="257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172</v>
      </c>
      <c r="AU207" s="16" t="s">
        <v>82</v>
      </c>
    </row>
    <row r="208" s="13" customFormat="1">
      <c r="A208" s="13"/>
      <c r="B208" s="260"/>
      <c r="C208" s="261"/>
      <c r="D208" s="254" t="s">
        <v>174</v>
      </c>
      <c r="E208" s="262" t="s">
        <v>1</v>
      </c>
      <c r="F208" s="263" t="s">
        <v>441</v>
      </c>
      <c r="G208" s="261"/>
      <c r="H208" s="264">
        <v>86</v>
      </c>
      <c r="I208" s="265"/>
      <c r="J208" s="261"/>
      <c r="K208" s="261"/>
      <c r="L208" s="266"/>
      <c r="M208" s="267"/>
      <c r="N208" s="268"/>
      <c r="O208" s="268"/>
      <c r="P208" s="268"/>
      <c r="Q208" s="268"/>
      <c r="R208" s="268"/>
      <c r="S208" s="268"/>
      <c r="T208" s="26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70" t="s">
        <v>174</v>
      </c>
      <c r="AU208" s="270" t="s">
        <v>82</v>
      </c>
      <c r="AV208" s="13" t="s">
        <v>82</v>
      </c>
      <c r="AW208" s="13" t="s">
        <v>30</v>
      </c>
      <c r="AX208" s="13" t="s">
        <v>80</v>
      </c>
      <c r="AY208" s="270" t="s">
        <v>161</v>
      </c>
    </row>
    <row r="209" s="2" customFormat="1" ht="16.5" customHeight="1">
      <c r="A209" s="37"/>
      <c r="B209" s="38"/>
      <c r="C209" s="272" t="s">
        <v>8</v>
      </c>
      <c r="D209" s="272" t="s">
        <v>214</v>
      </c>
      <c r="E209" s="273" t="s">
        <v>488</v>
      </c>
      <c r="F209" s="274" t="s">
        <v>489</v>
      </c>
      <c r="G209" s="275" t="s">
        <v>490</v>
      </c>
      <c r="H209" s="276">
        <v>1.72</v>
      </c>
      <c r="I209" s="277"/>
      <c r="J209" s="278">
        <f>ROUND(I209*H209,2)</f>
        <v>0</v>
      </c>
      <c r="K209" s="274" t="s">
        <v>167</v>
      </c>
      <c r="L209" s="279"/>
      <c r="M209" s="280" t="s">
        <v>1</v>
      </c>
      <c r="N209" s="281" t="s">
        <v>38</v>
      </c>
      <c r="O209" s="90"/>
      <c r="P209" s="250">
        <f>O209*H209</f>
        <v>0</v>
      </c>
      <c r="Q209" s="250">
        <v>0.001</v>
      </c>
      <c r="R209" s="250">
        <f>Q209*H209</f>
        <v>0.00172</v>
      </c>
      <c r="S209" s="250">
        <v>0</v>
      </c>
      <c r="T209" s="25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52" t="s">
        <v>217</v>
      </c>
      <c r="AT209" s="252" t="s">
        <v>214</v>
      </c>
      <c r="AU209" s="252" t="s">
        <v>82</v>
      </c>
      <c r="AY209" s="16" t="s">
        <v>161</v>
      </c>
      <c r="BE209" s="253">
        <f>IF(N209="základní",J209,0)</f>
        <v>0</v>
      </c>
      <c r="BF209" s="253">
        <f>IF(N209="snížená",J209,0)</f>
        <v>0</v>
      </c>
      <c r="BG209" s="253">
        <f>IF(N209="zákl. přenesená",J209,0)</f>
        <v>0</v>
      </c>
      <c r="BH209" s="253">
        <f>IF(N209="sníž. přenesená",J209,0)</f>
        <v>0</v>
      </c>
      <c r="BI209" s="253">
        <f>IF(N209="nulová",J209,0)</f>
        <v>0</v>
      </c>
      <c r="BJ209" s="16" t="s">
        <v>80</v>
      </c>
      <c r="BK209" s="253">
        <f>ROUND(I209*H209,2)</f>
        <v>0</v>
      </c>
      <c r="BL209" s="16" t="s">
        <v>168</v>
      </c>
      <c r="BM209" s="252" t="s">
        <v>491</v>
      </c>
    </row>
    <row r="210" s="2" customFormat="1">
      <c r="A210" s="37"/>
      <c r="B210" s="38"/>
      <c r="C210" s="39"/>
      <c r="D210" s="254" t="s">
        <v>170</v>
      </c>
      <c r="E210" s="39"/>
      <c r="F210" s="255" t="s">
        <v>489</v>
      </c>
      <c r="G210" s="39"/>
      <c r="H210" s="39"/>
      <c r="I210" s="209"/>
      <c r="J210" s="39"/>
      <c r="K210" s="39"/>
      <c r="L210" s="43"/>
      <c r="M210" s="256"/>
      <c r="N210" s="257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170</v>
      </c>
      <c r="AU210" s="16" t="s">
        <v>82</v>
      </c>
    </row>
    <row r="211" s="13" customFormat="1">
      <c r="A211" s="13"/>
      <c r="B211" s="260"/>
      <c r="C211" s="261"/>
      <c r="D211" s="254" t="s">
        <v>174</v>
      </c>
      <c r="E211" s="261"/>
      <c r="F211" s="263" t="s">
        <v>492</v>
      </c>
      <c r="G211" s="261"/>
      <c r="H211" s="264">
        <v>1.72</v>
      </c>
      <c r="I211" s="265"/>
      <c r="J211" s="261"/>
      <c r="K211" s="261"/>
      <c r="L211" s="266"/>
      <c r="M211" s="267"/>
      <c r="N211" s="268"/>
      <c r="O211" s="268"/>
      <c r="P211" s="268"/>
      <c r="Q211" s="268"/>
      <c r="R211" s="268"/>
      <c r="S211" s="268"/>
      <c r="T211" s="26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70" t="s">
        <v>174</v>
      </c>
      <c r="AU211" s="270" t="s">
        <v>82</v>
      </c>
      <c r="AV211" s="13" t="s">
        <v>82</v>
      </c>
      <c r="AW211" s="13" t="s">
        <v>4</v>
      </c>
      <c r="AX211" s="13" t="s">
        <v>80</v>
      </c>
      <c r="AY211" s="270" t="s">
        <v>161</v>
      </c>
    </row>
    <row r="212" s="12" customFormat="1" ht="22.8" customHeight="1">
      <c r="A212" s="12"/>
      <c r="B212" s="225"/>
      <c r="C212" s="226"/>
      <c r="D212" s="227" t="s">
        <v>72</v>
      </c>
      <c r="E212" s="239" t="s">
        <v>168</v>
      </c>
      <c r="F212" s="239" t="s">
        <v>493</v>
      </c>
      <c r="G212" s="226"/>
      <c r="H212" s="226"/>
      <c r="I212" s="229"/>
      <c r="J212" s="240">
        <f>BK212</f>
        <v>0</v>
      </c>
      <c r="K212" s="226"/>
      <c r="L212" s="231"/>
      <c r="M212" s="232"/>
      <c r="N212" s="233"/>
      <c r="O212" s="233"/>
      <c r="P212" s="234">
        <f>SUM(P213:P216)</f>
        <v>0</v>
      </c>
      <c r="Q212" s="233"/>
      <c r="R212" s="234">
        <f>SUM(R213:R216)</f>
        <v>0</v>
      </c>
      <c r="S212" s="233"/>
      <c r="T212" s="235">
        <f>SUM(T213:T216)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36" t="s">
        <v>80</v>
      </c>
      <c r="AT212" s="237" t="s">
        <v>72</v>
      </c>
      <c r="AU212" s="237" t="s">
        <v>80</v>
      </c>
      <c r="AY212" s="236" t="s">
        <v>161</v>
      </c>
      <c r="BK212" s="238">
        <f>SUM(BK213:BK216)</f>
        <v>0</v>
      </c>
    </row>
    <row r="213" s="2" customFormat="1" ht="16.5" customHeight="1">
      <c r="A213" s="37"/>
      <c r="B213" s="38"/>
      <c r="C213" s="241" t="s">
        <v>275</v>
      </c>
      <c r="D213" s="241" t="s">
        <v>163</v>
      </c>
      <c r="E213" s="242" t="s">
        <v>494</v>
      </c>
      <c r="F213" s="243" t="s">
        <v>495</v>
      </c>
      <c r="G213" s="244" t="s">
        <v>185</v>
      </c>
      <c r="H213" s="245">
        <v>1.26</v>
      </c>
      <c r="I213" s="246"/>
      <c r="J213" s="247">
        <f>ROUND(I213*H213,2)</f>
        <v>0</v>
      </c>
      <c r="K213" s="243" t="s">
        <v>167</v>
      </c>
      <c r="L213" s="43"/>
      <c r="M213" s="248" t="s">
        <v>1</v>
      </c>
      <c r="N213" s="249" t="s">
        <v>38</v>
      </c>
      <c r="O213" s="90"/>
      <c r="P213" s="250">
        <f>O213*H213</f>
        <v>0</v>
      </c>
      <c r="Q213" s="250">
        <v>0</v>
      </c>
      <c r="R213" s="250">
        <f>Q213*H213</f>
        <v>0</v>
      </c>
      <c r="S213" s="250">
        <v>0</v>
      </c>
      <c r="T213" s="25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52" t="s">
        <v>168</v>
      </c>
      <c r="AT213" s="252" t="s">
        <v>163</v>
      </c>
      <c r="AU213" s="252" t="s">
        <v>82</v>
      </c>
      <c r="AY213" s="16" t="s">
        <v>161</v>
      </c>
      <c r="BE213" s="253">
        <f>IF(N213="základní",J213,0)</f>
        <v>0</v>
      </c>
      <c r="BF213" s="253">
        <f>IF(N213="snížená",J213,0)</f>
        <v>0</v>
      </c>
      <c r="BG213" s="253">
        <f>IF(N213="zákl. přenesená",J213,0)</f>
        <v>0</v>
      </c>
      <c r="BH213" s="253">
        <f>IF(N213="sníž. přenesená",J213,0)</f>
        <v>0</v>
      </c>
      <c r="BI213" s="253">
        <f>IF(N213="nulová",J213,0)</f>
        <v>0</v>
      </c>
      <c r="BJ213" s="16" t="s">
        <v>80</v>
      </c>
      <c r="BK213" s="253">
        <f>ROUND(I213*H213,2)</f>
        <v>0</v>
      </c>
      <c r="BL213" s="16" t="s">
        <v>168</v>
      </c>
      <c r="BM213" s="252" t="s">
        <v>496</v>
      </c>
    </row>
    <row r="214" s="2" customFormat="1">
      <c r="A214" s="37"/>
      <c r="B214" s="38"/>
      <c r="C214" s="39"/>
      <c r="D214" s="254" t="s">
        <v>170</v>
      </c>
      <c r="E214" s="39"/>
      <c r="F214" s="255" t="s">
        <v>497</v>
      </c>
      <c r="G214" s="39"/>
      <c r="H214" s="39"/>
      <c r="I214" s="209"/>
      <c r="J214" s="39"/>
      <c r="K214" s="39"/>
      <c r="L214" s="43"/>
      <c r="M214" s="256"/>
      <c r="N214" s="257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170</v>
      </c>
      <c r="AU214" s="16" t="s">
        <v>82</v>
      </c>
    </row>
    <row r="215" s="2" customFormat="1">
      <c r="A215" s="37"/>
      <c r="B215" s="38"/>
      <c r="C215" s="39"/>
      <c r="D215" s="258" t="s">
        <v>172</v>
      </c>
      <c r="E215" s="39"/>
      <c r="F215" s="259" t="s">
        <v>498</v>
      </c>
      <c r="G215" s="39"/>
      <c r="H215" s="39"/>
      <c r="I215" s="209"/>
      <c r="J215" s="39"/>
      <c r="K215" s="39"/>
      <c r="L215" s="43"/>
      <c r="M215" s="256"/>
      <c r="N215" s="257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172</v>
      </c>
      <c r="AU215" s="16" t="s">
        <v>82</v>
      </c>
    </row>
    <row r="216" s="13" customFormat="1">
      <c r="A216" s="13"/>
      <c r="B216" s="260"/>
      <c r="C216" s="261"/>
      <c r="D216" s="254" t="s">
        <v>174</v>
      </c>
      <c r="E216" s="262" t="s">
        <v>1</v>
      </c>
      <c r="F216" s="263" t="s">
        <v>499</v>
      </c>
      <c r="G216" s="261"/>
      <c r="H216" s="264">
        <v>1.26</v>
      </c>
      <c r="I216" s="265"/>
      <c r="J216" s="261"/>
      <c r="K216" s="261"/>
      <c r="L216" s="266"/>
      <c r="M216" s="267"/>
      <c r="N216" s="268"/>
      <c r="O216" s="268"/>
      <c r="P216" s="268"/>
      <c r="Q216" s="268"/>
      <c r="R216" s="268"/>
      <c r="S216" s="268"/>
      <c r="T216" s="26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70" t="s">
        <v>174</v>
      </c>
      <c r="AU216" s="270" t="s">
        <v>82</v>
      </c>
      <c r="AV216" s="13" t="s">
        <v>82</v>
      </c>
      <c r="AW216" s="13" t="s">
        <v>30</v>
      </c>
      <c r="AX216" s="13" t="s">
        <v>80</v>
      </c>
      <c r="AY216" s="270" t="s">
        <v>161</v>
      </c>
    </row>
    <row r="217" s="12" customFormat="1" ht="22.8" customHeight="1">
      <c r="A217" s="12"/>
      <c r="B217" s="225"/>
      <c r="C217" s="226"/>
      <c r="D217" s="227" t="s">
        <v>72</v>
      </c>
      <c r="E217" s="239" t="s">
        <v>199</v>
      </c>
      <c r="F217" s="239" t="s">
        <v>233</v>
      </c>
      <c r="G217" s="226"/>
      <c r="H217" s="226"/>
      <c r="I217" s="229"/>
      <c r="J217" s="240">
        <f>BK217</f>
        <v>0</v>
      </c>
      <c r="K217" s="226"/>
      <c r="L217" s="231"/>
      <c r="M217" s="232"/>
      <c r="N217" s="233"/>
      <c r="O217" s="233"/>
      <c r="P217" s="234">
        <f>SUM(P218:P232)</f>
        <v>0</v>
      </c>
      <c r="Q217" s="233"/>
      <c r="R217" s="234">
        <f>SUM(R218:R232)</f>
        <v>41.53989</v>
      </c>
      <c r="S217" s="233"/>
      <c r="T217" s="235">
        <f>SUM(T218:T232)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36" t="s">
        <v>80</v>
      </c>
      <c r="AT217" s="237" t="s">
        <v>72</v>
      </c>
      <c r="AU217" s="237" t="s">
        <v>80</v>
      </c>
      <c r="AY217" s="236" t="s">
        <v>161</v>
      </c>
      <c r="BK217" s="238">
        <f>SUM(BK218:BK232)</f>
        <v>0</v>
      </c>
    </row>
    <row r="218" s="2" customFormat="1" ht="16.5" customHeight="1">
      <c r="A218" s="37"/>
      <c r="B218" s="38"/>
      <c r="C218" s="241" t="s">
        <v>282</v>
      </c>
      <c r="D218" s="241" t="s">
        <v>163</v>
      </c>
      <c r="E218" s="242" t="s">
        <v>500</v>
      </c>
      <c r="F218" s="243" t="s">
        <v>501</v>
      </c>
      <c r="G218" s="244" t="s">
        <v>166</v>
      </c>
      <c r="H218" s="245">
        <v>177</v>
      </c>
      <c r="I218" s="246"/>
      <c r="J218" s="247">
        <f>ROUND(I218*H218,2)</f>
        <v>0</v>
      </c>
      <c r="K218" s="243" t="s">
        <v>167</v>
      </c>
      <c r="L218" s="43"/>
      <c r="M218" s="248" t="s">
        <v>1</v>
      </c>
      <c r="N218" s="249" t="s">
        <v>38</v>
      </c>
      <c r="O218" s="90"/>
      <c r="P218" s="250">
        <f>O218*H218</f>
        <v>0</v>
      </c>
      <c r="Q218" s="250">
        <v>0</v>
      </c>
      <c r="R218" s="250">
        <f>Q218*H218</f>
        <v>0</v>
      </c>
      <c r="S218" s="250">
        <v>0</v>
      </c>
      <c r="T218" s="25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52" t="s">
        <v>168</v>
      </c>
      <c r="AT218" s="252" t="s">
        <v>163</v>
      </c>
      <c r="AU218" s="252" t="s">
        <v>82</v>
      </c>
      <c r="AY218" s="16" t="s">
        <v>161</v>
      </c>
      <c r="BE218" s="253">
        <f>IF(N218="základní",J218,0)</f>
        <v>0</v>
      </c>
      <c r="BF218" s="253">
        <f>IF(N218="snížená",J218,0)</f>
        <v>0</v>
      </c>
      <c r="BG218" s="253">
        <f>IF(N218="zákl. přenesená",J218,0)</f>
        <v>0</v>
      </c>
      <c r="BH218" s="253">
        <f>IF(N218="sníž. přenesená",J218,0)</f>
        <v>0</v>
      </c>
      <c r="BI218" s="253">
        <f>IF(N218="nulová",J218,0)</f>
        <v>0</v>
      </c>
      <c r="BJ218" s="16" t="s">
        <v>80</v>
      </c>
      <c r="BK218" s="253">
        <f>ROUND(I218*H218,2)</f>
        <v>0</v>
      </c>
      <c r="BL218" s="16" t="s">
        <v>168</v>
      </c>
      <c r="BM218" s="252" t="s">
        <v>502</v>
      </c>
    </row>
    <row r="219" s="2" customFormat="1">
      <c r="A219" s="37"/>
      <c r="B219" s="38"/>
      <c r="C219" s="39"/>
      <c r="D219" s="254" t="s">
        <v>170</v>
      </c>
      <c r="E219" s="39"/>
      <c r="F219" s="255" t="s">
        <v>503</v>
      </c>
      <c r="G219" s="39"/>
      <c r="H219" s="39"/>
      <c r="I219" s="209"/>
      <c r="J219" s="39"/>
      <c r="K219" s="39"/>
      <c r="L219" s="43"/>
      <c r="M219" s="256"/>
      <c r="N219" s="257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170</v>
      </c>
      <c r="AU219" s="16" t="s">
        <v>82</v>
      </c>
    </row>
    <row r="220" s="2" customFormat="1">
      <c r="A220" s="37"/>
      <c r="B220" s="38"/>
      <c r="C220" s="39"/>
      <c r="D220" s="258" t="s">
        <v>172</v>
      </c>
      <c r="E220" s="39"/>
      <c r="F220" s="259" t="s">
        <v>504</v>
      </c>
      <c r="G220" s="39"/>
      <c r="H220" s="39"/>
      <c r="I220" s="209"/>
      <c r="J220" s="39"/>
      <c r="K220" s="39"/>
      <c r="L220" s="43"/>
      <c r="M220" s="256"/>
      <c r="N220" s="257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172</v>
      </c>
      <c r="AU220" s="16" t="s">
        <v>82</v>
      </c>
    </row>
    <row r="221" s="13" customFormat="1">
      <c r="A221" s="13"/>
      <c r="B221" s="260"/>
      <c r="C221" s="261"/>
      <c r="D221" s="254" t="s">
        <v>174</v>
      </c>
      <c r="E221" s="262" t="s">
        <v>1</v>
      </c>
      <c r="F221" s="263" t="s">
        <v>505</v>
      </c>
      <c r="G221" s="261"/>
      <c r="H221" s="264">
        <v>177</v>
      </c>
      <c r="I221" s="265"/>
      <c r="J221" s="261"/>
      <c r="K221" s="261"/>
      <c r="L221" s="266"/>
      <c r="M221" s="267"/>
      <c r="N221" s="268"/>
      <c r="O221" s="268"/>
      <c r="P221" s="268"/>
      <c r="Q221" s="268"/>
      <c r="R221" s="268"/>
      <c r="S221" s="268"/>
      <c r="T221" s="26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70" t="s">
        <v>174</v>
      </c>
      <c r="AU221" s="270" t="s">
        <v>82</v>
      </c>
      <c r="AV221" s="13" t="s">
        <v>82</v>
      </c>
      <c r="AW221" s="13" t="s">
        <v>30</v>
      </c>
      <c r="AX221" s="13" t="s">
        <v>80</v>
      </c>
      <c r="AY221" s="270" t="s">
        <v>161</v>
      </c>
    </row>
    <row r="222" s="2" customFormat="1" ht="24.15" customHeight="1">
      <c r="A222" s="37"/>
      <c r="B222" s="38"/>
      <c r="C222" s="241" t="s">
        <v>291</v>
      </c>
      <c r="D222" s="241" t="s">
        <v>163</v>
      </c>
      <c r="E222" s="242" t="s">
        <v>506</v>
      </c>
      <c r="F222" s="243" t="s">
        <v>507</v>
      </c>
      <c r="G222" s="244" t="s">
        <v>166</v>
      </c>
      <c r="H222" s="245">
        <v>177</v>
      </c>
      <c r="I222" s="246"/>
      <c r="J222" s="247">
        <f>ROUND(I222*H222,2)</f>
        <v>0</v>
      </c>
      <c r="K222" s="243" t="s">
        <v>167</v>
      </c>
      <c r="L222" s="43"/>
      <c r="M222" s="248" t="s">
        <v>1</v>
      </c>
      <c r="N222" s="249" t="s">
        <v>38</v>
      </c>
      <c r="O222" s="90"/>
      <c r="P222" s="250">
        <f>O222*H222</f>
        <v>0</v>
      </c>
      <c r="Q222" s="250">
        <v>0.098000000000000004</v>
      </c>
      <c r="R222" s="250">
        <f>Q222*H222</f>
        <v>17.346</v>
      </c>
      <c r="S222" s="250">
        <v>0</v>
      </c>
      <c r="T222" s="25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52" t="s">
        <v>168</v>
      </c>
      <c r="AT222" s="252" t="s">
        <v>163</v>
      </c>
      <c r="AU222" s="252" t="s">
        <v>82</v>
      </c>
      <c r="AY222" s="16" t="s">
        <v>161</v>
      </c>
      <c r="BE222" s="253">
        <f>IF(N222="základní",J222,0)</f>
        <v>0</v>
      </c>
      <c r="BF222" s="253">
        <f>IF(N222="snížená",J222,0)</f>
        <v>0</v>
      </c>
      <c r="BG222" s="253">
        <f>IF(N222="zákl. přenesená",J222,0)</f>
        <v>0</v>
      </c>
      <c r="BH222" s="253">
        <f>IF(N222="sníž. přenesená",J222,0)</f>
        <v>0</v>
      </c>
      <c r="BI222" s="253">
        <f>IF(N222="nulová",J222,0)</f>
        <v>0</v>
      </c>
      <c r="BJ222" s="16" t="s">
        <v>80</v>
      </c>
      <c r="BK222" s="253">
        <f>ROUND(I222*H222,2)</f>
        <v>0</v>
      </c>
      <c r="BL222" s="16" t="s">
        <v>168</v>
      </c>
      <c r="BM222" s="252" t="s">
        <v>508</v>
      </c>
    </row>
    <row r="223" s="2" customFormat="1">
      <c r="A223" s="37"/>
      <c r="B223" s="38"/>
      <c r="C223" s="39"/>
      <c r="D223" s="254" t="s">
        <v>170</v>
      </c>
      <c r="E223" s="39"/>
      <c r="F223" s="255" t="s">
        <v>509</v>
      </c>
      <c r="G223" s="39"/>
      <c r="H223" s="39"/>
      <c r="I223" s="209"/>
      <c r="J223" s="39"/>
      <c r="K223" s="39"/>
      <c r="L223" s="43"/>
      <c r="M223" s="256"/>
      <c r="N223" s="257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170</v>
      </c>
      <c r="AU223" s="16" t="s">
        <v>82</v>
      </c>
    </row>
    <row r="224" s="2" customFormat="1">
      <c r="A224" s="37"/>
      <c r="B224" s="38"/>
      <c r="C224" s="39"/>
      <c r="D224" s="258" t="s">
        <v>172</v>
      </c>
      <c r="E224" s="39"/>
      <c r="F224" s="259" t="s">
        <v>510</v>
      </c>
      <c r="G224" s="39"/>
      <c r="H224" s="39"/>
      <c r="I224" s="209"/>
      <c r="J224" s="39"/>
      <c r="K224" s="39"/>
      <c r="L224" s="43"/>
      <c r="M224" s="256"/>
      <c r="N224" s="257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172</v>
      </c>
      <c r="AU224" s="16" t="s">
        <v>82</v>
      </c>
    </row>
    <row r="225" s="13" customFormat="1">
      <c r="A225" s="13"/>
      <c r="B225" s="260"/>
      <c r="C225" s="261"/>
      <c r="D225" s="254" t="s">
        <v>174</v>
      </c>
      <c r="E225" s="262" t="s">
        <v>1</v>
      </c>
      <c r="F225" s="263" t="s">
        <v>511</v>
      </c>
      <c r="G225" s="261"/>
      <c r="H225" s="264">
        <v>177</v>
      </c>
      <c r="I225" s="265"/>
      <c r="J225" s="261"/>
      <c r="K225" s="261"/>
      <c r="L225" s="266"/>
      <c r="M225" s="267"/>
      <c r="N225" s="268"/>
      <c r="O225" s="268"/>
      <c r="P225" s="268"/>
      <c r="Q225" s="268"/>
      <c r="R225" s="268"/>
      <c r="S225" s="268"/>
      <c r="T225" s="26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70" t="s">
        <v>174</v>
      </c>
      <c r="AU225" s="270" t="s">
        <v>82</v>
      </c>
      <c r="AV225" s="13" t="s">
        <v>82</v>
      </c>
      <c r="AW225" s="13" t="s">
        <v>30</v>
      </c>
      <c r="AX225" s="13" t="s">
        <v>80</v>
      </c>
      <c r="AY225" s="270" t="s">
        <v>161</v>
      </c>
    </row>
    <row r="226" s="2" customFormat="1" ht="16.5" customHeight="1">
      <c r="A226" s="37"/>
      <c r="B226" s="38"/>
      <c r="C226" s="272" t="s">
        <v>298</v>
      </c>
      <c r="D226" s="272" t="s">
        <v>214</v>
      </c>
      <c r="E226" s="273" t="s">
        <v>512</v>
      </c>
      <c r="F226" s="274" t="s">
        <v>513</v>
      </c>
      <c r="G226" s="275" t="s">
        <v>166</v>
      </c>
      <c r="H226" s="276">
        <v>177</v>
      </c>
      <c r="I226" s="277"/>
      <c r="J226" s="278">
        <f>ROUND(I226*H226,2)</f>
        <v>0</v>
      </c>
      <c r="K226" s="274" t="s">
        <v>1</v>
      </c>
      <c r="L226" s="279"/>
      <c r="M226" s="280" t="s">
        <v>1</v>
      </c>
      <c r="N226" s="281" t="s">
        <v>38</v>
      </c>
      <c r="O226" s="90"/>
      <c r="P226" s="250">
        <f>O226*H226</f>
        <v>0</v>
      </c>
      <c r="Q226" s="250">
        <v>0.108</v>
      </c>
      <c r="R226" s="250">
        <f>Q226*H226</f>
        <v>19.116</v>
      </c>
      <c r="S226" s="250">
        <v>0</v>
      </c>
      <c r="T226" s="25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52" t="s">
        <v>217</v>
      </c>
      <c r="AT226" s="252" t="s">
        <v>214</v>
      </c>
      <c r="AU226" s="252" t="s">
        <v>82</v>
      </c>
      <c r="AY226" s="16" t="s">
        <v>161</v>
      </c>
      <c r="BE226" s="253">
        <f>IF(N226="základní",J226,0)</f>
        <v>0</v>
      </c>
      <c r="BF226" s="253">
        <f>IF(N226="snížená",J226,0)</f>
        <v>0</v>
      </c>
      <c r="BG226" s="253">
        <f>IF(N226="zákl. přenesená",J226,0)</f>
        <v>0</v>
      </c>
      <c r="BH226" s="253">
        <f>IF(N226="sníž. přenesená",J226,0)</f>
        <v>0</v>
      </c>
      <c r="BI226" s="253">
        <f>IF(N226="nulová",J226,0)</f>
        <v>0</v>
      </c>
      <c r="BJ226" s="16" t="s">
        <v>80</v>
      </c>
      <c r="BK226" s="253">
        <f>ROUND(I226*H226,2)</f>
        <v>0</v>
      </c>
      <c r="BL226" s="16" t="s">
        <v>168</v>
      </c>
      <c r="BM226" s="252" t="s">
        <v>514</v>
      </c>
    </row>
    <row r="227" s="2" customFormat="1">
      <c r="A227" s="37"/>
      <c r="B227" s="38"/>
      <c r="C227" s="39"/>
      <c r="D227" s="254" t="s">
        <v>170</v>
      </c>
      <c r="E227" s="39"/>
      <c r="F227" s="255" t="s">
        <v>513</v>
      </c>
      <c r="G227" s="39"/>
      <c r="H227" s="39"/>
      <c r="I227" s="209"/>
      <c r="J227" s="39"/>
      <c r="K227" s="39"/>
      <c r="L227" s="43"/>
      <c r="M227" s="256"/>
      <c r="N227" s="257"/>
      <c r="O227" s="90"/>
      <c r="P227" s="90"/>
      <c r="Q227" s="90"/>
      <c r="R227" s="90"/>
      <c r="S227" s="90"/>
      <c r="T227" s="91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170</v>
      </c>
      <c r="AU227" s="16" t="s">
        <v>82</v>
      </c>
    </row>
    <row r="228" s="13" customFormat="1">
      <c r="A228" s="13"/>
      <c r="B228" s="260"/>
      <c r="C228" s="261"/>
      <c r="D228" s="254" t="s">
        <v>174</v>
      </c>
      <c r="E228" s="262" t="s">
        <v>1</v>
      </c>
      <c r="F228" s="263" t="s">
        <v>515</v>
      </c>
      <c r="G228" s="261"/>
      <c r="H228" s="264">
        <v>177</v>
      </c>
      <c r="I228" s="265"/>
      <c r="J228" s="261"/>
      <c r="K228" s="261"/>
      <c r="L228" s="266"/>
      <c r="M228" s="267"/>
      <c r="N228" s="268"/>
      <c r="O228" s="268"/>
      <c r="P228" s="268"/>
      <c r="Q228" s="268"/>
      <c r="R228" s="268"/>
      <c r="S228" s="268"/>
      <c r="T228" s="26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70" t="s">
        <v>174</v>
      </c>
      <c r="AU228" s="270" t="s">
        <v>82</v>
      </c>
      <c r="AV228" s="13" t="s">
        <v>82</v>
      </c>
      <c r="AW228" s="13" t="s">
        <v>30</v>
      </c>
      <c r="AX228" s="13" t="s">
        <v>80</v>
      </c>
      <c r="AY228" s="270" t="s">
        <v>161</v>
      </c>
    </row>
    <row r="229" s="2" customFormat="1" ht="24.15" customHeight="1">
      <c r="A229" s="37"/>
      <c r="B229" s="38"/>
      <c r="C229" s="241" t="s">
        <v>304</v>
      </c>
      <c r="D229" s="241" t="s">
        <v>163</v>
      </c>
      <c r="E229" s="242" t="s">
        <v>516</v>
      </c>
      <c r="F229" s="243" t="s">
        <v>517</v>
      </c>
      <c r="G229" s="244" t="s">
        <v>166</v>
      </c>
      <c r="H229" s="245">
        <v>13.5</v>
      </c>
      <c r="I229" s="246"/>
      <c r="J229" s="247">
        <f>ROUND(I229*H229,2)</f>
        <v>0</v>
      </c>
      <c r="K229" s="243" t="s">
        <v>167</v>
      </c>
      <c r="L229" s="43"/>
      <c r="M229" s="248" t="s">
        <v>1</v>
      </c>
      <c r="N229" s="249" t="s">
        <v>38</v>
      </c>
      <c r="O229" s="90"/>
      <c r="P229" s="250">
        <f>O229*H229</f>
        <v>0</v>
      </c>
      <c r="Q229" s="250">
        <v>0.37613999999999997</v>
      </c>
      <c r="R229" s="250">
        <f>Q229*H229</f>
        <v>5.07789</v>
      </c>
      <c r="S229" s="250">
        <v>0</v>
      </c>
      <c r="T229" s="25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52" t="s">
        <v>168</v>
      </c>
      <c r="AT229" s="252" t="s">
        <v>163</v>
      </c>
      <c r="AU229" s="252" t="s">
        <v>82</v>
      </c>
      <c r="AY229" s="16" t="s">
        <v>161</v>
      </c>
      <c r="BE229" s="253">
        <f>IF(N229="základní",J229,0)</f>
        <v>0</v>
      </c>
      <c r="BF229" s="253">
        <f>IF(N229="snížená",J229,0)</f>
        <v>0</v>
      </c>
      <c r="BG229" s="253">
        <f>IF(N229="zákl. přenesená",J229,0)</f>
        <v>0</v>
      </c>
      <c r="BH229" s="253">
        <f>IF(N229="sníž. přenesená",J229,0)</f>
        <v>0</v>
      </c>
      <c r="BI229" s="253">
        <f>IF(N229="nulová",J229,0)</f>
        <v>0</v>
      </c>
      <c r="BJ229" s="16" t="s">
        <v>80</v>
      </c>
      <c r="BK229" s="253">
        <f>ROUND(I229*H229,2)</f>
        <v>0</v>
      </c>
      <c r="BL229" s="16" t="s">
        <v>168</v>
      </c>
      <c r="BM229" s="252" t="s">
        <v>518</v>
      </c>
    </row>
    <row r="230" s="2" customFormat="1">
      <c r="A230" s="37"/>
      <c r="B230" s="38"/>
      <c r="C230" s="39"/>
      <c r="D230" s="254" t="s">
        <v>170</v>
      </c>
      <c r="E230" s="39"/>
      <c r="F230" s="255" t="s">
        <v>519</v>
      </c>
      <c r="G230" s="39"/>
      <c r="H230" s="39"/>
      <c r="I230" s="209"/>
      <c r="J230" s="39"/>
      <c r="K230" s="39"/>
      <c r="L230" s="43"/>
      <c r="M230" s="256"/>
      <c r="N230" s="257"/>
      <c r="O230" s="90"/>
      <c r="P230" s="90"/>
      <c r="Q230" s="90"/>
      <c r="R230" s="90"/>
      <c r="S230" s="90"/>
      <c r="T230" s="91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170</v>
      </c>
      <c r="AU230" s="16" t="s">
        <v>82</v>
      </c>
    </row>
    <row r="231" s="2" customFormat="1">
      <c r="A231" s="37"/>
      <c r="B231" s="38"/>
      <c r="C231" s="39"/>
      <c r="D231" s="258" t="s">
        <v>172</v>
      </c>
      <c r="E231" s="39"/>
      <c r="F231" s="259" t="s">
        <v>520</v>
      </c>
      <c r="G231" s="39"/>
      <c r="H231" s="39"/>
      <c r="I231" s="209"/>
      <c r="J231" s="39"/>
      <c r="K231" s="39"/>
      <c r="L231" s="43"/>
      <c r="M231" s="256"/>
      <c r="N231" s="257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172</v>
      </c>
      <c r="AU231" s="16" t="s">
        <v>82</v>
      </c>
    </row>
    <row r="232" s="13" customFormat="1">
      <c r="A232" s="13"/>
      <c r="B232" s="260"/>
      <c r="C232" s="261"/>
      <c r="D232" s="254" t="s">
        <v>174</v>
      </c>
      <c r="E232" s="262" t="s">
        <v>1</v>
      </c>
      <c r="F232" s="263" t="s">
        <v>521</v>
      </c>
      <c r="G232" s="261"/>
      <c r="H232" s="264">
        <v>13.5</v>
      </c>
      <c r="I232" s="265"/>
      <c r="J232" s="261"/>
      <c r="K232" s="261"/>
      <c r="L232" s="266"/>
      <c r="M232" s="267"/>
      <c r="N232" s="268"/>
      <c r="O232" s="268"/>
      <c r="P232" s="268"/>
      <c r="Q232" s="268"/>
      <c r="R232" s="268"/>
      <c r="S232" s="268"/>
      <c r="T232" s="26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70" t="s">
        <v>174</v>
      </c>
      <c r="AU232" s="270" t="s">
        <v>82</v>
      </c>
      <c r="AV232" s="13" t="s">
        <v>82</v>
      </c>
      <c r="AW232" s="13" t="s">
        <v>30</v>
      </c>
      <c r="AX232" s="13" t="s">
        <v>80</v>
      </c>
      <c r="AY232" s="270" t="s">
        <v>161</v>
      </c>
    </row>
    <row r="233" s="12" customFormat="1" ht="22.8" customHeight="1">
      <c r="A233" s="12"/>
      <c r="B233" s="225"/>
      <c r="C233" s="226"/>
      <c r="D233" s="227" t="s">
        <v>72</v>
      </c>
      <c r="E233" s="239" t="s">
        <v>217</v>
      </c>
      <c r="F233" s="239" t="s">
        <v>290</v>
      </c>
      <c r="G233" s="226"/>
      <c r="H233" s="226"/>
      <c r="I233" s="229"/>
      <c r="J233" s="240">
        <f>BK233</f>
        <v>0</v>
      </c>
      <c r="K233" s="226"/>
      <c r="L233" s="231"/>
      <c r="M233" s="232"/>
      <c r="N233" s="233"/>
      <c r="O233" s="233"/>
      <c r="P233" s="234">
        <f>SUM(P234:P255)</f>
        <v>0</v>
      </c>
      <c r="Q233" s="233"/>
      <c r="R233" s="234">
        <f>SUM(R234:R255)</f>
        <v>0.62333999999999989</v>
      </c>
      <c r="S233" s="233"/>
      <c r="T233" s="235">
        <f>SUM(T234:T255)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36" t="s">
        <v>80</v>
      </c>
      <c r="AT233" s="237" t="s">
        <v>72</v>
      </c>
      <c r="AU233" s="237" t="s">
        <v>80</v>
      </c>
      <c r="AY233" s="236" t="s">
        <v>161</v>
      </c>
      <c r="BK233" s="238">
        <f>SUM(BK234:BK255)</f>
        <v>0</v>
      </c>
    </row>
    <row r="234" s="2" customFormat="1" ht="24.15" customHeight="1">
      <c r="A234" s="37"/>
      <c r="B234" s="38"/>
      <c r="C234" s="241" t="s">
        <v>7</v>
      </c>
      <c r="D234" s="241" t="s">
        <v>163</v>
      </c>
      <c r="E234" s="242" t="s">
        <v>522</v>
      </c>
      <c r="F234" s="243" t="s">
        <v>523</v>
      </c>
      <c r="G234" s="244" t="s">
        <v>285</v>
      </c>
      <c r="H234" s="245">
        <v>14</v>
      </c>
      <c r="I234" s="246"/>
      <c r="J234" s="247">
        <f>ROUND(I234*H234,2)</f>
        <v>0</v>
      </c>
      <c r="K234" s="243" t="s">
        <v>167</v>
      </c>
      <c r="L234" s="43"/>
      <c r="M234" s="248" t="s">
        <v>1</v>
      </c>
      <c r="N234" s="249" t="s">
        <v>38</v>
      </c>
      <c r="O234" s="90"/>
      <c r="P234" s="250">
        <f>O234*H234</f>
        <v>0</v>
      </c>
      <c r="Q234" s="250">
        <v>1.0000000000000001E-05</v>
      </c>
      <c r="R234" s="250">
        <f>Q234*H234</f>
        <v>0.00014000000000000002</v>
      </c>
      <c r="S234" s="250">
        <v>0</v>
      </c>
      <c r="T234" s="25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52" t="s">
        <v>168</v>
      </c>
      <c r="AT234" s="252" t="s">
        <v>163</v>
      </c>
      <c r="AU234" s="252" t="s">
        <v>82</v>
      </c>
      <c r="AY234" s="16" t="s">
        <v>161</v>
      </c>
      <c r="BE234" s="253">
        <f>IF(N234="základní",J234,0)</f>
        <v>0</v>
      </c>
      <c r="BF234" s="253">
        <f>IF(N234="snížená",J234,0)</f>
        <v>0</v>
      </c>
      <c r="BG234" s="253">
        <f>IF(N234="zákl. přenesená",J234,0)</f>
        <v>0</v>
      </c>
      <c r="BH234" s="253">
        <f>IF(N234="sníž. přenesená",J234,0)</f>
        <v>0</v>
      </c>
      <c r="BI234" s="253">
        <f>IF(N234="nulová",J234,0)</f>
        <v>0</v>
      </c>
      <c r="BJ234" s="16" t="s">
        <v>80</v>
      </c>
      <c r="BK234" s="253">
        <f>ROUND(I234*H234,2)</f>
        <v>0</v>
      </c>
      <c r="BL234" s="16" t="s">
        <v>168</v>
      </c>
      <c r="BM234" s="252" t="s">
        <v>524</v>
      </c>
    </row>
    <row r="235" s="2" customFormat="1">
      <c r="A235" s="37"/>
      <c r="B235" s="38"/>
      <c r="C235" s="39"/>
      <c r="D235" s="254" t="s">
        <v>170</v>
      </c>
      <c r="E235" s="39"/>
      <c r="F235" s="255" t="s">
        <v>525</v>
      </c>
      <c r="G235" s="39"/>
      <c r="H235" s="39"/>
      <c r="I235" s="209"/>
      <c r="J235" s="39"/>
      <c r="K235" s="39"/>
      <c r="L235" s="43"/>
      <c r="M235" s="256"/>
      <c r="N235" s="257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170</v>
      </c>
      <c r="AU235" s="16" t="s">
        <v>82</v>
      </c>
    </row>
    <row r="236" s="2" customFormat="1">
      <c r="A236" s="37"/>
      <c r="B236" s="38"/>
      <c r="C236" s="39"/>
      <c r="D236" s="258" t="s">
        <v>172</v>
      </c>
      <c r="E236" s="39"/>
      <c r="F236" s="259" t="s">
        <v>526</v>
      </c>
      <c r="G236" s="39"/>
      <c r="H236" s="39"/>
      <c r="I236" s="209"/>
      <c r="J236" s="39"/>
      <c r="K236" s="39"/>
      <c r="L236" s="43"/>
      <c r="M236" s="256"/>
      <c r="N236" s="257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172</v>
      </c>
      <c r="AU236" s="16" t="s">
        <v>82</v>
      </c>
    </row>
    <row r="237" s="13" customFormat="1">
      <c r="A237" s="13"/>
      <c r="B237" s="260"/>
      <c r="C237" s="261"/>
      <c r="D237" s="254" t="s">
        <v>174</v>
      </c>
      <c r="E237" s="262" t="s">
        <v>1</v>
      </c>
      <c r="F237" s="263" t="s">
        <v>527</v>
      </c>
      <c r="G237" s="261"/>
      <c r="H237" s="264">
        <v>14</v>
      </c>
      <c r="I237" s="265"/>
      <c r="J237" s="261"/>
      <c r="K237" s="261"/>
      <c r="L237" s="266"/>
      <c r="M237" s="267"/>
      <c r="N237" s="268"/>
      <c r="O237" s="268"/>
      <c r="P237" s="268"/>
      <c r="Q237" s="268"/>
      <c r="R237" s="268"/>
      <c r="S237" s="268"/>
      <c r="T237" s="26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70" t="s">
        <v>174</v>
      </c>
      <c r="AU237" s="270" t="s">
        <v>82</v>
      </c>
      <c r="AV237" s="13" t="s">
        <v>82</v>
      </c>
      <c r="AW237" s="13" t="s">
        <v>30</v>
      </c>
      <c r="AX237" s="13" t="s">
        <v>80</v>
      </c>
      <c r="AY237" s="270" t="s">
        <v>161</v>
      </c>
    </row>
    <row r="238" s="2" customFormat="1" ht="24.15" customHeight="1">
      <c r="A238" s="37"/>
      <c r="B238" s="38"/>
      <c r="C238" s="272" t="s">
        <v>317</v>
      </c>
      <c r="D238" s="272" t="s">
        <v>214</v>
      </c>
      <c r="E238" s="273" t="s">
        <v>528</v>
      </c>
      <c r="F238" s="274" t="s">
        <v>529</v>
      </c>
      <c r="G238" s="275" t="s">
        <v>285</v>
      </c>
      <c r="H238" s="276">
        <v>14</v>
      </c>
      <c r="I238" s="277"/>
      <c r="J238" s="278">
        <f>ROUND(I238*H238,2)</f>
        <v>0</v>
      </c>
      <c r="K238" s="274" t="s">
        <v>167</v>
      </c>
      <c r="L238" s="279"/>
      <c r="M238" s="280" t="s">
        <v>1</v>
      </c>
      <c r="N238" s="281" t="s">
        <v>38</v>
      </c>
      <c r="O238" s="90"/>
      <c r="P238" s="250">
        <f>O238*H238</f>
        <v>0</v>
      </c>
      <c r="Q238" s="250">
        <v>0.0030999999999999999</v>
      </c>
      <c r="R238" s="250">
        <f>Q238*H238</f>
        <v>0.043400000000000001</v>
      </c>
      <c r="S238" s="250">
        <v>0</v>
      </c>
      <c r="T238" s="25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52" t="s">
        <v>217</v>
      </c>
      <c r="AT238" s="252" t="s">
        <v>214</v>
      </c>
      <c r="AU238" s="252" t="s">
        <v>82</v>
      </c>
      <c r="AY238" s="16" t="s">
        <v>161</v>
      </c>
      <c r="BE238" s="253">
        <f>IF(N238="základní",J238,0)</f>
        <v>0</v>
      </c>
      <c r="BF238" s="253">
        <f>IF(N238="snížená",J238,0)</f>
        <v>0</v>
      </c>
      <c r="BG238" s="253">
        <f>IF(N238="zákl. přenesená",J238,0)</f>
        <v>0</v>
      </c>
      <c r="BH238" s="253">
        <f>IF(N238="sníž. přenesená",J238,0)</f>
        <v>0</v>
      </c>
      <c r="BI238" s="253">
        <f>IF(N238="nulová",J238,0)</f>
        <v>0</v>
      </c>
      <c r="BJ238" s="16" t="s">
        <v>80</v>
      </c>
      <c r="BK238" s="253">
        <f>ROUND(I238*H238,2)</f>
        <v>0</v>
      </c>
      <c r="BL238" s="16" t="s">
        <v>168</v>
      </c>
      <c r="BM238" s="252" t="s">
        <v>530</v>
      </c>
    </row>
    <row r="239" s="2" customFormat="1">
      <c r="A239" s="37"/>
      <c r="B239" s="38"/>
      <c r="C239" s="39"/>
      <c r="D239" s="254" t="s">
        <v>170</v>
      </c>
      <c r="E239" s="39"/>
      <c r="F239" s="255" t="s">
        <v>529</v>
      </c>
      <c r="G239" s="39"/>
      <c r="H239" s="39"/>
      <c r="I239" s="209"/>
      <c r="J239" s="39"/>
      <c r="K239" s="39"/>
      <c r="L239" s="43"/>
      <c r="M239" s="256"/>
      <c r="N239" s="257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170</v>
      </c>
      <c r="AU239" s="16" t="s">
        <v>82</v>
      </c>
    </row>
    <row r="240" s="2" customFormat="1" ht="24.15" customHeight="1">
      <c r="A240" s="37"/>
      <c r="B240" s="38"/>
      <c r="C240" s="241" t="s">
        <v>324</v>
      </c>
      <c r="D240" s="241" t="s">
        <v>163</v>
      </c>
      <c r="E240" s="242" t="s">
        <v>531</v>
      </c>
      <c r="F240" s="243" t="s">
        <v>532</v>
      </c>
      <c r="G240" s="244" t="s">
        <v>294</v>
      </c>
      <c r="H240" s="245">
        <v>1</v>
      </c>
      <c r="I240" s="246"/>
      <c r="J240" s="247">
        <f>ROUND(I240*H240,2)</f>
        <v>0</v>
      </c>
      <c r="K240" s="243" t="s">
        <v>533</v>
      </c>
      <c r="L240" s="43"/>
      <c r="M240" s="248" t="s">
        <v>1</v>
      </c>
      <c r="N240" s="249" t="s">
        <v>38</v>
      </c>
      <c r="O240" s="90"/>
      <c r="P240" s="250">
        <f>O240*H240</f>
        <v>0</v>
      </c>
      <c r="Q240" s="250">
        <v>0.34089999999999998</v>
      </c>
      <c r="R240" s="250">
        <f>Q240*H240</f>
        <v>0.34089999999999998</v>
      </c>
      <c r="S240" s="250">
        <v>0</v>
      </c>
      <c r="T240" s="25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52" t="s">
        <v>168</v>
      </c>
      <c r="AT240" s="252" t="s">
        <v>163</v>
      </c>
      <c r="AU240" s="252" t="s">
        <v>82</v>
      </c>
      <c r="AY240" s="16" t="s">
        <v>161</v>
      </c>
      <c r="BE240" s="253">
        <f>IF(N240="základní",J240,0)</f>
        <v>0</v>
      </c>
      <c r="BF240" s="253">
        <f>IF(N240="snížená",J240,0)</f>
        <v>0</v>
      </c>
      <c r="BG240" s="253">
        <f>IF(N240="zákl. přenesená",J240,0)</f>
        <v>0</v>
      </c>
      <c r="BH240" s="253">
        <f>IF(N240="sníž. přenesená",J240,0)</f>
        <v>0</v>
      </c>
      <c r="BI240" s="253">
        <f>IF(N240="nulová",J240,0)</f>
        <v>0</v>
      </c>
      <c r="BJ240" s="16" t="s">
        <v>80</v>
      </c>
      <c r="BK240" s="253">
        <f>ROUND(I240*H240,2)</f>
        <v>0</v>
      </c>
      <c r="BL240" s="16" t="s">
        <v>168</v>
      </c>
      <c r="BM240" s="252" t="s">
        <v>534</v>
      </c>
    </row>
    <row r="241" s="2" customFormat="1">
      <c r="A241" s="37"/>
      <c r="B241" s="38"/>
      <c r="C241" s="39"/>
      <c r="D241" s="254" t="s">
        <v>170</v>
      </c>
      <c r="E241" s="39"/>
      <c r="F241" s="255" t="s">
        <v>535</v>
      </c>
      <c r="G241" s="39"/>
      <c r="H241" s="39"/>
      <c r="I241" s="209"/>
      <c r="J241" s="39"/>
      <c r="K241" s="39"/>
      <c r="L241" s="43"/>
      <c r="M241" s="256"/>
      <c r="N241" s="257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170</v>
      </c>
      <c r="AU241" s="16" t="s">
        <v>82</v>
      </c>
    </row>
    <row r="242" s="2" customFormat="1">
      <c r="A242" s="37"/>
      <c r="B242" s="38"/>
      <c r="C242" s="39"/>
      <c r="D242" s="258" t="s">
        <v>172</v>
      </c>
      <c r="E242" s="39"/>
      <c r="F242" s="259" t="s">
        <v>536</v>
      </c>
      <c r="G242" s="39"/>
      <c r="H242" s="39"/>
      <c r="I242" s="209"/>
      <c r="J242" s="39"/>
      <c r="K242" s="39"/>
      <c r="L242" s="43"/>
      <c r="M242" s="256"/>
      <c r="N242" s="257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172</v>
      </c>
      <c r="AU242" s="16" t="s">
        <v>82</v>
      </c>
    </row>
    <row r="243" s="13" customFormat="1">
      <c r="A243" s="13"/>
      <c r="B243" s="260"/>
      <c r="C243" s="261"/>
      <c r="D243" s="254" t="s">
        <v>174</v>
      </c>
      <c r="E243" s="262" t="s">
        <v>1</v>
      </c>
      <c r="F243" s="263" t="s">
        <v>80</v>
      </c>
      <c r="G243" s="261"/>
      <c r="H243" s="264">
        <v>1</v>
      </c>
      <c r="I243" s="265"/>
      <c r="J243" s="261"/>
      <c r="K243" s="261"/>
      <c r="L243" s="266"/>
      <c r="M243" s="267"/>
      <c r="N243" s="268"/>
      <c r="O243" s="268"/>
      <c r="P243" s="268"/>
      <c r="Q243" s="268"/>
      <c r="R243" s="268"/>
      <c r="S243" s="268"/>
      <c r="T243" s="26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70" t="s">
        <v>174</v>
      </c>
      <c r="AU243" s="270" t="s">
        <v>82</v>
      </c>
      <c r="AV243" s="13" t="s">
        <v>82</v>
      </c>
      <c r="AW243" s="13" t="s">
        <v>30</v>
      </c>
      <c r="AX243" s="13" t="s">
        <v>80</v>
      </c>
      <c r="AY243" s="270" t="s">
        <v>161</v>
      </c>
    </row>
    <row r="244" s="2" customFormat="1" ht="24.15" customHeight="1">
      <c r="A244" s="37"/>
      <c r="B244" s="38"/>
      <c r="C244" s="272" t="s">
        <v>331</v>
      </c>
      <c r="D244" s="272" t="s">
        <v>214</v>
      </c>
      <c r="E244" s="273" t="s">
        <v>537</v>
      </c>
      <c r="F244" s="274" t="s">
        <v>538</v>
      </c>
      <c r="G244" s="275" t="s">
        <v>294</v>
      </c>
      <c r="H244" s="276">
        <v>1</v>
      </c>
      <c r="I244" s="277"/>
      <c r="J244" s="278">
        <f>ROUND(I244*H244,2)</f>
        <v>0</v>
      </c>
      <c r="K244" s="274" t="s">
        <v>167</v>
      </c>
      <c r="L244" s="279"/>
      <c r="M244" s="280" t="s">
        <v>1</v>
      </c>
      <c r="N244" s="281" t="s">
        <v>38</v>
      </c>
      <c r="O244" s="90"/>
      <c r="P244" s="250">
        <f>O244*H244</f>
        <v>0</v>
      </c>
      <c r="Q244" s="250">
        <v>0.071999999999999995</v>
      </c>
      <c r="R244" s="250">
        <f>Q244*H244</f>
        <v>0.071999999999999995</v>
      </c>
      <c r="S244" s="250">
        <v>0</v>
      </c>
      <c r="T244" s="25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52" t="s">
        <v>217</v>
      </c>
      <c r="AT244" s="252" t="s">
        <v>214</v>
      </c>
      <c r="AU244" s="252" t="s">
        <v>82</v>
      </c>
      <c r="AY244" s="16" t="s">
        <v>161</v>
      </c>
      <c r="BE244" s="253">
        <f>IF(N244="základní",J244,0)</f>
        <v>0</v>
      </c>
      <c r="BF244" s="253">
        <f>IF(N244="snížená",J244,0)</f>
        <v>0</v>
      </c>
      <c r="BG244" s="253">
        <f>IF(N244="zákl. přenesená",J244,0)</f>
        <v>0</v>
      </c>
      <c r="BH244" s="253">
        <f>IF(N244="sníž. přenesená",J244,0)</f>
        <v>0</v>
      </c>
      <c r="BI244" s="253">
        <f>IF(N244="nulová",J244,0)</f>
        <v>0</v>
      </c>
      <c r="BJ244" s="16" t="s">
        <v>80</v>
      </c>
      <c r="BK244" s="253">
        <f>ROUND(I244*H244,2)</f>
        <v>0</v>
      </c>
      <c r="BL244" s="16" t="s">
        <v>168</v>
      </c>
      <c r="BM244" s="252" t="s">
        <v>539</v>
      </c>
    </row>
    <row r="245" s="2" customFormat="1">
      <c r="A245" s="37"/>
      <c r="B245" s="38"/>
      <c r="C245" s="39"/>
      <c r="D245" s="254" t="s">
        <v>170</v>
      </c>
      <c r="E245" s="39"/>
      <c r="F245" s="255" t="s">
        <v>538</v>
      </c>
      <c r="G245" s="39"/>
      <c r="H245" s="39"/>
      <c r="I245" s="209"/>
      <c r="J245" s="39"/>
      <c r="K245" s="39"/>
      <c r="L245" s="43"/>
      <c r="M245" s="256"/>
      <c r="N245" s="257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170</v>
      </c>
      <c r="AU245" s="16" t="s">
        <v>82</v>
      </c>
    </row>
    <row r="246" s="2" customFormat="1" ht="24.15" customHeight="1">
      <c r="A246" s="37"/>
      <c r="B246" s="38"/>
      <c r="C246" s="272" t="s">
        <v>336</v>
      </c>
      <c r="D246" s="272" t="s">
        <v>214</v>
      </c>
      <c r="E246" s="273" t="s">
        <v>540</v>
      </c>
      <c r="F246" s="274" t="s">
        <v>541</v>
      </c>
      <c r="G246" s="275" t="s">
        <v>294</v>
      </c>
      <c r="H246" s="276">
        <v>1</v>
      </c>
      <c r="I246" s="277"/>
      <c r="J246" s="278">
        <f>ROUND(I246*H246,2)</f>
        <v>0</v>
      </c>
      <c r="K246" s="274" t="s">
        <v>167</v>
      </c>
      <c r="L246" s="279"/>
      <c r="M246" s="280" t="s">
        <v>1</v>
      </c>
      <c r="N246" s="281" t="s">
        <v>38</v>
      </c>
      <c r="O246" s="90"/>
      <c r="P246" s="250">
        <f>O246*H246</f>
        <v>0</v>
      </c>
      <c r="Q246" s="250">
        <v>0.027</v>
      </c>
      <c r="R246" s="250">
        <f>Q246*H246</f>
        <v>0.027</v>
      </c>
      <c r="S246" s="250">
        <v>0</v>
      </c>
      <c r="T246" s="25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52" t="s">
        <v>217</v>
      </c>
      <c r="AT246" s="252" t="s">
        <v>214</v>
      </c>
      <c r="AU246" s="252" t="s">
        <v>82</v>
      </c>
      <c r="AY246" s="16" t="s">
        <v>161</v>
      </c>
      <c r="BE246" s="253">
        <f>IF(N246="základní",J246,0)</f>
        <v>0</v>
      </c>
      <c r="BF246" s="253">
        <f>IF(N246="snížená",J246,0)</f>
        <v>0</v>
      </c>
      <c r="BG246" s="253">
        <f>IF(N246="zákl. přenesená",J246,0)</f>
        <v>0</v>
      </c>
      <c r="BH246" s="253">
        <f>IF(N246="sníž. přenesená",J246,0)</f>
        <v>0</v>
      </c>
      <c r="BI246" s="253">
        <f>IF(N246="nulová",J246,0)</f>
        <v>0</v>
      </c>
      <c r="BJ246" s="16" t="s">
        <v>80</v>
      </c>
      <c r="BK246" s="253">
        <f>ROUND(I246*H246,2)</f>
        <v>0</v>
      </c>
      <c r="BL246" s="16" t="s">
        <v>168</v>
      </c>
      <c r="BM246" s="252" t="s">
        <v>542</v>
      </c>
    </row>
    <row r="247" s="2" customFormat="1">
      <c r="A247" s="37"/>
      <c r="B247" s="38"/>
      <c r="C247" s="39"/>
      <c r="D247" s="254" t="s">
        <v>170</v>
      </c>
      <c r="E247" s="39"/>
      <c r="F247" s="255" t="s">
        <v>541</v>
      </c>
      <c r="G247" s="39"/>
      <c r="H247" s="39"/>
      <c r="I247" s="209"/>
      <c r="J247" s="39"/>
      <c r="K247" s="39"/>
      <c r="L247" s="43"/>
      <c r="M247" s="256"/>
      <c r="N247" s="257"/>
      <c r="O247" s="90"/>
      <c r="P247" s="90"/>
      <c r="Q247" s="90"/>
      <c r="R247" s="90"/>
      <c r="S247" s="90"/>
      <c r="T247" s="91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6" t="s">
        <v>170</v>
      </c>
      <c r="AU247" s="16" t="s">
        <v>82</v>
      </c>
    </row>
    <row r="248" s="2" customFormat="1" ht="21.75" customHeight="1">
      <c r="A248" s="37"/>
      <c r="B248" s="38"/>
      <c r="C248" s="272" t="s">
        <v>340</v>
      </c>
      <c r="D248" s="272" t="s">
        <v>214</v>
      </c>
      <c r="E248" s="273" t="s">
        <v>543</v>
      </c>
      <c r="F248" s="274" t="s">
        <v>544</v>
      </c>
      <c r="G248" s="275" t="s">
        <v>294</v>
      </c>
      <c r="H248" s="276">
        <v>1</v>
      </c>
      <c r="I248" s="277"/>
      <c r="J248" s="278">
        <f>ROUND(I248*H248,2)</f>
        <v>0</v>
      </c>
      <c r="K248" s="274" t="s">
        <v>167</v>
      </c>
      <c r="L248" s="279"/>
      <c r="M248" s="280" t="s">
        <v>1</v>
      </c>
      <c r="N248" s="281" t="s">
        <v>38</v>
      </c>
      <c r="O248" s="90"/>
      <c r="P248" s="250">
        <f>O248*H248</f>
        <v>0</v>
      </c>
      <c r="Q248" s="250">
        <v>0.040000000000000001</v>
      </c>
      <c r="R248" s="250">
        <f>Q248*H248</f>
        <v>0.040000000000000001</v>
      </c>
      <c r="S248" s="250">
        <v>0</v>
      </c>
      <c r="T248" s="25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52" t="s">
        <v>217</v>
      </c>
      <c r="AT248" s="252" t="s">
        <v>214</v>
      </c>
      <c r="AU248" s="252" t="s">
        <v>82</v>
      </c>
      <c r="AY248" s="16" t="s">
        <v>161</v>
      </c>
      <c r="BE248" s="253">
        <f>IF(N248="základní",J248,0)</f>
        <v>0</v>
      </c>
      <c r="BF248" s="253">
        <f>IF(N248="snížená",J248,0)</f>
        <v>0</v>
      </c>
      <c r="BG248" s="253">
        <f>IF(N248="zákl. přenesená",J248,0)</f>
        <v>0</v>
      </c>
      <c r="BH248" s="253">
        <f>IF(N248="sníž. přenesená",J248,0)</f>
        <v>0</v>
      </c>
      <c r="BI248" s="253">
        <f>IF(N248="nulová",J248,0)</f>
        <v>0</v>
      </c>
      <c r="BJ248" s="16" t="s">
        <v>80</v>
      </c>
      <c r="BK248" s="253">
        <f>ROUND(I248*H248,2)</f>
        <v>0</v>
      </c>
      <c r="BL248" s="16" t="s">
        <v>168</v>
      </c>
      <c r="BM248" s="252" t="s">
        <v>545</v>
      </c>
    </row>
    <row r="249" s="2" customFormat="1">
      <c r="A249" s="37"/>
      <c r="B249" s="38"/>
      <c r="C249" s="39"/>
      <c r="D249" s="254" t="s">
        <v>170</v>
      </c>
      <c r="E249" s="39"/>
      <c r="F249" s="255" t="s">
        <v>544</v>
      </c>
      <c r="G249" s="39"/>
      <c r="H249" s="39"/>
      <c r="I249" s="209"/>
      <c r="J249" s="39"/>
      <c r="K249" s="39"/>
      <c r="L249" s="43"/>
      <c r="M249" s="256"/>
      <c r="N249" s="257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170</v>
      </c>
      <c r="AU249" s="16" t="s">
        <v>82</v>
      </c>
    </row>
    <row r="250" s="2" customFormat="1" ht="24.15" customHeight="1">
      <c r="A250" s="37"/>
      <c r="B250" s="38"/>
      <c r="C250" s="272" t="s">
        <v>345</v>
      </c>
      <c r="D250" s="272" t="s">
        <v>214</v>
      </c>
      <c r="E250" s="273" t="s">
        <v>546</v>
      </c>
      <c r="F250" s="274" t="s">
        <v>547</v>
      </c>
      <c r="G250" s="275" t="s">
        <v>294</v>
      </c>
      <c r="H250" s="276">
        <v>1</v>
      </c>
      <c r="I250" s="277"/>
      <c r="J250" s="278">
        <f>ROUND(I250*H250,2)</f>
        <v>0</v>
      </c>
      <c r="K250" s="274" t="s">
        <v>167</v>
      </c>
      <c r="L250" s="279"/>
      <c r="M250" s="280" t="s">
        <v>1</v>
      </c>
      <c r="N250" s="281" t="s">
        <v>38</v>
      </c>
      <c r="O250" s="90"/>
      <c r="P250" s="250">
        <f>O250*H250</f>
        <v>0</v>
      </c>
      <c r="Q250" s="250">
        <v>0.080000000000000002</v>
      </c>
      <c r="R250" s="250">
        <f>Q250*H250</f>
        <v>0.080000000000000002</v>
      </c>
      <c r="S250" s="250">
        <v>0</v>
      </c>
      <c r="T250" s="25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52" t="s">
        <v>217</v>
      </c>
      <c r="AT250" s="252" t="s">
        <v>214</v>
      </c>
      <c r="AU250" s="252" t="s">
        <v>82</v>
      </c>
      <c r="AY250" s="16" t="s">
        <v>161</v>
      </c>
      <c r="BE250" s="253">
        <f>IF(N250="základní",J250,0)</f>
        <v>0</v>
      </c>
      <c r="BF250" s="253">
        <f>IF(N250="snížená",J250,0)</f>
        <v>0</v>
      </c>
      <c r="BG250" s="253">
        <f>IF(N250="zákl. přenesená",J250,0)</f>
        <v>0</v>
      </c>
      <c r="BH250" s="253">
        <f>IF(N250="sníž. přenesená",J250,0)</f>
        <v>0</v>
      </c>
      <c r="BI250" s="253">
        <f>IF(N250="nulová",J250,0)</f>
        <v>0</v>
      </c>
      <c r="BJ250" s="16" t="s">
        <v>80</v>
      </c>
      <c r="BK250" s="253">
        <f>ROUND(I250*H250,2)</f>
        <v>0</v>
      </c>
      <c r="BL250" s="16" t="s">
        <v>168</v>
      </c>
      <c r="BM250" s="252" t="s">
        <v>548</v>
      </c>
    </row>
    <row r="251" s="2" customFormat="1">
      <c r="A251" s="37"/>
      <c r="B251" s="38"/>
      <c r="C251" s="39"/>
      <c r="D251" s="254" t="s">
        <v>170</v>
      </c>
      <c r="E251" s="39"/>
      <c r="F251" s="255" t="s">
        <v>547</v>
      </c>
      <c r="G251" s="39"/>
      <c r="H251" s="39"/>
      <c r="I251" s="209"/>
      <c r="J251" s="39"/>
      <c r="K251" s="39"/>
      <c r="L251" s="43"/>
      <c r="M251" s="256"/>
      <c r="N251" s="257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170</v>
      </c>
      <c r="AU251" s="16" t="s">
        <v>82</v>
      </c>
    </row>
    <row r="252" s="2" customFormat="1" ht="24.15" customHeight="1">
      <c r="A252" s="37"/>
      <c r="B252" s="38"/>
      <c r="C252" s="272" t="s">
        <v>351</v>
      </c>
      <c r="D252" s="272" t="s">
        <v>214</v>
      </c>
      <c r="E252" s="273" t="s">
        <v>549</v>
      </c>
      <c r="F252" s="274" t="s">
        <v>550</v>
      </c>
      <c r="G252" s="275" t="s">
        <v>294</v>
      </c>
      <c r="H252" s="276">
        <v>1</v>
      </c>
      <c r="I252" s="277"/>
      <c r="J252" s="278">
        <f>ROUND(I252*H252,2)</f>
        <v>0</v>
      </c>
      <c r="K252" s="274" t="s">
        <v>167</v>
      </c>
      <c r="L252" s="279"/>
      <c r="M252" s="280" t="s">
        <v>1</v>
      </c>
      <c r="N252" s="281" t="s">
        <v>38</v>
      </c>
      <c r="O252" s="90"/>
      <c r="P252" s="250">
        <f>O252*H252</f>
        <v>0</v>
      </c>
      <c r="Q252" s="250">
        <v>0.0030000000000000001</v>
      </c>
      <c r="R252" s="250">
        <f>Q252*H252</f>
        <v>0.0030000000000000001</v>
      </c>
      <c r="S252" s="250">
        <v>0</v>
      </c>
      <c r="T252" s="25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52" t="s">
        <v>217</v>
      </c>
      <c r="AT252" s="252" t="s">
        <v>214</v>
      </c>
      <c r="AU252" s="252" t="s">
        <v>82</v>
      </c>
      <c r="AY252" s="16" t="s">
        <v>161</v>
      </c>
      <c r="BE252" s="253">
        <f>IF(N252="základní",J252,0)</f>
        <v>0</v>
      </c>
      <c r="BF252" s="253">
        <f>IF(N252="snížená",J252,0)</f>
        <v>0</v>
      </c>
      <c r="BG252" s="253">
        <f>IF(N252="zákl. přenesená",J252,0)</f>
        <v>0</v>
      </c>
      <c r="BH252" s="253">
        <f>IF(N252="sníž. přenesená",J252,0)</f>
        <v>0</v>
      </c>
      <c r="BI252" s="253">
        <f>IF(N252="nulová",J252,0)</f>
        <v>0</v>
      </c>
      <c r="BJ252" s="16" t="s">
        <v>80</v>
      </c>
      <c r="BK252" s="253">
        <f>ROUND(I252*H252,2)</f>
        <v>0</v>
      </c>
      <c r="BL252" s="16" t="s">
        <v>168</v>
      </c>
      <c r="BM252" s="252" t="s">
        <v>551</v>
      </c>
    </row>
    <row r="253" s="2" customFormat="1">
      <c r="A253" s="37"/>
      <c r="B253" s="38"/>
      <c r="C253" s="39"/>
      <c r="D253" s="254" t="s">
        <v>170</v>
      </c>
      <c r="E253" s="39"/>
      <c r="F253" s="255" t="s">
        <v>550</v>
      </c>
      <c r="G253" s="39"/>
      <c r="H253" s="39"/>
      <c r="I253" s="209"/>
      <c r="J253" s="39"/>
      <c r="K253" s="39"/>
      <c r="L253" s="43"/>
      <c r="M253" s="256"/>
      <c r="N253" s="257"/>
      <c r="O253" s="90"/>
      <c r="P253" s="90"/>
      <c r="Q253" s="90"/>
      <c r="R253" s="90"/>
      <c r="S253" s="90"/>
      <c r="T253" s="91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170</v>
      </c>
      <c r="AU253" s="16" t="s">
        <v>82</v>
      </c>
    </row>
    <row r="254" s="2" customFormat="1" ht="16.5" customHeight="1">
      <c r="A254" s="37"/>
      <c r="B254" s="38"/>
      <c r="C254" s="272" t="s">
        <v>361</v>
      </c>
      <c r="D254" s="272" t="s">
        <v>214</v>
      </c>
      <c r="E254" s="273" t="s">
        <v>552</v>
      </c>
      <c r="F254" s="274" t="s">
        <v>553</v>
      </c>
      <c r="G254" s="275" t="s">
        <v>285</v>
      </c>
      <c r="H254" s="276">
        <v>1</v>
      </c>
      <c r="I254" s="277"/>
      <c r="J254" s="278">
        <f>ROUND(I254*H254,2)</f>
        <v>0</v>
      </c>
      <c r="K254" s="274" t="s">
        <v>1</v>
      </c>
      <c r="L254" s="279"/>
      <c r="M254" s="280" t="s">
        <v>1</v>
      </c>
      <c r="N254" s="281" t="s">
        <v>38</v>
      </c>
      <c r="O254" s="90"/>
      <c r="P254" s="250">
        <f>O254*H254</f>
        <v>0</v>
      </c>
      <c r="Q254" s="250">
        <v>0.016899999999999998</v>
      </c>
      <c r="R254" s="250">
        <f>Q254*H254</f>
        <v>0.016899999999999998</v>
      </c>
      <c r="S254" s="250">
        <v>0</v>
      </c>
      <c r="T254" s="25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52" t="s">
        <v>217</v>
      </c>
      <c r="AT254" s="252" t="s">
        <v>214</v>
      </c>
      <c r="AU254" s="252" t="s">
        <v>82</v>
      </c>
      <c r="AY254" s="16" t="s">
        <v>161</v>
      </c>
      <c r="BE254" s="253">
        <f>IF(N254="základní",J254,0)</f>
        <v>0</v>
      </c>
      <c r="BF254" s="253">
        <f>IF(N254="snížená",J254,0)</f>
        <v>0</v>
      </c>
      <c r="BG254" s="253">
        <f>IF(N254="zákl. přenesená",J254,0)</f>
        <v>0</v>
      </c>
      <c r="BH254" s="253">
        <f>IF(N254="sníž. přenesená",J254,0)</f>
        <v>0</v>
      </c>
      <c r="BI254" s="253">
        <f>IF(N254="nulová",J254,0)</f>
        <v>0</v>
      </c>
      <c r="BJ254" s="16" t="s">
        <v>80</v>
      </c>
      <c r="BK254" s="253">
        <f>ROUND(I254*H254,2)</f>
        <v>0</v>
      </c>
      <c r="BL254" s="16" t="s">
        <v>168</v>
      </c>
      <c r="BM254" s="252" t="s">
        <v>554</v>
      </c>
    </row>
    <row r="255" s="2" customFormat="1">
      <c r="A255" s="37"/>
      <c r="B255" s="38"/>
      <c r="C255" s="39"/>
      <c r="D255" s="254" t="s">
        <v>170</v>
      </c>
      <c r="E255" s="39"/>
      <c r="F255" s="255" t="s">
        <v>555</v>
      </c>
      <c r="G255" s="39"/>
      <c r="H255" s="39"/>
      <c r="I255" s="209"/>
      <c r="J255" s="39"/>
      <c r="K255" s="39"/>
      <c r="L255" s="43"/>
      <c r="M255" s="256"/>
      <c r="N255" s="257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170</v>
      </c>
      <c r="AU255" s="16" t="s">
        <v>82</v>
      </c>
    </row>
    <row r="256" s="12" customFormat="1" ht="22.8" customHeight="1">
      <c r="A256" s="12"/>
      <c r="B256" s="225"/>
      <c r="C256" s="226"/>
      <c r="D256" s="227" t="s">
        <v>72</v>
      </c>
      <c r="E256" s="239" t="s">
        <v>227</v>
      </c>
      <c r="F256" s="239" t="s">
        <v>316</v>
      </c>
      <c r="G256" s="226"/>
      <c r="H256" s="226"/>
      <c r="I256" s="229"/>
      <c r="J256" s="240">
        <f>BK256</f>
        <v>0</v>
      </c>
      <c r="K256" s="226"/>
      <c r="L256" s="231"/>
      <c r="M256" s="232"/>
      <c r="N256" s="233"/>
      <c r="O256" s="233"/>
      <c r="P256" s="234">
        <f>SUM(P257:P274)</f>
        <v>0</v>
      </c>
      <c r="Q256" s="233"/>
      <c r="R256" s="234">
        <f>SUM(R257:R274)</f>
        <v>33.676362999999995</v>
      </c>
      <c r="S256" s="233"/>
      <c r="T256" s="235">
        <f>SUM(T257:T274)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36" t="s">
        <v>80</v>
      </c>
      <c r="AT256" s="237" t="s">
        <v>72</v>
      </c>
      <c r="AU256" s="237" t="s">
        <v>80</v>
      </c>
      <c r="AY256" s="236" t="s">
        <v>161</v>
      </c>
      <c r="BK256" s="238">
        <f>SUM(BK257:BK274)</f>
        <v>0</v>
      </c>
    </row>
    <row r="257" s="2" customFormat="1" ht="33" customHeight="1">
      <c r="A257" s="37"/>
      <c r="B257" s="38"/>
      <c r="C257" s="241" t="s">
        <v>368</v>
      </c>
      <c r="D257" s="241" t="s">
        <v>163</v>
      </c>
      <c r="E257" s="242" t="s">
        <v>318</v>
      </c>
      <c r="F257" s="243" t="s">
        <v>319</v>
      </c>
      <c r="G257" s="244" t="s">
        <v>285</v>
      </c>
      <c r="H257" s="245">
        <v>105</v>
      </c>
      <c r="I257" s="246"/>
      <c r="J257" s="247">
        <f>ROUND(I257*H257,2)</f>
        <v>0</v>
      </c>
      <c r="K257" s="243" t="s">
        <v>167</v>
      </c>
      <c r="L257" s="43"/>
      <c r="M257" s="248" t="s">
        <v>1</v>
      </c>
      <c r="N257" s="249" t="s">
        <v>38</v>
      </c>
      <c r="O257" s="90"/>
      <c r="P257" s="250">
        <f>O257*H257</f>
        <v>0</v>
      </c>
      <c r="Q257" s="250">
        <v>0.15540000000000001</v>
      </c>
      <c r="R257" s="250">
        <f>Q257*H257</f>
        <v>16.317</v>
      </c>
      <c r="S257" s="250">
        <v>0</v>
      </c>
      <c r="T257" s="251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52" t="s">
        <v>168</v>
      </c>
      <c r="AT257" s="252" t="s">
        <v>163</v>
      </c>
      <c r="AU257" s="252" t="s">
        <v>82</v>
      </c>
      <c r="AY257" s="16" t="s">
        <v>161</v>
      </c>
      <c r="BE257" s="253">
        <f>IF(N257="základní",J257,0)</f>
        <v>0</v>
      </c>
      <c r="BF257" s="253">
        <f>IF(N257="snížená",J257,0)</f>
        <v>0</v>
      </c>
      <c r="BG257" s="253">
        <f>IF(N257="zákl. přenesená",J257,0)</f>
        <v>0</v>
      </c>
      <c r="BH257" s="253">
        <f>IF(N257="sníž. přenesená",J257,0)</f>
        <v>0</v>
      </c>
      <c r="BI257" s="253">
        <f>IF(N257="nulová",J257,0)</f>
        <v>0</v>
      </c>
      <c r="BJ257" s="16" t="s">
        <v>80</v>
      </c>
      <c r="BK257" s="253">
        <f>ROUND(I257*H257,2)</f>
        <v>0</v>
      </c>
      <c r="BL257" s="16" t="s">
        <v>168</v>
      </c>
      <c r="BM257" s="252" t="s">
        <v>320</v>
      </c>
    </row>
    <row r="258" s="2" customFormat="1">
      <c r="A258" s="37"/>
      <c r="B258" s="38"/>
      <c r="C258" s="39"/>
      <c r="D258" s="254" t="s">
        <v>170</v>
      </c>
      <c r="E258" s="39"/>
      <c r="F258" s="255" t="s">
        <v>321</v>
      </c>
      <c r="G258" s="39"/>
      <c r="H258" s="39"/>
      <c r="I258" s="209"/>
      <c r="J258" s="39"/>
      <c r="K258" s="39"/>
      <c r="L258" s="43"/>
      <c r="M258" s="256"/>
      <c r="N258" s="257"/>
      <c r="O258" s="90"/>
      <c r="P258" s="90"/>
      <c r="Q258" s="90"/>
      <c r="R258" s="90"/>
      <c r="S258" s="90"/>
      <c r="T258" s="91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170</v>
      </c>
      <c r="AU258" s="16" t="s">
        <v>82</v>
      </c>
    </row>
    <row r="259" s="2" customFormat="1">
      <c r="A259" s="37"/>
      <c r="B259" s="38"/>
      <c r="C259" s="39"/>
      <c r="D259" s="258" t="s">
        <v>172</v>
      </c>
      <c r="E259" s="39"/>
      <c r="F259" s="259" t="s">
        <v>322</v>
      </c>
      <c r="G259" s="39"/>
      <c r="H259" s="39"/>
      <c r="I259" s="209"/>
      <c r="J259" s="39"/>
      <c r="K259" s="39"/>
      <c r="L259" s="43"/>
      <c r="M259" s="256"/>
      <c r="N259" s="257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172</v>
      </c>
      <c r="AU259" s="16" t="s">
        <v>82</v>
      </c>
    </row>
    <row r="260" s="13" customFormat="1">
      <c r="A260" s="13"/>
      <c r="B260" s="260"/>
      <c r="C260" s="261"/>
      <c r="D260" s="254" t="s">
        <v>174</v>
      </c>
      <c r="E260" s="262" t="s">
        <v>1</v>
      </c>
      <c r="F260" s="263" t="s">
        <v>556</v>
      </c>
      <c r="G260" s="261"/>
      <c r="H260" s="264">
        <v>105</v>
      </c>
      <c r="I260" s="265"/>
      <c r="J260" s="261"/>
      <c r="K260" s="261"/>
      <c r="L260" s="266"/>
      <c r="M260" s="267"/>
      <c r="N260" s="268"/>
      <c r="O260" s="268"/>
      <c r="P260" s="268"/>
      <c r="Q260" s="268"/>
      <c r="R260" s="268"/>
      <c r="S260" s="268"/>
      <c r="T260" s="26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70" t="s">
        <v>174</v>
      </c>
      <c r="AU260" s="270" t="s">
        <v>82</v>
      </c>
      <c r="AV260" s="13" t="s">
        <v>82</v>
      </c>
      <c r="AW260" s="13" t="s">
        <v>30</v>
      </c>
      <c r="AX260" s="13" t="s">
        <v>80</v>
      </c>
      <c r="AY260" s="270" t="s">
        <v>161</v>
      </c>
    </row>
    <row r="261" s="2" customFormat="1" ht="16.5" customHeight="1">
      <c r="A261" s="37"/>
      <c r="B261" s="38"/>
      <c r="C261" s="272" t="s">
        <v>373</v>
      </c>
      <c r="D261" s="272" t="s">
        <v>214</v>
      </c>
      <c r="E261" s="273" t="s">
        <v>325</v>
      </c>
      <c r="F261" s="274" t="s">
        <v>326</v>
      </c>
      <c r="G261" s="275" t="s">
        <v>285</v>
      </c>
      <c r="H261" s="276">
        <v>105</v>
      </c>
      <c r="I261" s="277"/>
      <c r="J261" s="278">
        <f>ROUND(I261*H261,2)</f>
        <v>0</v>
      </c>
      <c r="K261" s="274" t="s">
        <v>167</v>
      </c>
      <c r="L261" s="279"/>
      <c r="M261" s="280" t="s">
        <v>1</v>
      </c>
      <c r="N261" s="281" t="s">
        <v>38</v>
      </c>
      <c r="O261" s="90"/>
      <c r="P261" s="250">
        <f>O261*H261</f>
        <v>0</v>
      </c>
      <c r="Q261" s="250">
        <v>0.080000000000000002</v>
      </c>
      <c r="R261" s="250">
        <f>Q261*H261</f>
        <v>8.4000000000000004</v>
      </c>
      <c r="S261" s="250">
        <v>0</v>
      </c>
      <c r="T261" s="25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52" t="s">
        <v>217</v>
      </c>
      <c r="AT261" s="252" t="s">
        <v>214</v>
      </c>
      <c r="AU261" s="252" t="s">
        <v>82</v>
      </c>
      <c r="AY261" s="16" t="s">
        <v>161</v>
      </c>
      <c r="BE261" s="253">
        <f>IF(N261="základní",J261,0)</f>
        <v>0</v>
      </c>
      <c r="BF261" s="253">
        <f>IF(N261="snížená",J261,0)</f>
        <v>0</v>
      </c>
      <c r="BG261" s="253">
        <f>IF(N261="zákl. přenesená",J261,0)</f>
        <v>0</v>
      </c>
      <c r="BH261" s="253">
        <f>IF(N261="sníž. přenesená",J261,0)</f>
        <v>0</v>
      </c>
      <c r="BI261" s="253">
        <f>IF(N261="nulová",J261,0)</f>
        <v>0</v>
      </c>
      <c r="BJ261" s="16" t="s">
        <v>80</v>
      </c>
      <c r="BK261" s="253">
        <f>ROUND(I261*H261,2)</f>
        <v>0</v>
      </c>
      <c r="BL261" s="16" t="s">
        <v>168</v>
      </c>
      <c r="BM261" s="252" t="s">
        <v>327</v>
      </c>
    </row>
    <row r="262" s="2" customFormat="1">
      <c r="A262" s="37"/>
      <c r="B262" s="38"/>
      <c r="C262" s="39"/>
      <c r="D262" s="254" t="s">
        <v>170</v>
      </c>
      <c r="E262" s="39"/>
      <c r="F262" s="255" t="s">
        <v>326</v>
      </c>
      <c r="G262" s="39"/>
      <c r="H262" s="39"/>
      <c r="I262" s="209"/>
      <c r="J262" s="39"/>
      <c r="K262" s="39"/>
      <c r="L262" s="43"/>
      <c r="M262" s="256"/>
      <c r="N262" s="257"/>
      <c r="O262" s="90"/>
      <c r="P262" s="90"/>
      <c r="Q262" s="90"/>
      <c r="R262" s="90"/>
      <c r="S262" s="90"/>
      <c r="T262" s="91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170</v>
      </c>
      <c r="AU262" s="16" t="s">
        <v>82</v>
      </c>
    </row>
    <row r="263" s="13" customFormat="1">
      <c r="A263" s="13"/>
      <c r="B263" s="260"/>
      <c r="C263" s="261"/>
      <c r="D263" s="254" t="s">
        <v>174</v>
      </c>
      <c r="E263" s="262" t="s">
        <v>1</v>
      </c>
      <c r="F263" s="263" t="s">
        <v>557</v>
      </c>
      <c r="G263" s="261"/>
      <c r="H263" s="264">
        <v>105</v>
      </c>
      <c r="I263" s="265"/>
      <c r="J263" s="261"/>
      <c r="K263" s="261"/>
      <c r="L263" s="266"/>
      <c r="M263" s="267"/>
      <c r="N263" s="268"/>
      <c r="O263" s="268"/>
      <c r="P263" s="268"/>
      <c r="Q263" s="268"/>
      <c r="R263" s="268"/>
      <c r="S263" s="268"/>
      <c r="T263" s="26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70" t="s">
        <v>174</v>
      </c>
      <c r="AU263" s="270" t="s">
        <v>82</v>
      </c>
      <c r="AV263" s="13" t="s">
        <v>82</v>
      </c>
      <c r="AW263" s="13" t="s">
        <v>30</v>
      </c>
      <c r="AX263" s="13" t="s">
        <v>80</v>
      </c>
      <c r="AY263" s="270" t="s">
        <v>161</v>
      </c>
    </row>
    <row r="264" s="2" customFormat="1" ht="24.15" customHeight="1">
      <c r="A264" s="37"/>
      <c r="B264" s="38"/>
      <c r="C264" s="241" t="s">
        <v>379</v>
      </c>
      <c r="D264" s="241" t="s">
        <v>163</v>
      </c>
      <c r="E264" s="242" t="s">
        <v>558</v>
      </c>
      <c r="F264" s="243" t="s">
        <v>559</v>
      </c>
      <c r="G264" s="244" t="s">
        <v>285</v>
      </c>
      <c r="H264" s="245">
        <v>19.699999999999999</v>
      </c>
      <c r="I264" s="246"/>
      <c r="J264" s="247">
        <f>ROUND(I264*H264,2)</f>
        <v>0</v>
      </c>
      <c r="K264" s="243" t="s">
        <v>167</v>
      </c>
      <c r="L264" s="43"/>
      <c r="M264" s="248" t="s">
        <v>1</v>
      </c>
      <c r="N264" s="249" t="s">
        <v>38</v>
      </c>
      <c r="O264" s="90"/>
      <c r="P264" s="250">
        <f>O264*H264</f>
        <v>0</v>
      </c>
      <c r="Q264" s="250">
        <v>0.43819000000000002</v>
      </c>
      <c r="R264" s="250">
        <f>Q264*H264</f>
        <v>8.6323430000000005</v>
      </c>
      <c r="S264" s="250">
        <v>0</v>
      </c>
      <c r="T264" s="25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52" t="s">
        <v>168</v>
      </c>
      <c r="AT264" s="252" t="s">
        <v>163</v>
      </c>
      <c r="AU264" s="252" t="s">
        <v>82</v>
      </c>
      <c r="AY264" s="16" t="s">
        <v>161</v>
      </c>
      <c r="BE264" s="253">
        <f>IF(N264="základní",J264,0)</f>
        <v>0</v>
      </c>
      <c r="BF264" s="253">
        <f>IF(N264="snížená",J264,0)</f>
        <v>0</v>
      </c>
      <c r="BG264" s="253">
        <f>IF(N264="zákl. přenesená",J264,0)</f>
        <v>0</v>
      </c>
      <c r="BH264" s="253">
        <f>IF(N264="sníž. přenesená",J264,0)</f>
        <v>0</v>
      </c>
      <c r="BI264" s="253">
        <f>IF(N264="nulová",J264,0)</f>
        <v>0</v>
      </c>
      <c r="BJ264" s="16" t="s">
        <v>80</v>
      </c>
      <c r="BK264" s="253">
        <f>ROUND(I264*H264,2)</f>
        <v>0</v>
      </c>
      <c r="BL264" s="16" t="s">
        <v>168</v>
      </c>
      <c r="BM264" s="252" t="s">
        <v>560</v>
      </c>
    </row>
    <row r="265" s="2" customFormat="1">
      <c r="A265" s="37"/>
      <c r="B265" s="38"/>
      <c r="C265" s="39"/>
      <c r="D265" s="254" t="s">
        <v>170</v>
      </c>
      <c r="E265" s="39"/>
      <c r="F265" s="255" t="s">
        <v>561</v>
      </c>
      <c r="G265" s="39"/>
      <c r="H265" s="39"/>
      <c r="I265" s="209"/>
      <c r="J265" s="39"/>
      <c r="K265" s="39"/>
      <c r="L265" s="43"/>
      <c r="M265" s="256"/>
      <c r="N265" s="257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170</v>
      </c>
      <c r="AU265" s="16" t="s">
        <v>82</v>
      </c>
    </row>
    <row r="266" s="2" customFormat="1">
      <c r="A266" s="37"/>
      <c r="B266" s="38"/>
      <c r="C266" s="39"/>
      <c r="D266" s="258" t="s">
        <v>172</v>
      </c>
      <c r="E266" s="39"/>
      <c r="F266" s="259" t="s">
        <v>562</v>
      </c>
      <c r="G266" s="39"/>
      <c r="H266" s="39"/>
      <c r="I266" s="209"/>
      <c r="J266" s="39"/>
      <c r="K266" s="39"/>
      <c r="L266" s="43"/>
      <c r="M266" s="256"/>
      <c r="N266" s="257"/>
      <c r="O266" s="90"/>
      <c r="P266" s="90"/>
      <c r="Q266" s="90"/>
      <c r="R266" s="90"/>
      <c r="S266" s="90"/>
      <c r="T266" s="91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172</v>
      </c>
      <c r="AU266" s="16" t="s">
        <v>82</v>
      </c>
    </row>
    <row r="267" s="13" customFormat="1">
      <c r="A267" s="13"/>
      <c r="B267" s="260"/>
      <c r="C267" s="261"/>
      <c r="D267" s="254" t="s">
        <v>174</v>
      </c>
      <c r="E267" s="262" t="s">
        <v>1</v>
      </c>
      <c r="F267" s="263" t="s">
        <v>563</v>
      </c>
      <c r="G267" s="261"/>
      <c r="H267" s="264">
        <v>13.699999999999999</v>
      </c>
      <c r="I267" s="265"/>
      <c r="J267" s="261"/>
      <c r="K267" s="261"/>
      <c r="L267" s="266"/>
      <c r="M267" s="267"/>
      <c r="N267" s="268"/>
      <c r="O267" s="268"/>
      <c r="P267" s="268"/>
      <c r="Q267" s="268"/>
      <c r="R267" s="268"/>
      <c r="S267" s="268"/>
      <c r="T267" s="26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70" t="s">
        <v>174</v>
      </c>
      <c r="AU267" s="270" t="s">
        <v>82</v>
      </c>
      <c r="AV267" s="13" t="s">
        <v>82</v>
      </c>
      <c r="AW267" s="13" t="s">
        <v>30</v>
      </c>
      <c r="AX267" s="13" t="s">
        <v>73</v>
      </c>
      <c r="AY267" s="270" t="s">
        <v>161</v>
      </c>
    </row>
    <row r="268" s="13" customFormat="1">
      <c r="A268" s="13"/>
      <c r="B268" s="260"/>
      <c r="C268" s="261"/>
      <c r="D268" s="254" t="s">
        <v>174</v>
      </c>
      <c r="E268" s="262" t="s">
        <v>1</v>
      </c>
      <c r="F268" s="263" t="s">
        <v>564</v>
      </c>
      <c r="G268" s="261"/>
      <c r="H268" s="264">
        <v>6</v>
      </c>
      <c r="I268" s="265"/>
      <c r="J268" s="261"/>
      <c r="K268" s="261"/>
      <c r="L268" s="266"/>
      <c r="M268" s="267"/>
      <c r="N268" s="268"/>
      <c r="O268" s="268"/>
      <c r="P268" s="268"/>
      <c r="Q268" s="268"/>
      <c r="R268" s="268"/>
      <c r="S268" s="268"/>
      <c r="T268" s="26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70" t="s">
        <v>174</v>
      </c>
      <c r="AU268" s="270" t="s">
        <v>82</v>
      </c>
      <c r="AV268" s="13" t="s">
        <v>82</v>
      </c>
      <c r="AW268" s="13" t="s">
        <v>30</v>
      </c>
      <c r="AX268" s="13" t="s">
        <v>73</v>
      </c>
      <c r="AY268" s="270" t="s">
        <v>161</v>
      </c>
    </row>
    <row r="269" s="14" customFormat="1">
      <c r="A269" s="14"/>
      <c r="B269" s="282"/>
      <c r="C269" s="283"/>
      <c r="D269" s="254" t="s">
        <v>174</v>
      </c>
      <c r="E269" s="284" t="s">
        <v>1</v>
      </c>
      <c r="F269" s="285" t="s">
        <v>330</v>
      </c>
      <c r="G269" s="283"/>
      <c r="H269" s="286">
        <v>19.699999999999999</v>
      </c>
      <c r="I269" s="287"/>
      <c r="J269" s="283"/>
      <c r="K269" s="283"/>
      <c r="L269" s="288"/>
      <c r="M269" s="289"/>
      <c r="N269" s="290"/>
      <c r="O269" s="290"/>
      <c r="P269" s="290"/>
      <c r="Q269" s="290"/>
      <c r="R269" s="290"/>
      <c r="S269" s="290"/>
      <c r="T269" s="291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92" t="s">
        <v>174</v>
      </c>
      <c r="AU269" s="292" t="s">
        <v>82</v>
      </c>
      <c r="AV269" s="14" t="s">
        <v>168</v>
      </c>
      <c r="AW269" s="14" t="s">
        <v>30</v>
      </c>
      <c r="AX269" s="14" t="s">
        <v>80</v>
      </c>
      <c r="AY269" s="292" t="s">
        <v>161</v>
      </c>
    </row>
    <row r="270" s="2" customFormat="1" ht="24.15" customHeight="1">
      <c r="A270" s="37"/>
      <c r="B270" s="38"/>
      <c r="C270" s="272" t="s">
        <v>386</v>
      </c>
      <c r="D270" s="272" t="s">
        <v>214</v>
      </c>
      <c r="E270" s="273" t="s">
        <v>565</v>
      </c>
      <c r="F270" s="274" t="s">
        <v>566</v>
      </c>
      <c r="G270" s="275" t="s">
        <v>285</v>
      </c>
      <c r="H270" s="276">
        <v>19.699999999999999</v>
      </c>
      <c r="I270" s="277"/>
      <c r="J270" s="278">
        <f>ROUND(I270*H270,2)</f>
        <v>0</v>
      </c>
      <c r="K270" s="274" t="s">
        <v>1</v>
      </c>
      <c r="L270" s="279"/>
      <c r="M270" s="280" t="s">
        <v>1</v>
      </c>
      <c r="N270" s="281" t="s">
        <v>38</v>
      </c>
      <c r="O270" s="90"/>
      <c r="P270" s="250">
        <f>O270*H270</f>
        <v>0</v>
      </c>
      <c r="Q270" s="250">
        <v>0.0166</v>
      </c>
      <c r="R270" s="250">
        <f>Q270*H270</f>
        <v>0.32701999999999998</v>
      </c>
      <c r="S270" s="250">
        <v>0</v>
      </c>
      <c r="T270" s="251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52" t="s">
        <v>217</v>
      </c>
      <c r="AT270" s="252" t="s">
        <v>214</v>
      </c>
      <c r="AU270" s="252" t="s">
        <v>82</v>
      </c>
      <c r="AY270" s="16" t="s">
        <v>161</v>
      </c>
      <c r="BE270" s="253">
        <f>IF(N270="základní",J270,0)</f>
        <v>0</v>
      </c>
      <c r="BF270" s="253">
        <f>IF(N270="snížená",J270,0)</f>
        <v>0</v>
      </c>
      <c r="BG270" s="253">
        <f>IF(N270="zákl. přenesená",J270,0)</f>
        <v>0</v>
      </c>
      <c r="BH270" s="253">
        <f>IF(N270="sníž. přenesená",J270,0)</f>
        <v>0</v>
      </c>
      <c r="BI270" s="253">
        <f>IF(N270="nulová",J270,0)</f>
        <v>0</v>
      </c>
      <c r="BJ270" s="16" t="s">
        <v>80</v>
      </c>
      <c r="BK270" s="253">
        <f>ROUND(I270*H270,2)</f>
        <v>0</v>
      </c>
      <c r="BL270" s="16" t="s">
        <v>168</v>
      </c>
      <c r="BM270" s="252" t="s">
        <v>567</v>
      </c>
    </row>
    <row r="271" s="2" customFormat="1">
      <c r="A271" s="37"/>
      <c r="B271" s="38"/>
      <c r="C271" s="39"/>
      <c r="D271" s="254" t="s">
        <v>170</v>
      </c>
      <c r="E271" s="39"/>
      <c r="F271" s="255" t="s">
        <v>568</v>
      </c>
      <c r="G271" s="39"/>
      <c r="H271" s="39"/>
      <c r="I271" s="209"/>
      <c r="J271" s="39"/>
      <c r="K271" s="39"/>
      <c r="L271" s="43"/>
      <c r="M271" s="256"/>
      <c r="N271" s="257"/>
      <c r="O271" s="90"/>
      <c r="P271" s="90"/>
      <c r="Q271" s="90"/>
      <c r="R271" s="90"/>
      <c r="S271" s="90"/>
      <c r="T271" s="91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6" t="s">
        <v>170</v>
      </c>
      <c r="AU271" s="16" t="s">
        <v>82</v>
      </c>
    </row>
    <row r="272" s="13" customFormat="1">
      <c r="A272" s="13"/>
      <c r="B272" s="260"/>
      <c r="C272" s="261"/>
      <c r="D272" s="254" t="s">
        <v>174</v>
      </c>
      <c r="E272" s="262" t="s">
        <v>1</v>
      </c>
      <c r="F272" s="263" t="s">
        <v>563</v>
      </c>
      <c r="G272" s="261"/>
      <c r="H272" s="264">
        <v>13.699999999999999</v>
      </c>
      <c r="I272" s="265"/>
      <c r="J272" s="261"/>
      <c r="K272" s="261"/>
      <c r="L272" s="266"/>
      <c r="M272" s="267"/>
      <c r="N272" s="268"/>
      <c r="O272" s="268"/>
      <c r="P272" s="268"/>
      <c r="Q272" s="268"/>
      <c r="R272" s="268"/>
      <c r="S272" s="268"/>
      <c r="T272" s="26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70" t="s">
        <v>174</v>
      </c>
      <c r="AU272" s="270" t="s">
        <v>82</v>
      </c>
      <c r="AV272" s="13" t="s">
        <v>82</v>
      </c>
      <c r="AW272" s="13" t="s">
        <v>30</v>
      </c>
      <c r="AX272" s="13" t="s">
        <v>73</v>
      </c>
      <c r="AY272" s="270" t="s">
        <v>161</v>
      </c>
    </row>
    <row r="273" s="13" customFormat="1">
      <c r="A273" s="13"/>
      <c r="B273" s="260"/>
      <c r="C273" s="261"/>
      <c r="D273" s="254" t="s">
        <v>174</v>
      </c>
      <c r="E273" s="262" t="s">
        <v>1</v>
      </c>
      <c r="F273" s="263" t="s">
        <v>564</v>
      </c>
      <c r="G273" s="261"/>
      <c r="H273" s="264">
        <v>6</v>
      </c>
      <c r="I273" s="265"/>
      <c r="J273" s="261"/>
      <c r="K273" s="261"/>
      <c r="L273" s="266"/>
      <c r="M273" s="267"/>
      <c r="N273" s="268"/>
      <c r="O273" s="268"/>
      <c r="P273" s="268"/>
      <c r="Q273" s="268"/>
      <c r="R273" s="268"/>
      <c r="S273" s="268"/>
      <c r="T273" s="26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70" t="s">
        <v>174</v>
      </c>
      <c r="AU273" s="270" t="s">
        <v>82</v>
      </c>
      <c r="AV273" s="13" t="s">
        <v>82</v>
      </c>
      <c r="AW273" s="13" t="s">
        <v>30</v>
      </c>
      <c r="AX273" s="13" t="s">
        <v>73</v>
      </c>
      <c r="AY273" s="270" t="s">
        <v>161</v>
      </c>
    </row>
    <row r="274" s="14" customFormat="1">
      <c r="A274" s="14"/>
      <c r="B274" s="282"/>
      <c r="C274" s="283"/>
      <c r="D274" s="254" t="s">
        <v>174</v>
      </c>
      <c r="E274" s="284" t="s">
        <v>1</v>
      </c>
      <c r="F274" s="285" t="s">
        <v>330</v>
      </c>
      <c r="G274" s="283"/>
      <c r="H274" s="286">
        <v>19.699999999999999</v>
      </c>
      <c r="I274" s="287"/>
      <c r="J274" s="283"/>
      <c r="K274" s="283"/>
      <c r="L274" s="288"/>
      <c r="M274" s="289"/>
      <c r="N274" s="290"/>
      <c r="O274" s="290"/>
      <c r="P274" s="290"/>
      <c r="Q274" s="290"/>
      <c r="R274" s="290"/>
      <c r="S274" s="290"/>
      <c r="T274" s="291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92" t="s">
        <v>174</v>
      </c>
      <c r="AU274" s="292" t="s">
        <v>82</v>
      </c>
      <c r="AV274" s="14" t="s">
        <v>168</v>
      </c>
      <c r="AW274" s="14" t="s">
        <v>30</v>
      </c>
      <c r="AX274" s="14" t="s">
        <v>80</v>
      </c>
      <c r="AY274" s="292" t="s">
        <v>161</v>
      </c>
    </row>
    <row r="275" s="12" customFormat="1" ht="22.8" customHeight="1">
      <c r="A275" s="12"/>
      <c r="B275" s="225"/>
      <c r="C275" s="226"/>
      <c r="D275" s="227" t="s">
        <v>72</v>
      </c>
      <c r="E275" s="239" t="s">
        <v>359</v>
      </c>
      <c r="F275" s="239" t="s">
        <v>360</v>
      </c>
      <c r="G275" s="226"/>
      <c r="H275" s="226"/>
      <c r="I275" s="229"/>
      <c r="J275" s="240">
        <f>BK275</f>
        <v>0</v>
      </c>
      <c r="K275" s="226"/>
      <c r="L275" s="231"/>
      <c r="M275" s="232"/>
      <c r="N275" s="233"/>
      <c r="O275" s="233"/>
      <c r="P275" s="234">
        <f>SUM(P276:P292)</f>
        <v>0</v>
      </c>
      <c r="Q275" s="233"/>
      <c r="R275" s="234">
        <f>SUM(R276:R292)</f>
        <v>0</v>
      </c>
      <c r="S275" s="233"/>
      <c r="T275" s="235">
        <f>SUM(T276:T292)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36" t="s">
        <v>80</v>
      </c>
      <c r="AT275" s="237" t="s">
        <v>72</v>
      </c>
      <c r="AU275" s="237" t="s">
        <v>80</v>
      </c>
      <c r="AY275" s="236" t="s">
        <v>161</v>
      </c>
      <c r="BK275" s="238">
        <f>SUM(BK276:BK292)</f>
        <v>0</v>
      </c>
    </row>
    <row r="276" s="2" customFormat="1" ht="24.15" customHeight="1">
      <c r="A276" s="37"/>
      <c r="B276" s="38"/>
      <c r="C276" s="241" t="s">
        <v>393</v>
      </c>
      <c r="D276" s="241" t="s">
        <v>163</v>
      </c>
      <c r="E276" s="242" t="s">
        <v>369</v>
      </c>
      <c r="F276" s="243" t="s">
        <v>221</v>
      </c>
      <c r="G276" s="244" t="s">
        <v>222</v>
      </c>
      <c r="H276" s="245">
        <v>86.400000000000006</v>
      </c>
      <c r="I276" s="246"/>
      <c r="J276" s="247">
        <f>ROUND(I276*H276,2)</f>
        <v>0</v>
      </c>
      <c r="K276" s="243" t="s">
        <v>167</v>
      </c>
      <c r="L276" s="43"/>
      <c r="M276" s="248" t="s">
        <v>1</v>
      </c>
      <c r="N276" s="249" t="s">
        <v>38</v>
      </c>
      <c r="O276" s="90"/>
      <c r="P276" s="250">
        <f>O276*H276</f>
        <v>0</v>
      </c>
      <c r="Q276" s="250">
        <v>0</v>
      </c>
      <c r="R276" s="250">
        <f>Q276*H276</f>
        <v>0</v>
      </c>
      <c r="S276" s="250">
        <v>0</v>
      </c>
      <c r="T276" s="251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52" t="s">
        <v>168</v>
      </c>
      <c r="AT276" s="252" t="s">
        <v>163</v>
      </c>
      <c r="AU276" s="252" t="s">
        <v>82</v>
      </c>
      <c r="AY276" s="16" t="s">
        <v>161</v>
      </c>
      <c r="BE276" s="253">
        <f>IF(N276="základní",J276,0)</f>
        <v>0</v>
      </c>
      <c r="BF276" s="253">
        <f>IF(N276="snížená",J276,0)</f>
        <v>0</v>
      </c>
      <c r="BG276" s="253">
        <f>IF(N276="zákl. přenesená",J276,0)</f>
        <v>0</v>
      </c>
      <c r="BH276" s="253">
        <f>IF(N276="sníž. přenesená",J276,0)</f>
        <v>0</v>
      </c>
      <c r="BI276" s="253">
        <f>IF(N276="nulová",J276,0)</f>
        <v>0</v>
      </c>
      <c r="BJ276" s="16" t="s">
        <v>80</v>
      </c>
      <c r="BK276" s="253">
        <f>ROUND(I276*H276,2)</f>
        <v>0</v>
      </c>
      <c r="BL276" s="16" t="s">
        <v>168</v>
      </c>
      <c r="BM276" s="252" t="s">
        <v>370</v>
      </c>
    </row>
    <row r="277" s="2" customFormat="1">
      <c r="A277" s="37"/>
      <c r="B277" s="38"/>
      <c r="C277" s="39"/>
      <c r="D277" s="254" t="s">
        <v>170</v>
      </c>
      <c r="E277" s="39"/>
      <c r="F277" s="255" t="s">
        <v>224</v>
      </c>
      <c r="G277" s="39"/>
      <c r="H277" s="39"/>
      <c r="I277" s="209"/>
      <c r="J277" s="39"/>
      <c r="K277" s="39"/>
      <c r="L277" s="43"/>
      <c r="M277" s="256"/>
      <c r="N277" s="257"/>
      <c r="O277" s="90"/>
      <c r="P277" s="90"/>
      <c r="Q277" s="90"/>
      <c r="R277" s="90"/>
      <c r="S277" s="90"/>
      <c r="T277" s="91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16" t="s">
        <v>170</v>
      </c>
      <c r="AU277" s="16" t="s">
        <v>82</v>
      </c>
    </row>
    <row r="278" s="2" customFormat="1">
      <c r="A278" s="37"/>
      <c r="B278" s="38"/>
      <c r="C278" s="39"/>
      <c r="D278" s="258" t="s">
        <v>172</v>
      </c>
      <c r="E278" s="39"/>
      <c r="F278" s="259" t="s">
        <v>371</v>
      </c>
      <c r="G278" s="39"/>
      <c r="H278" s="39"/>
      <c r="I278" s="209"/>
      <c r="J278" s="39"/>
      <c r="K278" s="39"/>
      <c r="L278" s="43"/>
      <c r="M278" s="256"/>
      <c r="N278" s="257"/>
      <c r="O278" s="90"/>
      <c r="P278" s="90"/>
      <c r="Q278" s="90"/>
      <c r="R278" s="90"/>
      <c r="S278" s="90"/>
      <c r="T278" s="91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172</v>
      </c>
      <c r="AU278" s="16" t="s">
        <v>82</v>
      </c>
    </row>
    <row r="279" s="13" customFormat="1">
      <c r="A279" s="13"/>
      <c r="B279" s="260"/>
      <c r="C279" s="261"/>
      <c r="D279" s="254" t="s">
        <v>174</v>
      </c>
      <c r="E279" s="262" t="s">
        <v>1</v>
      </c>
      <c r="F279" s="263" t="s">
        <v>569</v>
      </c>
      <c r="G279" s="261"/>
      <c r="H279" s="264">
        <v>86.400000000000006</v>
      </c>
      <c r="I279" s="265"/>
      <c r="J279" s="261"/>
      <c r="K279" s="261"/>
      <c r="L279" s="266"/>
      <c r="M279" s="267"/>
      <c r="N279" s="268"/>
      <c r="O279" s="268"/>
      <c r="P279" s="268"/>
      <c r="Q279" s="268"/>
      <c r="R279" s="268"/>
      <c r="S279" s="268"/>
      <c r="T279" s="269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70" t="s">
        <v>174</v>
      </c>
      <c r="AU279" s="270" t="s">
        <v>82</v>
      </c>
      <c r="AV279" s="13" t="s">
        <v>82</v>
      </c>
      <c r="AW279" s="13" t="s">
        <v>30</v>
      </c>
      <c r="AX279" s="13" t="s">
        <v>80</v>
      </c>
      <c r="AY279" s="270" t="s">
        <v>161</v>
      </c>
    </row>
    <row r="280" s="2" customFormat="1" ht="21.75" customHeight="1">
      <c r="A280" s="37"/>
      <c r="B280" s="38"/>
      <c r="C280" s="241" t="s">
        <v>399</v>
      </c>
      <c r="D280" s="241" t="s">
        <v>163</v>
      </c>
      <c r="E280" s="242" t="s">
        <v>374</v>
      </c>
      <c r="F280" s="243" t="s">
        <v>375</v>
      </c>
      <c r="G280" s="244" t="s">
        <v>222</v>
      </c>
      <c r="H280" s="245">
        <v>86.400000000000006</v>
      </c>
      <c r="I280" s="246"/>
      <c r="J280" s="247">
        <f>ROUND(I280*H280,2)</f>
        <v>0</v>
      </c>
      <c r="K280" s="243" t="s">
        <v>167</v>
      </c>
      <c r="L280" s="43"/>
      <c r="M280" s="248" t="s">
        <v>1</v>
      </c>
      <c r="N280" s="249" t="s">
        <v>38</v>
      </c>
      <c r="O280" s="90"/>
      <c r="P280" s="250">
        <f>O280*H280</f>
        <v>0</v>
      </c>
      <c r="Q280" s="250">
        <v>0</v>
      </c>
      <c r="R280" s="250">
        <f>Q280*H280</f>
        <v>0</v>
      </c>
      <c r="S280" s="250">
        <v>0</v>
      </c>
      <c r="T280" s="25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52" t="s">
        <v>168</v>
      </c>
      <c r="AT280" s="252" t="s">
        <v>163</v>
      </c>
      <c r="AU280" s="252" t="s">
        <v>82</v>
      </c>
      <c r="AY280" s="16" t="s">
        <v>161</v>
      </c>
      <c r="BE280" s="253">
        <f>IF(N280="základní",J280,0)</f>
        <v>0</v>
      </c>
      <c r="BF280" s="253">
        <f>IF(N280="snížená",J280,0)</f>
        <v>0</v>
      </c>
      <c r="BG280" s="253">
        <f>IF(N280="zákl. přenesená",J280,0)</f>
        <v>0</v>
      </c>
      <c r="BH280" s="253">
        <f>IF(N280="sníž. přenesená",J280,0)</f>
        <v>0</v>
      </c>
      <c r="BI280" s="253">
        <f>IF(N280="nulová",J280,0)</f>
        <v>0</v>
      </c>
      <c r="BJ280" s="16" t="s">
        <v>80</v>
      </c>
      <c r="BK280" s="253">
        <f>ROUND(I280*H280,2)</f>
        <v>0</v>
      </c>
      <c r="BL280" s="16" t="s">
        <v>168</v>
      </c>
      <c r="BM280" s="252" t="s">
        <v>376</v>
      </c>
    </row>
    <row r="281" s="2" customFormat="1">
      <c r="A281" s="37"/>
      <c r="B281" s="38"/>
      <c r="C281" s="39"/>
      <c r="D281" s="254" t="s">
        <v>170</v>
      </c>
      <c r="E281" s="39"/>
      <c r="F281" s="255" t="s">
        <v>377</v>
      </c>
      <c r="G281" s="39"/>
      <c r="H281" s="39"/>
      <c r="I281" s="209"/>
      <c r="J281" s="39"/>
      <c r="K281" s="39"/>
      <c r="L281" s="43"/>
      <c r="M281" s="256"/>
      <c r="N281" s="257"/>
      <c r="O281" s="90"/>
      <c r="P281" s="90"/>
      <c r="Q281" s="90"/>
      <c r="R281" s="90"/>
      <c r="S281" s="90"/>
      <c r="T281" s="91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6" t="s">
        <v>170</v>
      </c>
      <c r="AU281" s="16" t="s">
        <v>82</v>
      </c>
    </row>
    <row r="282" s="2" customFormat="1">
      <c r="A282" s="37"/>
      <c r="B282" s="38"/>
      <c r="C282" s="39"/>
      <c r="D282" s="258" t="s">
        <v>172</v>
      </c>
      <c r="E282" s="39"/>
      <c r="F282" s="259" t="s">
        <v>378</v>
      </c>
      <c r="G282" s="39"/>
      <c r="H282" s="39"/>
      <c r="I282" s="209"/>
      <c r="J282" s="39"/>
      <c r="K282" s="39"/>
      <c r="L282" s="43"/>
      <c r="M282" s="256"/>
      <c r="N282" s="257"/>
      <c r="O282" s="90"/>
      <c r="P282" s="90"/>
      <c r="Q282" s="90"/>
      <c r="R282" s="90"/>
      <c r="S282" s="90"/>
      <c r="T282" s="91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6" t="s">
        <v>172</v>
      </c>
      <c r="AU282" s="16" t="s">
        <v>82</v>
      </c>
    </row>
    <row r="283" s="13" customFormat="1">
      <c r="A283" s="13"/>
      <c r="B283" s="260"/>
      <c r="C283" s="261"/>
      <c r="D283" s="254" t="s">
        <v>174</v>
      </c>
      <c r="E283" s="262" t="s">
        <v>1</v>
      </c>
      <c r="F283" s="263" t="s">
        <v>569</v>
      </c>
      <c r="G283" s="261"/>
      <c r="H283" s="264">
        <v>86.400000000000006</v>
      </c>
      <c r="I283" s="265"/>
      <c r="J283" s="261"/>
      <c r="K283" s="261"/>
      <c r="L283" s="266"/>
      <c r="M283" s="267"/>
      <c r="N283" s="268"/>
      <c r="O283" s="268"/>
      <c r="P283" s="268"/>
      <c r="Q283" s="268"/>
      <c r="R283" s="268"/>
      <c r="S283" s="268"/>
      <c r="T283" s="26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70" t="s">
        <v>174</v>
      </c>
      <c r="AU283" s="270" t="s">
        <v>82</v>
      </c>
      <c r="AV283" s="13" t="s">
        <v>82</v>
      </c>
      <c r="AW283" s="13" t="s">
        <v>30</v>
      </c>
      <c r="AX283" s="13" t="s">
        <v>73</v>
      </c>
      <c r="AY283" s="270" t="s">
        <v>161</v>
      </c>
    </row>
    <row r="284" s="14" customFormat="1">
      <c r="A284" s="14"/>
      <c r="B284" s="282"/>
      <c r="C284" s="283"/>
      <c r="D284" s="254" t="s">
        <v>174</v>
      </c>
      <c r="E284" s="284" t="s">
        <v>111</v>
      </c>
      <c r="F284" s="285" t="s">
        <v>330</v>
      </c>
      <c r="G284" s="283"/>
      <c r="H284" s="286">
        <v>86.400000000000006</v>
      </c>
      <c r="I284" s="287"/>
      <c r="J284" s="283"/>
      <c r="K284" s="283"/>
      <c r="L284" s="288"/>
      <c r="M284" s="289"/>
      <c r="N284" s="290"/>
      <c r="O284" s="290"/>
      <c r="P284" s="290"/>
      <c r="Q284" s="290"/>
      <c r="R284" s="290"/>
      <c r="S284" s="290"/>
      <c r="T284" s="291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92" t="s">
        <v>174</v>
      </c>
      <c r="AU284" s="292" t="s">
        <v>82</v>
      </c>
      <c r="AV284" s="14" t="s">
        <v>168</v>
      </c>
      <c r="AW284" s="14" t="s">
        <v>30</v>
      </c>
      <c r="AX284" s="14" t="s">
        <v>80</v>
      </c>
      <c r="AY284" s="292" t="s">
        <v>161</v>
      </c>
    </row>
    <row r="285" s="2" customFormat="1" ht="24.15" customHeight="1">
      <c r="A285" s="37"/>
      <c r="B285" s="38"/>
      <c r="C285" s="241" t="s">
        <v>406</v>
      </c>
      <c r="D285" s="241" t="s">
        <v>163</v>
      </c>
      <c r="E285" s="242" t="s">
        <v>380</v>
      </c>
      <c r="F285" s="243" t="s">
        <v>381</v>
      </c>
      <c r="G285" s="244" t="s">
        <v>222</v>
      </c>
      <c r="H285" s="245">
        <v>1641.5999999999999</v>
      </c>
      <c r="I285" s="246"/>
      <c r="J285" s="247">
        <f>ROUND(I285*H285,2)</f>
        <v>0</v>
      </c>
      <c r="K285" s="243" t="s">
        <v>167</v>
      </c>
      <c r="L285" s="43"/>
      <c r="M285" s="248" t="s">
        <v>1</v>
      </c>
      <c r="N285" s="249" t="s">
        <v>38</v>
      </c>
      <c r="O285" s="90"/>
      <c r="P285" s="250">
        <f>O285*H285</f>
        <v>0</v>
      </c>
      <c r="Q285" s="250">
        <v>0</v>
      </c>
      <c r="R285" s="250">
        <f>Q285*H285</f>
        <v>0</v>
      </c>
      <c r="S285" s="250">
        <v>0</v>
      </c>
      <c r="T285" s="25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52" t="s">
        <v>168</v>
      </c>
      <c r="AT285" s="252" t="s">
        <v>163</v>
      </c>
      <c r="AU285" s="252" t="s">
        <v>82</v>
      </c>
      <c r="AY285" s="16" t="s">
        <v>161</v>
      </c>
      <c r="BE285" s="253">
        <f>IF(N285="základní",J285,0)</f>
        <v>0</v>
      </c>
      <c r="BF285" s="253">
        <f>IF(N285="snížená",J285,0)</f>
        <v>0</v>
      </c>
      <c r="BG285" s="253">
        <f>IF(N285="zákl. přenesená",J285,0)</f>
        <v>0</v>
      </c>
      <c r="BH285" s="253">
        <f>IF(N285="sníž. přenesená",J285,0)</f>
        <v>0</v>
      </c>
      <c r="BI285" s="253">
        <f>IF(N285="nulová",J285,0)</f>
        <v>0</v>
      </c>
      <c r="BJ285" s="16" t="s">
        <v>80</v>
      </c>
      <c r="BK285" s="253">
        <f>ROUND(I285*H285,2)</f>
        <v>0</v>
      </c>
      <c r="BL285" s="16" t="s">
        <v>168</v>
      </c>
      <c r="BM285" s="252" t="s">
        <v>382</v>
      </c>
    </row>
    <row r="286" s="2" customFormat="1">
      <c r="A286" s="37"/>
      <c r="B286" s="38"/>
      <c r="C286" s="39"/>
      <c r="D286" s="254" t="s">
        <v>170</v>
      </c>
      <c r="E286" s="39"/>
      <c r="F286" s="255" t="s">
        <v>383</v>
      </c>
      <c r="G286" s="39"/>
      <c r="H286" s="39"/>
      <c r="I286" s="209"/>
      <c r="J286" s="39"/>
      <c r="K286" s="39"/>
      <c r="L286" s="43"/>
      <c r="M286" s="256"/>
      <c r="N286" s="257"/>
      <c r="O286" s="90"/>
      <c r="P286" s="90"/>
      <c r="Q286" s="90"/>
      <c r="R286" s="90"/>
      <c r="S286" s="90"/>
      <c r="T286" s="91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170</v>
      </c>
      <c r="AU286" s="16" t="s">
        <v>82</v>
      </c>
    </row>
    <row r="287" s="2" customFormat="1">
      <c r="A287" s="37"/>
      <c r="B287" s="38"/>
      <c r="C287" s="39"/>
      <c r="D287" s="258" t="s">
        <v>172</v>
      </c>
      <c r="E287" s="39"/>
      <c r="F287" s="259" t="s">
        <v>384</v>
      </c>
      <c r="G287" s="39"/>
      <c r="H287" s="39"/>
      <c r="I287" s="209"/>
      <c r="J287" s="39"/>
      <c r="K287" s="39"/>
      <c r="L287" s="43"/>
      <c r="M287" s="256"/>
      <c r="N287" s="257"/>
      <c r="O287" s="90"/>
      <c r="P287" s="90"/>
      <c r="Q287" s="90"/>
      <c r="R287" s="90"/>
      <c r="S287" s="90"/>
      <c r="T287" s="91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172</v>
      </c>
      <c r="AU287" s="16" t="s">
        <v>82</v>
      </c>
    </row>
    <row r="288" s="13" customFormat="1">
      <c r="A288" s="13"/>
      <c r="B288" s="260"/>
      <c r="C288" s="261"/>
      <c r="D288" s="254" t="s">
        <v>174</v>
      </c>
      <c r="E288" s="262" t="s">
        <v>1</v>
      </c>
      <c r="F288" s="263" t="s">
        <v>385</v>
      </c>
      <c r="G288" s="261"/>
      <c r="H288" s="264">
        <v>1641.5999999999999</v>
      </c>
      <c r="I288" s="265"/>
      <c r="J288" s="261"/>
      <c r="K288" s="261"/>
      <c r="L288" s="266"/>
      <c r="M288" s="267"/>
      <c r="N288" s="268"/>
      <c r="O288" s="268"/>
      <c r="P288" s="268"/>
      <c r="Q288" s="268"/>
      <c r="R288" s="268"/>
      <c r="S288" s="268"/>
      <c r="T288" s="26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70" t="s">
        <v>174</v>
      </c>
      <c r="AU288" s="270" t="s">
        <v>82</v>
      </c>
      <c r="AV288" s="13" t="s">
        <v>82</v>
      </c>
      <c r="AW288" s="13" t="s">
        <v>30</v>
      </c>
      <c r="AX288" s="13" t="s">
        <v>80</v>
      </c>
      <c r="AY288" s="270" t="s">
        <v>161</v>
      </c>
    </row>
    <row r="289" s="2" customFormat="1" ht="24.15" customHeight="1">
      <c r="A289" s="37"/>
      <c r="B289" s="38"/>
      <c r="C289" s="241" t="s">
        <v>413</v>
      </c>
      <c r="D289" s="241" t="s">
        <v>163</v>
      </c>
      <c r="E289" s="242" t="s">
        <v>414</v>
      </c>
      <c r="F289" s="243" t="s">
        <v>415</v>
      </c>
      <c r="G289" s="244" t="s">
        <v>222</v>
      </c>
      <c r="H289" s="245">
        <v>86.400000000000006</v>
      </c>
      <c r="I289" s="246"/>
      <c r="J289" s="247">
        <f>ROUND(I289*H289,2)</f>
        <v>0</v>
      </c>
      <c r="K289" s="243" t="s">
        <v>167</v>
      </c>
      <c r="L289" s="43"/>
      <c r="M289" s="248" t="s">
        <v>1</v>
      </c>
      <c r="N289" s="249" t="s">
        <v>38</v>
      </c>
      <c r="O289" s="90"/>
      <c r="P289" s="250">
        <f>O289*H289</f>
        <v>0</v>
      </c>
      <c r="Q289" s="250">
        <v>0</v>
      </c>
      <c r="R289" s="250">
        <f>Q289*H289</f>
        <v>0</v>
      </c>
      <c r="S289" s="250">
        <v>0</v>
      </c>
      <c r="T289" s="251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52" t="s">
        <v>168</v>
      </c>
      <c r="AT289" s="252" t="s">
        <v>163</v>
      </c>
      <c r="AU289" s="252" t="s">
        <v>82</v>
      </c>
      <c r="AY289" s="16" t="s">
        <v>161</v>
      </c>
      <c r="BE289" s="253">
        <f>IF(N289="základní",J289,0)</f>
        <v>0</v>
      </c>
      <c r="BF289" s="253">
        <f>IF(N289="snížená",J289,0)</f>
        <v>0</v>
      </c>
      <c r="BG289" s="253">
        <f>IF(N289="zákl. přenesená",J289,0)</f>
        <v>0</v>
      </c>
      <c r="BH289" s="253">
        <f>IF(N289="sníž. přenesená",J289,0)</f>
        <v>0</v>
      </c>
      <c r="BI289" s="253">
        <f>IF(N289="nulová",J289,0)</f>
        <v>0</v>
      </c>
      <c r="BJ289" s="16" t="s">
        <v>80</v>
      </c>
      <c r="BK289" s="253">
        <f>ROUND(I289*H289,2)</f>
        <v>0</v>
      </c>
      <c r="BL289" s="16" t="s">
        <v>168</v>
      </c>
      <c r="BM289" s="252" t="s">
        <v>416</v>
      </c>
    </row>
    <row r="290" s="2" customFormat="1">
      <c r="A290" s="37"/>
      <c r="B290" s="38"/>
      <c r="C290" s="39"/>
      <c r="D290" s="254" t="s">
        <v>170</v>
      </c>
      <c r="E290" s="39"/>
      <c r="F290" s="255" t="s">
        <v>417</v>
      </c>
      <c r="G290" s="39"/>
      <c r="H290" s="39"/>
      <c r="I290" s="209"/>
      <c r="J290" s="39"/>
      <c r="K290" s="39"/>
      <c r="L290" s="43"/>
      <c r="M290" s="256"/>
      <c r="N290" s="257"/>
      <c r="O290" s="90"/>
      <c r="P290" s="90"/>
      <c r="Q290" s="90"/>
      <c r="R290" s="90"/>
      <c r="S290" s="90"/>
      <c r="T290" s="91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6" t="s">
        <v>170</v>
      </c>
      <c r="AU290" s="16" t="s">
        <v>82</v>
      </c>
    </row>
    <row r="291" s="2" customFormat="1">
      <c r="A291" s="37"/>
      <c r="B291" s="38"/>
      <c r="C291" s="39"/>
      <c r="D291" s="258" t="s">
        <v>172</v>
      </c>
      <c r="E291" s="39"/>
      <c r="F291" s="259" t="s">
        <v>418</v>
      </c>
      <c r="G291" s="39"/>
      <c r="H291" s="39"/>
      <c r="I291" s="209"/>
      <c r="J291" s="39"/>
      <c r="K291" s="39"/>
      <c r="L291" s="43"/>
      <c r="M291" s="256"/>
      <c r="N291" s="257"/>
      <c r="O291" s="90"/>
      <c r="P291" s="90"/>
      <c r="Q291" s="90"/>
      <c r="R291" s="90"/>
      <c r="S291" s="90"/>
      <c r="T291" s="91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6" t="s">
        <v>172</v>
      </c>
      <c r="AU291" s="16" t="s">
        <v>82</v>
      </c>
    </row>
    <row r="292" s="13" customFormat="1">
      <c r="A292" s="13"/>
      <c r="B292" s="260"/>
      <c r="C292" s="261"/>
      <c r="D292" s="254" t="s">
        <v>174</v>
      </c>
      <c r="E292" s="262" t="s">
        <v>1</v>
      </c>
      <c r="F292" s="263" t="s">
        <v>569</v>
      </c>
      <c r="G292" s="261"/>
      <c r="H292" s="264">
        <v>86.400000000000006</v>
      </c>
      <c r="I292" s="265"/>
      <c r="J292" s="261"/>
      <c r="K292" s="261"/>
      <c r="L292" s="266"/>
      <c r="M292" s="267"/>
      <c r="N292" s="268"/>
      <c r="O292" s="268"/>
      <c r="P292" s="268"/>
      <c r="Q292" s="268"/>
      <c r="R292" s="268"/>
      <c r="S292" s="268"/>
      <c r="T292" s="26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70" t="s">
        <v>174</v>
      </c>
      <c r="AU292" s="270" t="s">
        <v>82</v>
      </c>
      <c r="AV292" s="13" t="s">
        <v>82</v>
      </c>
      <c r="AW292" s="13" t="s">
        <v>30</v>
      </c>
      <c r="AX292" s="13" t="s">
        <v>80</v>
      </c>
      <c r="AY292" s="270" t="s">
        <v>161</v>
      </c>
    </row>
    <row r="293" s="12" customFormat="1" ht="22.8" customHeight="1">
      <c r="A293" s="12"/>
      <c r="B293" s="225"/>
      <c r="C293" s="226"/>
      <c r="D293" s="227" t="s">
        <v>72</v>
      </c>
      <c r="E293" s="239" t="s">
        <v>431</v>
      </c>
      <c r="F293" s="239" t="s">
        <v>432</v>
      </c>
      <c r="G293" s="226"/>
      <c r="H293" s="226"/>
      <c r="I293" s="229"/>
      <c r="J293" s="240">
        <f>BK293</f>
        <v>0</v>
      </c>
      <c r="K293" s="226"/>
      <c r="L293" s="231"/>
      <c r="M293" s="232"/>
      <c r="N293" s="233"/>
      <c r="O293" s="233"/>
      <c r="P293" s="234">
        <f>SUM(P294:P296)</f>
        <v>0</v>
      </c>
      <c r="Q293" s="233"/>
      <c r="R293" s="234">
        <f>SUM(R294:R296)</f>
        <v>0</v>
      </c>
      <c r="S293" s="233"/>
      <c r="T293" s="235">
        <f>SUM(T294:T296)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36" t="s">
        <v>80</v>
      </c>
      <c r="AT293" s="237" t="s">
        <v>72</v>
      </c>
      <c r="AU293" s="237" t="s">
        <v>80</v>
      </c>
      <c r="AY293" s="236" t="s">
        <v>161</v>
      </c>
      <c r="BK293" s="238">
        <f>SUM(BK294:BK296)</f>
        <v>0</v>
      </c>
    </row>
    <row r="294" s="2" customFormat="1" ht="24.15" customHeight="1">
      <c r="A294" s="37"/>
      <c r="B294" s="38"/>
      <c r="C294" s="241" t="s">
        <v>419</v>
      </c>
      <c r="D294" s="241" t="s">
        <v>163</v>
      </c>
      <c r="E294" s="242" t="s">
        <v>570</v>
      </c>
      <c r="F294" s="243" t="s">
        <v>571</v>
      </c>
      <c r="G294" s="244" t="s">
        <v>222</v>
      </c>
      <c r="H294" s="245">
        <v>138.76900000000001</v>
      </c>
      <c r="I294" s="246"/>
      <c r="J294" s="247">
        <f>ROUND(I294*H294,2)</f>
        <v>0</v>
      </c>
      <c r="K294" s="243" t="s">
        <v>167</v>
      </c>
      <c r="L294" s="43"/>
      <c r="M294" s="248" t="s">
        <v>1</v>
      </c>
      <c r="N294" s="249" t="s">
        <v>38</v>
      </c>
      <c r="O294" s="90"/>
      <c r="P294" s="250">
        <f>O294*H294</f>
        <v>0</v>
      </c>
      <c r="Q294" s="250">
        <v>0</v>
      </c>
      <c r="R294" s="250">
        <f>Q294*H294</f>
        <v>0</v>
      </c>
      <c r="S294" s="250">
        <v>0</v>
      </c>
      <c r="T294" s="251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52" t="s">
        <v>168</v>
      </c>
      <c r="AT294" s="252" t="s">
        <v>163</v>
      </c>
      <c r="AU294" s="252" t="s">
        <v>82</v>
      </c>
      <c r="AY294" s="16" t="s">
        <v>161</v>
      </c>
      <c r="BE294" s="253">
        <f>IF(N294="základní",J294,0)</f>
        <v>0</v>
      </c>
      <c r="BF294" s="253">
        <f>IF(N294="snížená",J294,0)</f>
        <v>0</v>
      </c>
      <c r="BG294" s="253">
        <f>IF(N294="zákl. přenesená",J294,0)</f>
        <v>0</v>
      </c>
      <c r="BH294" s="253">
        <f>IF(N294="sníž. přenesená",J294,0)</f>
        <v>0</v>
      </c>
      <c r="BI294" s="253">
        <f>IF(N294="nulová",J294,0)</f>
        <v>0</v>
      </c>
      <c r="BJ294" s="16" t="s">
        <v>80</v>
      </c>
      <c r="BK294" s="253">
        <f>ROUND(I294*H294,2)</f>
        <v>0</v>
      </c>
      <c r="BL294" s="16" t="s">
        <v>168</v>
      </c>
      <c r="BM294" s="252" t="s">
        <v>572</v>
      </c>
    </row>
    <row r="295" s="2" customFormat="1">
      <c r="A295" s="37"/>
      <c r="B295" s="38"/>
      <c r="C295" s="39"/>
      <c r="D295" s="254" t="s">
        <v>170</v>
      </c>
      <c r="E295" s="39"/>
      <c r="F295" s="255" t="s">
        <v>573</v>
      </c>
      <c r="G295" s="39"/>
      <c r="H295" s="39"/>
      <c r="I295" s="209"/>
      <c r="J295" s="39"/>
      <c r="K295" s="39"/>
      <c r="L295" s="43"/>
      <c r="M295" s="256"/>
      <c r="N295" s="257"/>
      <c r="O295" s="90"/>
      <c r="P295" s="90"/>
      <c r="Q295" s="90"/>
      <c r="R295" s="90"/>
      <c r="S295" s="90"/>
      <c r="T295" s="91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16" t="s">
        <v>170</v>
      </c>
      <c r="AU295" s="16" t="s">
        <v>82</v>
      </c>
    </row>
    <row r="296" s="2" customFormat="1">
      <c r="A296" s="37"/>
      <c r="B296" s="38"/>
      <c r="C296" s="39"/>
      <c r="D296" s="258" t="s">
        <v>172</v>
      </c>
      <c r="E296" s="39"/>
      <c r="F296" s="259" t="s">
        <v>574</v>
      </c>
      <c r="G296" s="39"/>
      <c r="H296" s="39"/>
      <c r="I296" s="209"/>
      <c r="J296" s="39"/>
      <c r="K296" s="39"/>
      <c r="L296" s="43"/>
      <c r="M296" s="293"/>
      <c r="N296" s="294"/>
      <c r="O296" s="295"/>
      <c r="P296" s="295"/>
      <c r="Q296" s="295"/>
      <c r="R296" s="295"/>
      <c r="S296" s="295"/>
      <c r="T296" s="296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16" t="s">
        <v>172</v>
      </c>
      <c r="AU296" s="16" t="s">
        <v>82</v>
      </c>
    </row>
    <row r="297" s="2" customFormat="1" ht="6.96" customHeight="1">
      <c r="A297" s="37"/>
      <c r="B297" s="65"/>
      <c r="C297" s="66"/>
      <c r="D297" s="66"/>
      <c r="E297" s="66"/>
      <c r="F297" s="66"/>
      <c r="G297" s="66"/>
      <c r="H297" s="66"/>
      <c r="I297" s="66"/>
      <c r="J297" s="66"/>
      <c r="K297" s="66"/>
      <c r="L297" s="43"/>
      <c r="M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</row>
  </sheetData>
  <sheetProtection sheet="1" autoFilter="0" formatColumns="0" formatRows="0" objects="1" scenarios="1" spinCount="100000" saltValue="7Xw7HOozGe620NQS/ON1VV+fvmmzbNgga45TdNX2chYD6kVsd6mL5F5gIxhVNVbqE4HvsUGBjdsYw7xqwiG53Q==" hashValue="7P9TuGhcyRwtABMZM0JL8jG/DbACs/PV32N5lSIMlkFOeaJdQwU+53+hqUvaSFvcXbHHG0F9THq156//Kq0gHQ==" algorithmName="SHA-512" password="CC35"/>
  <autoFilter ref="C137:K296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0:F110"/>
    <mergeCell ref="D111:F111"/>
    <mergeCell ref="D112:F112"/>
    <mergeCell ref="D113:F113"/>
    <mergeCell ref="D114:F114"/>
    <mergeCell ref="E126:H126"/>
    <mergeCell ref="E128:H128"/>
    <mergeCell ref="E130:H130"/>
    <mergeCell ref="L2:V2"/>
  </mergeCells>
  <hyperlinks>
    <hyperlink ref="F143" r:id="rId1" display="https://podminky.urs.cz/item/CS_URS_2022_02/111301111"/>
    <hyperlink ref="F147" r:id="rId2" display="https://podminky.urs.cz/item/CS_URS_2022_02/113107164"/>
    <hyperlink ref="F151" r:id="rId3" display="https://podminky.urs.cz/item/CS_URS_2022_02/122252203"/>
    <hyperlink ref="F158" r:id="rId4" display="https://podminky.urs.cz/item/CS_URS_2022_02/132212231"/>
    <hyperlink ref="F164" r:id="rId5" display="https://podminky.urs.cz/item/CS_URS_2022_02/162751117"/>
    <hyperlink ref="F173" r:id="rId6" display="https://podminky.urs.cz/item/CS_URS_2022_02/162751119"/>
    <hyperlink ref="F178" r:id="rId7" display="https://podminky.urs.cz/item/CS_URS_2022_02/171152111"/>
    <hyperlink ref="F186" r:id="rId8" display="https://podminky.urs.cz/item/CS_URS_2022_02/171201221"/>
    <hyperlink ref="F191" r:id="rId9" display="https://podminky.urs.cz/item/CS_URS_2022_02/171251201"/>
    <hyperlink ref="F196" r:id="rId10" display="https://podminky.urs.cz/item/CS_URS_2022_02/175111101"/>
    <hyperlink ref="F203" r:id="rId11" display="https://podminky.urs.cz/item/CS_URS_2022_02/181311103"/>
    <hyperlink ref="F207" r:id="rId12" display="https://podminky.urs.cz/item/CS_URS_2022_02/181411121"/>
    <hyperlink ref="F215" r:id="rId13" display="https://podminky.urs.cz/item/CS_URS_2022_02/451573111"/>
    <hyperlink ref="F220" r:id="rId14" display="https://podminky.urs.cz/item/CS_URS_2022_02/564861112"/>
    <hyperlink ref="F224" r:id="rId15" display="https://podminky.urs.cz/item/CS_URS_2022_02/596412212"/>
    <hyperlink ref="F231" r:id="rId16" display="https://podminky.urs.cz/item/CS_URS_2022_02/597661121"/>
    <hyperlink ref="F236" r:id="rId17" display="https://podminky.urs.cz/item/CS_URS_2022_02/871350430"/>
    <hyperlink ref="F242" r:id="rId18" display="https://podminky.urs.cz/item/CS_URS_2021_02/895941111"/>
    <hyperlink ref="F259" r:id="rId19" display="https://podminky.urs.cz/item/CS_URS_2022_02/916131213"/>
    <hyperlink ref="F266" r:id="rId20" display="https://podminky.urs.cz/item/CS_URS_2022_02/935113212"/>
    <hyperlink ref="F278" r:id="rId21" display="https://podminky.urs.cz/item/CS_URS_2022_02/997013655"/>
    <hyperlink ref="F282" r:id="rId22" display="https://podminky.urs.cz/item/CS_URS_2022_02/997221551"/>
    <hyperlink ref="F287" r:id="rId23" display="https://podminky.urs.cz/item/CS_URS_2022_02/997221559"/>
    <hyperlink ref="F291" r:id="rId24" display="https://podminky.urs.cz/item/CS_URS_2022_02/997221611"/>
    <hyperlink ref="F296" r:id="rId25" display="https://podminky.urs.cz/item/CS_URS_2022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  <c r="AZ2" s="145" t="s">
        <v>114</v>
      </c>
      <c r="BA2" s="145" t="s">
        <v>1</v>
      </c>
      <c r="BB2" s="145" t="s">
        <v>1</v>
      </c>
      <c r="BC2" s="145" t="s">
        <v>575</v>
      </c>
      <c r="BD2" s="145" t="s">
        <v>82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9"/>
      <c r="AT3" s="16" t="s">
        <v>82</v>
      </c>
    </row>
    <row r="4" s="1" customFormat="1" ht="24.96" customHeight="1">
      <c r="B4" s="19"/>
      <c r="D4" s="148" t="s">
        <v>113</v>
      </c>
      <c r="L4" s="19"/>
      <c r="M4" s="149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50" t="s">
        <v>16</v>
      </c>
      <c r="L6" s="19"/>
    </row>
    <row r="7" s="1" customFormat="1" ht="16.5" customHeight="1">
      <c r="B7" s="19"/>
      <c r="E7" s="151" t="str">
        <f>'Rekapitulace stavby'!K6</f>
        <v>Oprava místních komunikací Na Kopci v obci Kravsko</v>
      </c>
      <c r="F7" s="150"/>
      <c r="G7" s="150"/>
      <c r="H7" s="150"/>
      <c r="L7" s="19"/>
    </row>
    <row r="8" s="1" customFormat="1" ht="12" customHeight="1">
      <c r="B8" s="19"/>
      <c r="D8" s="150" t="s">
        <v>118</v>
      </c>
      <c r="L8" s="19"/>
    </row>
    <row r="9" s="2" customFormat="1" ht="16.5" customHeight="1">
      <c r="A9" s="37"/>
      <c r="B9" s="43"/>
      <c r="C9" s="37"/>
      <c r="D9" s="37"/>
      <c r="E9" s="151" t="s">
        <v>119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0" t="s">
        <v>120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2" t="s">
        <v>576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0" t="s">
        <v>18</v>
      </c>
      <c r="E13" s="37"/>
      <c r="F13" s="140" t="s">
        <v>1</v>
      </c>
      <c r="G13" s="37"/>
      <c r="H13" s="37"/>
      <c r="I13" s="150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0" t="s">
        <v>20</v>
      </c>
      <c r="E14" s="37"/>
      <c r="F14" s="140" t="s">
        <v>21</v>
      </c>
      <c r="G14" s="37"/>
      <c r="H14" s="37"/>
      <c r="I14" s="150" t="s">
        <v>22</v>
      </c>
      <c r="J14" s="153" t="str">
        <f>'Rekapitulace stavby'!AN8</f>
        <v>26. 11. 2021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0" t="s">
        <v>24</v>
      </c>
      <c r="E16" s="37"/>
      <c r="F16" s="37"/>
      <c r="G16" s="37"/>
      <c r="H16" s="37"/>
      <c r="I16" s="150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 xml:space="preserve"> </v>
      </c>
      <c r="F17" s="37"/>
      <c r="G17" s="37"/>
      <c r="H17" s="37"/>
      <c r="I17" s="150" t="s">
        <v>26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0" t="s">
        <v>27</v>
      </c>
      <c r="E19" s="37"/>
      <c r="F19" s="37"/>
      <c r="G19" s="37"/>
      <c r="H19" s="37"/>
      <c r="I19" s="150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50" t="s">
        <v>26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0" t="s">
        <v>29</v>
      </c>
      <c r="E22" s="37"/>
      <c r="F22" s="37"/>
      <c r="G22" s="37"/>
      <c r="H22" s="37"/>
      <c r="I22" s="150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 xml:space="preserve"> </v>
      </c>
      <c r="F23" s="37"/>
      <c r="G23" s="37"/>
      <c r="H23" s="37"/>
      <c r="I23" s="150" t="s">
        <v>26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0" t="s">
        <v>31</v>
      </c>
      <c r="E25" s="37"/>
      <c r="F25" s="37"/>
      <c r="G25" s="37"/>
      <c r="H25" s="37"/>
      <c r="I25" s="150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50" t="s">
        <v>26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0" t="s">
        <v>32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8"/>
      <c r="E31" s="158"/>
      <c r="F31" s="158"/>
      <c r="G31" s="158"/>
      <c r="H31" s="158"/>
      <c r="I31" s="158"/>
      <c r="J31" s="158"/>
      <c r="K31" s="15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140" t="s">
        <v>122</v>
      </c>
      <c r="E32" s="37"/>
      <c r="F32" s="37"/>
      <c r="G32" s="37"/>
      <c r="H32" s="37"/>
      <c r="I32" s="37"/>
      <c r="J32" s="159">
        <f>J98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0" t="s">
        <v>123</v>
      </c>
      <c r="E33" s="37"/>
      <c r="F33" s="37"/>
      <c r="G33" s="37"/>
      <c r="H33" s="37"/>
      <c r="I33" s="37"/>
      <c r="J33" s="159">
        <f>J112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25.44" customHeight="1">
      <c r="A34" s="37"/>
      <c r="B34" s="43"/>
      <c r="C34" s="37"/>
      <c r="D34" s="161" t="s">
        <v>33</v>
      </c>
      <c r="E34" s="37"/>
      <c r="F34" s="37"/>
      <c r="G34" s="37"/>
      <c r="H34" s="37"/>
      <c r="I34" s="37"/>
      <c r="J34" s="162">
        <f>ROUND(J32 + J33,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6.96" customHeight="1">
      <c r="A35" s="37"/>
      <c r="B35" s="43"/>
      <c r="C35" s="37"/>
      <c r="D35" s="158"/>
      <c r="E35" s="158"/>
      <c r="F35" s="158"/>
      <c r="G35" s="158"/>
      <c r="H35" s="158"/>
      <c r="I35" s="158"/>
      <c r="J35" s="158"/>
      <c r="K35" s="158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37"/>
      <c r="F36" s="163" t="s">
        <v>35</v>
      </c>
      <c r="G36" s="37"/>
      <c r="H36" s="37"/>
      <c r="I36" s="163" t="s">
        <v>34</v>
      </c>
      <c r="J36" s="163" t="s">
        <v>36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14.4" customHeight="1">
      <c r="A37" s="37"/>
      <c r="B37" s="43"/>
      <c r="C37" s="37"/>
      <c r="D37" s="164" t="s">
        <v>37</v>
      </c>
      <c r="E37" s="150" t="s">
        <v>38</v>
      </c>
      <c r="F37" s="165">
        <f>ROUND((SUM(BE112:BE119) + SUM(BE141:BE293)),  2)</f>
        <v>0</v>
      </c>
      <c r="G37" s="37"/>
      <c r="H37" s="37"/>
      <c r="I37" s="166">
        <v>0.20999999999999999</v>
      </c>
      <c r="J37" s="165">
        <f>ROUND(((SUM(BE112:BE119) + SUM(BE141:BE293))*I37),  2)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150" t="s">
        <v>39</v>
      </c>
      <c r="F38" s="165">
        <f>ROUND((SUM(BF112:BF119) + SUM(BF141:BF293)),  2)</f>
        <v>0</v>
      </c>
      <c r="G38" s="37"/>
      <c r="H38" s="37"/>
      <c r="I38" s="166">
        <v>0.14999999999999999</v>
      </c>
      <c r="J38" s="165">
        <f>ROUND(((SUM(BF112:BF119) + SUM(BF141:BF293))*I38),  2)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0" t="s">
        <v>40</v>
      </c>
      <c r="F39" s="165">
        <f>ROUND((SUM(BG112:BG119) + SUM(BG141:BG293)),  2)</f>
        <v>0</v>
      </c>
      <c r="G39" s="37"/>
      <c r="H39" s="37"/>
      <c r="I39" s="166">
        <v>0.20999999999999999</v>
      </c>
      <c r="J39" s="165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150" t="s">
        <v>41</v>
      </c>
      <c r="F40" s="165">
        <f>ROUND((SUM(BH112:BH119) + SUM(BH141:BH293)),  2)</f>
        <v>0</v>
      </c>
      <c r="G40" s="37"/>
      <c r="H40" s="37"/>
      <c r="I40" s="166">
        <v>0.14999999999999999</v>
      </c>
      <c r="J40" s="165">
        <f>0</f>
        <v>0</v>
      </c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14.4" customHeight="1">
      <c r="A41" s="37"/>
      <c r="B41" s="43"/>
      <c r="C41" s="37"/>
      <c r="D41" s="37"/>
      <c r="E41" s="150" t="s">
        <v>42</v>
      </c>
      <c r="F41" s="165">
        <f>ROUND((SUM(BI112:BI119) + SUM(BI141:BI293)),  2)</f>
        <v>0</v>
      </c>
      <c r="G41" s="37"/>
      <c r="H41" s="37"/>
      <c r="I41" s="166">
        <v>0</v>
      </c>
      <c r="J41" s="165">
        <f>0</f>
        <v>0</v>
      </c>
      <c r="K41" s="37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6.96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5.44" customHeight="1">
      <c r="A43" s="37"/>
      <c r="B43" s="43"/>
      <c r="C43" s="167"/>
      <c r="D43" s="168" t="s">
        <v>43</v>
      </c>
      <c r="E43" s="169"/>
      <c r="F43" s="169"/>
      <c r="G43" s="170" t="s">
        <v>44</v>
      </c>
      <c r="H43" s="171" t="s">
        <v>45</v>
      </c>
      <c r="I43" s="169"/>
      <c r="J43" s="172">
        <f>SUM(J34:J41)</f>
        <v>0</v>
      </c>
      <c r="K43" s="173"/>
      <c r="L43" s="62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14.4" customHeight="1">
      <c r="A44" s="37"/>
      <c r="B44" s="43"/>
      <c r="C44" s="37"/>
      <c r="D44" s="37"/>
      <c r="E44" s="37"/>
      <c r="F44" s="37"/>
      <c r="G44" s="37"/>
      <c r="H44" s="37"/>
      <c r="I44" s="37"/>
      <c r="J44" s="37"/>
      <c r="K44" s="37"/>
      <c r="L44" s="62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4" t="s">
        <v>46</v>
      </c>
      <c r="E50" s="175"/>
      <c r="F50" s="175"/>
      <c r="G50" s="174" t="s">
        <v>47</v>
      </c>
      <c r="H50" s="175"/>
      <c r="I50" s="175"/>
      <c r="J50" s="175"/>
      <c r="K50" s="175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6" t="s">
        <v>48</v>
      </c>
      <c r="E61" s="177"/>
      <c r="F61" s="178" t="s">
        <v>49</v>
      </c>
      <c r="G61" s="176" t="s">
        <v>48</v>
      </c>
      <c r="H61" s="177"/>
      <c r="I61" s="177"/>
      <c r="J61" s="179" t="s">
        <v>49</v>
      </c>
      <c r="K61" s="177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4" t="s">
        <v>50</v>
      </c>
      <c r="E65" s="180"/>
      <c r="F65" s="180"/>
      <c r="G65" s="174" t="s">
        <v>51</v>
      </c>
      <c r="H65" s="180"/>
      <c r="I65" s="180"/>
      <c r="J65" s="180"/>
      <c r="K65" s="180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6" t="s">
        <v>48</v>
      </c>
      <c r="E76" s="177"/>
      <c r="F76" s="178" t="s">
        <v>49</v>
      </c>
      <c r="G76" s="176" t="s">
        <v>48</v>
      </c>
      <c r="H76" s="177"/>
      <c r="I76" s="177"/>
      <c r="J76" s="179" t="s">
        <v>49</v>
      </c>
      <c r="K76" s="177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5" t="str">
        <f>E7</f>
        <v>Oprava místních komunikací Na Kopci v obci Kravsko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118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5" t="s">
        <v>119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120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003 - Dešťová kanalizace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 xml:space="preserve"> </v>
      </c>
      <c r="G91" s="39"/>
      <c r="H91" s="39"/>
      <c r="I91" s="31" t="s">
        <v>22</v>
      </c>
      <c r="J91" s="78" t="str">
        <f>IF(J14="","",J14)</f>
        <v>26. 11. 2021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 xml:space="preserve"> </v>
      </c>
      <c r="G93" s="39"/>
      <c r="H93" s="39"/>
      <c r="I93" s="31" t="s">
        <v>29</v>
      </c>
      <c r="J93" s="35" t="str">
        <f>E23</f>
        <v xml:space="preserve"> 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27</v>
      </c>
      <c r="D94" s="39"/>
      <c r="E94" s="39"/>
      <c r="F94" s="26" t="str">
        <f>IF(E20="","",E20)</f>
        <v>Vyplň údaj</v>
      </c>
      <c r="G94" s="39"/>
      <c r="H94" s="39"/>
      <c r="I94" s="31" t="s">
        <v>31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6" t="s">
        <v>125</v>
      </c>
      <c r="D96" s="187"/>
      <c r="E96" s="187"/>
      <c r="F96" s="187"/>
      <c r="G96" s="187"/>
      <c r="H96" s="187"/>
      <c r="I96" s="187"/>
      <c r="J96" s="188" t="s">
        <v>126</v>
      </c>
      <c r="K96" s="187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9" t="s">
        <v>127</v>
      </c>
      <c r="D98" s="39"/>
      <c r="E98" s="39"/>
      <c r="F98" s="39"/>
      <c r="G98" s="39"/>
      <c r="H98" s="39"/>
      <c r="I98" s="39"/>
      <c r="J98" s="109">
        <f>J141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128</v>
      </c>
    </row>
    <row r="99" s="9" customFormat="1" ht="24.96" customHeight="1">
      <c r="A99" s="9"/>
      <c r="B99" s="190"/>
      <c r="C99" s="191"/>
      <c r="D99" s="192" t="s">
        <v>129</v>
      </c>
      <c r="E99" s="193"/>
      <c r="F99" s="193"/>
      <c r="G99" s="193"/>
      <c r="H99" s="193"/>
      <c r="I99" s="193"/>
      <c r="J99" s="194">
        <f>J142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2"/>
      <c r="D100" s="197" t="s">
        <v>130</v>
      </c>
      <c r="E100" s="198"/>
      <c r="F100" s="198"/>
      <c r="G100" s="198"/>
      <c r="H100" s="198"/>
      <c r="I100" s="198"/>
      <c r="J100" s="199">
        <f>J143</f>
        <v>0</v>
      </c>
      <c r="K100" s="132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2"/>
      <c r="D101" s="197" t="s">
        <v>577</v>
      </c>
      <c r="E101" s="198"/>
      <c r="F101" s="198"/>
      <c r="G101" s="198"/>
      <c r="H101" s="198"/>
      <c r="I101" s="198"/>
      <c r="J101" s="199">
        <f>J201</f>
        <v>0</v>
      </c>
      <c r="K101" s="132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2"/>
      <c r="D102" s="197" t="s">
        <v>449</v>
      </c>
      <c r="E102" s="198"/>
      <c r="F102" s="198"/>
      <c r="G102" s="198"/>
      <c r="H102" s="198"/>
      <c r="I102" s="198"/>
      <c r="J102" s="199">
        <f>J207</f>
        <v>0</v>
      </c>
      <c r="K102" s="132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2"/>
      <c r="D103" s="197" t="s">
        <v>131</v>
      </c>
      <c r="E103" s="198"/>
      <c r="F103" s="198"/>
      <c r="G103" s="198"/>
      <c r="H103" s="198"/>
      <c r="I103" s="198"/>
      <c r="J103" s="199">
        <f>J213</f>
        <v>0</v>
      </c>
      <c r="K103" s="132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2"/>
      <c r="D104" s="197" t="s">
        <v>132</v>
      </c>
      <c r="E104" s="198"/>
      <c r="F104" s="198"/>
      <c r="G104" s="198"/>
      <c r="H104" s="198"/>
      <c r="I104" s="198"/>
      <c r="J104" s="199">
        <f>J241</f>
        <v>0</v>
      </c>
      <c r="K104" s="132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2"/>
      <c r="D105" s="197" t="s">
        <v>134</v>
      </c>
      <c r="E105" s="198"/>
      <c r="F105" s="198"/>
      <c r="G105" s="198"/>
      <c r="H105" s="198"/>
      <c r="I105" s="198"/>
      <c r="J105" s="199">
        <f>J255</f>
        <v>0</v>
      </c>
      <c r="K105" s="132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2"/>
      <c r="D106" s="197" t="s">
        <v>135</v>
      </c>
      <c r="E106" s="198"/>
      <c r="F106" s="198"/>
      <c r="G106" s="198"/>
      <c r="H106" s="198"/>
      <c r="I106" s="198"/>
      <c r="J106" s="199">
        <f>J276</f>
        <v>0</v>
      </c>
      <c r="K106" s="132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0"/>
      <c r="C107" s="191"/>
      <c r="D107" s="192" t="s">
        <v>578</v>
      </c>
      <c r="E107" s="193"/>
      <c r="F107" s="193"/>
      <c r="G107" s="193"/>
      <c r="H107" s="193"/>
      <c r="I107" s="193"/>
      <c r="J107" s="194">
        <f>J281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6"/>
      <c r="C108" s="132"/>
      <c r="D108" s="197" t="s">
        <v>579</v>
      </c>
      <c r="E108" s="198"/>
      <c r="F108" s="198"/>
      <c r="G108" s="198"/>
      <c r="H108" s="198"/>
      <c r="I108" s="198"/>
      <c r="J108" s="199">
        <f>J282</f>
        <v>0</v>
      </c>
      <c r="K108" s="132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2"/>
      <c r="D109" s="197" t="s">
        <v>580</v>
      </c>
      <c r="E109" s="198"/>
      <c r="F109" s="198"/>
      <c r="G109" s="198"/>
      <c r="H109" s="198"/>
      <c r="I109" s="198"/>
      <c r="J109" s="199">
        <f>J287</f>
        <v>0</v>
      </c>
      <c r="K109" s="132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9.28" customHeight="1">
      <c r="A112" s="37"/>
      <c r="B112" s="38"/>
      <c r="C112" s="189" t="s">
        <v>136</v>
      </c>
      <c r="D112" s="39"/>
      <c r="E112" s="39"/>
      <c r="F112" s="39"/>
      <c r="G112" s="39"/>
      <c r="H112" s="39"/>
      <c r="I112" s="39"/>
      <c r="J112" s="201">
        <f>ROUND(J113 + J114 + J115 + J116 + J117 + J118,2)</f>
        <v>0</v>
      </c>
      <c r="K112" s="39"/>
      <c r="L112" s="62"/>
      <c r="N112" s="202" t="s">
        <v>37</v>
      </c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8" customHeight="1">
      <c r="A113" s="37"/>
      <c r="B113" s="38"/>
      <c r="C113" s="39"/>
      <c r="D113" s="203" t="s">
        <v>137</v>
      </c>
      <c r="E113" s="204"/>
      <c r="F113" s="204"/>
      <c r="G113" s="39"/>
      <c r="H113" s="39"/>
      <c r="I113" s="39"/>
      <c r="J113" s="205">
        <v>0</v>
      </c>
      <c r="K113" s="39"/>
      <c r="L113" s="206"/>
      <c r="M113" s="207"/>
      <c r="N113" s="208" t="s">
        <v>38</v>
      </c>
      <c r="O113" s="207"/>
      <c r="P113" s="207"/>
      <c r="Q113" s="207"/>
      <c r="R113" s="207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7"/>
      <c r="AG113" s="207"/>
      <c r="AH113" s="207"/>
      <c r="AI113" s="207"/>
      <c r="AJ113" s="207"/>
      <c r="AK113" s="207"/>
      <c r="AL113" s="207"/>
      <c r="AM113" s="207"/>
      <c r="AN113" s="207"/>
      <c r="AO113" s="207"/>
      <c r="AP113" s="207"/>
      <c r="AQ113" s="207"/>
      <c r="AR113" s="207"/>
      <c r="AS113" s="207"/>
      <c r="AT113" s="207"/>
      <c r="AU113" s="207"/>
      <c r="AV113" s="207"/>
      <c r="AW113" s="207"/>
      <c r="AX113" s="207"/>
      <c r="AY113" s="210" t="s">
        <v>138</v>
      </c>
      <c r="AZ113" s="207"/>
      <c r="BA113" s="207"/>
      <c r="BB113" s="207"/>
      <c r="BC113" s="207"/>
      <c r="BD113" s="207"/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210" t="s">
        <v>80</v>
      </c>
      <c r="BK113" s="207"/>
      <c r="BL113" s="207"/>
      <c r="BM113" s="207"/>
    </row>
    <row r="114" s="2" customFormat="1" ht="18" customHeight="1">
      <c r="A114" s="37"/>
      <c r="B114" s="38"/>
      <c r="C114" s="39"/>
      <c r="D114" s="203" t="s">
        <v>139</v>
      </c>
      <c r="E114" s="204"/>
      <c r="F114" s="204"/>
      <c r="G114" s="39"/>
      <c r="H114" s="39"/>
      <c r="I114" s="39"/>
      <c r="J114" s="205">
        <v>0</v>
      </c>
      <c r="K114" s="39"/>
      <c r="L114" s="206"/>
      <c r="M114" s="207"/>
      <c r="N114" s="208" t="s">
        <v>38</v>
      </c>
      <c r="O114" s="207"/>
      <c r="P114" s="207"/>
      <c r="Q114" s="207"/>
      <c r="R114" s="207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7"/>
      <c r="AG114" s="207"/>
      <c r="AH114" s="207"/>
      <c r="AI114" s="207"/>
      <c r="AJ114" s="207"/>
      <c r="AK114" s="207"/>
      <c r="AL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207"/>
      <c r="AY114" s="210" t="s">
        <v>138</v>
      </c>
      <c r="AZ114" s="207"/>
      <c r="BA114" s="207"/>
      <c r="BB114" s="207"/>
      <c r="BC114" s="207"/>
      <c r="BD114" s="207"/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210" t="s">
        <v>80</v>
      </c>
      <c r="BK114" s="207"/>
      <c r="BL114" s="207"/>
      <c r="BM114" s="207"/>
    </row>
    <row r="115" s="2" customFormat="1" ht="18" customHeight="1">
      <c r="A115" s="37"/>
      <c r="B115" s="38"/>
      <c r="C115" s="39"/>
      <c r="D115" s="203" t="s">
        <v>140</v>
      </c>
      <c r="E115" s="204"/>
      <c r="F115" s="204"/>
      <c r="G115" s="39"/>
      <c r="H115" s="39"/>
      <c r="I115" s="39"/>
      <c r="J115" s="205">
        <v>0</v>
      </c>
      <c r="K115" s="39"/>
      <c r="L115" s="206"/>
      <c r="M115" s="207"/>
      <c r="N115" s="208" t="s">
        <v>38</v>
      </c>
      <c r="O115" s="207"/>
      <c r="P115" s="207"/>
      <c r="Q115" s="207"/>
      <c r="R115" s="207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7"/>
      <c r="AG115" s="207"/>
      <c r="AH115" s="207"/>
      <c r="AI115" s="207"/>
      <c r="AJ115" s="207"/>
      <c r="AK115" s="207"/>
      <c r="AL115" s="207"/>
      <c r="AM115" s="207"/>
      <c r="AN115" s="207"/>
      <c r="AO115" s="207"/>
      <c r="AP115" s="207"/>
      <c r="AQ115" s="207"/>
      <c r="AR115" s="207"/>
      <c r="AS115" s="207"/>
      <c r="AT115" s="207"/>
      <c r="AU115" s="207"/>
      <c r="AV115" s="207"/>
      <c r="AW115" s="207"/>
      <c r="AX115" s="207"/>
      <c r="AY115" s="210" t="s">
        <v>138</v>
      </c>
      <c r="AZ115" s="207"/>
      <c r="BA115" s="207"/>
      <c r="BB115" s="207"/>
      <c r="BC115" s="207"/>
      <c r="BD115" s="207"/>
      <c r="BE115" s="211">
        <f>IF(N115="základní",J115,0)</f>
        <v>0</v>
      </c>
      <c r="BF115" s="211">
        <f>IF(N115="snížená",J115,0)</f>
        <v>0</v>
      </c>
      <c r="BG115" s="211">
        <f>IF(N115="zákl. přenesená",J115,0)</f>
        <v>0</v>
      </c>
      <c r="BH115" s="211">
        <f>IF(N115="sníž. přenesená",J115,0)</f>
        <v>0</v>
      </c>
      <c r="BI115" s="211">
        <f>IF(N115="nulová",J115,0)</f>
        <v>0</v>
      </c>
      <c r="BJ115" s="210" t="s">
        <v>80</v>
      </c>
      <c r="BK115" s="207"/>
      <c r="BL115" s="207"/>
      <c r="BM115" s="207"/>
    </row>
    <row r="116" s="2" customFormat="1" ht="18" customHeight="1">
      <c r="A116" s="37"/>
      <c r="B116" s="38"/>
      <c r="C116" s="39"/>
      <c r="D116" s="203" t="s">
        <v>141</v>
      </c>
      <c r="E116" s="204"/>
      <c r="F116" s="204"/>
      <c r="G116" s="39"/>
      <c r="H116" s="39"/>
      <c r="I116" s="39"/>
      <c r="J116" s="205">
        <v>0</v>
      </c>
      <c r="K116" s="39"/>
      <c r="L116" s="206"/>
      <c r="M116" s="207"/>
      <c r="N116" s="208" t="s">
        <v>38</v>
      </c>
      <c r="O116" s="207"/>
      <c r="P116" s="207"/>
      <c r="Q116" s="207"/>
      <c r="R116" s="207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209"/>
      <c r="AE116" s="209"/>
      <c r="AF116" s="207"/>
      <c r="AG116" s="207"/>
      <c r="AH116" s="207"/>
      <c r="AI116" s="207"/>
      <c r="AJ116" s="207"/>
      <c r="AK116" s="207"/>
      <c r="AL116" s="207"/>
      <c r="AM116" s="207"/>
      <c r="AN116" s="207"/>
      <c r="AO116" s="207"/>
      <c r="AP116" s="207"/>
      <c r="AQ116" s="207"/>
      <c r="AR116" s="207"/>
      <c r="AS116" s="207"/>
      <c r="AT116" s="207"/>
      <c r="AU116" s="207"/>
      <c r="AV116" s="207"/>
      <c r="AW116" s="207"/>
      <c r="AX116" s="207"/>
      <c r="AY116" s="210" t="s">
        <v>138</v>
      </c>
      <c r="AZ116" s="207"/>
      <c r="BA116" s="207"/>
      <c r="BB116" s="207"/>
      <c r="BC116" s="207"/>
      <c r="BD116" s="207"/>
      <c r="BE116" s="211">
        <f>IF(N116="základní",J116,0)</f>
        <v>0</v>
      </c>
      <c r="BF116" s="211">
        <f>IF(N116="snížená",J116,0)</f>
        <v>0</v>
      </c>
      <c r="BG116" s="211">
        <f>IF(N116="zákl. přenesená",J116,0)</f>
        <v>0</v>
      </c>
      <c r="BH116" s="211">
        <f>IF(N116="sníž. přenesená",J116,0)</f>
        <v>0</v>
      </c>
      <c r="BI116" s="211">
        <f>IF(N116="nulová",J116,0)</f>
        <v>0</v>
      </c>
      <c r="BJ116" s="210" t="s">
        <v>80</v>
      </c>
      <c r="BK116" s="207"/>
      <c r="BL116" s="207"/>
      <c r="BM116" s="207"/>
    </row>
    <row r="117" s="2" customFormat="1" ht="18" customHeight="1">
      <c r="A117" s="37"/>
      <c r="B117" s="38"/>
      <c r="C117" s="39"/>
      <c r="D117" s="203" t="s">
        <v>142</v>
      </c>
      <c r="E117" s="204"/>
      <c r="F117" s="204"/>
      <c r="G117" s="39"/>
      <c r="H117" s="39"/>
      <c r="I117" s="39"/>
      <c r="J117" s="205">
        <v>0</v>
      </c>
      <c r="K117" s="39"/>
      <c r="L117" s="206"/>
      <c r="M117" s="207"/>
      <c r="N117" s="208" t="s">
        <v>38</v>
      </c>
      <c r="O117" s="207"/>
      <c r="P117" s="207"/>
      <c r="Q117" s="207"/>
      <c r="R117" s="207"/>
      <c r="S117" s="209"/>
      <c r="T117" s="209"/>
      <c r="U117" s="209"/>
      <c r="V117" s="209"/>
      <c r="W117" s="209"/>
      <c r="X117" s="209"/>
      <c r="Y117" s="209"/>
      <c r="Z117" s="209"/>
      <c r="AA117" s="209"/>
      <c r="AB117" s="209"/>
      <c r="AC117" s="209"/>
      <c r="AD117" s="209"/>
      <c r="AE117" s="209"/>
      <c r="AF117" s="207"/>
      <c r="AG117" s="207"/>
      <c r="AH117" s="207"/>
      <c r="AI117" s="207"/>
      <c r="AJ117" s="207"/>
      <c r="AK117" s="207"/>
      <c r="AL117" s="207"/>
      <c r="AM117" s="207"/>
      <c r="AN117" s="207"/>
      <c r="AO117" s="207"/>
      <c r="AP117" s="207"/>
      <c r="AQ117" s="207"/>
      <c r="AR117" s="207"/>
      <c r="AS117" s="207"/>
      <c r="AT117" s="207"/>
      <c r="AU117" s="207"/>
      <c r="AV117" s="207"/>
      <c r="AW117" s="207"/>
      <c r="AX117" s="207"/>
      <c r="AY117" s="210" t="s">
        <v>138</v>
      </c>
      <c r="AZ117" s="207"/>
      <c r="BA117" s="207"/>
      <c r="BB117" s="207"/>
      <c r="BC117" s="207"/>
      <c r="BD117" s="207"/>
      <c r="BE117" s="211">
        <f>IF(N117="základní",J117,0)</f>
        <v>0</v>
      </c>
      <c r="BF117" s="211">
        <f>IF(N117="snížená",J117,0)</f>
        <v>0</v>
      </c>
      <c r="BG117" s="211">
        <f>IF(N117="zákl. přenesená",J117,0)</f>
        <v>0</v>
      </c>
      <c r="BH117" s="211">
        <f>IF(N117="sníž. přenesená",J117,0)</f>
        <v>0</v>
      </c>
      <c r="BI117" s="211">
        <f>IF(N117="nulová",J117,0)</f>
        <v>0</v>
      </c>
      <c r="BJ117" s="210" t="s">
        <v>80</v>
      </c>
      <c r="BK117" s="207"/>
      <c r="BL117" s="207"/>
      <c r="BM117" s="207"/>
    </row>
    <row r="118" s="2" customFormat="1" ht="18" customHeight="1">
      <c r="A118" s="37"/>
      <c r="B118" s="38"/>
      <c r="C118" s="39"/>
      <c r="D118" s="204" t="s">
        <v>143</v>
      </c>
      <c r="E118" s="39"/>
      <c r="F118" s="39"/>
      <c r="G118" s="39"/>
      <c r="H118" s="39"/>
      <c r="I118" s="39"/>
      <c r="J118" s="205">
        <f>ROUND(J32*T118,2)</f>
        <v>0</v>
      </c>
      <c r="K118" s="39"/>
      <c r="L118" s="206"/>
      <c r="M118" s="207"/>
      <c r="N118" s="208" t="s">
        <v>38</v>
      </c>
      <c r="O118" s="207"/>
      <c r="P118" s="207"/>
      <c r="Q118" s="207"/>
      <c r="R118" s="207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7"/>
      <c r="AG118" s="207"/>
      <c r="AH118" s="207"/>
      <c r="AI118" s="207"/>
      <c r="AJ118" s="207"/>
      <c r="AK118" s="207"/>
      <c r="AL118" s="207"/>
      <c r="AM118" s="207"/>
      <c r="AN118" s="207"/>
      <c r="AO118" s="207"/>
      <c r="AP118" s="207"/>
      <c r="AQ118" s="207"/>
      <c r="AR118" s="207"/>
      <c r="AS118" s="207"/>
      <c r="AT118" s="207"/>
      <c r="AU118" s="207"/>
      <c r="AV118" s="207"/>
      <c r="AW118" s="207"/>
      <c r="AX118" s="207"/>
      <c r="AY118" s="210" t="s">
        <v>144</v>
      </c>
      <c r="AZ118" s="207"/>
      <c r="BA118" s="207"/>
      <c r="BB118" s="207"/>
      <c r="BC118" s="207"/>
      <c r="BD118" s="207"/>
      <c r="BE118" s="211">
        <f>IF(N118="základní",J118,0)</f>
        <v>0</v>
      </c>
      <c r="BF118" s="211">
        <f>IF(N118="snížená",J118,0)</f>
        <v>0</v>
      </c>
      <c r="BG118" s="211">
        <f>IF(N118="zákl. přenesená",J118,0)</f>
        <v>0</v>
      </c>
      <c r="BH118" s="211">
        <f>IF(N118="sníž. přenesená",J118,0)</f>
        <v>0</v>
      </c>
      <c r="BI118" s="211">
        <f>IF(N118="nulová",J118,0)</f>
        <v>0</v>
      </c>
      <c r="BJ118" s="210" t="s">
        <v>80</v>
      </c>
      <c r="BK118" s="207"/>
      <c r="BL118" s="207"/>
      <c r="BM118" s="207"/>
    </row>
    <row r="119" s="2" customForma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9.28" customHeight="1">
      <c r="A120" s="37"/>
      <c r="B120" s="38"/>
      <c r="C120" s="212" t="s">
        <v>145</v>
      </c>
      <c r="D120" s="187"/>
      <c r="E120" s="187"/>
      <c r="F120" s="187"/>
      <c r="G120" s="187"/>
      <c r="H120" s="187"/>
      <c r="I120" s="187"/>
      <c r="J120" s="213">
        <f>ROUND(J98+J112,2)</f>
        <v>0</v>
      </c>
      <c r="K120" s="187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65"/>
      <c r="C121" s="66"/>
      <c r="D121" s="66"/>
      <c r="E121" s="66"/>
      <c r="F121" s="66"/>
      <c r="G121" s="66"/>
      <c r="H121" s="66"/>
      <c r="I121" s="66"/>
      <c r="J121" s="66"/>
      <c r="K121" s="66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5" s="2" customFormat="1" ht="6.96" customHeight="1">
      <c r="A125" s="37"/>
      <c r="B125" s="67"/>
      <c r="C125" s="68"/>
      <c r="D125" s="68"/>
      <c r="E125" s="68"/>
      <c r="F125" s="68"/>
      <c r="G125" s="68"/>
      <c r="H125" s="68"/>
      <c r="I125" s="68"/>
      <c r="J125" s="68"/>
      <c r="K125" s="68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24.96" customHeight="1">
      <c r="A126" s="37"/>
      <c r="B126" s="38"/>
      <c r="C126" s="22" t="s">
        <v>146</v>
      </c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31" t="s">
        <v>16</v>
      </c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6.5" customHeight="1">
      <c r="A129" s="37"/>
      <c r="B129" s="38"/>
      <c r="C129" s="39"/>
      <c r="D129" s="39"/>
      <c r="E129" s="185" t="str">
        <f>E7</f>
        <v>Oprava místních komunikací Na Kopci v obci Kravsko</v>
      </c>
      <c r="F129" s="31"/>
      <c r="G129" s="31"/>
      <c r="H129" s="31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1" customFormat="1" ht="12" customHeight="1">
      <c r="B130" s="20"/>
      <c r="C130" s="31" t="s">
        <v>118</v>
      </c>
      <c r="D130" s="21"/>
      <c r="E130" s="21"/>
      <c r="F130" s="21"/>
      <c r="G130" s="21"/>
      <c r="H130" s="21"/>
      <c r="I130" s="21"/>
      <c r="J130" s="21"/>
      <c r="K130" s="21"/>
      <c r="L130" s="19"/>
    </row>
    <row r="131" s="2" customFormat="1" ht="16.5" customHeight="1">
      <c r="A131" s="37"/>
      <c r="B131" s="38"/>
      <c r="C131" s="39"/>
      <c r="D131" s="39"/>
      <c r="E131" s="185" t="s">
        <v>119</v>
      </c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2" customHeight="1">
      <c r="A132" s="37"/>
      <c r="B132" s="38"/>
      <c r="C132" s="31" t="s">
        <v>120</v>
      </c>
      <c r="D132" s="39"/>
      <c r="E132" s="39"/>
      <c r="F132" s="39"/>
      <c r="G132" s="39"/>
      <c r="H132" s="39"/>
      <c r="I132" s="39"/>
      <c r="J132" s="39"/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6.5" customHeight="1">
      <c r="A133" s="37"/>
      <c r="B133" s="38"/>
      <c r="C133" s="39"/>
      <c r="D133" s="39"/>
      <c r="E133" s="75" t="str">
        <f>E11</f>
        <v>003 - Dešťová kanalizace</v>
      </c>
      <c r="F133" s="39"/>
      <c r="G133" s="39"/>
      <c r="H133" s="39"/>
      <c r="I133" s="39"/>
      <c r="J133" s="39"/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6.96" customHeight="1">
      <c r="A134" s="37"/>
      <c r="B134" s="38"/>
      <c r="C134" s="39"/>
      <c r="D134" s="39"/>
      <c r="E134" s="39"/>
      <c r="F134" s="39"/>
      <c r="G134" s="39"/>
      <c r="H134" s="39"/>
      <c r="I134" s="39"/>
      <c r="J134" s="39"/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12" customHeight="1">
      <c r="A135" s="37"/>
      <c r="B135" s="38"/>
      <c r="C135" s="31" t="s">
        <v>20</v>
      </c>
      <c r="D135" s="39"/>
      <c r="E135" s="39"/>
      <c r="F135" s="26" t="str">
        <f>F14</f>
        <v xml:space="preserve"> </v>
      </c>
      <c r="G135" s="39"/>
      <c r="H135" s="39"/>
      <c r="I135" s="31" t="s">
        <v>22</v>
      </c>
      <c r="J135" s="78" t="str">
        <f>IF(J14="","",J14)</f>
        <v>26. 11. 2021</v>
      </c>
      <c r="K135" s="39"/>
      <c r="L135" s="6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6.96" customHeight="1">
      <c r="A136" s="37"/>
      <c r="B136" s="38"/>
      <c r="C136" s="39"/>
      <c r="D136" s="39"/>
      <c r="E136" s="39"/>
      <c r="F136" s="39"/>
      <c r="G136" s="39"/>
      <c r="H136" s="39"/>
      <c r="I136" s="39"/>
      <c r="J136" s="39"/>
      <c r="K136" s="39"/>
      <c r="L136" s="62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15.15" customHeight="1">
      <c r="A137" s="37"/>
      <c r="B137" s="38"/>
      <c r="C137" s="31" t="s">
        <v>24</v>
      </c>
      <c r="D137" s="39"/>
      <c r="E137" s="39"/>
      <c r="F137" s="26" t="str">
        <f>E17</f>
        <v xml:space="preserve"> </v>
      </c>
      <c r="G137" s="39"/>
      <c r="H137" s="39"/>
      <c r="I137" s="31" t="s">
        <v>29</v>
      </c>
      <c r="J137" s="35" t="str">
        <f>E23</f>
        <v xml:space="preserve"> </v>
      </c>
      <c r="K137" s="39"/>
      <c r="L137" s="62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15.15" customHeight="1">
      <c r="A138" s="37"/>
      <c r="B138" s="38"/>
      <c r="C138" s="31" t="s">
        <v>27</v>
      </c>
      <c r="D138" s="39"/>
      <c r="E138" s="39"/>
      <c r="F138" s="26" t="str">
        <f>IF(E20="","",E20)</f>
        <v>Vyplň údaj</v>
      </c>
      <c r="G138" s="39"/>
      <c r="H138" s="39"/>
      <c r="I138" s="31" t="s">
        <v>31</v>
      </c>
      <c r="J138" s="35" t="str">
        <f>E26</f>
        <v xml:space="preserve"> </v>
      </c>
      <c r="K138" s="39"/>
      <c r="L138" s="62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2" customFormat="1" ht="10.32" customHeight="1">
      <c r="A139" s="37"/>
      <c r="B139" s="38"/>
      <c r="C139" s="39"/>
      <c r="D139" s="39"/>
      <c r="E139" s="39"/>
      <c r="F139" s="39"/>
      <c r="G139" s="39"/>
      <c r="H139" s="39"/>
      <c r="I139" s="39"/>
      <c r="J139" s="39"/>
      <c r="K139" s="39"/>
      <c r="L139" s="62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0" s="11" customFormat="1" ht="29.28" customHeight="1">
      <c r="A140" s="214"/>
      <c r="B140" s="215"/>
      <c r="C140" s="216" t="s">
        <v>147</v>
      </c>
      <c r="D140" s="217" t="s">
        <v>58</v>
      </c>
      <c r="E140" s="217" t="s">
        <v>54</v>
      </c>
      <c r="F140" s="217" t="s">
        <v>55</v>
      </c>
      <c r="G140" s="217" t="s">
        <v>148</v>
      </c>
      <c r="H140" s="217" t="s">
        <v>149</v>
      </c>
      <c r="I140" s="217" t="s">
        <v>150</v>
      </c>
      <c r="J140" s="217" t="s">
        <v>126</v>
      </c>
      <c r="K140" s="218" t="s">
        <v>151</v>
      </c>
      <c r="L140" s="219"/>
      <c r="M140" s="99" t="s">
        <v>1</v>
      </c>
      <c r="N140" s="100" t="s">
        <v>37</v>
      </c>
      <c r="O140" s="100" t="s">
        <v>152</v>
      </c>
      <c r="P140" s="100" t="s">
        <v>153</v>
      </c>
      <c r="Q140" s="100" t="s">
        <v>154</v>
      </c>
      <c r="R140" s="100" t="s">
        <v>155</v>
      </c>
      <c r="S140" s="100" t="s">
        <v>156</v>
      </c>
      <c r="T140" s="101" t="s">
        <v>157</v>
      </c>
      <c r="U140" s="214"/>
      <c r="V140" s="214"/>
      <c r="W140" s="214"/>
      <c r="X140" s="214"/>
      <c r="Y140" s="214"/>
      <c r="Z140" s="214"/>
      <c r="AA140" s="214"/>
      <c r="AB140" s="214"/>
      <c r="AC140" s="214"/>
      <c r="AD140" s="214"/>
      <c r="AE140" s="214"/>
    </row>
    <row r="141" s="2" customFormat="1" ht="22.8" customHeight="1">
      <c r="A141" s="37"/>
      <c r="B141" s="38"/>
      <c r="C141" s="106" t="s">
        <v>158</v>
      </c>
      <c r="D141" s="39"/>
      <c r="E141" s="39"/>
      <c r="F141" s="39"/>
      <c r="G141" s="39"/>
      <c r="H141" s="39"/>
      <c r="I141" s="39"/>
      <c r="J141" s="220">
        <f>BK141</f>
        <v>0</v>
      </c>
      <c r="K141" s="39"/>
      <c r="L141" s="43"/>
      <c r="M141" s="102"/>
      <c r="N141" s="221"/>
      <c r="O141" s="103"/>
      <c r="P141" s="222">
        <f>P142+P281</f>
        <v>0</v>
      </c>
      <c r="Q141" s="103"/>
      <c r="R141" s="222">
        <f>R142+R281</f>
        <v>107.73546400000001</v>
      </c>
      <c r="S141" s="103"/>
      <c r="T141" s="223">
        <f>T142+T281</f>
        <v>15.119999999999999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72</v>
      </c>
      <c r="AU141" s="16" t="s">
        <v>128</v>
      </c>
      <c r="BK141" s="224">
        <f>BK142+BK281</f>
        <v>0</v>
      </c>
    </row>
    <row r="142" s="12" customFormat="1" ht="25.92" customHeight="1">
      <c r="A142" s="12"/>
      <c r="B142" s="225"/>
      <c r="C142" s="226"/>
      <c r="D142" s="227" t="s">
        <v>72</v>
      </c>
      <c r="E142" s="228" t="s">
        <v>159</v>
      </c>
      <c r="F142" s="228" t="s">
        <v>160</v>
      </c>
      <c r="G142" s="226"/>
      <c r="H142" s="226"/>
      <c r="I142" s="229"/>
      <c r="J142" s="230">
        <f>BK142</f>
        <v>0</v>
      </c>
      <c r="K142" s="226"/>
      <c r="L142" s="231"/>
      <c r="M142" s="232"/>
      <c r="N142" s="233"/>
      <c r="O142" s="233"/>
      <c r="P142" s="234">
        <f>P143+P201+P207+P213+P241+P255+P276</f>
        <v>0</v>
      </c>
      <c r="Q142" s="233"/>
      <c r="R142" s="234">
        <f>R143+R201+R207+R213+R241+R255+R276</f>
        <v>107.73546400000001</v>
      </c>
      <c r="S142" s="233"/>
      <c r="T142" s="235">
        <f>T143+T201+T207+T213+T241+T255+T276</f>
        <v>15.119999999999999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36" t="s">
        <v>80</v>
      </c>
      <c r="AT142" s="237" t="s">
        <v>72</v>
      </c>
      <c r="AU142" s="237" t="s">
        <v>73</v>
      </c>
      <c r="AY142" s="236" t="s">
        <v>161</v>
      </c>
      <c r="BK142" s="238">
        <f>BK143+BK201+BK207+BK213+BK241+BK255+BK276</f>
        <v>0</v>
      </c>
    </row>
    <row r="143" s="12" customFormat="1" ht="22.8" customHeight="1">
      <c r="A143" s="12"/>
      <c r="B143" s="225"/>
      <c r="C143" s="226"/>
      <c r="D143" s="227" t="s">
        <v>72</v>
      </c>
      <c r="E143" s="239" t="s">
        <v>80</v>
      </c>
      <c r="F143" s="239" t="s">
        <v>162</v>
      </c>
      <c r="G143" s="226"/>
      <c r="H143" s="226"/>
      <c r="I143" s="229"/>
      <c r="J143" s="240">
        <f>BK143</f>
        <v>0</v>
      </c>
      <c r="K143" s="226"/>
      <c r="L143" s="231"/>
      <c r="M143" s="232"/>
      <c r="N143" s="233"/>
      <c r="O143" s="233"/>
      <c r="P143" s="234">
        <f>SUM(P144:P200)</f>
        <v>0</v>
      </c>
      <c r="Q143" s="233"/>
      <c r="R143" s="234">
        <f>SUM(R144:R200)</f>
        <v>107.390224</v>
      </c>
      <c r="S143" s="233"/>
      <c r="T143" s="235">
        <f>SUM(T144:T200)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36" t="s">
        <v>80</v>
      </c>
      <c r="AT143" s="237" t="s">
        <v>72</v>
      </c>
      <c r="AU143" s="237" t="s">
        <v>80</v>
      </c>
      <c r="AY143" s="236" t="s">
        <v>161</v>
      </c>
      <c r="BK143" s="238">
        <f>SUM(BK144:BK200)</f>
        <v>0</v>
      </c>
    </row>
    <row r="144" s="2" customFormat="1" ht="24.15" customHeight="1">
      <c r="A144" s="37"/>
      <c r="B144" s="38"/>
      <c r="C144" s="241" t="s">
        <v>80</v>
      </c>
      <c r="D144" s="241" t="s">
        <v>163</v>
      </c>
      <c r="E144" s="242" t="s">
        <v>581</v>
      </c>
      <c r="F144" s="243" t="s">
        <v>582</v>
      </c>
      <c r="G144" s="244" t="s">
        <v>583</v>
      </c>
      <c r="H144" s="245">
        <v>16</v>
      </c>
      <c r="I144" s="246"/>
      <c r="J144" s="247">
        <f>ROUND(I144*H144,2)</f>
        <v>0</v>
      </c>
      <c r="K144" s="243" t="s">
        <v>584</v>
      </c>
      <c r="L144" s="43"/>
      <c r="M144" s="248" t="s">
        <v>1</v>
      </c>
      <c r="N144" s="249" t="s">
        <v>38</v>
      </c>
      <c r="O144" s="90"/>
      <c r="P144" s="250">
        <f>O144*H144</f>
        <v>0</v>
      </c>
      <c r="Q144" s="250">
        <v>3.0000000000000001E-05</v>
      </c>
      <c r="R144" s="250">
        <f>Q144*H144</f>
        <v>0.00048000000000000001</v>
      </c>
      <c r="S144" s="250">
        <v>0</v>
      </c>
      <c r="T144" s="25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2" t="s">
        <v>168</v>
      </c>
      <c r="AT144" s="252" t="s">
        <v>163</v>
      </c>
      <c r="AU144" s="252" t="s">
        <v>82</v>
      </c>
      <c r="AY144" s="16" t="s">
        <v>161</v>
      </c>
      <c r="BE144" s="253">
        <f>IF(N144="základní",J144,0)</f>
        <v>0</v>
      </c>
      <c r="BF144" s="253">
        <f>IF(N144="snížená",J144,0)</f>
        <v>0</v>
      </c>
      <c r="BG144" s="253">
        <f>IF(N144="zákl. přenesená",J144,0)</f>
        <v>0</v>
      </c>
      <c r="BH144" s="253">
        <f>IF(N144="sníž. přenesená",J144,0)</f>
        <v>0</v>
      </c>
      <c r="BI144" s="253">
        <f>IF(N144="nulová",J144,0)</f>
        <v>0</v>
      </c>
      <c r="BJ144" s="16" t="s">
        <v>80</v>
      </c>
      <c r="BK144" s="253">
        <f>ROUND(I144*H144,2)</f>
        <v>0</v>
      </c>
      <c r="BL144" s="16" t="s">
        <v>168</v>
      </c>
      <c r="BM144" s="252" t="s">
        <v>585</v>
      </c>
    </row>
    <row r="145" s="2" customFormat="1">
      <c r="A145" s="37"/>
      <c r="B145" s="38"/>
      <c r="C145" s="39"/>
      <c r="D145" s="254" t="s">
        <v>170</v>
      </c>
      <c r="E145" s="39"/>
      <c r="F145" s="255" t="s">
        <v>586</v>
      </c>
      <c r="G145" s="39"/>
      <c r="H145" s="39"/>
      <c r="I145" s="209"/>
      <c r="J145" s="39"/>
      <c r="K145" s="39"/>
      <c r="L145" s="43"/>
      <c r="M145" s="256"/>
      <c r="N145" s="257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170</v>
      </c>
      <c r="AU145" s="16" t="s">
        <v>82</v>
      </c>
    </row>
    <row r="146" s="2" customFormat="1">
      <c r="A146" s="37"/>
      <c r="B146" s="38"/>
      <c r="C146" s="39"/>
      <c r="D146" s="258" t="s">
        <v>172</v>
      </c>
      <c r="E146" s="39"/>
      <c r="F146" s="259" t="s">
        <v>587</v>
      </c>
      <c r="G146" s="39"/>
      <c r="H146" s="39"/>
      <c r="I146" s="209"/>
      <c r="J146" s="39"/>
      <c r="K146" s="39"/>
      <c r="L146" s="43"/>
      <c r="M146" s="256"/>
      <c r="N146" s="257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172</v>
      </c>
      <c r="AU146" s="16" t="s">
        <v>82</v>
      </c>
    </row>
    <row r="147" s="2" customFormat="1" ht="24.15" customHeight="1">
      <c r="A147" s="37"/>
      <c r="B147" s="38"/>
      <c r="C147" s="241" t="s">
        <v>82</v>
      </c>
      <c r="D147" s="241" t="s">
        <v>163</v>
      </c>
      <c r="E147" s="242" t="s">
        <v>588</v>
      </c>
      <c r="F147" s="243" t="s">
        <v>589</v>
      </c>
      <c r="G147" s="244" t="s">
        <v>590</v>
      </c>
      <c r="H147" s="245">
        <v>9</v>
      </c>
      <c r="I147" s="246"/>
      <c r="J147" s="247">
        <f>ROUND(I147*H147,2)</f>
        <v>0</v>
      </c>
      <c r="K147" s="243" t="s">
        <v>584</v>
      </c>
      <c r="L147" s="43"/>
      <c r="M147" s="248" t="s">
        <v>1</v>
      </c>
      <c r="N147" s="249" t="s">
        <v>38</v>
      </c>
      <c r="O147" s="90"/>
      <c r="P147" s="250">
        <f>O147*H147</f>
        <v>0</v>
      </c>
      <c r="Q147" s="250">
        <v>0</v>
      </c>
      <c r="R147" s="250">
        <f>Q147*H147</f>
        <v>0</v>
      </c>
      <c r="S147" s="250">
        <v>0</v>
      </c>
      <c r="T147" s="25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52" t="s">
        <v>168</v>
      </c>
      <c r="AT147" s="252" t="s">
        <v>163</v>
      </c>
      <c r="AU147" s="252" t="s">
        <v>82</v>
      </c>
      <c r="AY147" s="16" t="s">
        <v>161</v>
      </c>
      <c r="BE147" s="253">
        <f>IF(N147="základní",J147,0)</f>
        <v>0</v>
      </c>
      <c r="BF147" s="253">
        <f>IF(N147="snížená",J147,0)</f>
        <v>0</v>
      </c>
      <c r="BG147" s="253">
        <f>IF(N147="zákl. přenesená",J147,0)</f>
        <v>0</v>
      </c>
      <c r="BH147" s="253">
        <f>IF(N147="sníž. přenesená",J147,0)</f>
        <v>0</v>
      </c>
      <c r="BI147" s="253">
        <f>IF(N147="nulová",J147,0)</f>
        <v>0</v>
      </c>
      <c r="BJ147" s="16" t="s">
        <v>80</v>
      </c>
      <c r="BK147" s="253">
        <f>ROUND(I147*H147,2)</f>
        <v>0</v>
      </c>
      <c r="BL147" s="16" t="s">
        <v>168</v>
      </c>
      <c r="BM147" s="252" t="s">
        <v>591</v>
      </c>
    </row>
    <row r="148" s="2" customFormat="1">
      <c r="A148" s="37"/>
      <c r="B148" s="38"/>
      <c r="C148" s="39"/>
      <c r="D148" s="254" t="s">
        <v>170</v>
      </c>
      <c r="E148" s="39"/>
      <c r="F148" s="255" t="s">
        <v>592</v>
      </c>
      <c r="G148" s="39"/>
      <c r="H148" s="39"/>
      <c r="I148" s="209"/>
      <c r="J148" s="39"/>
      <c r="K148" s="39"/>
      <c r="L148" s="43"/>
      <c r="M148" s="256"/>
      <c r="N148" s="257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170</v>
      </c>
      <c r="AU148" s="16" t="s">
        <v>82</v>
      </c>
    </row>
    <row r="149" s="2" customFormat="1">
      <c r="A149" s="37"/>
      <c r="B149" s="38"/>
      <c r="C149" s="39"/>
      <c r="D149" s="258" t="s">
        <v>172</v>
      </c>
      <c r="E149" s="39"/>
      <c r="F149" s="259" t="s">
        <v>593</v>
      </c>
      <c r="G149" s="39"/>
      <c r="H149" s="39"/>
      <c r="I149" s="209"/>
      <c r="J149" s="39"/>
      <c r="K149" s="39"/>
      <c r="L149" s="43"/>
      <c r="M149" s="256"/>
      <c r="N149" s="257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172</v>
      </c>
      <c r="AU149" s="16" t="s">
        <v>82</v>
      </c>
    </row>
    <row r="150" s="2" customFormat="1" ht="24.15" customHeight="1">
      <c r="A150" s="37"/>
      <c r="B150" s="38"/>
      <c r="C150" s="241" t="s">
        <v>182</v>
      </c>
      <c r="D150" s="241" t="s">
        <v>163</v>
      </c>
      <c r="E150" s="242" t="s">
        <v>594</v>
      </c>
      <c r="F150" s="243" t="s">
        <v>595</v>
      </c>
      <c r="G150" s="244" t="s">
        <v>285</v>
      </c>
      <c r="H150" s="245">
        <v>22</v>
      </c>
      <c r="I150" s="246"/>
      <c r="J150" s="247">
        <f>ROUND(I150*H150,2)</f>
        <v>0</v>
      </c>
      <c r="K150" s="243" t="s">
        <v>584</v>
      </c>
      <c r="L150" s="43"/>
      <c r="M150" s="248" t="s">
        <v>1</v>
      </c>
      <c r="N150" s="249" t="s">
        <v>38</v>
      </c>
      <c r="O150" s="90"/>
      <c r="P150" s="250">
        <f>O150*H150</f>
        <v>0</v>
      </c>
      <c r="Q150" s="250">
        <v>0.0086800000000000002</v>
      </c>
      <c r="R150" s="250">
        <f>Q150*H150</f>
        <v>0.19096000000000002</v>
      </c>
      <c r="S150" s="250">
        <v>0</v>
      </c>
      <c r="T150" s="25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52" t="s">
        <v>168</v>
      </c>
      <c r="AT150" s="252" t="s">
        <v>163</v>
      </c>
      <c r="AU150" s="252" t="s">
        <v>82</v>
      </c>
      <c r="AY150" s="16" t="s">
        <v>161</v>
      </c>
      <c r="BE150" s="253">
        <f>IF(N150="základní",J150,0)</f>
        <v>0</v>
      </c>
      <c r="BF150" s="253">
        <f>IF(N150="snížená",J150,0)</f>
        <v>0</v>
      </c>
      <c r="BG150" s="253">
        <f>IF(N150="zákl. přenesená",J150,0)</f>
        <v>0</v>
      </c>
      <c r="BH150" s="253">
        <f>IF(N150="sníž. přenesená",J150,0)</f>
        <v>0</v>
      </c>
      <c r="BI150" s="253">
        <f>IF(N150="nulová",J150,0)</f>
        <v>0</v>
      </c>
      <c r="BJ150" s="16" t="s">
        <v>80</v>
      </c>
      <c r="BK150" s="253">
        <f>ROUND(I150*H150,2)</f>
        <v>0</v>
      </c>
      <c r="BL150" s="16" t="s">
        <v>168</v>
      </c>
      <c r="BM150" s="252" t="s">
        <v>596</v>
      </c>
    </row>
    <row r="151" s="2" customFormat="1">
      <c r="A151" s="37"/>
      <c r="B151" s="38"/>
      <c r="C151" s="39"/>
      <c r="D151" s="254" t="s">
        <v>170</v>
      </c>
      <c r="E151" s="39"/>
      <c r="F151" s="255" t="s">
        <v>597</v>
      </c>
      <c r="G151" s="39"/>
      <c r="H151" s="39"/>
      <c r="I151" s="209"/>
      <c r="J151" s="39"/>
      <c r="K151" s="39"/>
      <c r="L151" s="43"/>
      <c r="M151" s="256"/>
      <c r="N151" s="257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170</v>
      </c>
      <c r="AU151" s="16" t="s">
        <v>82</v>
      </c>
    </row>
    <row r="152" s="2" customFormat="1">
      <c r="A152" s="37"/>
      <c r="B152" s="38"/>
      <c r="C152" s="39"/>
      <c r="D152" s="258" t="s">
        <v>172</v>
      </c>
      <c r="E152" s="39"/>
      <c r="F152" s="259" t="s">
        <v>598</v>
      </c>
      <c r="G152" s="39"/>
      <c r="H152" s="39"/>
      <c r="I152" s="209"/>
      <c r="J152" s="39"/>
      <c r="K152" s="39"/>
      <c r="L152" s="43"/>
      <c r="M152" s="256"/>
      <c r="N152" s="257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172</v>
      </c>
      <c r="AU152" s="16" t="s">
        <v>82</v>
      </c>
    </row>
    <row r="153" s="2" customFormat="1" ht="24.15" customHeight="1">
      <c r="A153" s="37"/>
      <c r="B153" s="38"/>
      <c r="C153" s="241" t="s">
        <v>168</v>
      </c>
      <c r="D153" s="241" t="s">
        <v>163</v>
      </c>
      <c r="E153" s="242" t="s">
        <v>599</v>
      </c>
      <c r="F153" s="243" t="s">
        <v>600</v>
      </c>
      <c r="G153" s="244" t="s">
        <v>185</v>
      </c>
      <c r="H153" s="245">
        <v>22</v>
      </c>
      <c r="I153" s="246"/>
      <c r="J153" s="247">
        <f>ROUND(I153*H153,2)</f>
        <v>0</v>
      </c>
      <c r="K153" s="243" t="s">
        <v>584</v>
      </c>
      <c r="L153" s="43"/>
      <c r="M153" s="248" t="s">
        <v>1</v>
      </c>
      <c r="N153" s="249" t="s">
        <v>38</v>
      </c>
      <c r="O153" s="90"/>
      <c r="P153" s="250">
        <f>O153*H153</f>
        <v>0</v>
      </c>
      <c r="Q153" s="250">
        <v>0</v>
      </c>
      <c r="R153" s="250">
        <f>Q153*H153</f>
        <v>0</v>
      </c>
      <c r="S153" s="250">
        <v>0</v>
      </c>
      <c r="T153" s="25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52" t="s">
        <v>168</v>
      </c>
      <c r="AT153" s="252" t="s">
        <v>163</v>
      </c>
      <c r="AU153" s="252" t="s">
        <v>82</v>
      </c>
      <c r="AY153" s="16" t="s">
        <v>161</v>
      </c>
      <c r="BE153" s="253">
        <f>IF(N153="základní",J153,0)</f>
        <v>0</v>
      </c>
      <c r="BF153" s="253">
        <f>IF(N153="snížená",J153,0)</f>
        <v>0</v>
      </c>
      <c r="BG153" s="253">
        <f>IF(N153="zákl. přenesená",J153,0)</f>
        <v>0</v>
      </c>
      <c r="BH153" s="253">
        <f>IF(N153="sníž. přenesená",J153,0)</f>
        <v>0</v>
      </c>
      <c r="BI153" s="253">
        <f>IF(N153="nulová",J153,0)</f>
        <v>0</v>
      </c>
      <c r="BJ153" s="16" t="s">
        <v>80</v>
      </c>
      <c r="BK153" s="253">
        <f>ROUND(I153*H153,2)</f>
        <v>0</v>
      </c>
      <c r="BL153" s="16" t="s">
        <v>168</v>
      </c>
      <c r="BM153" s="252" t="s">
        <v>601</v>
      </c>
    </row>
    <row r="154" s="2" customFormat="1">
      <c r="A154" s="37"/>
      <c r="B154" s="38"/>
      <c r="C154" s="39"/>
      <c r="D154" s="254" t="s">
        <v>170</v>
      </c>
      <c r="E154" s="39"/>
      <c r="F154" s="255" t="s">
        <v>602</v>
      </c>
      <c r="G154" s="39"/>
      <c r="H154" s="39"/>
      <c r="I154" s="209"/>
      <c r="J154" s="39"/>
      <c r="K154" s="39"/>
      <c r="L154" s="43"/>
      <c r="M154" s="256"/>
      <c r="N154" s="257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170</v>
      </c>
      <c r="AU154" s="16" t="s">
        <v>82</v>
      </c>
    </row>
    <row r="155" s="2" customFormat="1">
      <c r="A155" s="37"/>
      <c r="B155" s="38"/>
      <c r="C155" s="39"/>
      <c r="D155" s="258" t="s">
        <v>172</v>
      </c>
      <c r="E155" s="39"/>
      <c r="F155" s="259" t="s">
        <v>603</v>
      </c>
      <c r="G155" s="39"/>
      <c r="H155" s="39"/>
      <c r="I155" s="209"/>
      <c r="J155" s="39"/>
      <c r="K155" s="39"/>
      <c r="L155" s="43"/>
      <c r="M155" s="256"/>
      <c r="N155" s="257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172</v>
      </c>
      <c r="AU155" s="16" t="s">
        <v>82</v>
      </c>
    </row>
    <row r="156" s="2" customFormat="1" ht="33" customHeight="1">
      <c r="A156" s="37"/>
      <c r="B156" s="38"/>
      <c r="C156" s="241" t="s">
        <v>199</v>
      </c>
      <c r="D156" s="241" t="s">
        <v>163</v>
      </c>
      <c r="E156" s="242" t="s">
        <v>604</v>
      </c>
      <c r="F156" s="243" t="s">
        <v>605</v>
      </c>
      <c r="G156" s="244" t="s">
        <v>185</v>
      </c>
      <c r="H156" s="245">
        <v>63</v>
      </c>
      <c r="I156" s="246"/>
      <c r="J156" s="247">
        <f>ROUND(I156*H156,2)</f>
        <v>0</v>
      </c>
      <c r="K156" s="243" t="s">
        <v>584</v>
      </c>
      <c r="L156" s="43"/>
      <c r="M156" s="248" t="s">
        <v>1</v>
      </c>
      <c r="N156" s="249" t="s">
        <v>38</v>
      </c>
      <c r="O156" s="90"/>
      <c r="P156" s="250">
        <f>O156*H156</f>
        <v>0</v>
      </c>
      <c r="Q156" s="250">
        <v>0</v>
      </c>
      <c r="R156" s="250">
        <f>Q156*H156</f>
        <v>0</v>
      </c>
      <c r="S156" s="250">
        <v>0</v>
      </c>
      <c r="T156" s="25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52" t="s">
        <v>168</v>
      </c>
      <c r="AT156" s="252" t="s">
        <v>163</v>
      </c>
      <c r="AU156" s="252" t="s">
        <v>82</v>
      </c>
      <c r="AY156" s="16" t="s">
        <v>161</v>
      </c>
      <c r="BE156" s="253">
        <f>IF(N156="základní",J156,0)</f>
        <v>0</v>
      </c>
      <c r="BF156" s="253">
        <f>IF(N156="snížená",J156,0)</f>
        <v>0</v>
      </c>
      <c r="BG156" s="253">
        <f>IF(N156="zákl. přenesená",J156,0)</f>
        <v>0</v>
      </c>
      <c r="BH156" s="253">
        <f>IF(N156="sníž. přenesená",J156,0)</f>
        <v>0</v>
      </c>
      <c r="BI156" s="253">
        <f>IF(N156="nulová",J156,0)</f>
        <v>0</v>
      </c>
      <c r="BJ156" s="16" t="s">
        <v>80</v>
      </c>
      <c r="BK156" s="253">
        <f>ROUND(I156*H156,2)</f>
        <v>0</v>
      </c>
      <c r="BL156" s="16" t="s">
        <v>168</v>
      </c>
      <c r="BM156" s="252" t="s">
        <v>606</v>
      </c>
    </row>
    <row r="157" s="2" customFormat="1">
      <c r="A157" s="37"/>
      <c r="B157" s="38"/>
      <c r="C157" s="39"/>
      <c r="D157" s="254" t="s">
        <v>170</v>
      </c>
      <c r="E157" s="39"/>
      <c r="F157" s="255" t="s">
        <v>607</v>
      </c>
      <c r="G157" s="39"/>
      <c r="H157" s="39"/>
      <c r="I157" s="209"/>
      <c r="J157" s="39"/>
      <c r="K157" s="39"/>
      <c r="L157" s="43"/>
      <c r="M157" s="256"/>
      <c r="N157" s="257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170</v>
      </c>
      <c r="AU157" s="16" t="s">
        <v>82</v>
      </c>
    </row>
    <row r="158" s="2" customFormat="1">
      <c r="A158" s="37"/>
      <c r="B158" s="38"/>
      <c r="C158" s="39"/>
      <c r="D158" s="258" t="s">
        <v>172</v>
      </c>
      <c r="E158" s="39"/>
      <c r="F158" s="259" t="s">
        <v>608</v>
      </c>
      <c r="G158" s="39"/>
      <c r="H158" s="39"/>
      <c r="I158" s="209"/>
      <c r="J158" s="39"/>
      <c r="K158" s="39"/>
      <c r="L158" s="43"/>
      <c r="M158" s="256"/>
      <c r="N158" s="257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172</v>
      </c>
      <c r="AU158" s="16" t="s">
        <v>82</v>
      </c>
    </row>
    <row r="159" s="13" customFormat="1">
      <c r="A159" s="13"/>
      <c r="B159" s="260"/>
      <c r="C159" s="261"/>
      <c r="D159" s="254" t="s">
        <v>174</v>
      </c>
      <c r="E159" s="262" t="s">
        <v>114</v>
      </c>
      <c r="F159" s="263" t="s">
        <v>609</v>
      </c>
      <c r="G159" s="261"/>
      <c r="H159" s="264">
        <v>63</v>
      </c>
      <c r="I159" s="265"/>
      <c r="J159" s="261"/>
      <c r="K159" s="261"/>
      <c r="L159" s="266"/>
      <c r="M159" s="267"/>
      <c r="N159" s="268"/>
      <c r="O159" s="268"/>
      <c r="P159" s="268"/>
      <c r="Q159" s="268"/>
      <c r="R159" s="268"/>
      <c r="S159" s="268"/>
      <c r="T159" s="26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70" t="s">
        <v>174</v>
      </c>
      <c r="AU159" s="270" t="s">
        <v>82</v>
      </c>
      <c r="AV159" s="13" t="s">
        <v>82</v>
      </c>
      <c r="AW159" s="13" t="s">
        <v>30</v>
      </c>
      <c r="AX159" s="13" t="s">
        <v>80</v>
      </c>
      <c r="AY159" s="270" t="s">
        <v>161</v>
      </c>
    </row>
    <row r="160" s="2" customFormat="1" ht="21.75" customHeight="1">
      <c r="A160" s="37"/>
      <c r="B160" s="38"/>
      <c r="C160" s="241" t="s">
        <v>206</v>
      </c>
      <c r="D160" s="241" t="s">
        <v>163</v>
      </c>
      <c r="E160" s="242" t="s">
        <v>610</v>
      </c>
      <c r="F160" s="243" t="s">
        <v>611</v>
      </c>
      <c r="G160" s="244" t="s">
        <v>166</v>
      </c>
      <c r="H160" s="245">
        <v>117.59999999999999</v>
      </c>
      <c r="I160" s="246"/>
      <c r="J160" s="247">
        <f>ROUND(I160*H160,2)</f>
        <v>0</v>
      </c>
      <c r="K160" s="243" t="s">
        <v>584</v>
      </c>
      <c r="L160" s="43"/>
      <c r="M160" s="248" t="s">
        <v>1</v>
      </c>
      <c r="N160" s="249" t="s">
        <v>38</v>
      </c>
      <c r="O160" s="90"/>
      <c r="P160" s="250">
        <f>O160*H160</f>
        <v>0</v>
      </c>
      <c r="Q160" s="250">
        <v>0.00084000000000000003</v>
      </c>
      <c r="R160" s="250">
        <f>Q160*H160</f>
        <v>0.098783999999999997</v>
      </c>
      <c r="S160" s="250">
        <v>0</v>
      </c>
      <c r="T160" s="25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52" t="s">
        <v>168</v>
      </c>
      <c r="AT160" s="252" t="s">
        <v>163</v>
      </c>
      <c r="AU160" s="252" t="s">
        <v>82</v>
      </c>
      <c r="AY160" s="16" t="s">
        <v>161</v>
      </c>
      <c r="BE160" s="253">
        <f>IF(N160="základní",J160,0)</f>
        <v>0</v>
      </c>
      <c r="BF160" s="253">
        <f>IF(N160="snížená",J160,0)</f>
        <v>0</v>
      </c>
      <c r="BG160" s="253">
        <f>IF(N160="zákl. přenesená",J160,0)</f>
        <v>0</v>
      </c>
      <c r="BH160" s="253">
        <f>IF(N160="sníž. přenesená",J160,0)</f>
        <v>0</v>
      </c>
      <c r="BI160" s="253">
        <f>IF(N160="nulová",J160,0)</f>
        <v>0</v>
      </c>
      <c r="BJ160" s="16" t="s">
        <v>80</v>
      </c>
      <c r="BK160" s="253">
        <f>ROUND(I160*H160,2)</f>
        <v>0</v>
      </c>
      <c r="BL160" s="16" t="s">
        <v>168</v>
      </c>
      <c r="BM160" s="252" t="s">
        <v>612</v>
      </c>
    </row>
    <row r="161" s="2" customFormat="1">
      <c r="A161" s="37"/>
      <c r="B161" s="38"/>
      <c r="C161" s="39"/>
      <c r="D161" s="254" t="s">
        <v>170</v>
      </c>
      <c r="E161" s="39"/>
      <c r="F161" s="255" t="s">
        <v>613</v>
      </c>
      <c r="G161" s="39"/>
      <c r="H161" s="39"/>
      <c r="I161" s="209"/>
      <c r="J161" s="39"/>
      <c r="K161" s="39"/>
      <c r="L161" s="43"/>
      <c r="M161" s="256"/>
      <c r="N161" s="257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170</v>
      </c>
      <c r="AU161" s="16" t="s">
        <v>82</v>
      </c>
    </row>
    <row r="162" s="2" customFormat="1">
      <c r="A162" s="37"/>
      <c r="B162" s="38"/>
      <c r="C162" s="39"/>
      <c r="D162" s="258" t="s">
        <v>172</v>
      </c>
      <c r="E162" s="39"/>
      <c r="F162" s="259" t="s">
        <v>614</v>
      </c>
      <c r="G162" s="39"/>
      <c r="H162" s="39"/>
      <c r="I162" s="209"/>
      <c r="J162" s="39"/>
      <c r="K162" s="39"/>
      <c r="L162" s="43"/>
      <c r="M162" s="256"/>
      <c r="N162" s="257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172</v>
      </c>
      <c r="AU162" s="16" t="s">
        <v>82</v>
      </c>
    </row>
    <row r="163" s="13" customFormat="1">
      <c r="A163" s="13"/>
      <c r="B163" s="260"/>
      <c r="C163" s="261"/>
      <c r="D163" s="254" t="s">
        <v>174</v>
      </c>
      <c r="E163" s="262" t="s">
        <v>1</v>
      </c>
      <c r="F163" s="263" t="s">
        <v>615</v>
      </c>
      <c r="G163" s="261"/>
      <c r="H163" s="264">
        <v>117.59999999999999</v>
      </c>
      <c r="I163" s="265"/>
      <c r="J163" s="261"/>
      <c r="K163" s="261"/>
      <c r="L163" s="266"/>
      <c r="M163" s="267"/>
      <c r="N163" s="268"/>
      <c r="O163" s="268"/>
      <c r="P163" s="268"/>
      <c r="Q163" s="268"/>
      <c r="R163" s="268"/>
      <c r="S163" s="268"/>
      <c r="T163" s="26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70" t="s">
        <v>174</v>
      </c>
      <c r="AU163" s="270" t="s">
        <v>82</v>
      </c>
      <c r="AV163" s="13" t="s">
        <v>82</v>
      </c>
      <c r="AW163" s="13" t="s">
        <v>30</v>
      </c>
      <c r="AX163" s="13" t="s">
        <v>80</v>
      </c>
      <c r="AY163" s="270" t="s">
        <v>161</v>
      </c>
    </row>
    <row r="164" s="2" customFormat="1" ht="24.15" customHeight="1">
      <c r="A164" s="37"/>
      <c r="B164" s="38"/>
      <c r="C164" s="241" t="s">
        <v>213</v>
      </c>
      <c r="D164" s="241" t="s">
        <v>163</v>
      </c>
      <c r="E164" s="242" t="s">
        <v>616</v>
      </c>
      <c r="F164" s="243" t="s">
        <v>617</v>
      </c>
      <c r="G164" s="244" t="s">
        <v>166</v>
      </c>
      <c r="H164" s="245">
        <v>117.59999999999999</v>
      </c>
      <c r="I164" s="246"/>
      <c r="J164" s="247">
        <f>ROUND(I164*H164,2)</f>
        <v>0</v>
      </c>
      <c r="K164" s="243" t="s">
        <v>584</v>
      </c>
      <c r="L164" s="43"/>
      <c r="M164" s="248" t="s">
        <v>1</v>
      </c>
      <c r="N164" s="249" t="s">
        <v>38</v>
      </c>
      <c r="O164" s="90"/>
      <c r="P164" s="250">
        <f>O164*H164</f>
        <v>0</v>
      </c>
      <c r="Q164" s="250">
        <v>0</v>
      </c>
      <c r="R164" s="250">
        <f>Q164*H164</f>
        <v>0</v>
      </c>
      <c r="S164" s="250">
        <v>0</v>
      </c>
      <c r="T164" s="25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52" t="s">
        <v>168</v>
      </c>
      <c r="AT164" s="252" t="s">
        <v>163</v>
      </c>
      <c r="AU164" s="252" t="s">
        <v>82</v>
      </c>
      <c r="AY164" s="16" t="s">
        <v>161</v>
      </c>
      <c r="BE164" s="253">
        <f>IF(N164="základní",J164,0)</f>
        <v>0</v>
      </c>
      <c r="BF164" s="253">
        <f>IF(N164="snížená",J164,0)</f>
        <v>0</v>
      </c>
      <c r="BG164" s="253">
        <f>IF(N164="zákl. přenesená",J164,0)</f>
        <v>0</v>
      </c>
      <c r="BH164" s="253">
        <f>IF(N164="sníž. přenesená",J164,0)</f>
        <v>0</v>
      </c>
      <c r="BI164" s="253">
        <f>IF(N164="nulová",J164,0)</f>
        <v>0</v>
      </c>
      <c r="BJ164" s="16" t="s">
        <v>80</v>
      </c>
      <c r="BK164" s="253">
        <f>ROUND(I164*H164,2)</f>
        <v>0</v>
      </c>
      <c r="BL164" s="16" t="s">
        <v>168</v>
      </c>
      <c r="BM164" s="252" t="s">
        <v>618</v>
      </c>
    </row>
    <row r="165" s="2" customFormat="1">
      <c r="A165" s="37"/>
      <c r="B165" s="38"/>
      <c r="C165" s="39"/>
      <c r="D165" s="254" t="s">
        <v>170</v>
      </c>
      <c r="E165" s="39"/>
      <c r="F165" s="255" t="s">
        <v>619</v>
      </c>
      <c r="G165" s="39"/>
      <c r="H165" s="39"/>
      <c r="I165" s="209"/>
      <c r="J165" s="39"/>
      <c r="K165" s="39"/>
      <c r="L165" s="43"/>
      <c r="M165" s="256"/>
      <c r="N165" s="257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170</v>
      </c>
      <c r="AU165" s="16" t="s">
        <v>82</v>
      </c>
    </row>
    <row r="166" s="2" customFormat="1">
      <c r="A166" s="37"/>
      <c r="B166" s="38"/>
      <c r="C166" s="39"/>
      <c r="D166" s="258" t="s">
        <v>172</v>
      </c>
      <c r="E166" s="39"/>
      <c r="F166" s="259" t="s">
        <v>620</v>
      </c>
      <c r="G166" s="39"/>
      <c r="H166" s="39"/>
      <c r="I166" s="209"/>
      <c r="J166" s="39"/>
      <c r="K166" s="39"/>
      <c r="L166" s="43"/>
      <c r="M166" s="256"/>
      <c r="N166" s="257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172</v>
      </c>
      <c r="AU166" s="16" t="s">
        <v>82</v>
      </c>
    </row>
    <row r="167" s="2" customFormat="1" ht="37.8" customHeight="1">
      <c r="A167" s="37"/>
      <c r="B167" s="38"/>
      <c r="C167" s="241" t="s">
        <v>227</v>
      </c>
      <c r="D167" s="241" t="s">
        <v>163</v>
      </c>
      <c r="E167" s="242" t="s">
        <v>192</v>
      </c>
      <c r="F167" s="243" t="s">
        <v>193</v>
      </c>
      <c r="G167" s="244" t="s">
        <v>185</v>
      </c>
      <c r="H167" s="245">
        <v>63</v>
      </c>
      <c r="I167" s="246"/>
      <c r="J167" s="247">
        <f>ROUND(I167*H167,2)</f>
        <v>0</v>
      </c>
      <c r="K167" s="243" t="s">
        <v>584</v>
      </c>
      <c r="L167" s="43"/>
      <c r="M167" s="248" t="s">
        <v>1</v>
      </c>
      <c r="N167" s="249" t="s">
        <v>38</v>
      </c>
      <c r="O167" s="90"/>
      <c r="P167" s="250">
        <f>O167*H167</f>
        <v>0</v>
      </c>
      <c r="Q167" s="250">
        <v>0</v>
      </c>
      <c r="R167" s="250">
        <f>Q167*H167</f>
        <v>0</v>
      </c>
      <c r="S167" s="250">
        <v>0</v>
      </c>
      <c r="T167" s="25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52" t="s">
        <v>168</v>
      </c>
      <c r="AT167" s="252" t="s">
        <v>163</v>
      </c>
      <c r="AU167" s="252" t="s">
        <v>82</v>
      </c>
      <c r="AY167" s="16" t="s">
        <v>161</v>
      </c>
      <c r="BE167" s="253">
        <f>IF(N167="základní",J167,0)</f>
        <v>0</v>
      </c>
      <c r="BF167" s="253">
        <f>IF(N167="snížená",J167,0)</f>
        <v>0</v>
      </c>
      <c r="BG167" s="253">
        <f>IF(N167="zákl. přenesená",J167,0)</f>
        <v>0</v>
      </c>
      <c r="BH167" s="253">
        <f>IF(N167="sníž. přenesená",J167,0)</f>
        <v>0</v>
      </c>
      <c r="BI167" s="253">
        <f>IF(N167="nulová",J167,0)</f>
        <v>0</v>
      </c>
      <c r="BJ167" s="16" t="s">
        <v>80</v>
      </c>
      <c r="BK167" s="253">
        <f>ROUND(I167*H167,2)</f>
        <v>0</v>
      </c>
      <c r="BL167" s="16" t="s">
        <v>168</v>
      </c>
      <c r="BM167" s="252" t="s">
        <v>621</v>
      </c>
    </row>
    <row r="168" s="2" customFormat="1">
      <c r="A168" s="37"/>
      <c r="B168" s="38"/>
      <c r="C168" s="39"/>
      <c r="D168" s="254" t="s">
        <v>170</v>
      </c>
      <c r="E168" s="39"/>
      <c r="F168" s="255" t="s">
        <v>195</v>
      </c>
      <c r="G168" s="39"/>
      <c r="H168" s="39"/>
      <c r="I168" s="209"/>
      <c r="J168" s="39"/>
      <c r="K168" s="39"/>
      <c r="L168" s="43"/>
      <c r="M168" s="256"/>
      <c r="N168" s="257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170</v>
      </c>
      <c r="AU168" s="16" t="s">
        <v>82</v>
      </c>
    </row>
    <row r="169" s="2" customFormat="1">
      <c r="A169" s="37"/>
      <c r="B169" s="38"/>
      <c r="C169" s="39"/>
      <c r="D169" s="258" t="s">
        <v>172</v>
      </c>
      <c r="E169" s="39"/>
      <c r="F169" s="259" t="s">
        <v>622</v>
      </c>
      <c r="G169" s="39"/>
      <c r="H169" s="39"/>
      <c r="I169" s="209"/>
      <c r="J169" s="39"/>
      <c r="K169" s="39"/>
      <c r="L169" s="43"/>
      <c r="M169" s="256"/>
      <c r="N169" s="257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172</v>
      </c>
      <c r="AU169" s="16" t="s">
        <v>82</v>
      </c>
    </row>
    <row r="170" s="13" customFormat="1">
      <c r="A170" s="13"/>
      <c r="B170" s="260"/>
      <c r="C170" s="261"/>
      <c r="D170" s="254" t="s">
        <v>174</v>
      </c>
      <c r="E170" s="262" t="s">
        <v>1</v>
      </c>
      <c r="F170" s="263" t="s">
        <v>114</v>
      </c>
      <c r="G170" s="261"/>
      <c r="H170" s="264">
        <v>63</v>
      </c>
      <c r="I170" s="265"/>
      <c r="J170" s="261"/>
      <c r="K170" s="261"/>
      <c r="L170" s="266"/>
      <c r="M170" s="267"/>
      <c r="N170" s="268"/>
      <c r="O170" s="268"/>
      <c r="P170" s="268"/>
      <c r="Q170" s="268"/>
      <c r="R170" s="268"/>
      <c r="S170" s="268"/>
      <c r="T170" s="26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70" t="s">
        <v>174</v>
      </c>
      <c r="AU170" s="270" t="s">
        <v>82</v>
      </c>
      <c r="AV170" s="13" t="s">
        <v>82</v>
      </c>
      <c r="AW170" s="13" t="s">
        <v>30</v>
      </c>
      <c r="AX170" s="13" t="s">
        <v>80</v>
      </c>
      <c r="AY170" s="270" t="s">
        <v>161</v>
      </c>
    </row>
    <row r="171" s="2" customFormat="1" ht="37.8" customHeight="1">
      <c r="A171" s="37"/>
      <c r="B171" s="38"/>
      <c r="C171" s="241" t="s">
        <v>234</v>
      </c>
      <c r="D171" s="241" t="s">
        <v>163</v>
      </c>
      <c r="E171" s="242" t="s">
        <v>200</v>
      </c>
      <c r="F171" s="243" t="s">
        <v>201</v>
      </c>
      <c r="G171" s="244" t="s">
        <v>185</v>
      </c>
      <c r="H171" s="245">
        <v>630</v>
      </c>
      <c r="I171" s="246"/>
      <c r="J171" s="247">
        <f>ROUND(I171*H171,2)</f>
        <v>0</v>
      </c>
      <c r="K171" s="243" t="s">
        <v>584</v>
      </c>
      <c r="L171" s="43"/>
      <c r="M171" s="248" t="s">
        <v>1</v>
      </c>
      <c r="N171" s="249" t="s">
        <v>38</v>
      </c>
      <c r="O171" s="90"/>
      <c r="P171" s="250">
        <f>O171*H171</f>
        <v>0</v>
      </c>
      <c r="Q171" s="250">
        <v>0</v>
      </c>
      <c r="R171" s="250">
        <f>Q171*H171</f>
        <v>0</v>
      </c>
      <c r="S171" s="250">
        <v>0</v>
      </c>
      <c r="T171" s="25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52" t="s">
        <v>168</v>
      </c>
      <c r="AT171" s="252" t="s">
        <v>163</v>
      </c>
      <c r="AU171" s="252" t="s">
        <v>82</v>
      </c>
      <c r="AY171" s="16" t="s">
        <v>161</v>
      </c>
      <c r="BE171" s="253">
        <f>IF(N171="základní",J171,0)</f>
        <v>0</v>
      </c>
      <c r="BF171" s="253">
        <f>IF(N171="snížená",J171,0)</f>
        <v>0</v>
      </c>
      <c r="BG171" s="253">
        <f>IF(N171="zákl. přenesená",J171,0)</f>
        <v>0</v>
      </c>
      <c r="BH171" s="253">
        <f>IF(N171="sníž. přenesená",J171,0)</f>
        <v>0</v>
      </c>
      <c r="BI171" s="253">
        <f>IF(N171="nulová",J171,0)</f>
        <v>0</v>
      </c>
      <c r="BJ171" s="16" t="s">
        <v>80</v>
      </c>
      <c r="BK171" s="253">
        <f>ROUND(I171*H171,2)</f>
        <v>0</v>
      </c>
      <c r="BL171" s="16" t="s">
        <v>168</v>
      </c>
      <c r="BM171" s="252" t="s">
        <v>623</v>
      </c>
    </row>
    <row r="172" s="2" customFormat="1">
      <c r="A172" s="37"/>
      <c r="B172" s="38"/>
      <c r="C172" s="39"/>
      <c r="D172" s="254" t="s">
        <v>170</v>
      </c>
      <c r="E172" s="39"/>
      <c r="F172" s="255" t="s">
        <v>203</v>
      </c>
      <c r="G172" s="39"/>
      <c r="H172" s="39"/>
      <c r="I172" s="209"/>
      <c r="J172" s="39"/>
      <c r="K172" s="39"/>
      <c r="L172" s="43"/>
      <c r="M172" s="256"/>
      <c r="N172" s="257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170</v>
      </c>
      <c r="AU172" s="16" t="s">
        <v>82</v>
      </c>
    </row>
    <row r="173" s="2" customFormat="1">
      <c r="A173" s="37"/>
      <c r="B173" s="38"/>
      <c r="C173" s="39"/>
      <c r="D173" s="258" t="s">
        <v>172</v>
      </c>
      <c r="E173" s="39"/>
      <c r="F173" s="259" t="s">
        <v>624</v>
      </c>
      <c r="G173" s="39"/>
      <c r="H173" s="39"/>
      <c r="I173" s="209"/>
      <c r="J173" s="39"/>
      <c r="K173" s="39"/>
      <c r="L173" s="43"/>
      <c r="M173" s="256"/>
      <c r="N173" s="257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172</v>
      </c>
      <c r="AU173" s="16" t="s">
        <v>82</v>
      </c>
    </row>
    <row r="174" s="13" customFormat="1">
      <c r="A174" s="13"/>
      <c r="B174" s="260"/>
      <c r="C174" s="261"/>
      <c r="D174" s="254" t="s">
        <v>174</v>
      </c>
      <c r="E174" s="262" t="s">
        <v>1</v>
      </c>
      <c r="F174" s="263" t="s">
        <v>625</v>
      </c>
      <c r="G174" s="261"/>
      <c r="H174" s="264">
        <v>630</v>
      </c>
      <c r="I174" s="265"/>
      <c r="J174" s="261"/>
      <c r="K174" s="261"/>
      <c r="L174" s="266"/>
      <c r="M174" s="267"/>
      <c r="N174" s="268"/>
      <c r="O174" s="268"/>
      <c r="P174" s="268"/>
      <c r="Q174" s="268"/>
      <c r="R174" s="268"/>
      <c r="S174" s="268"/>
      <c r="T174" s="26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70" t="s">
        <v>174</v>
      </c>
      <c r="AU174" s="270" t="s">
        <v>82</v>
      </c>
      <c r="AV174" s="13" t="s">
        <v>82</v>
      </c>
      <c r="AW174" s="13" t="s">
        <v>30</v>
      </c>
      <c r="AX174" s="13" t="s">
        <v>80</v>
      </c>
      <c r="AY174" s="270" t="s">
        <v>161</v>
      </c>
    </row>
    <row r="175" s="2" customFormat="1" ht="24.15" customHeight="1">
      <c r="A175" s="37"/>
      <c r="B175" s="38"/>
      <c r="C175" s="241" t="s">
        <v>217</v>
      </c>
      <c r="D175" s="241" t="s">
        <v>163</v>
      </c>
      <c r="E175" s="242" t="s">
        <v>626</v>
      </c>
      <c r="F175" s="243" t="s">
        <v>627</v>
      </c>
      <c r="G175" s="244" t="s">
        <v>185</v>
      </c>
      <c r="H175" s="245">
        <v>63</v>
      </c>
      <c r="I175" s="246"/>
      <c r="J175" s="247">
        <f>ROUND(I175*H175,2)</f>
        <v>0</v>
      </c>
      <c r="K175" s="243" t="s">
        <v>584</v>
      </c>
      <c r="L175" s="43"/>
      <c r="M175" s="248" t="s">
        <v>1</v>
      </c>
      <c r="N175" s="249" t="s">
        <v>38</v>
      </c>
      <c r="O175" s="90"/>
      <c r="P175" s="250">
        <f>O175*H175</f>
        <v>0</v>
      </c>
      <c r="Q175" s="250">
        <v>0</v>
      </c>
      <c r="R175" s="250">
        <f>Q175*H175</f>
        <v>0</v>
      </c>
      <c r="S175" s="250">
        <v>0</v>
      </c>
      <c r="T175" s="25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52" t="s">
        <v>168</v>
      </c>
      <c r="AT175" s="252" t="s">
        <v>163</v>
      </c>
      <c r="AU175" s="252" t="s">
        <v>82</v>
      </c>
      <c r="AY175" s="16" t="s">
        <v>161</v>
      </c>
      <c r="BE175" s="253">
        <f>IF(N175="základní",J175,0)</f>
        <v>0</v>
      </c>
      <c r="BF175" s="253">
        <f>IF(N175="snížená",J175,0)</f>
        <v>0</v>
      </c>
      <c r="BG175" s="253">
        <f>IF(N175="zákl. přenesená",J175,0)</f>
        <v>0</v>
      </c>
      <c r="BH175" s="253">
        <f>IF(N175="sníž. přenesená",J175,0)</f>
        <v>0</v>
      </c>
      <c r="BI175" s="253">
        <f>IF(N175="nulová",J175,0)</f>
        <v>0</v>
      </c>
      <c r="BJ175" s="16" t="s">
        <v>80</v>
      </c>
      <c r="BK175" s="253">
        <f>ROUND(I175*H175,2)</f>
        <v>0</v>
      </c>
      <c r="BL175" s="16" t="s">
        <v>168</v>
      </c>
      <c r="BM175" s="252" t="s">
        <v>628</v>
      </c>
    </row>
    <row r="176" s="2" customFormat="1">
      <c r="A176" s="37"/>
      <c r="B176" s="38"/>
      <c r="C176" s="39"/>
      <c r="D176" s="254" t="s">
        <v>170</v>
      </c>
      <c r="E176" s="39"/>
      <c r="F176" s="255" t="s">
        <v>629</v>
      </c>
      <c r="G176" s="39"/>
      <c r="H176" s="39"/>
      <c r="I176" s="209"/>
      <c r="J176" s="39"/>
      <c r="K176" s="39"/>
      <c r="L176" s="43"/>
      <c r="M176" s="256"/>
      <c r="N176" s="257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170</v>
      </c>
      <c r="AU176" s="16" t="s">
        <v>82</v>
      </c>
    </row>
    <row r="177" s="2" customFormat="1">
      <c r="A177" s="37"/>
      <c r="B177" s="38"/>
      <c r="C177" s="39"/>
      <c r="D177" s="258" t="s">
        <v>172</v>
      </c>
      <c r="E177" s="39"/>
      <c r="F177" s="259" t="s">
        <v>630</v>
      </c>
      <c r="G177" s="39"/>
      <c r="H177" s="39"/>
      <c r="I177" s="209"/>
      <c r="J177" s="39"/>
      <c r="K177" s="39"/>
      <c r="L177" s="43"/>
      <c r="M177" s="256"/>
      <c r="N177" s="257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172</v>
      </c>
      <c r="AU177" s="16" t="s">
        <v>82</v>
      </c>
    </row>
    <row r="178" s="13" customFormat="1">
      <c r="A178" s="13"/>
      <c r="B178" s="260"/>
      <c r="C178" s="261"/>
      <c r="D178" s="254" t="s">
        <v>174</v>
      </c>
      <c r="E178" s="262" t="s">
        <v>1</v>
      </c>
      <c r="F178" s="263" t="s">
        <v>114</v>
      </c>
      <c r="G178" s="261"/>
      <c r="H178" s="264">
        <v>63</v>
      </c>
      <c r="I178" s="265"/>
      <c r="J178" s="261"/>
      <c r="K178" s="261"/>
      <c r="L178" s="266"/>
      <c r="M178" s="267"/>
      <c r="N178" s="268"/>
      <c r="O178" s="268"/>
      <c r="P178" s="268"/>
      <c r="Q178" s="268"/>
      <c r="R178" s="268"/>
      <c r="S178" s="268"/>
      <c r="T178" s="26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70" t="s">
        <v>174</v>
      </c>
      <c r="AU178" s="270" t="s">
        <v>82</v>
      </c>
      <c r="AV178" s="13" t="s">
        <v>82</v>
      </c>
      <c r="AW178" s="13" t="s">
        <v>30</v>
      </c>
      <c r="AX178" s="13" t="s">
        <v>80</v>
      </c>
      <c r="AY178" s="270" t="s">
        <v>161</v>
      </c>
    </row>
    <row r="179" s="2" customFormat="1" ht="24.15" customHeight="1">
      <c r="A179" s="37"/>
      <c r="B179" s="38"/>
      <c r="C179" s="241" t="s">
        <v>248</v>
      </c>
      <c r="D179" s="241" t="s">
        <v>163</v>
      </c>
      <c r="E179" s="242" t="s">
        <v>220</v>
      </c>
      <c r="F179" s="243" t="s">
        <v>221</v>
      </c>
      <c r="G179" s="244" t="s">
        <v>222</v>
      </c>
      <c r="H179" s="245">
        <v>119.7</v>
      </c>
      <c r="I179" s="246"/>
      <c r="J179" s="247">
        <f>ROUND(I179*H179,2)</f>
        <v>0</v>
      </c>
      <c r="K179" s="243" t="s">
        <v>584</v>
      </c>
      <c r="L179" s="43"/>
      <c r="M179" s="248" t="s">
        <v>1</v>
      </c>
      <c r="N179" s="249" t="s">
        <v>38</v>
      </c>
      <c r="O179" s="90"/>
      <c r="P179" s="250">
        <f>O179*H179</f>
        <v>0</v>
      </c>
      <c r="Q179" s="250">
        <v>0</v>
      </c>
      <c r="R179" s="250">
        <f>Q179*H179</f>
        <v>0</v>
      </c>
      <c r="S179" s="250">
        <v>0</v>
      </c>
      <c r="T179" s="25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52" t="s">
        <v>168</v>
      </c>
      <c r="AT179" s="252" t="s">
        <v>163</v>
      </c>
      <c r="AU179" s="252" t="s">
        <v>82</v>
      </c>
      <c r="AY179" s="16" t="s">
        <v>161</v>
      </c>
      <c r="BE179" s="253">
        <f>IF(N179="základní",J179,0)</f>
        <v>0</v>
      </c>
      <c r="BF179" s="253">
        <f>IF(N179="snížená",J179,0)</f>
        <v>0</v>
      </c>
      <c r="BG179" s="253">
        <f>IF(N179="zákl. přenesená",J179,0)</f>
        <v>0</v>
      </c>
      <c r="BH179" s="253">
        <f>IF(N179="sníž. přenesená",J179,0)</f>
        <v>0</v>
      </c>
      <c r="BI179" s="253">
        <f>IF(N179="nulová",J179,0)</f>
        <v>0</v>
      </c>
      <c r="BJ179" s="16" t="s">
        <v>80</v>
      </c>
      <c r="BK179" s="253">
        <f>ROUND(I179*H179,2)</f>
        <v>0</v>
      </c>
      <c r="BL179" s="16" t="s">
        <v>168</v>
      </c>
      <c r="BM179" s="252" t="s">
        <v>631</v>
      </c>
    </row>
    <row r="180" s="2" customFormat="1">
      <c r="A180" s="37"/>
      <c r="B180" s="38"/>
      <c r="C180" s="39"/>
      <c r="D180" s="254" t="s">
        <v>170</v>
      </c>
      <c r="E180" s="39"/>
      <c r="F180" s="255" t="s">
        <v>224</v>
      </c>
      <c r="G180" s="39"/>
      <c r="H180" s="39"/>
      <c r="I180" s="209"/>
      <c r="J180" s="39"/>
      <c r="K180" s="39"/>
      <c r="L180" s="43"/>
      <c r="M180" s="256"/>
      <c r="N180" s="257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170</v>
      </c>
      <c r="AU180" s="16" t="s">
        <v>82</v>
      </c>
    </row>
    <row r="181" s="2" customFormat="1">
      <c r="A181" s="37"/>
      <c r="B181" s="38"/>
      <c r="C181" s="39"/>
      <c r="D181" s="258" t="s">
        <v>172</v>
      </c>
      <c r="E181" s="39"/>
      <c r="F181" s="259" t="s">
        <v>632</v>
      </c>
      <c r="G181" s="39"/>
      <c r="H181" s="39"/>
      <c r="I181" s="209"/>
      <c r="J181" s="39"/>
      <c r="K181" s="39"/>
      <c r="L181" s="43"/>
      <c r="M181" s="256"/>
      <c r="N181" s="257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172</v>
      </c>
      <c r="AU181" s="16" t="s">
        <v>82</v>
      </c>
    </row>
    <row r="182" s="13" customFormat="1">
      <c r="A182" s="13"/>
      <c r="B182" s="260"/>
      <c r="C182" s="261"/>
      <c r="D182" s="254" t="s">
        <v>174</v>
      </c>
      <c r="E182" s="262" t="s">
        <v>1</v>
      </c>
      <c r="F182" s="263" t="s">
        <v>633</v>
      </c>
      <c r="G182" s="261"/>
      <c r="H182" s="264">
        <v>119.7</v>
      </c>
      <c r="I182" s="265"/>
      <c r="J182" s="261"/>
      <c r="K182" s="261"/>
      <c r="L182" s="266"/>
      <c r="M182" s="267"/>
      <c r="N182" s="268"/>
      <c r="O182" s="268"/>
      <c r="P182" s="268"/>
      <c r="Q182" s="268"/>
      <c r="R182" s="268"/>
      <c r="S182" s="268"/>
      <c r="T182" s="26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70" t="s">
        <v>174</v>
      </c>
      <c r="AU182" s="270" t="s">
        <v>82</v>
      </c>
      <c r="AV182" s="13" t="s">
        <v>82</v>
      </c>
      <c r="AW182" s="13" t="s">
        <v>30</v>
      </c>
      <c r="AX182" s="13" t="s">
        <v>80</v>
      </c>
      <c r="AY182" s="270" t="s">
        <v>161</v>
      </c>
    </row>
    <row r="183" s="2" customFormat="1" ht="16.5" customHeight="1">
      <c r="A183" s="37"/>
      <c r="B183" s="38"/>
      <c r="C183" s="241" t="s">
        <v>241</v>
      </c>
      <c r="D183" s="241" t="s">
        <v>163</v>
      </c>
      <c r="E183" s="242" t="s">
        <v>228</v>
      </c>
      <c r="F183" s="243" t="s">
        <v>229</v>
      </c>
      <c r="G183" s="244" t="s">
        <v>185</v>
      </c>
      <c r="H183" s="245">
        <v>63</v>
      </c>
      <c r="I183" s="246"/>
      <c r="J183" s="247">
        <f>ROUND(I183*H183,2)</f>
        <v>0</v>
      </c>
      <c r="K183" s="243" t="s">
        <v>584</v>
      </c>
      <c r="L183" s="43"/>
      <c r="M183" s="248" t="s">
        <v>1</v>
      </c>
      <c r="N183" s="249" t="s">
        <v>38</v>
      </c>
      <c r="O183" s="90"/>
      <c r="P183" s="250">
        <f>O183*H183</f>
        <v>0</v>
      </c>
      <c r="Q183" s="250">
        <v>0</v>
      </c>
      <c r="R183" s="250">
        <f>Q183*H183</f>
        <v>0</v>
      </c>
      <c r="S183" s="250">
        <v>0</v>
      </c>
      <c r="T183" s="25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52" t="s">
        <v>168</v>
      </c>
      <c r="AT183" s="252" t="s">
        <v>163</v>
      </c>
      <c r="AU183" s="252" t="s">
        <v>82</v>
      </c>
      <c r="AY183" s="16" t="s">
        <v>161</v>
      </c>
      <c r="BE183" s="253">
        <f>IF(N183="základní",J183,0)</f>
        <v>0</v>
      </c>
      <c r="BF183" s="253">
        <f>IF(N183="snížená",J183,0)</f>
        <v>0</v>
      </c>
      <c r="BG183" s="253">
        <f>IF(N183="zákl. přenesená",J183,0)</f>
        <v>0</v>
      </c>
      <c r="BH183" s="253">
        <f>IF(N183="sníž. přenesená",J183,0)</f>
        <v>0</v>
      </c>
      <c r="BI183" s="253">
        <f>IF(N183="nulová",J183,0)</f>
        <v>0</v>
      </c>
      <c r="BJ183" s="16" t="s">
        <v>80</v>
      </c>
      <c r="BK183" s="253">
        <f>ROUND(I183*H183,2)</f>
        <v>0</v>
      </c>
      <c r="BL183" s="16" t="s">
        <v>168</v>
      </c>
      <c r="BM183" s="252" t="s">
        <v>634</v>
      </c>
    </row>
    <row r="184" s="2" customFormat="1">
      <c r="A184" s="37"/>
      <c r="B184" s="38"/>
      <c r="C184" s="39"/>
      <c r="D184" s="254" t="s">
        <v>170</v>
      </c>
      <c r="E184" s="39"/>
      <c r="F184" s="255" t="s">
        <v>231</v>
      </c>
      <c r="G184" s="39"/>
      <c r="H184" s="39"/>
      <c r="I184" s="209"/>
      <c r="J184" s="39"/>
      <c r="K184" s="39"/>
      <c r="L184" s="43"/>
      <c r="M184" s="256"/>
      <c r="N184" s="257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170</v>
      </c>
      <c r="AU184" s="16" t="s">
        <v>82</v>
      </c>
    </row>
    <row r="185" s="2" customFormat="1">
      <c r="A185" s="37"/>
      <c r="B185" s="38"/>
      <c r="C185" s="39"/>
      <c r="D185" s="258" t="s">
        <v>172</v>
      </c>
      <c r="E185" s="39"/>
      <c r="F185" s="259" t="s">
        <v>635</v>
      </c>
      <c r="G185" s="39"/>
      <c r="H185" s="39"/>
      <c r="I185" s="209"/>
      <c r="J185" s="39"/>
      <c r="K185" s="39"/>
      <c r="L185" s="43"/>
      <c r="M185" s="256"/>
      <c r="N185" s="257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172</v>
      </c>
      <c r="AU185" s="16" t="s">
        <v>82</v>
      </c>
    </row>
    <row r="186" s="13" customFormat="1">
      <c r="A186" s="13"/>
      <c r="B186" s="260"/>
      <c r="C186" s="261"/>
      <c r="D186" s="254" t="s">
        <v>174</v>
      </c>
      <c r="E186" s="262" t="s">
        <v>1</v>
      </c>
      <c r="F186" s="263" t="s">
        <v>114</v>
      </c>
      <c r="G186" s="261"/>
      <c r="H186" s="264">
        <v>63</v>
      </c>
      <c r="I186" s="265"/>
      <c r="J186" s="261"/>
      <c r="K186" s="261"/>
      <c r="L186" s="266"/>
      <c r="M186" s="267"/>
      <c r="N186" s="268"/>
      <c r="O186" s="268"/>
      <c r="P186" s="268"/>
      <c r="Q186" s="268"/>
      <c r="R186" s="268"/>
      <c r="S186" s="268"/>
      <c r="T186" s="26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70" t="s">
        <v>174</v>
      </c>
      <c r="AU186" s="270" t="s">
        <v>82</v>
      </c>
      <c r="AV186" s="13" t="s">
        <v>82</v>
      </c>
      <c r="AW186" s="13" t="s">
        <v>30</v>
      </c>
      <c r="AX186" s="13" t="s">
        <v>80</v>
      </c>
      <c r="AY186" s="270" t="s">
        <v>161</v>
      </c>
    </row>
    <row r="187" s="2" customFormat="1" ht="24.15" customHeight="1">
      <c r="A187" s="37"/>
      <c r="B187" s="38"/>
      <c r="C187" s="241" t="s">
        <v>255</v>
      </c>
      <c r="D187" s="241" t="s">
        <v>163</v>
      </c>
      <c r="E187" s="242" t="s">
        <v>636</v>
      </c>
      <c r="F187" s="243" t="s">
        <v>637</v>
      </c>
      <c r="G187" s="244" t="s">
        <v>185</v>
      </c>
      <c r="H187" s="245">
        <v>22.050000000000001</v>
      </c>
      <c r="I187" s="246"/>
      <c r="J187" s="247">
        <f>ROUND(I187*H187,2)</f>
        <v>0</v>
      </c>
      <c r="K187" s="243" t="s">
        <v>584</v>
      </c>
      <c r="L187" s="43"/>
      <c r="M187" s="248" t="s">
        <v>1</v>
      </c>
      <c r="N187" s="249" t="s">
        <v>38</v>
      </c>
      <c r="O187" s="90"/>
      <c r="P187" s="250">
        <f>O187*H187</f>
        <v>0</v>
      </c>
      <c r="Q187" s="250">
        <v>0</v>
      </c>
      <c r="R187" s="250">
        <f>Q187*H187</f>
        <v>0</v>
      </c>
      <c r="S187" s="250">
        <v>0</v>
      </c>
      <c r="T187" s="25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52" t="s">
        <v>168</v>
      </c>
      <c r="AT187" s="252" t="s">
        <v>163</v>
      </c>
      <c r="AU187" s="252" t="s">
        <v>82</v>
      </c>
      <c r="AY187" s="16" t="s">
        <v>161</v>
      </c>
      <c r="BE187" s="253">
        <f>IF(N187="základní",J187,0)</f>
        <v>0</v>
      </c>
      <c r="BF187" s="253">
        <f>IF(N187="snížená",J187,0)</f>
        <v>0</v>
      </c>
      <c r="BG187" s="253">
        <f>IF(N187="zákl. přenesená",J187,0)</f>
        <v>0</v>
      </c>
      <c r="BH187" s="253">
        <f>IF(N187="sníž. přenesená",J187,0)</f>
        <v>0</v>
      </c>
      <c r="BI187" s="253">
        <f>IF(N187="nulová",J187,0)</f>
        <v>0</v>
      </c>
      <c r="BJ187" s="16" t="s">
        <v>80</v>
      </c>
      <c r="BK187" s="253">
        <f>ROUND(I187*H187,2)</f>
        <v>0</v>
      </c>
      <c r="BL187" s="16" t="s">
        <v>168</v>
      </c>
      <c r="BM187" s="252" t="s">
        <v>638</v>
      </c>
    </row>
    <row r="188" s="2" customFormat="1">
      <c r="A188" s="37"/>
      <c r="B188" s="38"/>
      <c r="C188" s="39"/>
      <c r="D188" s="254" t="s">
        <v>170</v>
      </c>
      <c r="E188" s="39"/>
      <c r="F188" s="255" t="s">
        <v>639</v>
      </c>
      <c r="G188" s="39"/>
      <c r="H188" s="39"/>
      <c r="I188" s="209"/>
      <c r="J188" s="39"/>
      <c r="K188" s="39"/>
      <c r="L188" s="43"/>
      <c r="M188" s="256"/>
      <c r="N188" s="257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170</v>
      </c>
      <c r="AU188" s="16" t="s">
        <v>82</v>
      </c>
    </row>
    <row r="189" s="2" customFormat="1">
      <c r="A189" s="37"/>
      <c r="B189" s="38"/>
      <c r="C189" s="39"/>
      <c r="D189" s="258" t="s">
        <v>172</v>
      </c>
      <c r="E189" s="39"/>
      <c r="F189" s="259" t="s">
        <v>640</v>
      </c>
      <c r="G189" s="39"/>
      <c r="H189" s="39"/>
      <c r="I189" s="209"/>
      <c r="J189" s="39"/>
      <c r="K189" s="39"/>
      <c r="L189" s="43"/>
      <c r="M189" s="256"/>
      <c r="N189" s="257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172</v>
      </c>
      <c r="AU189" s="16" t="s">
        <v>82</v>
      </c>
    </row>
    <row r="190" s="13" customFormat="1">
      <c r="A190" s="13"/>
      <c r="B190" s="260"/>
      <c r="C190" s="261"/>
      <c r="D190" s="254" t="s">
        <v>174</v>
      </c>
      <c r="E190" s="262" t="s">
        <v>1</v>
      </c>
      <c r="F190" s="263" t="s">
        <v>641</v>
      </c>
      <c r="G190" s="261"/>
      <c r="H190" s="264">
        <v>22.050000000000001</v>
      </c>
      <c r="I190" s="265"/>
      <c r="J190" s="261"/>
      <c r="K190" s="261"/>
      <c r="L190" s="266"/>
      <c r="M190" s="267"/>
      <c r="N190" s="268"/>
      <c r="O190" s="268"/>
      <c r="P190" s="268"/>
      <c r="Q190" s="268"/>
      <c r="R190" s="268"/>
      <c r="S190" s="268"/>
      <c r="T190" s="26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70" t="s">
        <v>174</v>
      </c>
      <c r="AU190" s="270" t="s">
        <v>82</v>
      </c>
      <c r="AV190" s="13" t="s">
        <v>82</v>
      </c>
      <c r="AW190" s="13" t="s">
        <v>30</v>
      </c>
      <c r="AX190" s="13" t="s">
        <v>80</v>
      </c>
      <c r="AY190" s="270" t="s">
        <v>161</v>
      </c>
    </row>
    <row r="191" s="2" customFormat="1" ht="16.5" customHeight="1">
      <c r="A191" s="37"/>
      <c r="B191" s="38"/>
      <c r="C191" s="272" t="s">
        <v>262</v>
      </c>
      <c r="D191" s="272" t="s">
        <v>214</v>
      </c>
      <c r="E191" s="273" t="s">
        <v>642</v>
      </c>
      <c r="F191" s="274" t="s">
        <v>643</v>
      </c>
      <c r="G191" s="275" t="s">
        <v>222</v>
      </c>
      <c r="H191" s="276">
        <v>44.100000000000001</v>
      </c>
      <c r="I191" s="277"/>
      <c r="J191" s="278">
        <f>ROUND(I191*H191,2)</f>
        <v>0</v>
      </c>
      <c r="K191" s="274" t="s">
        <v>584</v>
      </c>
      <c r="L191" s="279"/>
      <c r="M191" s="280" t="s">
        <v>1</v>
      </c>
      <c r="N191" s="281" t="s">
        <v>38</v>
      </c>
      <c r="O191" s="90"/>
      <c r="P191" s="250">
        <f>O191*H191</f>
        <v>0</v>
      </c>
      <c r="Q191" s="250">
        <v>1</v>
      </c>
      <c r="R191" s="250">
        <f>Q191*H191</f>
        <v>44.100000000000001</v>
      </c>
      <c r="S191" s="250">
        <v>0</v>
      </c>
      <c r="T191" s="25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52" t="s">
        <v>217</v>
      </c>
      <c r="AT191" s="252" t="s">
        <v>214</v>
      </c>
      <c r="AU191" s="252" t="s">
        <v>82</v>
      </c>
      <c r="AY191" s="16" t="s">
        <v>161</v>
      </c>
      <c r="BE191" s="253">
        <f>IF(N191="základní",J191,0)</f>
        <v>0</v>
      </c>
      <c r="BF191" s="253">
        <f>IF(N191="snížená",J191,0)</f>
        <v>0</v>
      </c>
      <c r="BG191" s="253">
        <f>IF(N191="zákl. přenesená",J191,0)</f>
        <v>0</v>
      </c>
      <c r="BH191" s="253">
        <f>IF(N191="sníž. přenesená",J191,0)</f>
        <v>0</v>
      </c>
      <c r="BI191" s="253">
        <f>IF(N191="nulová",J191,0)</f>
        <v>0</v>
      </c>
      <c r="BJ191" s="16" t="s">
        <v>80</v>
      </c>
      <c r="BK191" s="253">
        <f>ROUND(I191*H191,2)</f>
        <v>0</v>
      </c>
      <c r="BL191" s="16" t="s">
        <v>168</v>
      </c>
      <c r="BM191" s="252" t="s">
        <v>644</v>
      </c>
    </row>
    <row r="192" s="2" customFormat="1">
      <c r="A192" s="37"/>
      <c r="B192" s="38"/>
      <c r="C192" s="39"/>
      <c r="D192" s="254" t="s">
        <v>170</v>
      </c>
      <c r="E192" s="39"/>
      <c r="F192" s="255" t="s">
        <v>643</v>
      </c>
      <c r="G192" s="39"/>
      <c r="H192" s="39"/>
      <c r="I192" s="209"/>
      <c r="J192" s="39"/>
      <c r="K192" s="39"/>
      <c r="L192" s="43"/>
      <c r="M192" s="256"/>
      <c r="N192" s="257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170</v>
      </c>
      <c r="AU192" s="16" t="s">
        <v>82</v>
      </c>
    </row>
    <row r="193" s="13" customFormat="1">
      <c r="A193" s="13"/>
      <c r="B193" s="260"/>
      <c r="C193" s="261"/>
      <c r="D193" s="254" t="s">
        <v>174</v>
      </c>
      <c r="E193" s="262" t="s">
        <v>1</v>
      </c>
      <c r="F193" s="263" t="s">
        <v>645</v>
      </c>
      <c r="G193" s="261"/>
      <c r="H193" s="264">
        <v>44.100000000000001</v>
      </c>
      <c r="I193" s="265"/>
      <c r="J193" s="261"/>
      <c r="K193" s="261"/>
      <c r="L193" s="266"/>
      <c r="M193" s="267"/>
      <c r="N193" s="268"/>
      <c r="O193" s="268"/>
      <c r="P193" s="268"/>
      <c r="Q193" s="268"/>
      <c r="R193" s="268"/>
      <c r="S193" s="268"/>
      <c r="T193" s="26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70" t="s">
        <v>174</v>
      </c>
      <c r="AU193" s="270" t="s">
        <v>82</v>
      </c>
      <c r="AV193" s="13" t="s">
        <v>82</v>
      </c>
      <c r="AW193" s="13" t="s">
        <v>30</v>
      </c>
      <c r="AX193" s="13" t="s">
        <v>80</v>
      </c>
      <c r="AY193" s="270" t="s">
        <v>161</v>
      </c>
    </row>
    <row r="194" s="2" customFormat="1" ht="24.15" customHeight="1">
      <c r="A194" s="37"/>
      <c r="B194" s="38"/>
      <c r="C194" s="241" t="s">
        <v>8</v>
      </c>
      <c r="D194" s="241" t="s">
        <v>163</v>
      </c>
      <c r="E194" s="242" t="s">
        <v>467</v>
      </c>
      <c r="F194" s="243" t="s">
        <v>468</v>
      </c>
      <c r="G194" s="244" t="s">
        <v>185</v>
      </c>
      <c r="H194" s="245">
        <v>31.5</v>
      </c>
      <c r="I194" s="246"/>
      <c r="J194" s="247">
        <f>ROUND(I194*H194,2)</f>
        <v>0</v>
      </c>
      <c r="K194" s="243" t="s">
        <v>584</v>
      </c>
      <c r="L194" s="43"/>
      <c r="M194" s="248" t="s">
        <v>1</v>
      </c>
      <c r="N194" s="249" t="s">
        <v>38</v>
      </c>
      <c r="O194" s="90"/>
      <c r="P194" s="250">
        <f>O194*H194</f>
        <v>0</v>
      </c>
      <c r="Q194" s="250">
        <v>0</v>
      </c>
      <c r="R194" s="250">
        <f>Q194*H194</f>
        <v>0</v>
      </c>
      <c r="S194" s="250">
        <v>0</v>
      </c>
      <c r="T194" s="25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52" t="s">
        <v>168</v>
      </c>
      <c r="AT194" s="252" t="s">
        <v>163</v>
      </c>
      <c r="AU194" s="252" t="s">
        <v>82</v>
      </c>
      <c r="AY194" s="16" t="s">
        <v>161</v>
      </c>
      <c r="BE194" s="253">
        <f>IF(N194="základní",J194,0)</f>
        <v>0</v>
      </c>
      <c r="BF194" s="253">
        <f>IF(N194="snížená",J194,0)</f>
        <v>0</v>
      </c>
      <c r="BG194" s="253">
        <f>IF(N194="zákl. přenesená",J194,0)</f>
        <v>0</v>
      </c>
      <c r="BH194" s="253">
        <f>IF(N194="sníž. přenesená",J194,0)</f>
        <v>0</v>
      </c>
      <c r="BI194" s="253">
        <f>IF(N194="nulová",J194,0)</f>
        <v>0</v>
      </c>
      <c r="BJ194" s="16" t="s">
        <v>80</v>
      </c>
      <c r="BK194" s="253">
        <f>ROUND(I194*H194,2)</f>
        <v>0</v>
      </c>
      <c r="BL194" s="16" t="s">
        <v>168</v>
      </c>
      <c r="BM194" s="252" t="s">
        <v>646</v>
      </c>
    </row>
    <row r="195" s="2" customFormat="1">
      <c r="A195" s="37"/>
      <c r="B195" s="38"/>
      <c r="C195" s="39"/>
      <c r="D195" s="254" t="s">
        <v>170</v>
      </c>
      <c r="E195" s="39"/>
      <c r="F195" s="255" t="s">
        <v>470</v>
      </c>
      <c r="G195" s="39"/>
      <c r="H195" s="39"/>
      <c r="I195" s="209"/>
      <c r="J195" s="39"/>
      <c r="K195" s="39"/>
      <c r="L195" s="43"/>
      <c r="M195" s="256"/>
      <c r="N195" s="257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170</v>
      </c>
      <c r="AU195" s="16" t="s">
        <v>82</v>
      </c>
    </row>
    <row r="196" s="2" customFormat="1">
      <c r="A196" s="37"/>
      <c r="B196" s="38"/>
      <c r="C196" s="39"/>
      <c r="D196" s="258" t="s">
        <v>172</v>
      </c>
      <c r="E196" s="39"/>
      <c r="F196" s="259" t="s">
        <v>647</v>
      </c>
      <c r="G196" s="39"/>
      <c r="H196" s="39"/>
      <c r="I196" s="209"/>
      <c r="J196" s="39"/>
      <c r="K196" s="39"/>
      <c r="L196" s="43"/>
      <c r="M196" s="256"/>
      <c r="N196" s="257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172</v>
      </c>
      <c r="AU196" s="16" t="s">
        <v>82</v>
      </c>
    </row>
    <row r="197" s="13" customFormat="1">
      <c r="A197" s="13"/>
      <c r="B197" s="260"/>
      <c r="C197" s="261"/>
      <c r="D197" s="254" t="s">
        <v>174</v>
      </c>
      <c r="E197" s="262" t="s">
        <v>1</v>
      </c>
      <c r="F197" s="263" t="s">
        <v>648</v>
      </c>
      <c r="G197" s="261"/>
      <c r="H197" s="264">
        <v>31.5</v>
      </c>
      <c r="I197" s="265"/>
      <c r="J197" s="261"/>
      <c r="K197" s="261"/>
      <c r="L197" s="266"/>
      <c r="M197" s="267"/>
      <c r="N197" s="268"/>
      <c r="O197" s="268"/>
      <c r="P197" s="268"/>
      <c r="Q197" s="268"/>
      <c r="R197" s="268"/>
      <c r="S197" s="268"/>
      <c r="T197" s="26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70" t="s">
        <v>174</v>
      </c>
      <c r="AU197" s="270" t="s">
        <v>82</v>
      </c>
      <c r="AV197" s="13" t="s">
        <v>82</v>
      </c>
      <c r="AW197" s="13" t="s">
        <v>30</v>
      </c>
      <c r="AX197" s="13" t="s">
        <v>80</v>
      </c>
      <c r="AY197" s="270" t="s">
        <v>161</v>
      </c>
    </row>
    <row r="198" s="2" customFormat="1" ht="16.5" customHeight="1">
      <c r="A198" s="37"/>
      <c r="B198" s="38"/>
      <c r="C198" s="272" t="s">
        <v>275</v>
      </c>
      <c r="D198" s="272" t="s">
        <v>214</v>
      </c>
      <c r="E198" s="273" t="s">
        <v>649</v>
      </c>
      <c r="F198" s="274" t="s">
        <v>650</v>
      </c>
      <c r="G198" s="275" t="s">
        <v>222</v>
      </c>
      <c r="H198" s="276">
        <v>63</v>
      </c>
      <c r="I198" s="277"/>
      <c r="J198" s="278">
        <f>ROUND(I198*H198,2)</f>
        <v>0</v>
      </c>
      <c r="K198" s="274" t="s">
        <v>651</v>
      </c>
      <c r="L198" s="279"/>
      <c r="M198" s="280" t="s">
        <v>1</v>
      </c>
      <c r="N198" s="281" t="s">
        <v>38</v>
      </c>
      <c r="O198" s="90"/>
      <c r="P198" s="250">
        <f>O198*H198</f>
        <v>0</v>
      </c>
      <c r="Q198" s="250">
        <v>1</v>
      </c>
      <c r="R198" s="250">
        <f>Q198*H198</f>
        <v>63</v>
      </c>
      <c r="S198" s="250">
        <v>0</v>
      </c>
      <c r="T198" s="25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52" t="s">
        <v>217</v>
      </c>
      <c r="AT198" s="252" t="s">
        <v>214</v>
      </c>
      <c r="AU198" s="252" t="s">
        <v>82</v>
      </c>
      <c r="AY198" s="16" t="s">
        <v>161</v>
      </c>
      <c r="BE198" s="253">
        <f>IF(N198="základní",J198,0)</f>
        <v>0</v>
      </c>
      <c r="BF198" s="253">
        <f>IF(N198="snížená",J198,0)</f>
        <v>0</v>
      </c>
      <c r="BG198" s="253">
        <f>IF(N198="zákl. přenesená",J198,0)</f>
        <v>0</v>
      </c>
      <c r="BH198" s="253">
        <f>IF(N198="sníž. přenesená",J198,0)</f>
        <v>0</v>
      </c>
      <c r="BI198" s="253">
        <f>IF(N198="nulová",J198,0)</f>
        <v>0</v>
      </c>
      <c r="BJ198" s="16" t="s">
        <v>80</v>
      </c>
      <c r="BK198" s="253">
        <f>ROUND(I198*H198,2)</f>
        <v>0</v>
      </c>
      <c r="BL198" s="16" t="s">
        <v>168</v>
      </c>
      <c r="BM198" s="252" t="s">
        <v>652</v>
      </c>
    </row>
    <row r="199" s="2" customFormat="1">
      <c r="A199" s="37"/>
      <c r="B199" s="38"/>
      <c r="C199" s="39"/>
      <c r="D199" s="254" t="s">
        <v>170</v>
      </c>
      <c r="E199" s="39"/>
      <c r="F199" s="255" t="s">
        <v>650</v>
      </c>
      <c r="G199" s="39"/>
      <c r="H199" s="39"/>
      <c r="I199" s="209"/>
      <c r="J199" s="39"/>
      <c r="K199" s="39"/>
      <c r="L199" s="43"/>
      <c r="M199" s="256"/>
      <c r="N199" s="257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170</v>
      </c>
      <c r="AU199" s="16" t="s">
        <v>82</v>
      </c>
    </row>
    <row r="200" s="13" customFormat="1">
      <c r="A200" s="13"/>
      <c r="B200" s="260"/>
      <c r="C200" s="261"/>
      <c r="D200" s="254" t="s">
        <v>174</v>
      </c>
      <c r="E200" s="262" t="s">
        <v>1</v>
      </c>
      <c r="F200" s="263" t="s">
        <v>653</v>
      </c>
      <c r="G200" s="261"/>
      <c r="H200" s="264">
        <v>63</v>
      </c>
      <c r="I200" s="265"/>
      <c r="J200" s="261"/>
      <c r="K200" s="261"/>
      <c r="L200" s="266"/>
      <c r="M200" s="267"/>
      <c r="N200" s="268"/>
      <c r="O200" s="268"/>
      <c r="P200" s="268"/>
      <c r="Q200" s="268"/>
      <c r="R200" s="268"/>
      <c r="S200" s="268"/>
      <c r="T200" s="26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70" t="s">
        <v>174</v>
      </c>
      <c r="AU200" s="270" t="s">
        <v>82</v>
      </c>
      <c r="AV200" s="13" t="s">
        <v>82</v>
      </c>
      <c r="AW200" s="13" t="s">
        <v>30</v>
      </c>
      <c r="AX200" s="13" t="s">
        <v>80</v>
      </c>
      <c r="AY200" s="270" t="s">
        <v>161</v>
      </c>
    </row>
    <row r="201" s="12" customFormat="1" ht="22.8" customHeight="1">
      <c r="A201" s="12"/>
      <c r="B201" s="225"/>
      <c r="C201" s="226"/>
      <c r="D201" s="227" t="s">
        <v>72</v>
      </c>
      <c r="E201" s="239" t="s">
        <v>182</v>
      </c>
      <c r="F201" s="239" t="s">
        <v>654</v>
      </c>
      <c r="G201" s="226"/>
      <c r="H201" s="226"/>
      <c r="I201" s="229"/>
      <c r="J201" s="240">
        <f>BK201</f>
        <v>0</v>
      </c>
      <c r="K201" s="226"/>
      <c r="L201" s="231"/>
      <c r="M201" s="232"/>
      <c r="N201" s="233"/>
      <c r="O201" s="233"/>
      <c r="P201" s="234">
        <f>SUM(P202:P206)</f>
        <v>0</v>
      </c>
      <c r="Q201" s="233"/>
      <c r="R201" s="234">
        <f>SUM(R202:R206)</f>
        <v>0</v>
      </c>
      <c r="S201" s="233"/>
      <c r="T201" s="235">
        <f>SUM(T202:T206)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36" t="s">
        <v>80</v>
      </c>
      <c r="AT201" s="237" t="s">
        <v>72</v>
      </c>
      <c r="AU201" s="237" t="s">
        <v>80</v>
      </c>
      <c r="AY201" s="236" t="s">
        <v>161</v>
      </c>
      <c r="BK201" s="238">
        <f>SUM(BK202:BK206)</f>
        <v>0</v>
      </c>
    </row>
    <row r="202" s="2" customFormat="1" ht="21.75" customHeight="1">
      <c r="A202" s="37"/>
      <c r="B202" s="38"/>
      <c r="C202" s="241" t="s">
        <v>351</v>
      </c>
      <c r="D202" s="241" t="s">
        <v>163</v>
      </c>
      <c r="E202" s="242" t="s">
        <v>655</v>
      </c>
      <c r="F202" s="243" t="s">
        <v>656</v>
      </c>
      <c r="G202" s="244" t="s">
        <v>285</v>
      </c>
      <c r="H202" s="245">
        <v>42</v>
      </c>
      <c r="I202" s="246"/>
      <c r="J202" s="247">
        <f>ROUND(I202*H202,2)</f>
        <v>0</v>
      </c>
      <c r="K202" s="243" t="s">
        <v>651</v>
      </c>
      <c r="L202" s="43"/>
      <c r="M202" s="248" t="s">
        <v>1</v>
      </c>
      <c r="N202" s="249" t="s">
        <v>38</v>
      </c>
      <c r="O202" s="90"/>
      <c r="P202" s="250">
        <f>O202*H202</f>
        <v>0</v>
      </c>
      <c r="Q202" s="250">
        <v>0</v>
      </c>
      <c r="R202" s="250">
        <f>Q202*H202</f>
        <v>0</v>
      </c>
      <c r="S202" s="250">
        <v>0</v>
      </c>
      <c r="T202" s="25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52" t="s">
        <v>168</v>
      </c>
      <c r="AT202" s="252" t="s">
        <v>163</v>
      </c>
      <c r="AU202" s="252" t="s">
        <v>82</v>
      </c>
      <c r="AY202" s="16" t="s">
        <v>161</v>
      </c>
      <c r="BE202" s="253">
        <f>IF(N202="základní",J202,0)</f>
        <v>0</v>
      </c>
      <c r="BF202" s="253">
        <f>IF(N202="snížená",J202,0)</f>
        <v>0</v>
      </c>
      <c r="BG202" s="253">
        <f>IF(N202="zákl. přenesená",J202,0)</f>
        <v>0</v>
      </c>
      <c r="BH202" s="253">
        <f>IF(N202="sníž. přenesená",J202,0)</f>
        <v>0</v>
      </c>
      <c r="BI202" s="253">
        <f>IF(N202="nulová",J202,0)</f>
        <v>0</v>
      </c>
      <c r="BJ202" s="16" t="s">
        <v>80</v>
      </c>
      <c r="BK202" s="253">
        <f>ROUND(I202*H202,2)</f>
        <v>0</v>
      </c>
      <c r="BL202" s="16" t="s">
        <v>168</v>
      </c>
      <c r="BM202" s="252" t="s">
        <v>657</v>
      </c>
    </row>
    <row r="203" s="2" customFormat="1">
      <c r="A203" s="37"/>
      <c r="B203" s="38"/>
      <c r="C203" s="39"/>
      <c r="D203" s="254" t="s">
        <v>170</v>
      </c>
      <c r="E203" s="39"/>
      <c r="F203" s="255" t="s">
        <v>658</v>
      </c>
      <c r="G203" s="39"/>
      <c r="H203" s="39"/>
      <c r="I203" s="209"/>
      <c r="J203" s="39"/>
      <c r="K203" s="39"/>
      <c r="L203" s="43"/>
      <c r="M203" s="256"/>
      <c r="N203" s="257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170</v>
      </c>
      <c r="AU203" s="16" t="s">
        <v>82</v>
      </c>
    </row>
    <row r="204" s="2" customFormat="1">
      <c r="A204" s="37"/>
      <c r="B204" s="38"/>
      <c r="C204" s="39"/>
      <c r="D204" s="258" t="s">
        <v>172</v>
      </c>
      <c r="E204" s="39"/>
      <c r="F204" s="259" t="s">
        <v>659</v>
      </c>
      <c r="G204" s="39"/>
      <c r="H204" s="39"/>
      <c r="I204" s="209"/>
      <c r="J204" s="39"/>
      <c r="K204" s="39"/>
      <c r="L204" s="43"/>
      <c r="M204" s="256"/>
      <c r="N204" s="257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172</v>
      </c>
      <c r="AU204" s="16" t="s">
        <v>82</v>
      </c>
    </row>
    <row r="205" s="2" customFormat="1">
      <c r="A205" s="37"/>
      <c r="B205" s="38"/>
      <c r="C205" s="39"/>
      <c r="D205" s="254" t="s">
        <v>660</v>
      </c>
      <c r="E205" s="39"/>
      <c r="F205" s="271" t="s">
        <v>661</v>
      </c>
      <c r="G205" s="39"/>
      <c r="H205" s="39"/>
      <c r="I205" s="209"/>
      <c r="J205" s="39"/>
      <c r="K205" s="39"/>
      <c r="L205" s="43"/>
      <c r="M205" s="256"/>
      <c r="N205" s="257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660</v>
      </c>
      <c r="AU205" s="16" t="s">
        <v>82</v>
      </c>
    </row>
    <row r="206" s="13" customFormat="1">
      <c r="A206" s="13"/>
      <c r="B206" s="260"/>
      <c r="C206" s="261"/>
      <c r="D206" s="254" t="s">
        <v>174</v>
      </c>
      <c r="E206" s="262" t="s">
        <v>1</v>
      </c>
      <c r="F206" s="263" t="s">
        <v>662</v>
      </c>
      <c r="G206" s="261"/>
      <c r="H206" s="264">
        <v>42</v>
      </c>
      <c r="I206" s="265"/>
      <c r="J206" s="261"/>
      <c r="K206" s="261"/>
      <c r="L206" s="266"/>
      <c r="M206" s="267"/>
      <c r="N206" s="268"/>
      <c r="O206" s="268"/>
      <c r="P206" s="268"/>
      <c r="Q206" s="268"/>
      <c r="R206" s="268"/>
      <c r="S206" s="268"/>
      <c r="T206" s="26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70" t="s">
        <v>174</v>
      </c>
      <c r="AU206" s="270" t="s">
        <v>82</v>
      </c>
      <c r="AV206" s="13" t="s">
        <v>82</v>
      </c>
      <c r="AW206" s="13" t="s">
        <v>30</v>
      </c>
      <c r="AX206" s="13" t="s">
        <v>80</v>
      </c>
      <c r="AY206" s="270" t="s">
        <v>161</v>
      </c>
    </row>
    <row r="207" s="12" customFormat="1" ht="22.8" customHeight="1">
      <c r="A207" s="12"/>
      <c r="B207" s="225"/>
      <c r="C207" s="226"/>
      <c r="D207" s="227" t="s">
        <v>72</v>
      </c>
      <c r="E207" s="239" t="s">
        <v>168</v>
      </c>
      <c r="F207" s="239" t="s">
        <v>493</v>
      </c>
      <c r="G207" s="226"/>
      <c r="H207" s="226"/>
      <c r="I207" s="229"/>
      <c r="J207" s="240">
        <f>BK207</f>
        <v>0</v>
      </c>
      <c r="K207" s="226"/>
      <c r="L207" s="231"/>
      <c r="M207" s="232"/>
      <c r="N207" s="233"/>
      <c r="O207" s="233"/>
      <c r="P207" s="234">
        <f>SUM(P208:P212)</f>
        <v>0</v>
      </c>
      <c r="Q207" s="233"/>
      <c r="R207" s="234">
        <f>SUM(R208:R212)</f>
        <v>0</v>
      </c>
      <c r="S207" s="233"/>
      <c r="T207" s="235">
        <f>SUM(T208:T212)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36" t="s">
        <v>80</v>
      </c>
      <c r="AT207" s="237" t="s">
        <v>72</v>
      </c>
      <c r="AU207" s="237" t="s">
        <v>80</v>
      </c>
      <c r="AY207" s="236" t="s">
        <v>161</v>
      </c>
      <c r="BK207" s="238">
        <f>SUM(BK208:BK212)</f>
        <v>0</v>
      </c>
    </row>
    <row r="208" s="2" customFormat="1" ht="16.5" customHeight="1">
      <c r="A208" s="37"/>
      <c r="B208" s="38"/>
      <c r="C208" s="241" t="s">
        <v>282</v>
      </c>
      <c r="D208" s="241" t="s">
        <v>163</v>
      </c>
      <c r="E208" s="242" t="s">
        <v>494</v>
      </c>
      <c r="F208" s="243" t="s">
        <v>495</v>
      </c>
      <c r="G208" s="244" t="s">
        <v>185</v>
      </c>
      <c r="H208" s="245">
        <v>9.4499999999999993</v>
      </c>
      <c r="I208" s="246"/>
      <c r="J208" s="247">
        <f>ROUND(I208*H208,2)</f>
        <v>0</v>
      </c>
      <c r="K208" s="243" t="s">
        <v>651</v>
      </c>
      <c r="L208" s="43"/>
      <c r="M208" s="248" t="s">
        <v>1</v>
      </c>
      <c r="N208" s="249" t="s">
        <v>38</v>
      </c>
      <c r="O208" s="90"/>
      <c r="P208" s="250">
        <f>O208*H208</f>
        <v>0</v>
      </c>
      <c r="Q208" s="250">
        <v>0</v>
      </c>
      <c r="R208" s="250">
        <f>Q208*H208</f>
        <v>0</v>
      </c>
      <c r="S208" s="250">
        <v>0</v>
      </c>
      <c r="T208" s="25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52" t="s">
        <v>168</v>
      </c>
      <c r="AT208" s="252" t="s">
        <v>163</v>
      </c>
      <c r="AU208" s="252" t="s">
        <v>82</v>
      </c>
      <c r="AY208" s="16" t="s">
        <v>161</v>
      </c>
      <c r="BE208" s="253">
        <f>IF(N208="základní",J208,0)</f>
        <v>0</v>
      </c>
      <c r="BF208" s="253">
        <f>IF(N208="snížená",J208,0)</f>
        <v>0</v>
      </c>
      <c r="BG208" s="253">
        <f>IF(N208="zákl. přenesená",J208,0)</f>
        <v>0</v>
      </c>
      <c r="BH208" s="253">
        <f>IF(N208="sníž. přenesená",J208,0)</f>
        <v>0</v>
      </c>
      <c r="BI208" s="253">
        <f>IF(N208="nulová",J208,0)</f>
        <v>0</v>
      </c>
      <c r="BJ208" s="16" t="s">
        <v>80</v>
      </c>
      <c r="BK208" s="253">
        <f>ROUND(I208*H208,2)</f>
        <v>0</v>
      </c>
      <c r="BL208" s="16" t="s">
        <v>168</v>
      </c>
      <c r="BM208" s="252" t="s">
        <v>663</v>
      </c>
    </row>
    <row r="209" s="2" customFormat="1">
      <c r="A209" s="37"/>
      <c r="B209" s="38"/>
      <c r="C209" s="39"/>
      <c r="D209" s="254" t="s">
        <v>170</v>
      </c>
      <c r="E209" s="39"/>
      <c r="F209" s="255" t="s">
        <v>497</v>
      </c>
      <c r="G209" s="39"/>
      <c r="H209" s="39"/>
      <c r="I209" s="209"/>
      <c r="J209" s="39"/>
      <c r="K209" s="39"/>
      <c r="L209" s="43"/>
      <c r="M209" s="256"/>
      <c r="N209" s="257"/>
      <c r="O209" s="90"/>
      <c r="P209" s="90"/>
      <c r="Q209" s="90"/>
      <c r="R209" s="90"/>
      <c r="S209" s="90"/>
      <c r="T209" s="91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170</v>
      </c>
      <c r="AU209" s="16" t="s">
        <v>82</v>
      </c>
    </row>
    <row r="210" s="2" customFormat="1">
      <c r="A210" s="37"/>
      <c r="B210" s="38"/>
      <c r="C210" s="39"/>
      <c r="D210" s="258" t="s">
        <v>172</v>
      </c>
      <c r="E210" s="39"/>
      <c r="F210" s="259" t="s">
        <v>664</v>
      </c>
      <c r="G210" s="39"/>
      <c r="H210" s="39"/>
      <c r="I210" s="209"/>
      <c r="J210" s="39"/>
      <c r="K210" s="39"/>
      <c r="L210" s="43"/>
      <c r="M210" s="256"/>
      <c r="N210" s="257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172</v>
      </c>
      <c r="AU210" s="16" t="s">
        <v>82</v>
      </c>
    </row>
    <row r="211" s="2" customFormat="1">
      <c r="A211" s="37"/>
      <c r="B211" s="38"/>
      <c r="C211" s="39"/>
      <c r="D211" s="254" t="s">
        <v>660</v>
      </c>
      <c r="E211" s="39"/>
      <c r="F211" s="271" t="s">
        <v>665</v>
      </c>
      <c r="G211" s="39"/>
      <c r="H211" s="39"/>
      <c r="I211" s="209"/>
      <c r="J211" s="39"/>
      <c r="K211" s="39"/>
      <c r="L211" s="43"/>
      <c r="M211" s="256"/>
      <c r="N211" s="257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660</v>
      </c>
      <c r="AU211" s="16" t="s">
        <v>82</v>
      </c>
    </row>
    <row r="212" s="13" customFormat="1">
      <c r="A212" s="13"/>
      <c r="B212" s="260"/>
      <c r="C212" s="261"/>
      <c r="D212" s="254" t="s">
        <v>174</v>
      </c>
      <c r="E212" s="262" t="s">
        <v>1</v>
      </c>
      <c r="F212" s="263" t="s">
        <v>666</v>
      </c>
      <c r="G212" s="261"/>
      <c r="H212" s="264">
        <v>9.4499999999999993</v>
      </c>
      <c r="I212" s="265"/>
      <c r="J212" s="261"/>
      <c r="K212" s="261"/>
      <c r="L212" s="266"/>
      <c r="M212" s="267"/>
      <c r="N212" s="268"/>
      <c r="O212" s="268"/>
      <c r="P212" s="268"/>
      <c r="Q212" s="268"/>
      <c r="R212" s="268"/>
      <c r="S212" s="268"/>
      <c r="T212" s="26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70" t="s">
        <v>174</v>
      </c>
      <c r="AU212" s="270" t="s">
        <v>82</v>
      </c>
      <c r="AV212" s="13" t="s">
        <v>82</v>
      </c>
      <c r="AW212" s="13" t="s">
        <v>30</v>
      </c>
      <c r="AX212" s="13" t="s">
        <v>80</v>
      </c>
      <c r="AY212" s="270" t="s">
        <v>161</v>
      </c>
    </row>
    <row r="213" s="12" customFormat="1" ht="22.8" customHeight="1">
      <c r="A213" s="12"/>
      <c r="B213" s="225"/>
      <c r="C213" s="226"/>
      <c r="D213" s="227" t="s">
        <v>72</v>
      </c>
      <c r="E213" s="239" t="s">
        <v>199</v>
      </c>
      <c r="F213" s="239" t="s">
        <v>233</v>
      </c>
      <c r="G213" s="226"/>
      <c r="H213" s="226"/>
      <c r="I213" s="229"/>
      <c r="J213" s="240">
        <f>BK213</f>
        <v>0</v>
      </c>
      <c r="K213" s="226"/>
      <c r="L213" s="231"/>
      <c r="M213" s="232"/>
      <c r="N213" s="233"/>
      <c r="O213" s="233"/>
      <c r="P213" s="234">
        <f>SUM(P214:P240)</f>
        <v>0</v>
      </c>
      <c r="Q213" s="233"/>
      <c r="R213" s="234">
        <f>SUM(R214:R240)</f>
        <v>0</v>
      </c>
      <c r="S213" s="233"/>
      <c r="T213" s="235">
        <f>SUM(T214:T240)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36" t="s">
        <v>80</v>
      </c>
      <c r="AT213" s="237" t="s">
        <v>72</v>
      </c>
      <c r="AU213" s="237" t="s">
        <v>80</v>
      </c>
      <c r="AY213" s="236" t="s">
        <v>161</v>
      </c>
      <c r="BK213" s="238">
        <f>SUM(BK214:BK240)</f>
        <v>0</v>
      </c>
    </row>
    <row r="214" s="2" customFormat="1" ht="16.5" customHeight="1">
      <c r="A214" s="37"/>
      <c r="B214" s="38"/>
      <c r="C214" s="241" t="s">
        <v>373</v>
      </c>
      <c r="D214" s="241" t="s">
        <v>163</v>
      </c>
      <c r="E214" s="242" t="s">
        <v>235</v>
      </c>
      <c r="F214" s="243" t="s">
        <v>236</v>
      </c>
      <c r="G214" s="244" t="s">
        <v>166</v>
      </c>
      <c r="H214" s="245">
        <v>63</v>
      </c>
      <c r="I214" s="246"/>
      <c r="J214" s="247">
        <f>ROUND(I214*H214,2)</f>
        <v>0</v>
      </c>
      <c r="K214" s="243" t="s">
        <v>651</v>
      </c>
      <c r="L214" s="43"/>
      <c r="M214" s="248" t="s">
        <v>1</v>
      </c>
      <c r="N214" s="249" t="s">
        <v>38</v>
      </c>
      <c r="O214" s="90"/>
      <c r="P214" s="250">
        <f>O214*H214</f>
        <v>0</v>
      </c>
      <c r="Q214" s="250">
        <v>0</v>
      </c>
      <c r="R214" s="250">
        <f>Q214*H214</f>
        <v>0</v>
      </c>
      <c r="S214" s="250">
        <v>0</v>
      </c>
      <c r="T214" s="251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52" t="s">
        <v>168</v>
      </c>
      <c r="AT214" s="252" t="s">
        <v>163</v>
      </c>
      <c r="AU214" s="252" t="s">
        <v>82</v>
      </c>
      <c r="AY214" s="16" t="s">
        <v>161</v>
      </c>
      <c r="BE214" s="253">
        <f>IF(N214="základní",J214,0)</f>
        <v>0</v>
      </c>
      <c r="BF214" s="253">
        <f>IF(N214="snížená",J214,0)</f>
        <v>0</v>
      </c>
      <c r="BG214" s="253">
        <f>IF(N214="zákl. přenesená",J214,0)</f>
        <v>0</v>
      </c>
      <c r="BH214" s="253">
        <f>IF(N214="sníž. přenesená",J214,0)</f>
        <v>0</v>
      </c>
      <c r="BI214" s="253">
        <f>IF(N214="nulová",J214,0)</f>
        <v>0</v>
      </c>
      <c r="BJ214" s="16" t="s">
        <v>80</v>
      </c>
      <c r="BK214" s="253">
        <f>ROUND(I214*H214,2)</f>
        <v>0</v>
      </c>
      <c r="BL214" s="16" t="s">
        <v>168</v>
      </c>
      <c r="BM214" s="252" t="s">
        <v>667</v>
      </c>
    </row>
    <row r="215" s="2" customFormat="1">
      <c r="A215" s="37"/>
      <c r="B215" s="38"/>
      <c r="C215" s="39"/>
      <c r="D215" s="254" t="s">
        <v>170</v>
      </c>
      <c r="E215" s="39"/>
      <c r="F215" s="255" t="s">
        <v>668</v>
      </c>
      <c r="G215" s="39"/>
      <c r="H215" s="39"/>
      <c r="I215" s="209"/>
      <c r="J215" s="39"/>
      <c r="K215" s="39"/>
      <c r="L215" s="43"/>
      <c r="M215" s="256"/>
      <c r="N215" s="257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170</v>
      </c>
      <c r="AU215" s="16" t="s">
        <v>82</v>
      </c>
    </row>
    <row r="216" s="2" customFormat="1">
      <c r="A216" s="37"/>
      <c r="B216" s="38"/>
      <c r="C216" s="39"/>
      <c r="D216" s="258" t="s">
        <v>172</v>
      </c>
      <c r="E216" s="39"/>
      <c r="F216" s="259" t="s">
        <v>669</v>
      </c>
      <c r="G216" s="39"/>
      <c r="H216" s="39"/>
      <c r="I216" s="209"/>
      <c r="J216" s="39"/>
      <c r="K216" s="39"/>
      <c r="L216" s="43"/>
      <c r="M216" s="256"/>
      <c r="N216" s="257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172</v>
      </c>
      <c r="AU216" s="16" t="s">
        <v>82</v>
      </c>
    </row>
    <row r="217" s="13" customFormat="1">
      <c r="A217" s="13"/>
      <c r="B217" s="260"/>
      <c r="C217" s="261"/>
      <c r="D217" s="254" t="s">
        <v>174</v>
      </c>
      <c r="E217" s="262" t="s">
        <v>1</v>
      </c>
      <c r="F217" s="263" t="s">
        <v>670</v>
      </c>
      <c r="G217" s="261"/>
      <c r="H217" s="264">
        <v>63</v>
      </c>
      <c r="I217" s="265"/>
      <c r="J217" s="261"/>
      <c r="K217" s="261"/>
      <c r="L217" s="266"/>
      <c r="M217" s="267"/>
      <c r="N217" s="268"/>
      <c r="O217" s="268"/>
      <c r="P217" s="268"/>
      <c r="Q217" s="268"/>
      <c r="R217" s="268"/>
      <c r="S217" s="268"/>
      <c r="T217" s="26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70" t="s">
        <v>174</v>
      </c>
      <c r="AU217" s="270" t="s">
        <v>82</v>
      </c>
      <c r="AV217" s="13" t="s">
        <v>82</v>
      </c>
      <c r="AW217" s="13" t="s">
        <v>30</v>
      </c>
      <c r="AX217" s="13" t="s">
        <v>80</v>
      </c>
      <c r="AY217" s="270" t="s">
        <v>161</v>
      </c>
    </row>
    <row r="218" s="2" customFormat="1" ht="16.5" customHeight="1">
      <c r="A218" s="37"/>
      <c r="B218" s="38"/>
      <c r="C218" s="241" t="s">
        <v>379</v>
      </c>
      <c r="D218" s="241" t="s">
        <v>163</v>
      </c>
      <c r="E218" s="242" t="s">
        <v>242</v>
      </c>
      <c r="F218" s="243" t="s">
        <v>243</v>
      </c>
      <c r="G218" s="244" t="s">
        <v>166</v>
      </c>
      <c r="H218" s="245">
        <v>63</v>
      </c>
      <c r="I218" s="246"/>
      <c r="J218" s="247">
        <f>ROUND(I218*H218,2)</f>
        <v>0</v>
      </c>
      <c r="K218" s="243" t="s">
        <v>651</v>
      </c>
      <c r="L218" s="43"/>
      <c r="M218" s="248" t="s">
        <v>1</v>
      </c>
      <c r="N218" s="249" t="s">
        <v>38</v>
      </c>
      <c r="O218" s="90"/>
      <c r="P218" s="250">
        <f>O218*H218</f>
        <v>0</v>
      </c>
      <c r="Q218" s="250">
        <v>0</v>
      </c>
      <c r="R218" s="250">
        <f>Q218*H218</f>
        <v>0</v>
      </c>
      <c r="S218" s="250">
        <v>0</v>
      </c>
      <c r="T218" s="25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52" t="s">
        <v>168</v>
      </c>
      <c r="AT218" s="252" t="s">
        <v>163</v>
      </c>
      <c r="AU218" s="252" t="s">
        <v>82</v>
      </c>
      <c r="AY218" s="16" t="s">
        <v>161</v>
      </c>
      <c r="BE218" s="253">
        <f>IF(N218="základní",J218,0)</f>
        <v>0</v>
      </c>
      <c r="BF218" s="253">
        <f>IF(N218="snížená",J218,0)</f>
        <v>0</v>
      </c>
      <c r="BG218" s="253">
        <f>IF(N218="zákl. přenesená",J218,0)</f>
        <v>0</v>
      </c>
      <c r="BH218" s="253">
        <f>IF(N218="sníž. přenesená",J218,0)</f>
        <v>0</v>
      </c>
      <c r="BI218" s="253">
        <f>IF(N218="nulová",J218,0)</f>
        <v>0</v>
      </c>
      <c r="BJ218" s="16" t="s">
        <v>80</v>
      </c>
      <c r="BK218" s="253">
        <f>ROUND(I218*H218,2)</f>
        <v>0</v>
      </c>
      <c r="BL218" s="16" t="s">
        <v>168</v>
      </c>
      <c r="BM218" s="252" t="s">
        <v>671</v>
      </c>
    </row>
    <row r="219" s="2" customFormat="1">
      <c r="A219" s="37"/>
      <c r="B219" s="38"/>
      <c r="C219" s="39"/>
      <c r="D219" s="254" t="s">
        <v>170</v>
      </c>
      <c r="E219" s="39"/>
      <c r="F219" s="255" t="s">
        <v>672</v>
      </c>
      <c r="G219" s="39"/>
      <c r="H219" s="39"/>
      <c r="I219" s="209"/>
      <c r="J219" s="39"/>
      <c r="K219" s="39"/>
      <c r="L219" s="43"/>
      <c r="M219" s="256"/>
      <c r="N219" s="257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170</v>
      </c>
      <c r="AU219" s="16" t="s">
        <v>82</v>
      </c>
    </row>
    <row r="220" s="2" customFormat="1">
      <c r="A220" s="37"/>
      <c r="B220" s="38"/>
      <c r="C220" s="39"/>
      <c r="D220" s="258" t="s">
        <v>172</v>
      </c>
      <c r="E220" s="39"/>
      <c r="F220" s="259" t="s">
        <v>673</v>
      </c>
      <c r="G220" s="39"/>
      <c r="H220" s="39"/>
      <c r="I220" s="209"/>
      <c r="J220" s="39"/>
      <c r="K220" s="39"/>
      <c r="L220" s="43"/>
      <c r="M220" s="256"/>
      <c r="N220" s="257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172</v>
      </c>
      <c r="AU220" s="16" t="s">
        <v>82</v>
      </c>
    </row>
    <row r="221" s="13" customFormat="1">
      <c r="A221" s="13"/>
      <c r="B221" s="260"/>
      <c r="C221" s="261"/>
      <c r="D221" s="254" t="s">
        <v>174</v>
      </c>
      <c r="E221" s="262" t="s">
        <v>1</v>
      </c>
      <c r="F221" s="263" t="s">
        <v>674</v>
      </c>
      <c r="G221" s="261"/>
      <c r="H221" s="264">
        <v>63</v>
      </c>
      <c r="I221" s="265"/>
      <c r="J221" s="261"/>
      <c r="K221" s="261"/>
      <c r="L221" s="266"/>
      <c r="M221" s="267"/>
      <c r="N221" s="268"/>
      <c r="O221" s="268"/>
      <c r="P221" s="268"/>
      <c r="Q221" s="268"/>
      <c r="R221" s="268"/>
      <c r="S221" s="268"/>
      <c r="T221" s="26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70" t="s">
        <v>174</v>
      </c>
      <c r="AU221" s="270" t="s">
        <v>82</v>
      </c>
      <c r="AV221" s="13" t="s">
        <v>82</v>
      </c>
      <c r="AW221" s="13" t="s">
        <v>30</v>
      </c>
      <c r="AX221" s="13" t="s">
        <v>80</v>
      </c>
      <c r="AY221" s="270" t="s">
        <v>161</v>
      </c>
    </row>
    <row r="222" s="2" customFormat="1" ht="33" customHeight="1">
      <c r="A222" s="37"/>
      <c r="B222" s="38"/>
      <c r="C222" s="241" t="s">
        <v>386</v>
      </c>
      <c r="D222" s="241" t="s">
        <v>163</v>
      </c>
      <c r="E222" s="242" t="s">
        <v>249</v>
      </c>
      <c r="F222" s="243" t="s">
        <v>250</v>
      </c>
      <c r="G222" s="244" t="s">
        <v>166</v>
      </c>
      <c r="H222" s="245">
        <v>63</v>
      </c>
      <c r="I222" s="246"/>
      <c r="J222" s="247">
        <f>ROUND(I222*H222,2)</f>
        <v>0</v>
      </c>
      <c r="K222" s="243" t="s">
        <v>651</v>
      </c>
      <c r="L222" s="43"/>
      <c r="M222" s="248" t="s">
        <v>1</v>
      </c>
      <c r="N222" s="249" t="s">
        <v>38</v>
      </c>
      <c r="O222" s="90"/>
      <c r="P222" s="250">
        <f>O222*H222</f>
        <v>0</v>
      </c>
      <c r="Q222" s="250">
        <v>0</v>
      </c>
      <c r="R222" s="250">
        <f>Q222*H222</f>
        <v>0</v>
      </c>
      <c r="S222" s="250">
        <v>0</v>
      </c>
      <c r="T222" s="25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52" t="s">
        <v>168</v>
      </c>
      <c r="AT222" s="252" t="s">
        <v>163</v>
      </c>
      <c r="AU222" s="252" t="s">
        <v>82</v>
      </c>
      <c r="AY222" s="16" t="s">
        <v>161</v>
      </c>
      <c r="BE222" s="253">
        <f>IF(N222="základní",J222,0)</f>
        <v>0</v>
      </c>
      <c r="BF222" s="253">
        <f>IF(N222="snížená",J222,0)</f>
        <v>0</v>
      </c>
      <c r="BG222" s="253">
        <f>IF(N222="zákl. přenesená",J222,0)</f>
        <v>0</v>
      </c>
      <c r="BH222" s="253">
        <f>IF(N222="sníž. přenesená",J222,0)</f>
        <v>0</v>
      </c>
      <c r="BI222" s="253">
        <f>IF(N222="nulová",J222,0)</f>
        <v>0</v>
      </c>
      <c r="BJ222" s="16" t="s">
        <v>80</v>
      </c>
      <c r="BK222" s="253">
        <f>ROUND(I222*H222,2)</f>
        <v>0</v>
      </c>
      <c r="BL222" s="16" t="s">
        <v>168</v>
      </c>
      <c r="BM222" s="252" t="s">
        <v>675</v>
      </c>
    </row>
    <row r="223" s="2" customFormat="1">
      <c r="A223" s="37"/>
      <c r="B223" s="38"/>
      <c r="C223" s="39"/>
      <c r="D223" s="254" t="s">
        <v>170</v>
      </c>
      <c r="E223" s="39"/>
      <c r="F223" s="255" t="s">
        <v>676</v>
      </c>
      <c r="G223" s="39"/>
      <c r="H223" s="39"/>
      <c r="I223" s="209"/>
      <c r="J223" s="39"/>
      <c r="K223" s="39"/>
      <c r="L223" s="43"/>
      <c r="M223" s="256"/>
      <c r="N223" s="257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170</v>
      </c>
      <c r="AU223" s="16" t="s">
        <v>82</v>
      </c>
    </row>
    <row r="224" s="2" customFormat="1">
      <c r="A224" s="37"/>
      <c r="B224" s="38"/>
      <c r="C224" s="39"/>
      <c r="D224" s="258" t="s">
        <v>172</v>
      </c>
      <c r="E224" s="39"/>
      <c r="F224" s="259" t="s">
        <v>677</v>
      </c>
      <c r="G224" s="39"/>
      <c r="H224" s="39"/>
      <c r="I224" s="209"/>
      <c r="J224" s="39"/>
      <c r="K224" s="39"/>
      <c r="L224" s="43"/>
      <c r="M224" s="256"/>
      <c r="N224" s="257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172</v>
      </c>
      <c r="AU224" s="16" t="s">
        <v>82</v>
      </c>
    </row>
    <row r="225" s="2" customFormat="1">
      <c r="A225" s="37"/>
      <c r="B225" s="38"/>
      <c r="C225" s="39"/>
      <c r="D225" s="254" t="s">
        <v>660</v>
      </c>
      <c r="E225" s="39"/>
      <c r="F225" s="271" t="s">
        <v>678</v>
      </c>
      <c r="G225" s="39"/>
      <c r="H225" s="39"/>
      <c r="I225" s="209"/>
      <c r="J225" s="39"/>
      <c r="K225" s="39"/>
      <c r="L225" s="43"/>
      <c r="M225" s="256"/>
      <c r="N225" s="257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660</v>
      </c>
      <c r="AU225" s="16" t="s">
        <v>82</v>
      </c>
    </row>
    <row r="226" s="13" customFormat="1">
      <c r="A226" s="13"/>
      <c r="B226" s="260"/>
      <c r="C226" s="261"/>
      <c r="D226" s="254" t="s">
        <v>174</v>
      </c>
      <c r="E226" s="262" t="s">
        <v>1</v>
      </c>
      <c r="F226" s="263" t="s">
        <v>679</v>
      </c>
      <c r="G226" s="261"/>
      <c r="H226" s="264">
        <v>63</v>
      </c>
      <c r="I226" s="265"/>
      <c r="J226" s="261"/>
      <c r="K226" s="261"/>
      <c r="L226" s="266"/>
      <c r="M226" s="267"/>
      <c r="N226" s="268"/>
      <c r="O226" s="268"/>
      <c r="P226" s="268"/>
      <c r="Q226" s="268"/>
      <c r="R226" s="268"/>
      <c r="S226" s="268"/>
      <c r="T226" s="26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70" t="s">
        <v>174</v>
      </c>
      <c r="AU226" s="270" t="s">
        <v>82</v>
      </c>
      <c r="AV226" s="13" t="s">
        <v>82</v>
      </c>
      <c r="AW226" s="13" t="s">
        <v>30</v>
      </c>
      <c r="AX226" s="13" t="s">
        <v>80</v>
      </c>
      <c r="AY226" s="270" t="s">
        <v>161</v>
      </c>
    </row>
    <row r="227" s="2" customFormat="1" ht="24.15" customHeight="1">
      <c r="A227" s="37"/>
      <c r="B227" s="38"/>
      <c r="C227" s="241" t="s">
        <v>393</v>
      </c>
      <c r="D227" s="241" t="s">
        <v>163</v>
      </c>
      <c r="E227" s="242" t="s">
        <v>256</v>
      </c>
      <c r="F227" s="243" t="s">
        <v>257</v>
      </c>
      <c r="G227" s="244" t="s">
        <v>166</v>
      </c>
      <c r="H227" s="245">
        <v>63</v>
      </c>
      <c r="I227" s="246"/>
      <c r="J227" s="247">
        <f>ROUND(I227*H227,2)</f>
        <v>0</v>
      </c>
      <c r="K227" s="243" t="s">
        <v>651</v>
      </c>
      <c r="L227" s="43"/>
      <c r="M227" s="248" t="s">
        <v>1</v>
      </c>
      <c r="N227" s="249" t="s">
        <v>38</v>
      </c>
      <c r="O227" s="90"/>
      <c r="P227" s="250">
        <f>O227*H227</f>
        <v>0</v>
      </c>
      <c r="Q227" s="250">
        <v>0</v>
      </c>
      <c r="R227" s="250">
        <f>Q227*H227</f>
        <v>0</v>
      </c>
      <c r="S227" s="250">
        <v>0</v>
      </c>
      <c r="T227" s="25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52" t="s">
        <v>168</v>
      </c>
      <c r="AT227" s="252" t="s">
        <v>163</v>
      </c>
      <c r="AU227" s="252" t="s">
        <v>82</v>
      </c>
      <c r="AY227" s="16" t="s">
        <v>161</v>
      </c>
      <c r="BE227" s="253">
        <f>IF(N227="základní",J227,0)</f>
        <v>0</v>
      </c>
      <c r="BF227" s="253">
        <f>IF(N227="snížená",J227,0)</f>
        <v>0</v>
      </c>
      <c r="BG227" s="253">
        <f>IF(N227="zákl. přenesená",J227,0)</f>
        <v>0</v>
      </c>
      <c r="BH227" s="253">
        <f>IF(N227="sníž. přenesená",J227,0)</f>
        <v>0</v>
      </c>
      <c r="BI227" s="253">
        <f>IF(N227="nulová",J227,0)</f>
        <v>0</v>
      </c>
      <c r="BJ227" s="16" t="s">
        <v>80</v>
      </c>
      <c r="BK227" s="253">
        <f>ROUND(I227*H227,2)</f>
        <v>0</v>
      </c>
      <c r="BL227" s="16" t="s">
        <v>168</v>
      </c>
      <c r="BM227" s="252" t="s">
        <v>680</v>
      </c>
    </row>
    <row r="228" s="2" customFormat="1">
      <c r="A228" s="37"/>
      <c r="B228" s="38"/>
      <c r="C228" s="39"/>
      <c r="D228" s="254" t="s">
        <v>170</v>
      </c>
      <c r="E228" s="39"/>
      <c r="F228" s="255" t="s">
        <v>259</v>
      </c>
      <c r="G228" s="39"/>
      <c r="H228" s="39"/>
      <c r="I228" s="209"/>
      <c r="J228" s="39"/>
      <c r="K228" s="39"/>
      <c r="L228" s="43"/>
      <c r="M228" s="256"/>
      <c r="N228" s="257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170</v>
      </c>
      <c r="AU228" s="16" t="s">
        <v>82</v>
      </c>
    </row>
    <row r="229" s="2" customFormat="1">
      <c r="A229" s="37"/>
      <c r="B229" s="38"/>
      <c r="C229" s="39"/>
      <c r="D229" s="258" t="s">
        <v>172</v>
      </c>
      <c r="E229" s="39"/>
      <c r="F229" s="259" t="s">
        <v>681</v>
      </c>
      <c r="G229" s="39"/>
      <c r="H229" s="39"/>
      <c r="I229" s="209"/>
      <c r="J229" s="39"/>
      <c r="K229" s="39"/>
      <c r="L229" s="43"/>
      <c r="M229" s="256"/>
      <c r="N229" s="257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172</v>
      </c>
      <c r="AU229" s="16" t="s">
        <v>82</v>
      </c>
    </row>
    <row r="230" s="2" customFormat="1">
      <c r="A230" s="37"/>
      <c r="B230" s="38"/>
      <c r="C230" s="39"/>
      <c r="D230" s="254" t="s">
        <v>660</v>
      </c>
      <c r="E230" s="39"/>
      <c r="F230" s="271" t="s">
        <v>682</v>
      </c>
      <c r="G230" s="39"/>
      <c r="H230" s="39"/>
      <c r="I230" s="209"/>
      <c r="J230" s="39"/>
      <c r="K230" s="39"/>
      <c r="L230" s="43"/>
      <c r="M230" s="256"/>
      <c r="N230" s="257"/>
      <c r="O230" s="90"/>
      <c r="P230" s="90"/>
      <c r="Q230" s="90"/>
      <c r="R230" s="90"/>
      <c r="S230" s="90"/>
      <c r="T230" s="91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660</v>
      </c>
      <c r="AU230" s="16" t="s">
        <v>82</v>
      </c>
    </row>
    <row r="231" s="13" customFormat="1">
      <c r="A231" s="13"/>
      <c r="B231" s="260"/>
      <c r="C231" s="261"/>
      <c r="D231" s="254" t="s">
        <v>174</v>
      </c>
      <c r="E231" s="262" t="s">
        <v>1</v>
      </c>
      <c r="F231" s="263" t="s">
        <v>683</v>
      </c>
      <c r="G231" s="261"/>
      <c r="H231" s="264">
        <v>63</v>
      </c>
      <c r="I231" s="265"/>
      <c r="J231" s="261"/>
      <c r="K231" s="261"/>
      <c r="L231" s="266"/>
      <c r="M231" s="267"/>
      <c r="N231" s="268"/>
      <c r="O231" s="268"/>
      <c r="P231" s="268"/>
      <c r="Q231" s="268"/>
      <c r="R231" s="268"/>
      <c r="S231" s="268"/>
      <c r="T231" s="26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70" t="s">
        <v>174</v>
      </c>
      <c r="AU231" s="270" t="s">
        <v>82</v>
      </c>
      <c r="AV231" s="13" t="s">
        <v>82</v>
      </c>
      <c r="AW231" s="13" t="s">
        <v>30</v>
      </c>
      <c r="AX231" s="13" t="s">
        <v>80</v>
      </c>
      <c r="AY231" s="270" t="s">
        <v>161</v>
      </c>
    </row>
    <row r="232" s="2" customFormat="1" ht="21.75" customHeight="1">
      <c r="A232" s="37"/>
      <c r="B232" s="38"/>
      <c r="C232" s="241" t="s">
        <v>399</v>
      </c>
      <c r="D232" s="241" t="s">
        <v>163</v>
      </c>
      <c r="E232" s="242" t="s">
        <v>263</v>
      </c>
      <c r="F232" s="243" t="s">
        <v>264</v>
      </c>
      <c r="G232" s="244" t="s">
        <v>166</v>
      </c>
      <c r="H232" s="245">
        <v>63</v>
      </c>
      <c r="I232" s="246"/>
      <c r="J232" s="247">
        <f>ROUND(I232*H232,2)</f>
        <v>0</v>
      </c>
      <c r="K232" s="243" t="s">
        <v>651</v>
      </c>
      <c r="L232" s="43"/>
      <c r="M232" s="248" t="s">
        <v>1</v>
      </c>
      <c r="N232" s="249" t="s">
        <v>38</v>
      </c>
      <c r="O232" s="90"/>
      <c r="P232" s="250">
        <f>O232*H232</f>
        <v>0</v>
      </c>
      <c r="Q232" s="250">
        <v>0</v>
      </c>
      <c r="R232" s="250">
        <f>Q232*H232</f>
        <v>0</v>
      </c>
      <c r="S232" s="250">
        <v>0</v>
      </c>
      <c r="T232" s="251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52" t="s">
        <v>168</v>
      </c>
      <c r="AT232" s="252" t="s">
        <v>163</v>
      </c>
      <c r="AU232" s="252" t="s">
        <v>82</v>
      </c>
      <c r="AY232" s="16" t="s">
        <v>161</v>
      </c>
      <c r="BE232" s="253">
        <f>IF(N232="základní",J232,0)</f>
        <v>0</v>
      </c>
      <c r="BF232" s="253">
        <f>IF(N232="snížená",J232,0)</f>
        <v>0</v>
      </c>
      <c r="BG232" s="253">
        <f>IF(N232="zákl. přenesená",J232,0)</f>
        <v>0</v>
      </c>
      <c r="BH232" s="253">
        <f>IF(N232="sníž. přenesená",J232,0)</f>
        <v>0</v>
      </c>
      <c r="BI232" s="253">
        <f>IF(N232="nulová",J232,0)</f>
        <v>0</v>
      </c>
      <c r="BJ232" s="16" t="s">
        <v>80</v>
      </c>
      <c r="BK232" s="253">
        <f>ROUND(I232*H232,2)</f>
        <v>0</v>
      </c>
      <c r="BL232" s="16" t="s">
        <v>168</v>
      </c>
      <c r="BM232" s="252" t="s">
        <v>684</v>
      </c>
    </row>
    <row r="233" s="2" customFormat="1">
      <c r="A233" s="37"/>
      <c r="B233" s="38"/>
      <c r="C233" s="39"/>
      <c r="D233" s="254" t="s">
        <v>170</v>
      </c>
      <c r="E233" s="39"/>
      <c r="F233" s="255" t="s">
        <v>266</v>
      </c>
      <c r="G233" s="39"/>
      <c r="H233" s="39"/>
      <c r="I233" s="209"/>
      <c r="J233" s="39"/>
      <c r="K233" s="39"/>
      <c r="L233" s="43"/>
      <c r="M233" s="256"/>
      <c r="N233" s="257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170</v>
      </c>
      <c r="AU233" s="16" t="s">
        <v>82</v>
      </c>
    </row>
    <row r="234" s="2" customFormat="1">
      <c r="A234" s="37"/>
      <c r="B234" s="38"/>
      <c r="C234" s="39"/>
      <c r="D234" s="258" t="s">
        <v>172</v>
      </c>
      <c r="E234" s="39"/>
      <c r="F234" s="259" t="s">
        <v>685</v>
      </c>
      <c r="G234" s="39"/>
      <c r="H234" s="39"/>
      <c r="I234" s="209"/>
      <c r="J234" s="39"/>
      <c r="K234" s="39"/>
      <c r="L234" s="43"/>
      <c r="M234" s="256"/>
      <c r="N234" s="257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172</v>
      </c>
      <c r="AU234" s="16" t="s">
        <v>82</v>
      </c>
    </row>
    <row r="235" s="13" customFormat="1">
      <c r="A235" s="13"/>
      <c r="B235" s="260"/>
      <c r="C235" s="261"/>
      <c r="D235" s="254" t="s">
        <v>174</v>
      </c>
      <c r="E235" s="262" t="s">
        <v>1</v>
      </c>
      <c r="F235" s="263" t="s">
        <v>686</v>
      </c>
      <c r="G235" s="261"/>
      <c r="H235" s="264">
        <v>63</v>
      </c>
      <c r="I235" s="265"/>
      <c r="J235" s="261"/>
      <c r="K235" s="261"/>
      <c r="L235" s="266"/>
      <c r="M235" s="267"/>
      <c r="N235" s="268"/>
      <c r="O235" s="268"/>
      <c r="P235" s="268"/>
      <c r="Q235" s="268"/>
      <c r="R235" s="268"/>
      <c r="S235" s="268"/>
      <c r="T235" s="26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70" t="s">
        <v>174</v>
      </c>
      <c r="AU235" s="270" t="s">
        <v>82</v>
      </c>
      <c r="AV235" s="13" t="s">
        <v>82</v>
      </c>
      <c r="AW235" s="13" t="s">
        <v>30</v>
      </c>
      <c r="AX235" s="13" t="s">
        <v>80</v>
      </c>
      <c r="AY235" s="270" t="s">
        <v>161</v>
      </c>
    </row>
    <row r="236" s="2" customFormat="1" ht="33" customHeight="1">
      <c r="A236" s="37"/>
      <c r="B236" s="38"/>
      <c r="C236" s="241" t="s">
        <v>406</v>
      </c>
      <c r="D236" s="241" t="s">
        <v>163</v>
      </c>
      <c r="E236" s="242" t="s">
        <v>276</v>
      </c>
      <c r="F236" s="243" t="s">
        <v>277</v>
      </c>
      <c r="G236" s="244" t="s">
        <v>166</v>
      </c>
      <c r="H236" s="245">
        <v>63</v>
      </c>
      <c r="I236" s="246"/>
      <c r="J236" s="247">
        <f>ROUND(I236*H236,2)</f>
        <v>0</v>
      </c>
      <c r="K236" s="243" t="s">
        <v>651</v>
      </c>
      <c r="L236" s="43"/>
      <c r="M236" s="248" t="s">
        <v>1</v>
      </c>
      <c r="N236" s="249" t="s">
        <v>38</v>
      </c>
      <c r="O236" s="90"/>
      <c r="P236" s="250">
        <f>O236*H236</f>
        <v>0</v>
      </c>
      <c r="Q236" s="250">
        <v>0</v>
      </c>
      <c r="R236" s="250">
        <f>Q236*H236</f>
        <v>0</v>
      </c>
      <c r="S236" s="250">
        <v>0</v>
      </c>
      <c r="T236" s="251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52" t="s">
        <v>168</v>
      </c>
      <c r="AT236" s="252" t="s">
        <v>163</v>
      </c>
      <c r="AU236" s="252" t="s">
        <v>82</v>
      </c>
      <c r="AY236" s="16" t="s">
        <v>161</v>
      </c>
      <c r="BE236" s="253">
        <f>IF(N236="základní",J236,0)</f>
        <v>0</v>
      </c>
      <c r="BF236" s="253">
        <f>IF(N236="snížená",J236,0)</f>
        <v>0</v>
      </c>
      <c r="BG236" s="253">
        <f>IF(N236="zákl. přenesená",J236,0)</f>
        <v>0</v>
      </c>
      <c r="BH236" s="253">
        <f>IF(N236="sníž. přenesená",J236,0)</f>
        <v>0</v>
      </c>
      <c r="BI236" s="253">
        <f>IF(N236="nulová",J236,0)</f>
        <v>0</v>
      </c>
      <c r="BJ236" s="16" t="s">
        <v>80</v>
      </c>
      <c r="BK236" s="253">
        <f>ROUND(I236*H236,2)</f>
        <v>0</v>
      </c>
      <c r="BL236" s="16" t="s">
        <v>168</v>
      </c>
      <c r="BM236" s="252" t="s">
        <v>687</v>
      </c>
    </row>
    <row r="237" s="2" customFormat="1">
      <c r="A237" s="37"/>
      <c r="B237" s="38"/>
      <c r="C237" s="39"/>
      <c r="D237" s="254" t="s">
        <v>170</v>
      </c>
      <c r="E237" s="39"/>
      <c r="F237" s="255" t="s">
        <v>688</v>
      </c>
      <c r="G237" s="39"/>
      <c r="H237" s="39"/>
      <c r="I237" s="209"/>
      <c r="J237" s="39"/>
      <c r="K237" s="39"/>
      <c r="L237" s="43"/>
      <c r="M237" s="256"/>
      <c r="N237" s="257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170</v>
      </c>
      <c r="AU237" s="16" t="s">
        <v>82</v>
      </c>
    </row>
    <row r="238" s="2" customFormat="1">
      <c r="A238" s="37"/>
      <c r="B238" s="38"/>
      <c r="C238" s="39"/>
      <c r="D238" s="258" t="s">
        <v>172</v>
      </c>
      <c r="E238" s="39"/>
      <c r="F238" s="259" t="s">
        <v>689</v>
      </c>
      <c r="G238" s="39"/>
      <c r="H238" s="39"/>
      <c r="I238" s="209"/>
      <c r="J238" s="39"/>
      <c r="K238" s="39"/>
      <c r="L238" s="43"/>
      <c r="M238" s="256"/>
      <c r="N238" s="257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172</v>
      </c>
      <c r="AU238" s="16" t="s">
        <v>82</v>
      </c>
    </row>
    <row r="239" s="2" customFormat="1">
      <c r="A239" s="37"/>
      <c r="B239" s="38"/>
      <c r="C239" s="39"/>
      <c r="D239" s="254" t="s">
        <v>660</v>
      </c>
      <c r="E239" s="39"/>
      <c r="F239" s="271" t="s">
        <v>690</v>
      </c>
      <c r="G239" s="39"/>
      <c r="H239" s="39"/>
      <c r="I239" s="209"/>
      <c r="J239" s="39"/>
      <c r="K239" s="39"/>
      <c r="L239" s="43"/>
      <c r="M239" s="256"/>
      <c r="N239" s="257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660</v>
      </c>
      <c r="AU239" s="16" t="s">
        <v>82</v>
      </c>
    </row>
    <row r="240" s="13" customFormat="1">
      <c r="A240" s="13"/>
      <c r="B240" s="260"/>
      <c r="C240" s="261"/>
      <c r="D240" s="254" t="s">
        <v>174</v>
      </c>
      <c r="E240" s="262" t="s">
        <v>1</v>
      </c>
      <c r="F240" s="263" t="s">
        <v>691</v>
      </c>
      <c r="G240" s="261"/>
      <c r="H240" s="264">
        <v>63</v>
      </c>
      <c r="I240" s="265"/>
      <c r="J240" s="261"/>
      <c r="K240" s="261"/>
      <c r="L240" s="266"/>
      <c r="M240" s="267"/>
      <c r="N240" s="268"/>
      <c r="O240" s="268"/>
      <c r="P240" s="268"/>
      <c r="Q240" s="268"/>
      <c r="R240" s="268"/>
      <c r="S240" s="268"/>
      <c r="T240" s="26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70" t="s">
        <v>174</v>
      </c>
      <c r="AU240" s="270" t="s">
        <v>82</v>
      </c>
      <c r="AV240" s="13" t="s">
        <v>82</v>
      </c>
      <c r="AW240" s="13" t="s">
        <v>30</v>
      </c>
      <c r="AX240" s="13" t="s">
        <v>80</v>
      </c>
      <c r="AY240" s="270" t="s">
        <v>161</v>
      </c>
    </row>
    <row r="241" s="12" customFormat="1" ht="22.8" customHeight="1">
      <c r="A241" s="12"/>
      <c r="B241" s="225"/>
      <c r="C241" s="226"/>
      <c r="D241" s="227" t="s">
        <v>72</v>
      </c>
      <c r="E241" s="239" t="s">
        <v>217</v>
      </c>
      <c r="F241" s="239" t="s">
        <v>290</v>
      </c>
      <c r="G241" s="226"/>
      <c r="H241" s="226"/>
      <c r="I241" s="229"/>
      <c r="J241" s="240">
        <f>BK241</f>
        <v>0</v>
      </c>
      <c r="K241" s="226"/>
      <c r="L241" s="231"/>
      <c r="M241" s="232"/>
      <c r="N241" s="233"/>
      <c r="O241" s="233"/>
      <c r="P241" s="234">
        <f>SUM(P242:P254)</f>
        <v>0</v>
      </c>
      <c r="Q241" s="233"/>
      <c r="R241" s="234">
        <f>SUM(R242:R254)</f>
        <v>0.34523999999999994</v>
      </c>
      <c r="S241" s="233"/>
      <c r="T241" s="235">
        <f>SUM(T242:T254)</f>
        <v>15.119999999999999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36" t="s">
        <v>80</v>
      </c>
      <c r="AT241" s="237" t="s">
        <v>72</v>
      </c>
      <c r="AU241" s="237" t="s">
        <v>80</v>
      </c>
      <c r="AY241" s="236" t="s">
        <v>161</v>
      </c>
      <c r="BK241" s="238">
        <f>SUM(BK242:BK254)</f>
        <v>0</v>
      </c>
    </row>
    <row r="242" s="2" customFormat="1" ht="21.75" customHeight="1">
      <c r="A242" s="37"/>
      <c r="B242" s="38"/>
      <c r="C242" s="241" t="s">
        <v>7</v>
      </c>
      <c r="D242" s="241" t="s">
        <v>163</v>
      </c>
      <c r="E242" s="242" t="s">
        <v>692</v>
      </c>
      <c r="F242" s="243" t="s">
        <v>693</v>
      </c>
      <c r="G242" s="244" t="s">
        <v>285</v>
      </c>
      <c r="H242" s="245">
        <v>42</v>
      </c>
      <c r="I242" s="246"/>
      <c r="J242" s="247">
        <f>ROUND(I242*H242,2)</f>
        <v>0</v>
      </c>
      <c r="K242" s="243" t="s">
        <v>651</v>
      </c>
      <c r="L242" s="43"/>
      <c r="M242" s="248" t="s">
        <v>1</v>
      </c>
      <c r="N242" s="249" t="s">
        <v>38</v>
      </c>
      <c r="O242" s="90"/>
      <c r="P242" s="250">
        <f>O242*H242</f>
        <v>0</v>
      </c>
      <c r="Q242" s="250">
        <v>0</v>
      </c>
      <c r="R242" s="250">
        <f>Q242*H242</f>
        <v>0</v>
      </c>
      <c r="S242" s="250">
        <v>0.35999999999999999</v>
      </c>
      <c r="T242" s="251">
        <f>S242*H242</f>
        <v>15.119999999999999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52" t="s">
        <v>168</v>
      </c>
      <c r="AT242" s="252" t="s">
        <v>163</v>
      </c>
      <c r="AU242" s="252" t="s">
        <v>82</v>
      </c>
      <c r="AY242" s="16" t="s">
        <v>161</v>
      </c>
      <c r="BE242" s="253">
        <f>IF(N242="základní",J242,0)</f>
        <v>0</v>
      </c>
      <c r="BF242" s="253">
        <f>IF(N242="snížená",J242,0)</f>
        <v>0</v>
      </c>
      <c r="BG242" s="253">
        <f>IF(N242="zákl. přenesená",J242,0)</f>
        <v>0</v>
      </c>
      <c r="BH242" s="253">
        <f>IF(N242="sníž. přenesená",J242,0)</f>
        <v>0</v>
      </c>
      <c r="BI242" s="253">
        <f>IF(N242="nulová",J242,0)</f>
        <v>0</v>
      </c>
      <c r="BJ242" s="16" t="s">
        <v>80</v>
      </c>
      <c r="BK242" s="253">
        <f>ROUND(I242*H242,2)</f>
        <v>0</v>
      </c>
      <c r="BL242" s="16" t="s">
        <v>168</v>
      </c>
      <c r="BM242" s="252" t="s">
        <v>694</v>
      </c>
    </row>
    <row r="243" s="2" customFormat="1">
      <c r="A243" s="37"/>
      <c r="B243" s="38"/>
      <c r="C243" s="39"/>
      <c r="D243" s="254" t="s">
        <v>170</v>
      </c>
      <c r="E243" s="39"/>
      <c r="F243" s="255" t="s">
        <v>695</v>
      </c>
      <c r="G243" s="39"/>
      <c r="H243" s="39"/>
      <c r="I243" s="209"/>
      <c r="J243" s="39"/>
      <c r="K243" s="39"/>
      <c r="L243" s="43"/>
      <c r="M243" s="256"/>
      <c r="N243" s="257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170</v>
      </c>
      <c r="AU243" s="16" t="s">
        <v>82</v>
      </c>
    </row>
    <row r="244" s="2" customFormat="1">
      <c r="A244" s="37"/>
      <c r="B244" s="38"/>
      <c r="C244" s="39"/>
      <c r="D244" s="258" t="s">
        <v>172</v>
      </c>
      <c r="E244" s="39"/>
      <c r="F244" s="259" t="s">
        <v>696</v>
      </c>
      <c r="G244" s="39"/>
      <c r="H244" s="39"/>
      <c r="I244" s="209"/>
      <c r="J244" s="39"/>
      <c r="K244" s="39"/>
      <c r="L244" s="43"/>
      <c r="M244" s="256"/>
      <c r="N244" s="257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172</v>
      </c>
      <c r="AU244" s="16" t="s">
        <v>82</v>
      </c>
    </row>
    <row r="245" s="2" customFormat="1">
      <c r="A245" s="37"/>
      <c r="B245" s="38"/>
      <c r="C245" s="39"/>
      <c r="D245" s="254" t="s">
        <v>660</v>
      </c>
      <c r="E245" s="39"/>
      <c r="F245" s="271" t="s">
        <v>697</v>
      </c>
      <c r="G245" s="39"/>
      <c r="H245" s="39"/>
      <c r="I245" s="209"/>
      <c r="J245" s="39"/>
      <c r="K245" s="39"/>
      <c r="L245" s="43"/>
      <c r="M245" s="256"/>
      <c r="N245" s="257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660</v>
      </c>
      <c r="AU245" s="16" t="s">
        <v>82</v>
      </c>
    </row>
    <row r="246" s="13" customFormat="1">
      <c r="A246" s="13"/>
      <c r="B246" s="260"/>
      <c r="C246" s="261"/>
      <c r="D246" s="254" t="s">
        <v>174</v>
      </c>
      <c r="E246" s="262" t="s">
        <v>1</v>
      </c>
      <c r="F246" s="263" t="s">
        <v>662</v>
      </c>
      <c r="G246" s="261"/>
      <c r="H246" s="264">
        <v>42</v>
      </c>
      <c r="I246" s="265"/>
      <c r="J246" s="261"/>
      <c r="K246" s="261"/>
      <c r="L246" s="266"/>
      <c r="M246" s="267"/>
      <c r="N246" s="268"/>
      <c r="O246" s="268"/>
      <c r="P246" s="268"/>
      <c r="Q246" s="268"/>
      <c r="R246" s="268"/>
      <c r="S246" s="268"/>
      <c r="T246" s="26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70" t="s">
        <v>174</v>
      </c>
      <c r="AU246" s="270" t="s">
        <v>82</v>
      </c>
      <c r="AV246" s="13" t="s">
        <v>82</v>
      </c>
      <c r="AW246" s="13" t="s">
        <v>30</v>
      </c>
      <c r="AX246" s="13" t="s">
        <v>80</v>
      </c>
      <c r="AY246" s="270" t="s">
        <v>161</v>
      </c>
    </row>
    <row r="247" s="2" customFormat="1" ht="24.15" customHeight="1">
      <c r="A247" s="37"/>
      <c r="B247" s="38"/>
      <c r="C247" s="241" t="s">
        <v>291</v>
      </c>
      <c r="D247" s="241" t="s">
        <v>163</v>
      </c>
      <c r="E247" s="242" t="s">
        <v>698</v>
      </c>
      <c r="F247" s="243" t="s">
        <v>699</v>
      </c>
      <c r="G247" s="244" t="s">
        <v>285</v>
      </c>
      <c r="H247" s="245">
        <v>42</v>
      </c>
      <c r="I247" s="246"/>
      <c r="J247" s="247">
        <f>ROUND(I247*H247,2)</f>
        <v>0</v>
      </c>
      <c r="K247" s="243" t="s">
        <v>651</v>
      </c>
      <c r="L247" s="43"/>
      <c r="M247" s="248" t="s">
        <v>1</v>
      </c>
      <c r="N247" s="249" t="s">
        <v>38</v>
      </c>
      <c r="O247" s="90"/>
      <c r="P247" s="250">
        <f>O247*H247</f>
        <v>0</v>
      </c>
      <c r="Q247" s="250">
        <v>3.0000000000000001E-05</v>
      </c>
      <c r="R247" s="250">
        <f>Q247*H247</f>
        <v>0.0012600000000000001</v>
      </c>
      <c r="S247" s="250">
        <v>0</v>
      </c>
      <c r="T247" s="251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52" t="s">
        <v>168</v>
      </c>
      <c r="AT247" s="252" t="s">
        <v>163</v>
      </c>
      <c r="AU247" s="252" t="s">
        <v>82</v>
      </c>
      <c r="AY247" s="16" t="s">
        <v>161</v>
      </c>
      <c r="BE247" s="253">
        <f>IF(N247="základní",J247,0)</f>
        <v>0</v>
      </c>
      <c r="BF247" s="253">
        <f>IF(N247="snížená",J247,0)</f>
        <v>0</v>
      </c>
      <c r="BG247" s="253">
        <f>IF(N247="zákl. přenesená",J247,0)</f>
        <v>0</v>
      </c>
      <c r="BH247" s="253">
        <f>IF(N247="sníž. přenesená",J247,0)</f>
        <v>0</v>
      </c>
      <c r="BI247" s="253">
        <f>IF(N247="nulová",J247,0)</f>
        <v>0</v>
      </c>
      <c r="BJ247" s="16" t="s">
        <v>80</v>
      </c>
      <c r="BK247" s="253">
        <f>ROUND(I247*H247,2)</f>
        <v>0</v>
      </c>
      <c r="BL247" s="16" t="s">
        <v>168</v>
      </c>
      <c r="BM247" s="252" t="s">
        <v>700</v>
      </c>
    </row>
    <row r="248" s="2" customFormat="1">
      <c r="A248" s="37"/>
      <c r="B248" s="38"/>
      <c r="C248" s="39"/>
      <c r="D248" s="254" t="s">
        <v>170</v>
      </c>
      <c r="E248" s="39"/>
      <c r="F248" s="255" t="s">
        <v>701</v>
      </c>
      <c r="G248" s="39"/>
      <c r="H248" s="39"/>
      <c r="I248" s="209"/>
      <c r="J248" s="39"/>
      <c r="K248" s="39"/>
      <c r="L248" s="43"/>
      <c r="M248" s="256"/>
      <c r="N248" s="257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170</v>
      </c>
      <c r="AU248" s="16" t="s">
        <v>82</v>
      </c>
    </row>
    <row r="249" s="2" customFormat="1">
      <c r="A249" s="37"/>
      <c r="B249" s="38"/>
      <c r="C249" s="39"/>
      <c r="D249" s="258" t="s">
        <v>172</v>
      </c>
      <c r="E249" s="39"/>
      <c r="F249" s="259" t="s">
        <v>702</v>
      </c>
      <c r="G249" s="39"/>
      <c r="H249" s="39"/>
      <c r="I249" s="209"/>
      <c r="J249" s="39"/>
      <c r="K249" s="39"/>
      <c r="L249" s="43"/>
      <c r="M249" s="256"/>
      <c r="N249" s="257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172</v>
      </c>
      <c r="AU249" s="16" t="s">
        <v>82</v>
      </c>
    </row>
    <row r="250" s="2" customFormat="1">
      <c r="A250" s="37"/>
      <c r="B250" s="38"/>
      <c r="C250" s="39"/>
      <c r="D250" s="254" t="s">
        <v>660</v>
      </c>
      <c r="E250" s="39"/>
      <c r="F250" s="271" t="s">
        <v>703</v>
      </c>
      <c r="G250" s="39"/>
      <c r="H250" s="39"/>
      <c r="I250" s="209"/>
      <c r="J250" s="39"/>
      <c r="K250" s="39"/>
      <c r="L250" s="43"/>
      <c r="M250" s="256"/>
      <c r="N250" s="257"/>
      <c r="O250" s="90"/>
      <c r="P250" s="90"/>
      <c r="Q250" s="90"/>
      <c r="R250" s="90"/>
      <c r="S250" s="90"/>
      <c r="T250" s="91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660</v>
      </c>
      <c r="AU250" s="16" t="s">
        <v>82</v>
      </c>
    </row>
    <row r="251" s="13" customFormat="1">
      <c r="A251" s="13"/>
      <c r="B251" s="260"/>
      <c r="C251" s="261"/>
      <c r="D251" s="254" t="s">
        <v>174</v>
      </c>
      <c r="E251" s="262" t="s">
        <v>1</v>
      </c>
      <c r="F251" s="263" t="s">
        <v>662</v>
      </c>
      <c r="G251" s="261"/>
      <c r="H251" s="264">
        <v>42</v>
      </c>
      <c r="I251" s="265"/>
      <c r="J251" s="261"/>
      <c r="K251" s="261"/>
      <c r="L251" s="266"/>
      <c r="M251" s="267"/>
      <c r="N251" s="268"/>
      <c r="O251" s="268"/>
      <c r="P251" s="268"/>
      <c r="Q251" s="268"/>
      <c r="R251" s="268"/>
      <c r="S251" s="268"/>
      <c r="T251" s="26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70" t="s">
        <v>174</v>
      </c>
      <c r="AU251" s="270" t="s">
        <v>82</v>
      </c>
      <c r="AV251" s="13" t="s">
        <v>82</v>
      </c>
      <c r="AW251" s="13" t="s">
        <v>30</v>
      </c>
      <c r="AX251" s="13" t="s">
        <v>80</v>
      </c>
      <c r="AY251" s="270" t="s">
        <v>161</v>
      </c>
    </row>
    <row r="252" s="2" customFormat="1" ht="24.15" customHeight="1">
      <c r="A252" s="37"/>
      <c r="B252" s="38"/>
      <c r="C252" s="272" t="s">
        <v>298</v>
      </c>
      <c r="D252" s="272" t="s">
        <v>214</v>
      </c>
      <c r="E252" s="273" t="s">
        <v>704</v>
      </c>
      <c r="F252" s="274" t="s">
        <v>705</v>
      </c>
      <c r="G252" s="275" t="s">
        <v>285</v>
      </c>
      <c r="H252" s="276">
        <v>42</v>
      </c>
      <c r="I252" s="277"/>
      <c r="J252" s="278">
        <f>ROUND(I252*H252,2)</f>
        <v>0</v>
      </c>
      <c r="K252" s="274" t="s">
        <v>651</v>
      </c>
      <c r="L252" s="279"/>
      <c r="M252" s="280" t="s">
        <v>1</v>
      </c>
      <c r="N252" s="281" t="s">
        <v>38</v>
      </c>
      <c r="O252" s="90"/>
      <c r="P252" s="250">
        <f>O252*H252</f>
        <v>0</v>
      </c>
      <c r="Q252" s="250">
        <v>0.0081899999999999994</v>
      </c>
      <c r="R252" s="250">
        <f>Q252*H252</f>
        <v>0.34397999999999995</v>
      </c>
      <c r="S252" s="250">
        <v>0</v>
      </c>
      <c r="T252" s="25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52" t="s">
        <v>217</v>
      </c>
      <c r="AT252" s="252" t="s">
        <v>214</v>
      </c>
      <c r="AU252" s="252" t="s">
        <v>82</v>
      </c>
      <c r="AY252" s="16" t="s">
        <v>161</v>
      </c>
      <c r="BE252" s="253">
        <f>IF(N252="základní",J252,0)</f>
        <v>0</v>
      </c>
      <c r="BF252" s="253">
        <f>IF(N252="snížená",J252,0)</f>
        <v>0</v>
      </c>
      <c r="BG252" s="253">
        <f>IF(N252="zákl. přenesená",J252,0)</f>
        <v>0</v>
      </c>
      <c r="BH252" s="253">
        <f>IF(N252="sníž. přenesená",J252,0)</f>
        <v>0</v>
      </c>
      <c r="BI252" s="253">
        <f>IF(N252="nulová",J252,0)</f>
        <v>0</v>
      </c>
      <c r="BJ252" s="16" t="s">
        <v>80</v>
      </c>
      <c r="BK252" s="253">
        <f>ROUND(I252*H252,2)</f>
        <v>0</v>
      </c>
      <c r="BL252" s="16" t="s">
        <v>168</v>
      </c>
      <c r="BM252" s="252" t="s">
        <v>706</v>
      </c>
    </row>
    <row r="253" s="2" customFormat="1">
      <c r="A253" s="37"/>
      <c r="B253" s="38"/>
      <c r="C253" s="39"/>
      <c r="D253" s="254" t="s">
        <v>170</v>
      </c>
      <c r="E253" s="39"/>
      <c r="F253" s="255" t="s">
        <v>705</v>
      </c>
      <c r="G253" s="39"/>
      <c r="H253" s="39"/>
      <c r="I253" s="209"/>
      <c r="J253" s="39"/>
      <c r="K253" s="39"/>
      <c r="L253" s="43"/>
      <c r="M253" s="256"/>
      <c r="N253" s="257"/>
      <c r="O253" s="90"/>
      <c r="P253" s="90"/>
      <c r="Q253" s="90"/>
      <c r="R253" s="90"/>
      <c r="S253" s="90"/>
      <c r="T253" s="91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170</v>
      </c>
      <c r="AU253" s="16" t="s">
        <v>82</v>
      </c>
    </row>
    <row r="254" s="13" customFormat="1">
      <c r="A254" s="13"/>
      <c r="B254" s="260"/>
      <c r="C254" s="261"/>
      <c r="D254" s="254" t="s">
        <v>174</v>
      </c>
      <c r="E254" s="262" t="s">
        <v>1</v>
      </c>
      <c r="F254" s="263" t="s">
        <v>662</v>
      </c>
      <c r="G254" s="261"/>
      <c r="H254" s="264">
        <v>42</v>
      </c>
      <c r="I254" s="265"/>
      <c r="J254" s="261"/>
      <c r="K254" s="261"/>
      <c r="L254" s="266"/>
      <c r="M254" s="267"/>
      <c r="N254" s="268"/>
      <c r="O254" s="268"/>
      <c r="P254" s="268"/>
      <c r="Q254" s="268"/>
      <c r="R254" s="268"/>
      <c r="S254" s="268"/>
      <c r="T254" s="26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70" t="s">
        <v>174</v>
      </c>
      <c r="AU254" s="270" t="s">
        <v>82</v>
      </c>
      <c r="AV254" s="13" t="s">
        <v>82</v>
      </c>
      <c r="AW254" s="13" t="s">
        <v>30</v>
      </c>
      <c r="AX254" s="13" t="s">
        <v>80</v>
      </c>
      <c r="AY254" s="270" t="s">
        <v>161</v>
      </c>
    </row>
    <row r="255" s="12" customFormat="1" ht="22.8" customHeight="1">
      <c r="A255" s="12"/>
      <c r="B255" s="225"/>
      <c r="C255" s="226"/>
      <c r="D255" s="227" t="s">
        <v>72</v>
      </c>
      <c r="E255" s="239" t="s">
        <v>359</v>
      </c>
      <c r="F255" s="239" t="s">
        <v>360</v>
      </c>
      <c r="G255" s="226"/>
      <c r="H255" s="226"/>
      <c r="I255" s="229"/>
      <c r="J255" s="240">
        <f>BK255</f>
        <v>0</v>
      </c>
      <c r="K255" s="226"/>
      <c r="L255" s="231"/>
      <c r="M255" s="232"/>
      <c r="N255" s="233"/>
      <c r="O255" s="233"/>
      <c r="P255" s="234">
        <f>SUM(P256:P275)</f>
        <v>0</v>
      </c>
      <c r="Q255" s="233"/>
      <c r="R255" s="234">
        <f>SUM(R256:R275)</f>
        <v>0</v>
      </c>
      <c r="S255" s="233"/>
      <c r="T255" s="235">
        <f>SUM(T256:T275)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36" t="s">
        <v>80</v>
      </c>
      <c r="AT255" s="237" t="s">
        <v>72</v>
      </c>
      <c r="AU255" s="237" t="s">
        <v>80</v>
      </c>
      <c r="AY255" s="236" t="s">
        <v>161</v>
      </c>
      <c r="BK255" s="238">
        <f>SUM(BK256:BK275)</f>
        <v>0</v>
      </c>
    </row>
    <row r="256" s="2" customFormat="1" ht="21.75" customHeight="1">
      <c r="A256" s="37"/>
      <c r="B256" s="38"/>
      <c r="C256" s="241" t="s">
        <v>317</v>
      </c>
      <c r="D256" s="241" t="s">
        <v>163</v>
      </c>
      <c r="E256" s="242" t="s">
        <v>387</v>
      </c>
      <c r="F256" s="243" t="s">
        <v>388</v>
      </c>
      <c r="G256" s="244" t="s">
        <v>222</v>
      </c>
      <c r="H256" s="245">
        <v>12.096</v>
      </c>
      <c r="I256" s="246"/>
      <c r="J256" s="247">
        <f>ROUND(I256*H256,2)</f>
        <v>0</v>
      </c>
      <c r="K256" s="243" t="s">
        <v>651</v>
      </c>
      <c r="L256" s="43"/>
      <c r="M256" s="248" t="s">
        <v>1</v>
      </c>
      <c r="N256" s="249" t="s">
        <v>38</v>
      </c>
      <c r="O256" s="90"/>
      <c r="P256" s="250">
        <f>O256*H256</f>
        <v>0</v>
      </c>
      <c r="Q256" s="250">
        <v>0</v>
      </c>
      <c r="R256" s="250">
        <f>Q256*H256</f>
        <v>0</v>
      </c>
      <c r="S256" s="250">
        <v>0</v>
      </c>
      <c r="T256" s="25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52" t="s">
        <v>168</v>
      </c>
      <c r="AT256" s="252" t="s">
        <v>163</v>
      </c>
      <c r="AU256" s="252" t="s">
        <v>82</v>
      </c>
      <c r="AY256" s="16" t="s">
        <v>161</v>
      </c>
      <c r="BE256" s="253">
        <f>IF(N256="základní",J256,0)</f>
        <v>0</v>
      </c>
      <c r="BF256" s="253">
        <f>IF(N256="snížená",J256,0)</f>
        <v>0</v>
      </c>
      <c r="BG256" s="253">
        <f>IF(N256="zákl. přenesená",J256,0)</f>
        <v>0</v>
      </c>
      <c r="BH256" s="253">
        <f>IF(N256="sníž. přenesená",J256,0)</f>
        <v>0</v>
      </c>
      <c r="BI256" s="253">
        <f>IF(N256="nulová",J256,0)</f>
        <v>0</v>
      </c>
      <c r="BJ256" s="16" t="s">
        <v>80</v>
      </c>
      <c r="BK256" s="253">
        <f>ROUND(I256*H256,2)</f>
        <v>0</v>
      </c>
      <c r="BL256" s="16" t="s">
        <v>168</v>
      </c>
      <c r="BM256" s="252" t="s">
        <v>707</v>
      </c>
    </row>
    <row r="257" s="2" customFormat="1">
      <c r="A257" s="37"/>
      <c r="B257" s="38"/>
      <c r="C257" s="39"/>
      <c r="D257" s="254" t="s">
        <v>170</v>
      </c>
      <c r="E257" s="39"/>
      <c r="F257" s="255" t="s">
        <v>708</v>
      </c>
      <c r="G257" s="39"/>
      <c r="H257" s="39"/>
      <c r="I257" s="209"/>
      <c r="J257" s="39"/>
      <c r="K257" s="39"/>
      <c r="L257" s="43"/>
      <c r="M257" s="256"/>
      <c r="N257" s="257"/>
      <c r="O257" s="90"/>
      <c r="P257" s="90"/>
      <c r="Q257" s="90"/>
      <c r="R257" s="90"/>
      <c r="S257" s="90"/>
      <c r="T257" s="91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170</v>
      </c>
      <c r="AU257" s="16" t="s">
        <v>82</v>
      </c>
    </row>
    <row r="258" s="2" customFormat="1">
      <c r="A258" s="37"/>
      <c r="B258" s="38"/>
      <c r="C258" s="39"/>
      <c r="D258" s="258" t="s">
        <v>172</v>
      </c>
      <c r="E258" s="39"/>
      <c r="F258" s="259" t="s">
        <v>709</v>
      </c>
      <c r="G258" s="39"/>
      <c r="H258" s="39"/>
      <c r="I258" s="209"/>
      <c r="J258" s="39"/>
      <c r="K258" s="39"/>
      <c r="L258" s="43"/>
      <c r="M258" s="256"/>
      <c r="N258" s="257"/>
      <c r="O258" s="90"/>
      <c r="P258" s="90"/>
      <c r="Q258" s="90"/>
      <c r="R258" s="90"/>
      <c r="S258" s="90"/>
      <c r="T258" s="91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172</v>
      </c>
      <c r="AU258" s="16" t="s">
        <v>82</v>
      </c>
    </row>
    <row r="259" s="2" customFormat="1">
      <c r="A259" s="37"/>
      <c r="B259" s="38"/>
      <c r="C259" s="39"/>
      <c r="D259" s="254" t="s">
        <v>660</v>
      </c>
      <c r="E259" s="39"/>
      <c r="F259" s="271" t="s">
        <v>710</v>
      </c>
      <c r="G259" s="39"/>
      <c r="H259" s="39"/>
      <c r="I259" s="209"/>
      <c r="J259" s="39"/>
      <c r="K259" s="39"/>
      <c r="L259" s="43"/>
      <c r="M259" s="256"/>
      <c r="N259" s="257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660</v>
      </c>
      <c r="AU259" s="16" t="s">
        <v>82</v>
      </c>
    </row>
    <row r="260" s="13" customFormat="1">
      <c r="A260" s="13"/>
      <c r="B260" s="260"/>
      <c r="C260" s="261"/>
      <c r="D260" s="254" t="s">
        <v>174</v>
      </c>
      <c r="E260" s="262" t="s">
        <v>1</v>
      </c>
      <c r="F260" s="263" t="s">
        <v>711</v>
      </c>
      <c r="G260" s="261"/>
      <c r="H260" s="264">
        <v>12.096</v>
      </c>
      <c r="I260" s="265"/>
      <c r="J260" s="261"/>
      <c r="K260" s="261"/>
      <c r="L260" s="266"/>
      <c r="M260" s="267"/>
      <c r="N260" s="268"/>
      <c r="O260" s="268"/>
      <c r="P260" s="268"/>
      <c r="Q260" s="268"/>
      <c r="R260" s="268"/>
      <c r="S260" s="268"/>
      <c r="T260" s="26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70" t="s">
        <v>174</v>
      </c>
      <c r="AU260" s="270" t="s">
        <v>82</v>
      </c>
      <c r="AV260" s="13" t="s">
        <v>82</v>
      </c>
      <c r="AW260" s="13" t="s">
        <v>30</v>
      </c>
      <c r="AX260" s="13" t="s">
        <v>80</v>
      </c>
      <c r="AY260" s="270" t="s">
        <v>161</v>
      </c>
    </row>
    <row r="261" s="2" customFormat="1" ht="24.15" customHeight="1">
      <c r="A261" s="37"/>
      <c r="B261" s="38"/>
      <c r="C261" s="241" t="s">
        <v>324</v>
      </c>
      <c r="D261" s="241" t="s">
        <v>163</v>
      </c>
      <c r="E261" s="242" t="s">
        <v>394</v>
      </c>
      <c r="F261" s="243" t="s">
        <v>395</v>
      </c>
      <c r="G261" s="244" t="s">
        <v>222</v>
      </c>
      <c r="H261" s="245">
        <v>229.82400000000001</v>
      </c>
      <c r="I261" s="246"/>
      <c r="J261" s="247">
        <f>ROUND(I261*H261,2)</f>
        <v>0</v>
      </c>
      <c r="K261" s="243" t="s">
        <v>651</v>
      </c>
      <c r="L261" s="43"/>
      <c r="M261" s="248" t="s">
        <v>1</v>
      </c>
      <c r="N261" s="249" t="s">
        <v>38</v>
      </c>
      <c r="O261" s="90"/>
      <c r="P261" s="250">
        <f>O261*H261</f>
        <v>0</v>
      </c>
      <c r="Q261" s="250">
        <v>0</v>
      </c>
      <c r="R261" s="250">
        <f>Q261*H261</f>
        <v>0</v>
      </c>
      <c r="S261" s="250">
        <v>0</v>
      </c>
      <c r="T261" s="25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52" t="s">
        <v>168</v>
      </c>
      <c r="AT261" s="252" t="s">
        <v>163</v>
      </c>
      <c r="AU261" s="252" t="s">
        <v>82</v>
      </c>
      <c r="AY261" s="16" t="s">
        <v>161</v>
      </c>
      <c r="BE261" s="253">
        <f>IF(N261="základní",J261,0)</f>
        <v>0</v>
      </c>
      <c r="BF261" s="253">
        <f>IF(N261="snížená",J261,0)</f>
        <v>0</v>
      </c>
      <c r="BG261" s="253">
        <f>IF(N261="zákl. přenesená",J261,0)</f>
        <v>0</v>
      </c>
      <c r="BH261" s="253">
        <f>IF(N261="sníž. přenesená",J261,0)</f>
        <v>0</v>
      </c>
      <c r="BI261" s="253">
        <f>IF(N261="nulová",J261,0)</f>
        <v>0</v>
      </c>
      <c r="BJ261" s="16" t="s">
        <v>80</v>
      </c>
      <c r="BK261" s="253">
        <f>ROUND(I261*H261,2)</f>
        <v>0</v>
      </c>
      <c r="BL261" s="16" t="s">
        <v>168</v>
      </c>
      <c r="BM261" s="252" t="s">
        <v>712</v>
      </c>
    </row>
    <row r="262" s="2" customFormat="1">
      <c r="A262" s="37"/>
      <c r="B262" s="38"/>
      <c r="C262" s="39"/>
      <c r="D262" s="254" t="s">
        <v>170</v>
      </c>
      <c r="E262" s="39"/>
      <c r="F262" s="255" t="s">
        <v>713</v>
      </c>
      <c r="G262" s="39"/>
      <c r="H262" s="39"/>
      <c r="I262" s="209"/>
      <c r="J262" s="39"/>
      <c r="K262" s="39"/>
      <c r="L262" s="43"/>
      <c r="M262" s="256"/>
      <c r="N262" s="257"/>
      <c r="O262" s="90"/>
      <c r="P262" s="90"/>
      <c r="Q262" s="90"/>
      <c r="R262" s="90"/>
      <c r="S262" s="90"/>
      <c r="T262" s="91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170</v>
      </c>
      <c r="AU262" s="16" t="s">
        <v>82</v>
      </c>
    </row>
    <row r="263" s="2" customFormat="1">
      <c r="A263" s="37"/>
      <c r="B263" s="38"/>
      <c r="C263" s="39"/>
      <c r="D263" s="258" t="s">
        <v>172</v>
      </c>
      <c r="E263" s="39"/>
      <c r="F263" s="259" t="s">
        <v>714</v>
      </c>
      <c r="G263" s="39"/>
      <c r="H263" s="39"/>
      <c r="I263" s="209"/>
      <c r="J263" s="39"/>
      <c r="K263" s="39"/>
      <c r="L263" s="43"/>
      <c r="M263" s="256"/>
      <c r="N263" s="257"/>
      <c r="O263" s="90"/>
      <c r="P263" s="90"/>
      <c r="Q263" s="90"/>
      <c r="R263" s="90"/>
      <c r="S263" s="90"/>
      <c r="T263" s="91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172</v>
      </c>
      <c r="AU263" s="16" t="s">
        <v>82</v>
      </c>
    </row>
    <row r="264" s="2" customFormat="1">
      <c r="A264" s="37"/>
      <c r="B264" s="38"/>
      <c r="C264" s="39"/>
      <c r="D264" s="254" t="s">
        <v>660</v>
      </c>
      <c r="E264" s="39"/>
      <c r="F264" s="271" t="s">
        <v>710</v>
      </c>
      <c r="G264" s="39"/>
      <c r="H264" s="39"/>
      <c r="I264" s="209"/>
      <c r="J264" s="39"/>
      <c r="K264" s="39"/>
      <c r="L264" s="43"/>
      <c r="M264" s="256"/>
      <c r="N264" s="257"/>
      <c r="O264" s="90"/>
      <c r="P264" s="90"/>
      <c r="Q264" s="90"/>
      <c r="R264" s="90"/>
      <c r="S264" s="90"/>
      <c r="T264" s="91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660</v>
      </c>
      <c r="AU264" s="16" t="s">
        <v>82</v>
      </c>
    </row>
    <row r="265" s="13" customFormat="1">
      <c r="A265" s="13"/>
      <c r="B265" s="260"/>
      <c r="C265" s="261"/>
      <c r="D265" s="254" t="s">
        <v>174</v>
      </c>
      <c r="E265" s="262" t="s">
        <v>1</v>
      </c>
      <c r="F265" s="263" t="s">
        <v>715</v>
      </c>
      <c r="G265" s="261"/>
      <c r="H265" s="264">
        <v>229.82400000000001</v>
      </c>
      <c r="I265" s="265"/>
      <c r="J265" s="261"/>
      <c r="K265" s="261"/>
      <c r="L265" s="266"/>
      <c r="M265" s="267"/>
      <c r="N265" s="268"/>
      <c r="O265" s="268"/>
      <c r="P265" s="268"/>
      <c r="Q265" s="268"/>
      <c r="R265" s="268"/>
      <c r="S265" s="268"/>
      <c r="T265" s="26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70" t="s">
        <v>174</v>
      </c>
      <c r="AU265" s="270" t="s">
        <v>82</v>
      </c>
      <c r="AV265" s="13" t="s">
        <v>82</v>
      </c>
      <c r="AW265" s="13" t="s">
        <v>30</v>
      </c>
      <c r="AX265" s="13" t="s">
        <v>80</v>
      </c>
      <c r="AY265" s="270" t="s">
        <v>161</v>
      </c>
    </row>
    <row r="266" s="2" customFormat="1" ht="24.15" customHeight="1">
      <c r="A266" s="37"/>
      <c r="B266" s="38"/>
      <c r="C266" s="241" t="s">
        <v>331</v>
      </c>
      <c r="D266" s="241" t="s">
        <v>163</v>
      </c>
      <c r="E266" s="242" t="s">
        <v>420</v>
      </c>
      <c r="F266" s="243" t="s">
        <v>421</v>
      </c>
      <c r="G266" s="244" t="s">
        <v>222</v>
      </c>
      <c r="H266" s="245">
        <v>12.096</v>
      </c>
      <c r="I266" s="246"/>
      <c r="J266" s="247">
        <f>ROUND(I266*H266,2)</f>
        <v>0</v>
      </c>
      <c r="K266" s="243" t="s">
        <v>651</v>
      </c>
      <c r="L266" s="43"/>
      <c r="M266" s="248" t="s">
        <v>1</v>
      </c>
      <c r="N266" s="249" t="s">
        <v>38</v>
      </c>
      <c r="O266" s="90"/>
      <c r="P266" s="250">
        <f>O266*H266</f>
        <v>0</v>
      </c>
      <c r="Q266" s="250">
        <v>0</v>
      </c>
      <c r="R266" s="250">
        <f>Q266*H266</f>
        <v>0</v>
      </c>
      <c r="S266" s="250">
        <v>0</v>
      </c>
      <c r="T266" s="251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52" t="s">
        <v>168</v>
      </c>
      <c r="AT266" s="252" t="s">
        <v>163</v>
      </c>
      <c r="AU266" s="252" t="s">
        <v>82</v>
      </c>
      <c r="AY266" s="16" t="s">
        <v>161</v>
      </c>
      <c r="BE266" s="253">
        <f>IF(N266="základní",J266,0)</f>
        <v>0</v>
      </c>
      <c r="BF266" s="253">
        <f>IF(N266="snížená",J266,0)</f>
        <v>0</v>
      </c>
      <c r="BG266" s="253">
        <f>IF(N266="zákl. přenesená",J266,0)</f>
        <v>0</v>
      </c>
      <c r="BH266" s="253">
        <f>IF(N266="sníž. přenesená",J266,0)</f>
        <v>0</v>
      </c>
      <c r="BI266" s="253">
        <f>IF(N266="nulová",J266,0)</f>
        <v>0</v>
      </c>
      <c r="BJ266" s="16" t="s">
        <v>80</v>
      </c>
      <c r="BK266" s="253">
        <f>ROUND(I266*H266,2)</f>
        <v>0</v>
      </c>
      <c r="BL266" s="16" t="s">
        <v>168</v>
      </c>
      <c r="BM266" s="252" t="s">
        <v>716</v>
      </c>
    </row>
    <row r="267" s="2" customFormat="1">
      <c r="A267" s="37"/>
      <c r="B267" s="38"/>
      <c r="C267" s="39"/>
      <c r="D267" s="254" t="s">
        <v>170</v>
      </c>
      <c r="E267" s="39"/>
      <c r="F267" s="255" t="s">
        <v>717</v>
      </c>
      <c r="G267" s="39"/>
      <c r="H267" s="39"/>
      <c r="I267" s="209"/>
      <c r="J267" s="39"/>
      <c r="K267" s="39"/>
      <c r="L267" s="43"/>
      <c r="M267" s="256"/>
      <c r="N267" s="257"/>
      <c r="O267" s="90"/>
      <c r="P267" s="90"/>
      <c r="Q267" s="90"/>
      <c r="R267" s="90"/>
      <c r="S267" s="90"/>
      <c r="T267" s="91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6" t="s">
        <v>170</v>
      </c>
      <c r="AU267" s="16" t="s">
        <v>82</v>
      </c>
    </row>
    <row r="268" s="2" customFormat="1">
      <c r="A268" s="37"/>
      <c r="B268" s="38"/>
      <c r="C268" s="39"/>
      <c r="D268" s="258" t="s">
        <v>172</v>
      </c>
      <c r="E268" s="39"/>
      <c r="F268" s="259" t="s">
        <v>718</v>
      </c>
      <c r="G268" s="39"/>
      <c r="H268" s="39"/>
      <c r="I268" s="209"/>
      <c r="J268" s="39"/>
      <c r="K268" s="39"/>
      <c r="L268" s="43"/>
      <c r="M268" s="256"/>
      <c r="N268" s="257"/>
      <c r="O268" s="90"/>
      <c r="P268" s="90"/>
      <c r="Q268" s="90"/>
      <c r="R268" s="90"/>
      <c r="S268" s="90"/>
      <c r="T268" s="91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172</v>
      </c>
      <c r="AU268" s="16" t="s">
        <v>82</v>
      </c>
    </row>
    <row r="269" s="2" customFormat="1">
      <c r="A269" s="37"/>
      <c r="B269" s="38"/>
      <c r="C269" s="39"/>
      <c r="D269" s="254" t="s">
        <v>660</v>
      </c>
      <c r="E269" s="39"/>
      <c r="F269" s="271" t="s">
        <v>719</v>
      </c>
      <c r="G269" s="39"/>
      <c r="H269" s="39"/>
      <c r="I269" s="209"/>
      <c r="J269" s="39"/>
      <c r="K269" s="39"/>
      <c r="L269" s="43"/>
      <c r="M269" s="256"/>
      <c r="N269" s="257"/>
      <c r="O269" s="90"/>
      <c r="P269" s="90"/>
      <c r="Q269" s="90"/>
      <c r="R269" s="90"/>
      <c r="S269" s="90"/>
      <c r="T269" s="91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660</v>
      </c>
      <c r="AU269" s="16" t="s">
        <v>82</v>
      </c>
    </row>
    <row r="270" s="13" customFormat="1">
      <c r="A270" s="13"/>
      <c r="B270" s="260"/>
      <c r="C270" s="261"/>
      <c r="D270" s="254" t="s">
        <v>174</v>
      </c>
      <c r="E270" s="262" t="s">
        <v>1</v>
      </c>
      <c r="F270" s="263" t="s">
        <v>711</v>
      </c>
      <c r="G270" s="261"/>
      <c r="H270" s="264">
        <v>12.096</v>
      </c>
      <c r="I270" s="265"/>
      <c r="J270" s="261"/>
      <c r="K270" s="261"/>
      <c r="L270" s="266"/>
      <c r="M270" s="267"/>
      <c r="N270" s="268"/>
      <c r="O270" s="268"/>
      <c r="P270" s="268"/>
      <c r="Q270" s="268"/>
      <c r="R270" s="268"/>
      <c r="S270" s="268"/>
      <c r="T270" s="26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70" t="s">
        <v>174</v>
      </c>
      <c r="AU270" s="270" t="s">
        <v>82</v>
      </c>
      <c r="AV270" s="13" t="s">
        <v>82</v>
      </c>
      <c r="AW270" s="13" t="s">
        <v>30</v>
      </c>
      <c r="AX270" s="13" t="s">
        <v>80</v>
      </c>
      <c r="AY270" s="270" t="s">
        <v>161</v>
      </c>
    </row>
    <row r="271" s="2" customFormat="1" ht="37.8" customHeight="1">
      <c r="A271" s="37"/>
      <c r="B271" s="38"/>
      <c r="C271" s="241" t="s">
        <v>336</v>
      </c>
      <c r="D271" s="241" t="s">
        <v>163</v>
      </c>
      <c r="E271" s="242" t="s">
        <v>720</v>
      </c>
      <c r="F271" s="243" t="s">
        <v>721</v>
      </c>
      <c r="G271" s="244" t="s">
        <v>222</v>
      </c>
      <c r="H271" s="245">
        <v>12.096</v>
      </c>
      <c r="I271" s="246"/>
      <c r="J271" s="247">
        <f>ROUND(I271*H271,2)</f>
        <v>0</v>
      </c>
      <c r="K271" s="243" t="s">
        <v>651</v>
      </c>
      <c r="L271" s="43"/>
      <c r="M271" s="248" t="s">
        <v>1</v>
      </c>
      <c r="N271" s="249" t="s">
        <v>38</v>
      </c>
      <c r="O271" s="90"/>
      <c r="P271" s="250">
        <f>O271*H271</f>
        <v>0</v>
      </c>
      <c r="Q271" s="250">
        <v>0</v>
      </c>
      <c r="R271" s="250">
        <f>Q271*H271</f>
        <v>0</v>
      </c>
      <c r="S271" s="250">
        <v>0</v>
      </c>
      <c r="T271" s="25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52" t="s">
        <v>168</v>
      </c>
      <c r="AT271" s="252" t="s">
        <v>163</v>
      </c>
      <c r="AU271" s="252" t="s">
        <v>82</v>
      </c>
      <c r="AY271" s="16" t="s">
        <v>161</v>
      </c>
      <c r="BE271" s="253">
        <f>IF(N271="základní",J271,0)</f>
        <v>0</v>
      </c>
      <c r="BF271" s="253">
        <f>IF(N271="snížená",J271,0)</f>
        <v>0</v>
      </c>
      <c r="BG271" s="253">
        <f>IF(N271="zákl. přenesená",J271,0)</f>
        <v>0</v>
      </c>
      <c r="BH271" s="253">
        <f>IF(N271="sníž. přenesená",J271,0)</f>
        <v>0</v>
      </c>
      <c r="BI271" s="253">
        <f>IF(N271="nulová",J271,0)</f>
        <v>0</v>
      </c>
      <c r="BJ271" s="16" t="s">
        <v>80</v>
      </c>
      <c r="BK271" s="253">
        <f>ROUND(I271*H271,2)</f>
        <v>0</v>
      </c>
      <c r="BL271" s="16" t="s">
        <v>168</v>
      </c>
      <c r="BM271" s="252" t="s">
        <v>722</v>
      </c>
    </row>
    <row r="272" s="2" customFormat="1">
      <c r="A272" s="37"/>
      <c r="B272" s="38"/>
      <c r="C272" s="39"/>
      <c r="D272" s="254" t="s">
        <v>170</v>
      </c>
      <c r="E272" s="39"/>
      <c r="F272" s="255" t="s">
        <v>723</v>
      </c>
      <c r="G272" s="39"/>
      <c r="H272" s="39"/>
      <c r="I272" s="209"/>
      <c r="J272" s="39"/>
      <c r="K272" s="39"/>
      <c r="L272" s="43"/>
      <c r="M272" s="256"/>
      <c r="N272" s="257"/>
      <c r="O272" s="90"/>
      <c r="P272" s="90"/>
      <c r="Q272" s="90"/>
      <c r="R272" s="90"/>
      <c r="S272" s="90"/>
      <c r="T272" s="91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170</v>
      </c>
      <c r="AU272" s="16" t="s">
        <v>82</v>
      </c>
    </row>
    <row r="273" s="2" customFormat="1">
      <c r="A273" s="37"/>
      <c r="B273" s="38"/>
      <c r="C273" s="39"/>
      <c r="D273" s="258" t="s">
        <v>172</v>
      </c>
      <c r="E273" s="39"/>
      <c r="F273" s="259" t="s">
        <v>724</v>
      </c>
      <c r="G273" s="39"/>
      <c r="H273" s="39"/>
      <c r="I273" s="209"/>
      <c r="J273" s="39"/>
      <c r="K273" s="39"/>
      <c r="L273" s="43"/>
      <c r="M273" s="256"/>
      <c r="N273" s="257"/>
      <c r="O273" s="90"/>
      <c r="P273" s="90"/>
      <c r="Q273" s="90"/>
      <c r="R273" s="90"/>
      <c r="S273" s="90"/>
      <c r="T273" s="91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6" t="s">
        <v>172</v>
      </c>
      <c r="AU273" s="16" t="s">
        <v>82</v>
      </c>
    </row>
    <row r="274" s="2" customFormat="1">
      <c r="A274" s="37"/>
      <c r="B274" s="38"/>
      <c r="C274" s="39"/>
      <c r="D274" s="254" t="s">
        <v>660</v>
      </c>
      <c r="E274" s="39"/>
      <c r="F274" s="271" t="s">
        <v>725</v>
      </c>
      <c r="G274" s="39"/>
      <c r="H274" s="39"/>
      <c r="I274" s="209"/>
      <c r="J274" s="39"/>
      <c r="K274" s="39"/>
      <c r="L274" s="43"/>
      <c r="M274" s="256"/>
      <c r="N274" s="257"/>
      <c r="O274" s="90"/>
      <c r="P274" s="90"/>
      <c r="Q274" s="90"/>
      <c r="R274" s="90"/>
      <c r="S274" s="90"/>
      <c r="T274" s="91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660</v>
      </c>
      <c r="AU274" s="16" t="s">
        <v>82</v>
      </c>
    </row>
    <row r="275" s="13" customFormat="1">
      <c r="A275" s="13"/>
      <c r="B275" s="260"/>
      <c r="C275" s="261"/>
      <c r="D275" s="254" t="s">
        <v>174</v>
      </c>
      <c r="E275" s="262" t="s">
        <v>1</v>
      </c>
      <c r="F275" s="263" t="s">
        <v>711</v>
      </c>
      <c r="G275" s="261"/>
      <c r="H275" s="264">
        <v>12.096</v>
      </c>
      <c r="I275" s="265"/>
      <c r="J275" s="261"/>
      <c r="K275" s="261"/>
      <c r="L275" s="266"/>
      <c r="M275" s="267"/>
      <c r="N275" s="268"/>
      <c r="O275" s="268"/>
      <c r="P275" s="268"/>
      <c r="Q275" s="268"/>
      <c r="R275" s="268"/>
      <c r="S275" s="268"/>
      <c r="T275" s="26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70" t="s">
        <v>174</v>
      </c>
      <c r="AU275" s="270" t="s">
        <v>82</v>
      </c>
      <c r="AV275" s="13" t="s">
        <v>82</v>
      </c>
      <c r="AW275" s="13" t="s">
        <v>30</v>
      </c>
      <c r="AX275" s="13" t="s">
        <v>80</v>
      </c>
      <c r="AY275" s="270" t="s">
        <v>161</v>
      </c>
    </row>
    <row r="276" s="12" customFormat="1" ht="22.8" customHeight="1">
      <c r="A276" s="12"/>
      <c r="B276" s="225"/>
      <c r="C276" s="226"/>
      <c r="D276" s="227" t="s">
        <v>72</v>
      </c>
      <c r="E276" s="239" t="s">
        <v>431</v>
      </c>
      <c r="F276" s="239" t="s">
        <v>432</v>
      </c>
      <c r="G276" s="226"/>
      <c r="H276" s="226"/>
      <c r="I276" s="229"/>
      <c r="J276" s="240">
        <f>BK276</f>
        <v>0</v>
      </c>
      <c r="K276" s="226"/>
      <c r="L276" s="231"/>
      <c r="M276" s="232"/>
      <c r="N276" s="233"/>
      <c r="O276" s="233"/>
      <c r="P276" s="234">
        <f>SUM(P277:P280)</f>
        <v>0</v>
      </c>
      <c r="Q276" s="233"/>
      <c r="R276" s="234">
        <f>SUM(R277:R280)</f>
        <v>0</v>
      </c>
      <c r="S276" s="233"/>
      <c r="T276" s="235">
        <f>SUM(T277:T280)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36" t="s">
        <v>80</v>
      </c>
      <c r="AT276" s="237" t="s">
        <v>72</v>
      </c>
      <c r="AU276" s="237" t="s">
        <v>80</v>
      </c>
      <c r="AY276" s="236" t="s">
        <v>161</v>
      </c>
      <c r="BK276" s="238">
        <f>SUM(BK277:BK280)</f>
        <v>0</v>
      </c>
    </row>
    <row r="277" s="2" customFormat="1" ht="24.15" customHeight="1">
      <c r="A277" s="37"/>
      <c r="B277" s="38"/>
      <c r="C277" s="241" t="s">
        <v>340</v>
      </c>
      <c r="D277" s="241" t="s">
        <v>163</v>
      </c>
      <c r="E277" s="242" t="s">
        <v>726</v>
      </c>
      <c r="F277" s="243" t="s">
        <v>727</v>
      </c>
      <c r="G277" s="244" t="s">
        <v>222</v>
      </c>
      <c r="H277" s="245">
        <v>107.735</v>
      </c>
      <c r="I277" s="246"/>
      <c r="J277" s="247">
        <f>ROUND(I277*H277,2)</f>
        <v>0</v>
      </c>
      <c r="K277" s="243" t="s">
        <v>651</v>
      </c>
      <c r="L277" s="43"/>
      <c r="M277" s="248" t="s">
        <v>1</v>
      </c>
      <c r="N277" s="249" t="s">
        <v>38</v>
      </c>
      <c r="O277" s="90"/>
      <c r="P277" s="250">
        <f>O277*H277</f>
        <v>0</v>
      </c>
      <c r="Q277" s="250">
        <v>0</v>
      </c>
      <c r="R277" s="250">
        <f>Q277*H277</f>
        <v>0</v>
      </c>
      <c r="S277" s="250">
        <v>0</v>
      </c>
      <c r="T277" s="251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52" t="s">
        <v>168</v>
      </c>
      <c r="AT277" s="252" t="s">
        <v>163</v>
      </c>
      <c r="AU277" s="252" t="s">
        <v>82</v>
      </c>
      <c r="AY277" s="16" t="s">
        <v>161</v>
      </c>
      <c r="BE277" s="253">
        <f>IF(N277="základní",J277,0)</f>
        <v>0</v>
      </c>
      <c r="BF277" s="253">
        <f>IF(N277="snížená",J277,0)</f>
        <v>0</v>
      </c>
      <c r="BG277" s="253">
        <f>IF(N277="zákl. přenesená",J277,0)</f>
        <v>0</v>
      </c>
      <c r="BH277" s="253">
        <f>IF(N277="sníž. přenesená",J277,0)</f>
        <v>0</v>
      </c>
      <c r="BI277" s="253">
        <f>IF(N277="nulová",J277,0)</f>
        <v>0</v>
      </c>
      <c r="BJ277" s="16" t="s">
        <v>80</v>
      </c>
      <c r="BK277" s="253">
        <f>ROUND(I277*H277,2)</f>
        <v>0</v>
      </c>
      <c r="BL277" s="16" t="s">
        <v>168</v>
      </c>
      <c r="BM277" s="252" t="s">
        <v>728</v>
      </c>
    </row>
    <row r="278" s="2" customFormat="1">
      <c r="A278" s="37"/>
      <c r="B278" s="38"/>
      <c r="C278" s="39"/>
      <c r="D278" s="254" t="s">
        <v>170</v>
      </c>
      <c r="E278" s="39"/>
      <c r="F278" s="255" t="s">
        <v>729</v>
      </c>
      <c r="G278" s="39"/>
      <c r="H278" s="39"/>
      <c r="I278" s="209"/>
      <c r="J278" s="39"/>
      <c r="K278" s="39"/>
      <c r="L278" s="43"/>
      <c r="M278" s="256"/>
      <c r="N278" s="257"/>
      <c r="O278" s="90"/>
      <c r="P278" s="90"/>
      <c r="Q278" s="90"/>
      <c r="R278" s="90"/>
      <c r="S278" s="90"/>
      <c r="T278" s="91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170</v>
      </c>
      <c r="AU278" s="16" t="s">
        <v>82</v>
      </c>
    </row>
    <row r="279" s="2" customFormat="1">
      <c r="A279" s="37"/>
      <c r="B279" s="38"/>
      <c r="C279" s="39"/>
      <c r="D279" s="258" t="s">
        <v>172</v>
      </c>
      <c r="E279" s="39"/>
      <c r="F279" s="259" t="s">
        <v>730</v>
      </c>
      <c r="G279" s="39"/>
      <c r="H279" s="39"/>
      <c r="I279" s="209"/>
      <c r="J279" s="39"/>
      <c r="K279" s="39"/>
      <c r="L279" s="43"/>
      <c r="M279" s="256"/>
      <c r="N279" s="257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172</v>
      </c>
      <c r="AU279" s="16" t="s">
        <v>82</v>
      </c>
    </row>
    <row r="280" s="2" customFormat="1">
      <c r="A280" s="37"/>
      <c r="B280" s="38"/>
      <c r="C280" s="39"/>
      <c r="D280" s="254" t="s">
        <v>660</v>
      </c>
      <c r="E280" s="39"/>
      <c r="F280" s="271" t="s">
        <v>731</v>
      </c>
      <c r="G280" s="39"/>
      <c r="H280" s="39"/>
      <c r="I280" s="209"/>
      <c r="J280" s="39"/>
      <c r="K280" s="39"/>
      <c r="L280" s="43"/>
      <c r="M280" s="256"/>
      <c r="N280" s="257"/>
      <c r="O280" s="90"/>
      <c r="P280" s="90"/>
      <c r="Q280" s="90"/>
      <c r="R280" s="90"/>
      <c r="S280" s="90"/>
      <c r="T280" s="91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6" t="s">
        <v>660</v>
      </c>
      <c r="AU280" s="16" t="s">
        <v>82</v>
      </c>
    </row>
    <row r="281" s="12" customFormat="1" ht="25.92" customHeight="1">
      <c r="A281" s="12"/>
      <c r="B281" s="225"/>
      <c r="C281" s="226"/>
      <c r="D281" s="227" t="s">
        <v>72</v>
      </c>
      <c r="E281" s="228" t="s">
        <v>214</v>
      </c>
      <c r="F281" s="228" t="s">
        <v>732</v>
      </c>
      <c r="G281" s="226"/>
      <c r="H281" s="226"/>
      <c r="I281" s="229"/>
      <c r="J281" s="230">
        <f>BK281</f>
        <v>0</v>
      </c>
      <c r="K281" s="226"/>
      <c r="L281" s="231"/>
      <c r="M281" s="232"/>
      <c r="N281" s="233"/>
      <c r="O281" s="233"/>
      <c r="P281" s="234">
        <f>P282+P287</f>
        <v>0</v>
      </c>
      <c r="Q281" s="233"/>
      <c r="R281" s="234">
        <f>R282+R287</f>
        <v>0</v>
      </c>
      <c r="S281" s="233"/>
      <c r="T281" s="235">
        <f>T282+T287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36" t="s">
        <v>182</v>
      </c>
      <c r="AT281" s="237" t="s">
        <v>72</v>
      </c>
      <c r="AU281" s="237" t="s">
        <v>73</v>
      </c>
      <c r="AY281" s="236" t="s">
        <v>161</v>
      </c>
      <c r="BK281" s="238">
        <f>BK282+BK287</f>
        <v>0</v>
      </c>
    </row>
    <row r="282" s="12" customFormat="1" ht="22.8" customHeight="1">
      <c r="A282" s="12"/>
      <c r="B282" s="225"/>
      <c r="C282" s="226"/>
      <c r="D282" s="227" t="s">
        <v>72</v>
      </c>
      <c r="E282" s="239" t="s">
        <v>733</v>
      </c>
      <c r="F282" s="239" t="s">
        <v>734</v>
      </c>
      <c r="G282" s="226"/>
      <c r="H282" s="226"/>
      <c r="I282" s="229"/>
      <c r="J282" s="240">
        <f>BK282</f>
        <v>0</v>
      </c>
      <c r="K282" s="226"/>
      <c r="L282" s="231"/>
      <c r="M282" s="232"/>
      <c r="N282" s="233"/>
      <c r="O282" s="233"/>
      <c r="P282" s="234">
        <f>SUM(P283:P286)</f>
        <v>0</v>
      </c>
      <c r="Q282" s="233"/>
      <c r="R282" s="234">
        <f>SUM(R283:R286)</f>
        <v>0</v>
      </c>
      <c r="S282" s="233"/>
      <c r="T282" s="235">
        <f>SUM(T283:T286)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36" t="s">
        <v>182</v>
      </c>
      <c r="AT282" s="237" t="s">
        <v>72</v>
      </c>
      <c r="AU282" s="237" t="s">
        <v>80</v>
      </c>
      <c r="AY282" s="236" t="s">
        <v>161</v>
      </c>
      <c r="BK282" s="238">
        <f>SUM(BK283:BK286)</f>
        <v>0</v>
      </c>
    </row>
    <row r="283" s="2" customFormat="1" ht="16.5" customHeight="1">
      <c r="A283" s="37"/>
      <c r="B283" s="38"/>
      <c r="C283" s="241" t="s">
        <v>345</v>
      </c>
      <c r="D283" s="241" t="s">
        <v>163</v>
      </c>
      <c r="E283" s="242" t="s">
        <v>735</v>
      </c>
      <c r="F283" s="243" t="s">
        <v>736</v>
      </c>
      <c r="G283" s="244" t="s">
        <v>294</v>
      </c>
      <c r="H283" s="245">
        <v>1</v>
      </c>
      <c r="I283" s="246"/>
      <c r="J283" s="247">
        <f>ROUND(I283*H283,2)</f>
        <v>0</v>
      </c>
      <c r="K283" s="243" t="s">
        <v>651</v>
      </c>
      <c r="L283" s="43"/>
      <c r="M283" s="248" t="s">
        <v>1</v>
      </c>
      <c r="N283" s="249" t="s">
        <v>38</v>
      </c>
      <c r="O283" s="90"/>
      <c r="P283" s="250">
        <f>O283*H283</f>
        <v>0</v>
      </c>
      <c r="Q283" s="250">
        <v>0</v>
      </c>
      <c r="R283" s="250">
        <f>Q283*H283</f>
        <v>0</v>
      </c>
      <c r="S283" s="250">
        <v>0</v>
      </c>
      <c r="T283" s="251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52" t="s">
        <v>737</v>
      </c>
      <c r="AT283" s="252" t="s">
        <v>163</v>
      </c>
      <c r="AU283" s="252" t="s">
        <v>82</v>
      </c>
      <c r="AY283" s="16" t="s">
        <v>161</v>
      </c>
      <c r="BE283" s="253">
        <f>IF(N283="základní",J283,0)</f>
        <v>0</v>
      </c>
      <c r="BF283" s="253">
        <f>IF(N283="snížená",J283,0)</f>
        <v>0</v>
      </c>
      <c r="BG283" s="253">
        <f>IF(N283="zákl. přenesená",J283,0)</f>
        <v>0</v>
      </c>
      <c r="BH283" s="253">
        <f>IF(N283="sníž. přenesená",J283,0)</f>
        <v>0</v>
      </c>
      <c r="BI283" s="253">
        <f>IF(N283="nulová",J283,0)</f>
        <v>0</v>
      </c>
      <c r="BJ283" s="16" t="s">
        <v>80</v>
      </c>
      <c r="BK283" s="253">
        <f>ROUND(I283*H283,2)</f>
        <v>0</v>
      </c>
      <c r="BL283" s="16" t="s">
        <v>737</v>
      </c>
      <c r="BM283" s="252" t="s">
        <v>738</v>
      </c>
    </row>
    <row r="284" s="2" customFormat="1">
      <c r="A284" s="37"/>
      <c r="B284" s="38"/>
      <c r="C284" s="39"/>
      <c r="D284" s="254" t="s">
        <v>170</v>
      </c>
      <c r="E284" s="39"/>
      <c r="F284" s="255" t="s">
        <v>739</v>
      </c>
      <c r="G284" s="39"/>
      <c r="H284" s="39"/>
      <c r="I284" s="209"/>
      <c r="J284" s="39"/>
      <c r="K284" s="39"/>
      <c r="L284" s="43"/>
      <c r="M284" s="256"/>
      <c r="N284" s="257"/>
      <c r="O284" s="90"/>
      <c r="P284" s="90"/>
      <c r="Q284" s="90"/>
      <c r="R284" s="90"/>
      <c r="S284" s="90"/>
      <c r="T284" s="91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170</v>
      </c>
      <c r="AU284" s="16" t="s">
        <v>82</v>
      </c>
    </row>
    <row r="285" s="2" customFormat="1">
      <c r="A285" s="37"/>
      <c r="B285" s="38"/>
      <c r="C285" s="39"/>
      <c r="D285" s="258" t="s">
        <v>172</v>
      </c>
      <c r="E285" s="39"/>
      <c r="F285" s="259" t="s">
        <v>740</v>
      </c>
      <c r="G285" s="39"/>
      <c r="H285" s="39"/>
      <c r="I285" s="209"/>
      <c r="J285" s="39"/>
      <c r="K285" s="39"/>
      <c r="L285" s="43"/>
      <c r="M285" s="256"/>
      <c r="N285" s="257"/>
      <c r="O285" s="90"/>
      <c r="P285" s="90"/>
      <c r="Q285" s="90"/>
      <c r="R285" s="90"/>
      <c r="S285" s="90"/>
      <c r="T285" s="91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6" t="s">
        <v>172</v>
      </c>
      <c r="AU285" s="16" t="s">
        <v>82</v>
      </c>
    </row>
    <row r="286" s="13" customFormat="1">
      <c r="A286" s="13"/>
      <c r="B286" s="260"/>
      <c r="C286" s="261"/>
      <c r="D286" s="254" t="s">
        <v>174</v>
      </c>
      <c r="E286" s="262" t="s">
        <v>1</v>
      </c>
      <c r="F286" s="263" t="s">
        <v>80</v>
      </c>
      <c r="G286" s="261"/>
      <c r="H286" s="264">
        <v>1</v>
      </c>
      <c r="I286" s="265"/>
      <c r="J286" s="261"/>
      <c r="K286" s="261"/>
      <c r="L286" s="266"/>
      <c r="M286" s="267"/>
      <c r="N286" s="268"/>
      <c r="O286" s="268"/>
      <c r="P286" s="268"/>
      <c r="Q286" s="268"/>
      <c r="R286" s="268"/>
      <c r="S286" s="268"/>
      <c r="T286" s="26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70" t="s">
        <v>174</v>
      </c>
      <c r="AU286" s="270" t="s">
        <v>82</v>
      </c>
      <c r="AV286" s="13" t="s">
        <v>82</v>
      </c>
      <c r="AW286" s="13" t="s">
        <v>30</v>
      </c>
      <c r="AX286" s="13" t="s">
        <v>80</v>
      </c>
      <c r="AY286" s="270" t="s">
        <v>161</v>
      </c>
    </row>
    <row r="287" s="12" customFormat="1" ht="22.8" customHeight="1">
      <c r="A287" s="12"/>
      <c r="B287" s="225"/>
      <c r="C287" s="226"/>
      <c r="D287" s="227" t="s">
        <v>72</v>
      </c>
      <c r="E287" s="239" t="s">
        <v>741</v>
      </c>
      <c r="F287" s="239" t="s">
        <v>742</v>
      </c>
      <c r="G287" s="226"/>
      <c r="H287" s="226"/>
      <c r="I287" s="229"/>
      <c r="J287" s="240">
        <f>BK287</f>
        <v>0</v>
      </c>
      <c r="K287" s="226"/>
      <c r="L287" s="231"/>
      <c r="M287" s="232"/>
      <c r="N287" s="233"/>
      <c r="O287" s="233"/>
      <c r="P287" s="234">
        <f>SUM(P288:P293)</f>
        <v>0</v>
      </c>
      <c r="Q287" s="233"/>
      <c r="R287" s="234">
        <f>SUM(R288:R293)</f>
        <v>0</v>
      </c>
      <c r="S287" s="233"/>
      <c r="T287" s="235">
        <f>SUM(T288:T293)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36" t="s">
        <v>182</v>
      </c>
      <c r="AT287" s="237" t="s">
        <v>72</v>
      </c>
      <c r="AU287" s="237" t="s">
        <v>80</v>
      </c>
      <c r="AY287" s="236" t="s">
        <v>161</v>
      </c>
      <c r="BK287" s="238">
        <f>SUM(BK288:BK293)</f>
        <v>0</v>
      </c>
    </row>
    <row r="288" s="2" customFormat="1" ht="21.75" customHeight="1">
      <c r="A288" s="37"/>
      <c r="B288" s="38"/>
      <c r="C288" s="241" t="s">
        <v>361</v>
      </c>
      <c r="D288" s="241" t="s">
        <v>163</v>
      </c>
      <c r="E288" s="242" t="s">
        <v>743</v>
      </c>
      <c r="F288" s="243" t="s">
        <v>744</v>
      </c>
      <c r="G288" s="244" t="s">
        <v>745</v>
      </c>
      <c r="H288" s="245">
        <v>1</v>
      </c>
      <c r="I288" s="246"/>
      <c r="J288" s="247">
        <f>ROUND(I288*H288,2)</f>
        <v>0</v>
      </c>
      <c r="K288" s="243" t="s">
        <v>651</v>
      </c>
      <c r="L288" s="43"/>
      <c r="M288" s="248" t="s">
        <v>1</v>
      </c>
      <c r="N288" s="249" t="s">
        <v>38</v>
      </c>
      <c r="O288" s="90"/>
      <c r="P288" s="250">
        <f>O288*H288</f>
        <v>0</v>
      </c>
      <c r="Q288" s="250">
        <v>0</v>
      </c>
      <c r="R288" s="250">
        <f>Q288*H288</f>
        <v>0</v>
      </c>
      <c r="S288" s="250">
        <v>0</v>
      </c>
      <c r="T288" s="25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52" t="s">
        <v>737</v>
      </c>
      <c r="AT288" s="252" t="s">
        <v>163</v>
      </c>
      <c r="AU288" s="252" t="s">
        <v>82</v>
      </c>
      <c r="AY288" s="16" t="s">
        <v>161</v>
      </c>
      <c r="BE288" s="253">
        <f>IF(N288="základní",J288,0)</f>
        <v>0</v>
      </c>
      <c r="BF288" s="253">
        <f>IF(N288="snížená",J288,0)</f>
        <v>0</v>
      </c>
      <c r="BG288" s="253">
        <f>IF(N288="zákl. přenesená",J288,0)</f>
        <v>0</v>
      </c>
      <c r="BH288" s="253">
        <f>IF(N288="sníž. přenesená",J288,0)</f>
        <v>0</v>
      </c>
      <c r="BI288" s="253">
        <f>IF(N288="nulová",J288,0)</f>
        <v>0</v>
      </c>
      <c r="BJ288" s="16" t="s">
        <v>80</v>
      </c>
      <c r="BK288" s="253">
        <f>ROUND(I288*H288,2)</f>
        <v>0</v>
      </c>
      <c r="BL288" s="16" t="s">
        <v>737</v>
      </c>
      <c r="BM288" s="252" t="s">
        <v>746</v>
      </c>
    </row>
    <row r="289" s="2" customFormat="1">
      <c r="A289" s="37"/>
      <c r="B289" s="38"/>
      <c r="C289" s="39"/>
      <c r="D289" s="254" t="s">
        <v>170</v>
      </c>
      <c r="E289" s="39"/>
      <c r="F289" s="255" t="s">
        <v>747</v>
      </c>
      <c r="G289" s="39"/>
      <c r="H289" s="39"/>
      <c r="I289" s="209"/>
      <c r="J289" s="39"/>
      <c r="K289" s="39"/>
      <c r="L289" s="43"/>
      <c r="M289" s="256"/>
      <c r="N289" s="257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170</v>
      </c>
      <c r="AU289" s="16" t="s">
        <v>82</v>
      </c>
    </row>
    <row r="290" s="2" customFormat="1">
      <c r="A290" s="37"/>
      <c r="B290" s="38"/>
      <c r="C290" s="39"/>
      <c r="D290" s="258" t="s">
        <v>172</v>
      </c>
      <c r="E290" s="39"/>
      <c r="F290" s="259" t="s">
        <v>748</v>
      </c>
      <c r="G290" s="39"/>
      <c r="H290" s="39"/>
      <c r="I290" s="209"/>
      <c r="J290" s="39"/>
      <c r="K290" s="39"/>
      <c r="L290" s="43"/>
      <c r="M290" s="256"/>
      <c r="N290" s="257"/>
      <c r="O290" s="90"/>
      <c r="P290" s="90"/>
      <c r="Q290" s="90"/>
      <c r="R290" s="90"/>
      <c r="S290" s="90"/>
      <c r="T290" s="91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6" t="s">
        <v>172</v>
      </c>
      <c r="AU290" s="16" t="s">
        <v>82</v>
      </c>
    </row>
    <row r="291" s="2" customFormat="1" ht="21.75" customHeight="1">
      <c r="A291" s="37"/>
      <c r="B291" s="38"/>
      <c r="C291" s="241" t="s">
        <v>368</v>
      </c>
      <c r="D291" s="241" t="s">
        <v>163</v>
      </c>
      <c r="E291" s="242" t="s">
        <v>749</v>
      </c>
      <c r="F291" s="243" t="s">
        <v>750</v>
      </c>
      <c r="G291" s="244" t="s">
        <v>285</v>
      </c>
      <c r="H291" s="245">
        <v>42</v>
      </c>
      <c r="I291" s="246"/>
      <c r="J291" s="247">
        <f>ROUND(I291*H291,2)</f>
        <v>0</v>
      </c>
      <c r="K291" s="243" t="s">
        <v>651</v>
      </c>
      <c r="L291" s="43"/>
      <c r="M291" s="248" t="s">
        <v>1</v>
      </c>
      <c r="N291" s="249" t="s">
        <v>38</v>
      </c>
      <c r="O291" s="90"/>
      <c r="P291" s="250">
        <f>O291*H291</f>
        <v>0</v>
      </c>
      <c r="Q291" s="250">
        <v>0</v>
      </c>
      <c r="R291" s="250">
        <f>Q291*H291</f>
        <v>0</v>
      </c>
      <c r="S291" s="250">
        <v>0</v>
      </c>
      <c r="T291" s="251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52" t="s">
        <v>737</v>
      </c>
      <c r="AT291" s="252" t="s">
        <v>163</v>
      </c>
      <c r="AU291" s="252" t="s">
        <v>82</v>
      </c>
      <c r="AY291" s="16" t="s">
        <v>161</v>
      </c>
      <c r="BE291" s="253">
        <f>IF(N291="základní",J291,0)</f>
        <v>0</v>
      </c>
      <c r="BF291" s="253">
        <f>IF(N291="snížená",J291,0)</f>
        <v>0</v>
      </c>
      <c r="BG291" s="253">
        <f>IF(N291="zákl. přenesená",J291,0)</f>
        <v>0</v>
      </c>
      <c r="BH291" s="253">
        <f>IF(N291="sníž. přenesená",J291,0)</f>
        <v>0</v>
      </c>
      <c r="BI291" s="253">
        <f>IF(N291="nulová",J291,0)</f>
        <v>0</v>
      </c>
      <c r="BJ291" s="16" t="s">
        <v>80</v>
      </c>
      <c r="BK291" s="253">
        <f>ROUND(I291*H291,2)</f>
        <v>0</v>
      </c>
      <c r="BL291" s="16" t="s">
        <v>737</v>
      </c>
      <c r="BM291" s="252" t="s">
        <v>751</v>
      </c>
    </row>
    <row r="292" s="2" customFormat="1">
      <c r="A292" s="37"/>
      <c r="B292" s="38"/>
      <c r="C292" s="39"/>
      <c r="D292" s="254" t="s">
        <v>170</v>
      </c>
      <c r="E292" s="39"/>
      <c r="F292" s="255" t="s">
        <v>752</v>
      </c>
      <c r="G292" s="39"/>
      <c r="H292" s="39"/>
      <c r="I292" s="209"/>
      <c r="J292" s="39"/>
      <c r="K292" s="39"/>
      <c r="L292" s="43"/>
      <c r="M292" s="256"/>
      <c r="N292" s="257"/>
      <c r="O292" s="90"/>
      <c r="P292" s="90"/>
      <c r="Q292" s="90"/>
      <c r="R292" s="90"/>
      <c r="S292" s="90"/>
      <c r="T292" s="91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170</v>
      </c>
      <c r="AU292" s="16" t="s">
        <v>82</v>
      </c>
    </row>
    <row r="293" s="2" customFormat="1">
      <c r="A293" s="37"/>
      <c r="B293" s="38"/>
      <c r="C293" s="39"/>
      <c r="D293" s="258" t="s">
        <v>172</v>
      </c>
      <c r="E293" s="39"/>
      <c r="F293" s="259" t="s">
        <v>753</v>
      </c>
      <c r="G293" s="39"/>
      <c r="H293" s="39"/>
      <c r="I293" s="209"/>
      <c r="J293" s="39"/>
      <c r="K293" s="39"/>
      <c r="L293" s="43"/>
      <c r="M293" s="293"/>
      <c r="N293" s="294"/>
      <c r="O293" s="295"/>
      <c r="P293" s="295"/>
      <c r="Q293" s="295"/>
      <c r="R293" s="295"/>
      <c r="S293" s="295"/>
      <c r="T293" s="296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6" t="s">
        <v>172</v>
      </c>
      <c r="AU293" s="16" t="s">
        <v>82</v>
      </c>
    </row>
    <row r="294" s="2" customFormat="1" ht="6.96" customHeight="1">
      <c r="A294" s="37"/>
      <c r="B294" s="65"/>
      <c r="C294" s="66"/>
      <c r="D294" s="66"/>
      <c r="E294" s="66"/>
      <c r="F294" s="66"/>
      <c r="G294" s="66"/>
      <c r="H294" s="66"/>
      <c r="I294" s="66"/>
      <c r="J294" s="66"/>
      <c r="K294" s="66"/>
      <c r="L294" s="43"/>
      <c r="M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</row>
  </sheetData>
  <sheetProtection sheet="1" autoFilter="0" formatColumns="0" formatRows="0" objects="1" scenarios="1" spinCount="100000" saltValue="bcRTmWe1TOVSl2nmY5fT4i3put+Zulfz4BHrpxfq7QoRIUwI5H5sjFGuzVefxo7kiCwvT1mJewZu1o2aOM/pPw==" hashValue="eQ9TntDCwd5Ki2ynJCIykrWX7kgjT62pVd+yNTywx1TgU6D3tLpWE3f3T6E1+X+E76JquZJx5qO09+RkqADqAg==" algorithmName="SHA-512" password="CC35"/>
  <autoFilter ref="C140:K293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3:F113"/>
    <mergeCell ref="D114:F114"/>
    <mergeCell ref="D115:F115"/>
    <mergeCell ref="D116:F116"/>
    <mergeCell ref="D117:F117"/>
    <mergeCell ref="E129:H129"/>
    <mergeCell ref="E131:H131"/>
    <mergeCell ref="E133:H133"/>
    <mergeCell ref="L2:V2"/>
  </mergeCells>
  <hyperlinks>
    <hyperlink ref="F146" r:id="rId1" display="https://podminky.urs.cz/item/CS_URS_2023_01/115101201"/>
    <hyperlink ref="F149" r:id="rId2" display="https://podminky.urs.cz/item/CS_URS_2023_01/115101301"/>
    <hyperlink ref="F152" r:id="rId3" display="https://podminky.urs.cz/item/CS_URS_2023_01/119001401"/>
    <hyperlink ref="F155" r:id="rId4" display="https://podminky.urs.cz/item/CS_URS_2023_01/129001101"/>
    <hyperlink ref="F158" r:id="rId5" display="https://podminky.urs.cz/item/CS_URS_2023_01/132212221"/>
    <hyperlink ref="F162" r:id="rId6" display="https://podminky.urs.cz/item/CS_URS_2023_01/151101101"/>
    <hyperlink ref="F166" r:id="rId7" display="https://podminky.urs.cz/item/CS_URS_2023_01/151101111"/>
    <hyperlink ref="F169" r:id="rId8" display="https://podminky.urs.cz/item/CS_URS_2023_01/162751117"/>
    <hyperlink ref="F173" r:id="rId9" display="https://podminky.urs.cz/item/CS_URS_2023_01/162751119"/>
    <hyperlink ref="F177" r:id="rId10" display="https://podminky.urs.cz/item/CS_URS_2023_01/167111101"/>
    <hyperlink ref="F181" r:id="rId11" display="https://podminky.urs.cz/item/CS_URS_2023_01/171201221"/>
    <hyperlink ref="F185" r:id="rId12" display="https://podminky.urs.cz/item/CS_URS_2023_01/171251201"/>
    <hyperlink ref="F189" r:id="rId13" display="https://podminky.urs.cz/item/CS_URS_2023_01/174111101"/>
    <hyperlink ref="F196" r:id="rId14" display="https://podminky.urs.cz/item/CS_URS_2023_01/175111101"/>
    <hyperlink ref="F204" r:id="rId15" display="https://podminky.urs.cz/item/CS_URS_2021_01/359901211"/>
    <hyperlink ref="F210" r:id="rId16" display="https://podminky.urs.cz/item/CS_URS_2021_01/451573111"/>
    <hyperlink ref="F216" r:id="rId17" display="https://podminky.urs.cz/item/CS_URS_2021_01/564851111"/>
    <hyperlink ref="F220" r:id="rId18" display="https://podminky.urs.cz/item/CS_URS_2021_01/564851112"/>
    <hyperlink ref="F224" r:id="rId19" display="https://podminky.urs.cz/item/CS_URS_2021_01/565155121"/>
    <hyperlink ref="F229" r:id="rId20" display="https://podminky.urs.cz/item/CS_URS_2021_01/573191111"/>
    <hyperlink ref="F234" r:id="rId21" display="https://podminky.urs.cz/item/CS_URS_2021_01/573211107"/>
    <hyperlink ref="F238" r:id="rId22" display="https://podminky.urs.cz/item/CS_URS_2021_01/577134221"/>
    <hyperlink ref="F244" r:id="rId23" display="https://podminky.urs.cz/item/CS_URS_2021_01/820391811"/>
    <hyperlink ref="F249" r:id="rId24" display="https://podminky.urs.cz/item/CS_URS_2021_01/871390420"/>
    <hyperlink ref="F258" r:id="rId25" display="https://podminky.urs.cz/item/CS_URS_2021_01/997221561"/>
    <hyperlink ref="F263" r:id="rId26" display="https://podminky.urs.cz/item/CS_URS_2021_01/997221569"/>
    <hyperlink ref="F268" r:id="rId27" display="https://podminky.urs.cz/item/CS_URS_2021_01/997221612"/>
    <hyperlink ref="F273" r:id="rId28" display="https://podminky.urs.cz/item/CS_URS_2021_01/997221625"/>
    <hyperlink ref="F279" r:id="rId29" display="https://podminky.urs.cz/item/CS_URS_2021_01/998276101"/>
    <hyperlink ref="F285" r:id="rId30" display="https://podminky.urs.cz/item/CS_URS_2021_01/220731051"/>
    <hyperlink ref="F290" r:id="rId31" display="https://podminky.urs.cz/item/CS_URS_2021_01/230170006"/>
    <hyperlink ref="F293" r:id="rId32" display="https://podminky.urs.cz/item/CS_URS_2021_01/230170016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96</v>
      </c>
      <c r="AZ2" s="145" t="s">
        <v>439</v>
      </c>
      <c r="BA2" s="145" t="s">
        <v>1</v>
      </c>
      <c r="BB2" s="145" t="s">
        <v>1</v>
      </c>
      <c r="BC2" s="145" t="s">
        <v>340</v>
      </c>
      <c r="BD2" s="145" t="s">
        <v>82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9"/>
      <c r="AT3" s="16" t="s">
        <v>82</v>
      </c>
      <c r="AZ3" s="145" t="s">
        <v>109</v>
      </c>
      <c r="BA3" s="145" t="s">
        <v>1</v>
      </c>
      <c r="BB3" s="145" t="s">
        <v>1</v>
      </c>
      <c r="BC3" s="145" t="s">
        <v>754</v>
      </c>
      <c r="BD3" s="145" t="s">
        <v>82</v>
      </c>
    </row>
    <row r="4" s="1" customFormat="1" ht="24.96" customHeight="1">
      <c r="B4" s="19"/>
      <c r="D4" s="148" t="s">
        <v>113</v>
      </c>
      <c r="L4" s="19"/>
      <c r="M4" s="149" t="s">
        <v>10</v>
      </c>
      <c r="AT4" s="16" t="s">
        <v>4</v>
      </c>
      <c r="AZ4" s="145" t="s">
        <v>111</v>
      </c>
      <c r="BA4" s="145" t="s">
        <v>1</v>
      </c>
      <c r="BB4" s="145" t="s">
        <v>1</v>
      </c>
      <c r="BC4" s="145" t="s">
        <v>755</v>
      </c>
      <c r="BD4" s="145" t="s">
        <v>82</v>
      </c>
    </row>
    <row r="5" s="1" customFormat="1" ht="6.96" customHeight="1">
      <c r="B5" s="19"/>
      <c r="L5" s="19"/>
      <c r="AZ5" s="145" t="s">
        <v>114</v>
      </c>
      <c r="BA5" s="145" t="s">
        <v>1</v>
      </c>
      <c r="BB5" s="145" t="s">
        <v>1</v>
      </c>
      <c r="BC5" s="145" t="s">
        <v>756</v>
      </c>
      <c r="BD5" s="145" t="s">
        <v>82</v>
      </c>
    </row>
    <row r="6" s="1" customFormat="1" ht="12" customHeight="1">
      <c r="B6" s="19"/>
      <c r="D6" s="150" t="s">
        <v>16</v>
      </c>
      <c r="L6" s="19"/>
      <c r="AZ6" s="145" t="s">
        <v>116</v>
      </c>
      <c r="BA6" s="145" t="s">
        <v>1</v>
      </c>
      <c r="BB6" s="145" t="s">
        <v>1</v>
      </c>
      <c r="BC6" s="145" t="s">
        <v>757</v>
      </c>
      <c r="BD6" s="145" t="s">
        <v>82</v>
      </c>
    </row>
    <row r="7" s="1" customFormat="1" ht="16.5" customHeight="1">
      <c r="B7" s="19"/>
      <c r="E7" s="151" t="str">
        <f>'Rekapitulace stavby'!K6</f>
        <v>Oprava místních komunikací Na Kopci v obci Kravsko</v>
      </c>
      <c r="F7" s="150"/>
      <c r="G7" s="150"/>
      <c r="H7" s="150"/>
      <c r="L7" s="19"/>
    </row>
    <row r="8" s="1" customFormat="1" ht="12" customHeight="1">
      <c r="B8" s="19"/>
      <c r="D8" s="150" t="s">
        <v>118</v>
      </c>
      <c r="L8" s="19"/>
    </row>
    <row r="9" s="2" customFormat="1" ht="16.5" customHeight="1">
      <c r="A9" s="37"/>
      <c r="B9" s="43"/>
      <c r="C9" s="37"/>
      <c r="D9" s="37"/>
      <c r="E9" s="151" t="s">
        <v>758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0" t="s">
        <v>120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2" t="s">
        <v>759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0" t="s">
        <v>18</v>
      </c>
      <c r="E13" s="37"/>
      <c r="F13" s="140" t="s">
        <v>1</v>
      </c>
      <c r="G13" s="37"/>
      <c r="H13" s="37"/>
      <c r="I13" s="150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0" t="s">
        <v>20</v>
      </c>
      <c r="E14" s="37"/>
      <c r="F14" s="140" t="s">
        <v>21</v>
      </c>
      <c r="G14" s="37"/>
      <c r="H14" s="37"/>
      <c r="I14" s="150" t="s">
        <v>22</v>
      </c>
      <c r="J14" s="153" t="str">
        <f>'Rekapitulace stavby'!AN8</f>
        <v>26. 11. 2021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0" t="s">
        <v>24</v>
      </c>
      <c r="E16" s="37"/>
      <c r="F16" s="37"/>
      <c r="G16" s="37"/>
      <c r="H16" s="37"/>
      <c r="I16" s="150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 xml:space="preserve"> </v>
      </c>
      <c r="F17" s="37"/>
      <c r="G17" s="37"/>
      <c r="H17" s="37"/>
      <c r="I17" s="150" t="s">
        <v>26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0" t="s">
        <v>27</v>
      </c>
      <c r="E19" s="37"/>
      <c r="F19" s="37"/>
      <c r="G19" s="37"/>
      <c r="H19" s="37"/>
      <c r="I19" s="150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50" t="s">
        <v>26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0" t="s">
        <v>29</v>
      </c>
      <c r="E22" s="37"/>
      <c r="F22" s="37"/>
      <c r="G22" s="37"/>
      <c r="H22" s="37"/>
      <c r="I22" s="150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 xml:space="preserve"> </v>
      </c>
      <c r="F23" s="37"/>
      <c r="G23" s="37"/>
      <c r="H23" s="37"/>
      <c r="I23" s="150" t="s">
        <v>26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0" t="s">
        <v>31</v>
      </c>
      <c r="E25" s="37"/>
      <c r="F25" s="37"/>
      <c r="G25" s="37"/>
      <c r="H25" s="37"/>
      <c r="I25" s="150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50" t="s">
        <v>26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0" t="s">
        <v>32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8"/>
      <c r="E31" s="158"/>
      <c r="F31" s="158"/>
      <c r="G31" s="158"/>
      <c r="H31" s="158"/>
      <c r="I31" s="158"/>
      <c r="J31" s="158"/>
      <c r="K31" s="15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140" t="s">
        <v>122</v>
      </c>
      <c r="E32" s="37"/>
      <c r="F32" s="37"/>
      <c r="G32" s="37"/>
      <c r="H32" s="37"/>
      <c r="I32" s="37"/>
      <c r="J32" s="159">
        <f>J98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0" t="s">
        <v>123</v>
      </c>
      <c r="E33" s="37"/>
      <c r="F33" s="37"/>
      <c r="G33" s="37"/>
      <c r="H33" s="37"/>
      <c r="I33" s="37"/>
      <c r="J33" s="159">
        <f>J108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25.44" customHeight="1">
      <c r="A34" s="37"/>
      <c r="B34" s="43"/>
      <c r="C34" s="37"/>
      <c r="D34" s="161" t="s">
        <v>33</v>
      </c>
      <c r="E34" s="37"/>
      <c r="F34" s="37"/>
      <c r="G34" s="37"/>
      <c r="H34" s="37"/>
      <c r="I34" s="37"/>
      <c r="J34" s="162">
        <f>ROUND(J32 + J33,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6.96" customHeight="1">
      <c r="A35" s="37"/>
      <c r="B35" s="43"/>
      <c r="C35" s="37"/>
      <c r="D35" s="158"/>
      <c r="E35" s="158"/>
      <c r="F35" s="158"/>
      <c r="G35" s="158"/>
      <c r="H35" s="158"/>
      <c r="I35" s="158"/>
      <c r="J35" s="158"/>
      <c r="K35" s="158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37"/>
      <c r="F36" s="163" t="s">
        <v>35</v>
      </c>
      <c r="G36" s="37"/>
      <c r="H36" s="37"/>
      <c r="I36" s="163" t="s">
        <v>34</v>
      </c>
      <c r="J36" s="163" t="s">
        <v>36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14.4" customHeight="1">
      <c r="A37" s="37"/>
      <c r="B37" s="43"/>
      <c r="C37" s="37"/>
      <c r="D37" s="164" t="s">
        <v>37</v>
      </c>
      <c r="E37" s="150" t="s">
        <v>38</v>
      </c>
      <c r="F37" s="165">
        <f>ROUND((SUM(BE108:BE115) + SUM(BE137:BE317)),  2)</f>
        <v>0</v>
      </c>
      <c r="G37" s="37"/>
      <c r="H37" s="37"/>
      <c r="I37" s="166">
        <v>0.20999999999999999</v>
      </c>
      <c r="J37" s="165">
        <f>ROUND(((SUM(BE108:BE115) + SUM(BE137:BE317))*I37),  2)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150" t="s">
        <v>39</v>
      </c>
      <c r="F38" s="165">
        <f>ROUND((SUM(BF108:BF115) + SUM(BF137:BF317)),  2)</f>
        <v>0</v>
      </c>
      <c r="G38" s="37"/>
      <c r="H38" s="37"/>
      <c r="I38" s="166">
        <v>0.14999999999999999</v>
      </c>
      <c r="J38" s="165">
        <f>ROUND(((SUM(BF108:BF115) + SUM(BF137:BF317))*I38),  2)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0" t="s">
        <v>40</v>
      </c>
      <c r="F39" s="165">
        <f>ROUND((SUM(BG108:BG115) + SUM(BG137:BG317)),  2)</f>
        <v>0</v>
      </c>
      <c r="G39" s="37"/>
      <c r="H39" s="37"/>
      <c r="I39" s="166">
        <v>0.20999999999999999</v>
      </c>
      <c r="J39" s="165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150" t="s">
        <v>41</v>
      </c>
      <c r="F40" s="165">
        <f>ROUND((SUM(BH108:BH115) + SUM(BH137:BH317)),  2)</f>
        <v>0</v>
      </c>
      <c r="G40" s="37"/>
      <c r="H40" s="37"/>
      <c r="I40" s="166">
        <v>0.14999999999999999</v>
      </c>
      <c r="J40" s="165">
        <f>0</f>
        <v>0</v>
      </c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14.4" customHeight="1">
      <c r="A41" s="37"/>
      <c r="B41" s="43"/>
      <c r="C41" s="37"/>
      <c r="D41" s="37"/>
      <c r="E41" s="150" t="s">
        <v>42</v>
      </c>
      <c r="F41" s="165">
        <f>ROUND((SUM(BI108:BI115) + SUM(BI137:BI317)),  2)</f>
        <v>0</v>
      </c>
      <c r="G41" s="37"/>
      <c r="H41" s="37"/>
      <c r="I41" s="166">
        <v>0</v>
      </c>
      <c r="J41" s="165">
        <f>0</f>
        <v>0</v>
      </c>
      <c r="K41" s="37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6.96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5.44" customHeight="1">
      <c r="A43" s="37"/>
      <c r="B43" s="43"/>
      <c r="C43" s="167"/>
      <c r="D43" s="168" t="s">
        <v>43</v>
      </c>
      <c r="E43" s="169"/>
      <c r="F43" s="169"/>
      <c r="G43" s="170" t="s">
        <v>44</v>
      </c>
      <c r="H43" s="171" t="s">
        <v>45</v>
      </c>
      <c r="I43" s="169"/>
      <c r="J43" s="172">
        <f>SUM(J34:J41)</f>
        <v>0</v>
      </c>
      <c r="K43" s="173"/>
      <c r="L43" s="62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14.4" customHeight="1">
      <c r="A44" s="37"/>
      <c r="B44" s="43"/>
      <c r="C44" s="37"/>
      <c r="D44" s="37"/>
      <c r="E44" s="37"/>
      <c r="F44" s="37"/>
      <c r="G44" s="37"/>
      <c r="H44" s="37"/>
      <c r="I44" s="37"/>
      <c r="J44" s="37"/>
      <c r="K44" s="37"/>
      <c r="L44" s="62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4" t="s">
        <v>46</v>
      </c>
      <c r="E50" s="175"/>
      <c r="F50" s="175"/>
      <c r="G50" s="174" t="s">
        <v>47</v>
      </c>
      <c r="H50" s="175"/>
      <c r="I50" s="175"/>
      <c r="J50" s="175"/>
      <c r="K50" s="175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6" t="s">
        <v>48</v>
      </c>
      <c r="E61" s="177"/>
      <c r="F61" s="178" t="s">
        <v>49</v>
      </c>
      <c r="G61" s="176" t="s">
        <v>48</v>
      </c>
      <c r="H61" s="177"/>
      <c r="I61" s="177"/>
      <c r="J61" s="179" t="s">
        <v>49</v>
      </c>
      <c r="K61" s="177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4" t="s">
        <v>50</v>
      </c>
      <c r="E65" s="180"/>
      <c r="F65" s="180"/>
      <c r="G65" s="174" t="s">
        <v>51</v>
      </c>
      <c r="H65" s="180"/>
      <c r="I65" s="180"/>
      <c r="J65" s="180"/>
      <c r="K65" s="180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6" t="s">
        <v>48</v>
      </c>
      <c r="E76" s="177"/>
      <c r="F76" s="178" t="s">
        <v>49</v>
      </c>
      <c r="G76" s="176" t="s">
        <v>48</v>
      </c>
      <c r="H76" s="177"/>
      <c r="I76" s="177"/>
      <c r="J76" s="179" t="s">
        <v>49</v>
      </c>
      <c r="K76" s="177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5" t="str">
        <f>E7</f>
        <v>Oprava místních komunikací Na Kopci v obci Kravsko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118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5" t="s">
        <v>758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120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001 - Místní komunikace 2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 xml:space="preserve"> </v>
      </c>
      <c r="G91" s="39"/>
      <c r="H91" s="39"/>
      <c r="I91" s="31" t="s">
        <v>22</v>
      </c>
      <c r="J91" s="78" t="str">
        <f>IF(J14="","",J14)</f>
        <v>26. 11. 2021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 xml:space="preserve"> </v>
      </c>
      <c r="G93" s="39"/>
      <c r="H93" s="39"/>
      <c r="I93" s="31" t="s">
        <v>29</v>
      </c>
      <c r="J93" s="35" t="str">
        <f>E23</f>
        <v xml:space="preserve"> 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27</v>
      </c>
      <c r="D94" s="39"/>
      <c r="E94" s="39"/>
      <c r="F94" s="26" t="str">
        <f>IF(E20="","",E20)</f>
        <v>Vyplň údaj</v>
      </c>
      <c r="G94" s="39"/>
      <c r="H94" s="39"/>
      <c r="I94" s="31" t="s">
        <v>31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6" t="s">
        <v>125</v>
      </c>
      <c r="D96" s="187"/>
      <c r="E96" s="187"/>
      <c r="F96" s="187"/>
      <c r="G96" s="187"/>
      <c r="H96" s="187"/>
      <c r="I96" s="187"/>
      <c r="J96" s="188" t="s">
        <v>126</v>
      </c>
      <c r="K96" s="187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9" t="s">
        <v>127</v>
      </c>
      <c r="D98" s="39"/>
      <c r="E98" s="39"/>
      <c r="F98" s="39"/>
      <c r="G98" s="39"/>
      <c r="H98" s="39"/>
      <c r="I98" s="39"/>
      <c r="J98" s="109">
        <f>J137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128</v>
      </c>
    </row>
    <row r="99" s="9" customFormat="1" ht="24.96" customHeight="1">
      <c r="A99" s="9"/>
      <c r="B99" s="190"/>
      <c r="C99" s="191"/>
      <c r="D99" s="192" t="s">
        <v>129</v>
      </c>
      <c r="E99" s="193"/>
      <c r="F99" s="193"/>
      <c r="G99" s="193"/>
      <c r="H99" s="193"/>
      <c r="I99" s="193"/>
      <c r="J99" s="194">
        <f>J138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2"/>
      <c r="D100" s="197" t="s">
        <v>130</v>
      </c>
      <c r="E100" s="198"/>
      <c r="F100" s="198"/>
      <c r="G100" s="198"/>
      <c r="H100" s="198"/>
      <c r="I100" s="198"/>
      <c r="J100" s="199">
        <f>J139</f>
        <v>0</v>
      </c>
      <c r="K100" s="132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2"/>
      <c r="D101" s="197" t="s">
        <v>131</v>
      </c>
      <c r="E101" s="198"/>
      <c r="F101" s="198"/>
      <c r="G101" s="198"/>
      <c r="H101" s="198"/>
      <c r="I101" s="198"/>
      <c r="J101" s="199">
        <f>J201</f>
        <v>0</v>
      </c>
      <c r="K101" s="132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2"/>
      <c r="D102" s="197" t="s">
        <v>132</v>
      </c>
      <c r="E102" s="198"/>
      <c r="F102" s="198"/>
      <c r="G102" s="198"/>
      <c r="H102" s="198"/>
      <c r="I102" s="198"/>
      <c r="J102" s="199">
        <f>J240</f>
        <v>0</v>
      </c>
      <c r="K102" s="132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2"/>
      <c r="D103" s="197" t="s">
        <v>133</v>
      </c>
      <c r="E103" s="198"/>
      <c r="F103" s="198"/>
      <c r="G103" s="198"/>
      <c r="H103" s="198"/>
      <c r="I103" s="198"/>
      <c r="J103" s="199">
        <f>J255</f>
        <v>0</v>
      </c>
      <c r="K103" s="132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2"/>
      <c r="D104" s="197" t="s">
        <v>134</v>
      </c>
      <c r="E104" s="198"/>
      <c r="F104" s="198"/>
      <c r="G104" s="198"/>
      <c r="H104" s="198"/>
      <c r="I104" s="198"/>
      <c r="J104" s="199">
        <f>J273</f>
        <v>0</v>
      </c>
      <c r="K104" s="132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2"/>
      <c r="D105" s="197" t="s">
        <v>135</v>
      </c>
      <c r="E105" s="198"/>
      <c r="F105" s="198"/>
      <c r="G105" s="198"/>
      <c r="H105" s="198"/>
      <c r="I105" s="198"/>
      <c r="J105" s="199">
        <f>J314</f>
        <v>0</v>
      </c>
      <c r="K105" s="132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9.28" customHeight="1">
      <c r="A108" s="37"/>
      <c r="B108" s="38"/>
      <c r="C108" s="189" t="s">
        <v>136</v>
      </c>
      <c r="D108" s="39"/>
      <c r="E108" s="39"/>
      <c r="F108" s="39"/>
      <c r="G108" s="39"/>
      <c r="H108" s="39"/>
      <c r="I108" s="39"/>
      <c r="J108" s="201">
        <f>ROUND(J109 + J110 + J111 + J112 + J113 + J114,2)</f>
        <v>0</v>
      </c>
      <c r="K108" s="39"/>
      <c r="L108" s="62"/>
      <c r="N108" s="202" t="s">
        <v>37</v>
      </c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8" customHeight="1">
      <c r="A109" s="37"/>
      <c r="B109" s="38"/>
      <c r="C109" s="39"/>
      <c r="D109" s="203" t="s">
        <v>137</v>
      </c>
      <c r="E109" s="204"/>
      <c r="F109" s="204"/>
      <c r="G109" s="39"/>
      <c r="H109" s="39"/>
      <c r="I109" s="39"/>
      <c r="J109" s="205">
        <v>0</v>
      </c>
      <c r="K109" s="39"/>
      <c r="L109" s="206"/>
      <c r="M109" s="207"/>
      <c r="N109" s="208" t="s">
        <v>38</v>
      </c>
      <c r="O109" s="207"/>
      <c r="P109" s="207"/>
      <c r="Q109" s="207"/>
      <c r="R109" s="207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209"/>
      <c r="AE109" s="209"/>
      <c r="AF109" s="207"/>
      <c r="AG109" s="207"/>
      <c r="AH109" s="207"/>
      <c r="AI109" s="207"/>
      <c r="AJ109" s="207"/>
      <c r="AK109" s="207"/>
      <c r="AL109" s="207"/>
      <c r="AM109" s="207"/>
      <c r="AN109" s="207"/>
      <c r="AO109" s="207"/>
      <c r="AP109" s="207"/>
      <c r="AQ109" s="207"/>
      <c r="AR109" s="207"/>
      <c r="AS109" s="207"/>
      <c r="AT109" s="207"/>
      <c r="AU109" s="207"/>
      <c r="AV109" s="207"/>
      <c r="AW109" s="207"/>
      <c r="AX109" s="207"/>
      <c r="AY109" s="210" t="s">
        <v>138</v>
      </c>
      <c r="AZ109" s="207"/>
      <c r="BA109" s="207"/>
      <c r="BB109" s="207"/>
      <c r="BC109" s="207"/>
      <c r="BD109" s="207"/>
      <c r="BE109" s="211">
        <f>IF(N109="základní",J109,0)</f>
        <v>0</v>
      </c>
      <c r="BF109" s="211">
        <f>IF(N109="snížená",J109,0)</f>
        <v>0</v>
      </c>
      <c r="BG109" s="211">
        <f>IF(N109="zákl. přenesená",J109,0)</f>
        <v>0</v>
      </c>
      <c r="BH109" s="211">
        <f>IF(N109="sníž. přenesená",J109,0)</f>
        <v>0</v>
      </c>
      <c r="BI109" s="211">
        <f>IF(N109="nulová",J109,0)</f>
        <v>0</v>
      </c>
      <c r="BJ109" s="210" t="s">
        <v>80</v>
      </c>
      <c r="BK109" s="207"/>
      <c r="BL109" s="207"/>
      <c r="BM109" s="207"/>
    </row>
    <row r="110" s="2" customFormat="1" ht="18" customHeight="1">
      <c r="A110" s="37"/>
      <c r="B110" s="38"/>
      <c r="C110" s="39"/>
      <c r="D110" s="203" t="s">
        <v>139</v>
      </c>
      <c r="E110" s="204"/>
      <c r="F110" s="204"/>
      <c r="G110" s="39"/>
      <c r="H110" s="39"/>
      <c r="I110" s="39"/>
      <c r="J110" s="205">
        <v>0</v>
      </c>
      <c r="K110" s="39"/>
      <c r="L110" s="206"/>
      <c r="M110" s="207"/>
      <c r="N110" s="208" t="s">
        <v>38</v>
      </c>
      <c r="O110" s="207"/>
      <c r="P110" s="207"/>
      <c r="Q110" s="207"/>
      <c r="R110" s="207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C110" s="209"/>
      <c r="AD110" s="209"/>
      <c r="AE110" s="209"/>
      <c r="AF110" s="207"/>
      <c r="AG110" s="207"/>
      <c r="AH110" s="207"/>
      <c r="AI110" s="207"/>
      <c r="AJ110" s="207"/>
      <c r="AK110" s="207"/>
      <c r="AL110" s="207"/>
      <c r="AM110" s="207"/>
      <c r="AN110" s="207"/>
      <c r="AO110" s="207"/>
      <c r="AP110" s="207"/>
      <c r="AQ110" s="207"/>
      <c r="AR110" s="207"/>
      <c r="AS110" s="207"/>
      <c r="AT110" s="207"/>
      <c r="AU110" s="207"/>
      <c r="AV110" s="207"/>
      <c r="AW110" s="207"/>
      <c r="AX110" s="207"/>
      <c r="AY110" s="210" t="s">
        <v>138</v>
      </c>
      <c r="AZ110" s="207"/>
      <c r="BA110" s="207"/>
      <c r="BB110" s="207"/>
      <c r="BC110" s="207"/>
      <c r="BD110" s="207"/>
      <c r="BE110" s="211">
        <f>IF(N110="základní",J110,0)</f>
        <v>0</v>
      </c>
      <c r="BF110" s="211">
        <f>IF(N110="snížená",J110,0)</f>
        <v>0</v>
      </c>
      <c r="BG110" s="211">
        <f>IF(N110="zákl. přenesená",J110,0)</f>
        <v>0</v>
      </c>
      <c r="BH110" s="211">
        <f>IF(N110="sníž. přenesená",J110,0)</f>
        <v>0</v>
      </c>
      <c r="BI110" s="211">
        <f>IF(N110="nulová",J110,0)</f>
        <v>0</v>
      </c>
      <c r="BJ110" s="210" t="s">
        <v>80</v>
      </c>
      <c r="BK110" s="207"/>
      <c r="BL110" s="207"/>
      <c r="BM110" s="207"/>
    </row>
    <row r="111" s="2" customFormat="1" ht="18" customHeight="1">
      <c r="A111" s="37"/>
      <c r="B111" s="38"/>
      <c r="C111" s="39"/>
      <c r="D111" s="203" t="s">
        <v>140</v>
      </c>
      <c r="E111" s="204"/>
      <c r="F111" s="204"/>
      <c r="G111" s="39"/>
      <c r="H111" s="39"/>
      <c r="I111" s="39"/>
      <c r="J111" s="205">
        <v>0</v>
      </c>
      <c r="K111" s="39"/>
      <c r="L111" s="206"/>
      <c r="M111" s="207"/>
      <c r="N111" s="208" t="s">
        <v>38</v>
      </c>
      <c r="O111" s="207"/>
      <c r="P111" s="207"/>
      <c r="Q111" s="207"/>
      <c r="R111" s="207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209"/>
      <c r="AE111" s="209"/>
      <c r="AF111" s="207"/>
      <c r="AG111" s="207"/>
      <c r="AH111" s="207"/>
      <c r="AI111" s="207"/>
      <c r="AJ111" s="207"/>
      <c r="AK111" s="207"/>
      <c r="AL111" s="207"/>
      <c r="AM111" s="207"/>
      <c r="AN111" s="207"/>
      <c r="AO111" s="207"/>
      <c r="AP111" s="207"/>
      <c r="AQ111" s="207"/>
      <c r="AR111" s="207"/>
      <c r="AS111" s="207"/>
      <c r="AT111" s="207"/>
      <c r="AU111" s="207"/>
      <c r="AV111" s="207"/>
      <c r="AW111" s="207"/>
      <c r="AX111" s="207"/>
      <c r="AY111" s="210" t="s">
        <v>138</v>
      </c>
      <c r="AZ111" s="207"/>
      <c r="BA111" s="207"/>
      <c r="BB111" s="207"/>
      <c r="BC111" s="207"/>
      <c r="BD111" s="207"/>
      <c r="BE111" s="211">
        <f>IF(N111="základní",J111,0)</f>
        <v>0</v>
      </c>
      <c r="BF111" s="211">
        <f>IF(N111="snížená",J111,0)</f>
        <v>0</v>
      </c>
      <c r="BG111" s="211">
        <f>IF(N111="zákl. přenesená",J111,0)</f>
        <v>0</v>
      </c>
      <c r="BH111" s="211">
        <f>IF(N111="sníž. přenesená",J111,0)</f>
        <v>0</v>
      </c>
      <c r="BI111" s="211">
        <f>IF(N111="nulová",J111,0)</f>
        <v>0</v>
      </c>
      <c r="BJ111" s="210" t="s">
        <v>80</v>
      </c>
      <c r="BK111" s="207"/>
      <c r="BL111" s="207"/>
      <c r="BM111" s="207"/>
    </row>
    <row r="112" s="2" customFormat="1" ht="18" customHeight="1">
      <c r="A112" s="37"/>
      <c r="B112" s="38"/>
      <c r="C112" s="39"/>
      <c r="D112" s="203" t="s">
        <v>141</v>
      </c>
      <c r="E112" s="204"/>
      <c r="F112" s="204"/>
      <c r="G112" s="39"/>
      <c r="H112" s="39"/>
      <c r="I112" s="39"/>
      <c r="J112" s="205">
        <v>0</v>
      </c>
      <c r="K112" s="39"/>
      <c r="L112" s="206"/>
      <c r="M112" s="207"/>
      <c r="N112" s="208" t="s">
        <v>38</v>
      </c>
      <c r="O112" s="207"/>
      <c r="P112" s="207"/>
      <c r="Q112" s="207"/>
      <c r="R112" s="207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209"/>
      <c r="AE112" s="209"/>
      <c r="AF112" s="207"/>
      <c r="AG112" s="207"/>
      <c r="AH112" s="207"/>
      <c r="AI112" s="207"/>
      <c r="AJ112" s="207"/>
      <c r="AK112" s="207"/>
      <c r="AL112" s="207"/>
      <c r="AM112" s="207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207"/>
      <c r="AY112" s="210" t="s">
        <v>138</v>
      </c>
      <c r="AZ112" s="207"/>
      <c r="BA112" s="207"/>
      <c r="BB112" s="207"/>
      <c r="BC112" s="207"/>
      <c r="BD112" s="207"/>
      <c r="BE112" s="211">
        <f>IF(N112="základní",J112,0)</f>
        <v>0</v>
      </c>
      <c r="BF112" s="211">
        <f>IF(N112="snížená",J112,0)</f>
        <v>0</v>
      </c>
      <c r="BG112" s="211">
        <f>IF(N112="zákl. přenesená",J112,0)</f>
        <v>0</v>
      </c>
      <c r="BH112" s="211">
        <f>IF(N112="sníž. přenesená",J112,0)</f>
        <v>0</v>
      </c>
      <c r="BI112" s="211">
        <f>IF(N112="nulová",J112,0)</f>
        <v>0</v>
      </c>
      <c r="BJ112" s="210" t="s">
        <v>80</v>
      </c>
      <c r="BK112" s="207"/>
      <c r="BL112" s="207"/>
      <c r="BM112" s="207"/>
    </row>
    <row r="113" s="2" customFormat="1" ht="18" customHeight="1">
      <c r="A113" s="37"/>
      <c r="B113" s="38"/>
      <c r="C113" s="39"/>
      <c r="D113" s="203" t="s">
        <v>142</v>
      </c>
      <c r="E113" s="204"/>
      <c r="F113" s="204"/>
      <c r="G113" s="39"/>
      <c r="H113" s="39"/>
      <c r="I113" s="39"/>
      <c r="J113" s="205">
        <v>0</v>
      </c>
      <c r="K113" s="39"/>
      <c r="L113" s="206"/>
      <c r="M113" s="207"/>
      <c r="N113" s="208" t="s">
        <v>38</v>
      </c>
      <c r="O113" s="207"/>
      <c r="P113" s="207"/>
      <c r="Q113" s="207"/>
      <c r="R113" s="207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7"/>
      <c r="AG113" s="207"/>
      <c r="AH113" s="207"/>
      <c r="AI113" s="207"/>
      <c r="AJ113" s="207"/>
      <c r="AK113" s="207"/>
      <c r="AL113" s="207"/>
      <c r="AM113" s="207"/>
      <c r="AN113" s="207"/>
      <c r="AO113" s="207"/>
      <c r="AP113" s="207"/>
      <c r="AQ113" s="207"/>
      <c r="AR113" s="207"/>
      <c r="AS113" s="207"/>
      <c r="AT113" s="207"/>
      <c r="AU113" s="207"/>
      <c r="AV113" s="207"/>
      <c r="AW113" s="207"/>
      <c r="AX113" s="207"/>
      <c r="AY113" s="210" t="s">
        <v>138</v>
      </c>
      <c r="AZ113" s="207"/>
      <c r="BA113" s="207"/>
      <c r="BB113" s="207"/>
      <c r="BC113" s="207"/>
      <c r="BD113" s="207"/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210" t="s">
        <v>80</v>
      </c>
      <c r="BK113" s="207"/>
      <c r="BL113" s="207"/>
      <c r="BM113" s="207"/>
    </row>
    <row r="114" s="2" customFormat="1" ht="18" customHeight="1">
      <c r="A114" s="37"/>
      <c r="B114" s="38"/>
      <c r="C114" s="39"/>
      <c r="D114" s="204" t="s">
        <v>143</v>
      </c>
      <c r="E114" s="39"/>
      <c r="F114" s="39"/>
      <c r="G114" s="39"/>
      <c r="H114" s="39"/>
      <c r="I114" s="39"/>
      <c r="J114" s="205">
        <f>ROUND(J32*T114,2)</f>
        <v>0</v>
      </c>
      <c r="K114" s="39"/>
      <c r="L114" s="206"/>
      <c r="M114" s="207"/>
      <c r="N114" s="208" t="s">
        <v>38</v>
      </c>
      <c r="O114" s="207"/>
      <c r="P114" s="207"/>
      <c r="Q114" s="207"/>
      <c r="R114" s="207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7"/>
      <c r="AG114" s="207"/>
      <c r="AH114" s="207"/>
      <c r="AI114" s="207"/>
      <c r="AJ114" s="207"/>
      <c r="AK114" s="207"/>
      <c r="AL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207"/>
      <c r="AY114" s="210" t="s">
        <v>144</v>
      </c>
      <c r="AZ114" s="207"/>
      <c r="BA114" s="207"/>
      <c r="BB114" s="207"/>
      <c r="BC114" s="207"/>
      <c r="BD114" s="207"/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210" t="s">
        <v>80</v>
      </c>
      <c r="BK114" s="207"/>
      <c r="BL114" s="207"/>
      <c r="BM114" s="207"/>
    </row>
    <row r="115" s="2" customForma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9.28" customHeight="1">
      <c r="A116" s="37"/>
      <c r="B116" s="38"/>
      <c r="C116" s="212" t="s">
        <v>145</v>
      </c>
      <c r="D116" s="187"/>
      <c r="E116" s="187"/>
      <c r="F116" s="187"/>
      <c r="G116" s="187"/>
      <c r="H116" s="187"/>
      <c r="I116" s="187"/>
      <c r="J116" s="213">
        <f>ROUND(J98+J108,2)</f>
        <v>0</v>
      </c>
      <c r="K116" s="187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21" s="2" customFormat="1" ht="6.96" customHeight="1">
      <c r="A121" s="37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4.96" customHeight="1">
      <c r="A122" s="37"/>
      <c r="B122" s="38"/>
      <c r="C122" s="22" t="s">
        <v>146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16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9"/>
      <c r="D125" s="39"/>
      <c r="E125" s="185" t="str">
        <f>E7</f>
        <v>Oprava místních komunikací Na Kopci v obci Kravsko</v>
      </c>
      <c r="F125" s="31"/>
      <c r="G125" s="31"/>
      <c r="H125" s="31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" customFormat="1" ht="12" customHeight="1">
      <c r="B126" s="20"/>
      <c r="C126" s="31" t="s">
        <v>118</v>
      </c>
      <c r="D126" s="21"/>
      <c r="E126" s="21"/>
      <c r="F126" s="21"/>
      <c r="G126" s="21"/>
      <c r="H126" s="21"/>
      <c r="I126" s="21"/>
      <c r="J126" s="21"/>
      <c r="K126" s="21"/>
      <c r="L126" s="19"/>
    </row>
    <row r="127" s="2" customFormat="1" ht="16.5" customHeight="1">
      <c r="A127" s="37"/>
      <c r="B127" s="38"/>
      <c r="C127" s="39"/>
      <c r="D127" s="39"/>
      <c r="E127" s="185" t="s">
        <v>758</v>
      </c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31" t="s">
        <v>120</v>
      </c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6.5" customHeight="1">
      <c r="A129" s="37"/>
      <c r="B129" s="38"/>
      <c r="C129" s="39"/>
      <c r="D129" s="39"/>
      <c r="E129" s="75" t="str">
        <f>E11</f>
        <v>001 - Místní komunikace 2</v>
      </c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6.96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2" customHeight="1">
      <c r="A131" s="37"/>
      <c r="B131" s="38"/>
      <c r="C131" s="31" t="s">
        <v>20</v>
      </c>
      <c r="D131" s="39"/>
      <c r="E131" s="39"/>
      <c r="F131" s="26" t="str">
        <f>F14</f>
        <v xml:space="preserve"> </v>
      </c>
      <c r="G131" s="39"/>
      <c r="H131" s="39"/>
      <c r="I131" s="31" t="s">
        <v>22</v>
      </c>
      <c r="J131" s="78" t="str">
        <f>IF(J14="","",J14)</f>
        <v>26. 11. 2021</v>
      </c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6.96" customHeight="1">
      <c r="A132" s="37"/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5.15" customHeight="1">
      <c r="A133" s="37"/>
      <c r="B133" s="38"/>
      <c r="C133" s="31" t="s">
        <v>24</v>
      </c>
      <c r="D133" s="39"/>
      <c r="E133" s="39"/>
      <c r="F133" s="26" t="str">
        <f>E17</f>
        <v xml:space="preserve"> </v>
      </c>
      <c r="G133" s="39"/>
      <c r="H133" s="39"/>
      <c r="I133" s="31" t="s">
        <v>29</v>
      </c>
      <c r="J133" s="35" t="str">
        <f>E23</f>
        <v xml:space="preserve"> </v>
      </c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5.15" customHeight="1">
      <c r="A134" s="37"/>
      <c r="B134" s="38"/>
      <c r="C134" s="31" t="s">
        <v>27</v>
      </c>
      <c r="D134" s="39"/>
      <c r="E134" s="39"/>
      <c r="F134" s="26" t="str">
        <f>IF(E20="","",E20)</f>
        <v>Vyplň údaj</v>
      </c>
      <c r="G134" s="39"/>
      <c r="H134" s="39"/>
      <c r="I134" s="31" t="s">
        <v>31</v>
      </c>
      <c r="J134" s="35" t="str">
        <f>E26</f>
        <v xml:space="preserve"> </v>
      </c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10.32" customHeight="1">
      <c r="A135" s="37"/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6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11" customFormat="1" ht="29.28" customHeight="1">
      <c r="A136" s="214"/>
      <c r="B136" s="215"/>
      <c r="C136" s="216" t="s">
        <v>147</v>
      </c>
      <c r="D136" s="217" t="s">
        <v>58</v>
      </c>
      <c r="E136" s="217" t="s">
        <v>54</v>
      </c>
      <c r="F136" s="217" t="s">
        <v>55</v>
      </c>
      <c r="G136" s="217" t="s">
        <v>148</v>
      </c>
      <c r="H136" s="217" t="s">
        <v>149</v>
      </c>
      <c r="I136" s="217" t="s">
        <v>150</v>
      </c>
      <c r="J136" s="217" t="s">
        <v>126</v>
      </c>
      <c r="K136" s="218" t="s">
        <v>151</v>
      </c>
      <c r="L136" s="219"/>
      <c r="M136" s="99" t="s">
        <v>1</v>
      </c>
      <c r="N136" s="100" t="s">
        <v>37</v>
      </c>
      <c r="O136" s="100" t="s">
        <v>152</v>
      </c>
      <c r="P136" s="100" t="s">
        <v>153</v>
      </c>
      <c r="Q136" s="100" t="s">
        <v>154</v>
      </c>
      <c r="R136" s="100" t="s">
        <v>155</v>
      </c>
      <c r="S136" s="100" t="s">
        <v>156</v>
      </c>
      <c r="T136" s="101" t="s">
        <v>157</v>
      </c>
      <c r="U136" s="214"/>
      <c r="V136" s="214"/>
      <c r="W136" s="214"/>
      <c r="X136" s="214"/>
      <c r="Y136" s="214"/>
      <c r="Z136" s="214"/>
      <c r="AA136" s="214"/>
      <c r="AB136" s="214"/>
      <c r="AC136" s="214"/>
      <c r="AD136" s="214"/>
      <c r="AE136" s="214"/>
    </row>
    <row r="137" s="2" customFormat="1" ht="22.8" customHeight="1">
      <c r="A137" s="37"/>
      <c r="B137" s="38"/>
      <c r="C137" s="106" t="s">
        <v>158</v>
      </c>
      <c r="D137" s="39"/>
      <c r="E137" s="39"/>
      <c r="F137" s="39"/>
      <c r="G137" s="39"/>
      <c r="H137" s="39"/>
      <c r="I137" s="39"/>
      <c r="J137" s="220">
        <f>BK137</f>
        <v>0</v>
      </c>
      <c r="K137" s="39"/>
      <c r="L137" s="43"/>
      <c r="M137" s="102"/>
      <c r="N137" s="221"/>
      <c r="O137" s="103"/>
      <c r="P137" s="222">
        <f>P138</f>
        <v>0</v>
      </c>
      <c r="Q137" s="103"/>
      <c r="R137" s="222">
        <f>R138</f>
        <v>102.21092</v>
      </c>
      <c r="S137" s="103"/>
      <c r="T137" s="223">
        <f>T138</f>
        <v>166.88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72</v>
      </c>
      <c r="AU137" s="16" t="s">
        <v>128</v>
      </c>
      <c r="BK137" s="224">
        <f>BK138</f>
        <v>0</v>
      </c>
    </row>
    <row r="138" s="12" customFormat="1" ht="25.92" customHeight="1">
      <c r="A138" s="12"/>
      <c r="B138" s="225"/>
      <c r="C138" s="226"/>
      <c r="D138" s="227" t="s">
        <v>72</v>
      </c>
      <c r="E138" s="228" t="s">
        <v>159</v>
      </c>
      <c r="F138" s="228" t="s">
        <v>160</v>
      </c>
      <c r="G138" s="226"/>
      <c r="H138" s="226"/>
      <c r="I138" s="229"/>
      <c r="J138" s="230">
        <f>BK138</f>
        <v>0</v>
      </c>
      <c r="K138" s="226"/>
      <c r="L138" s="231"/>
      <c r="M138" s="232"/>
      <c r="N138" s="233"/>
      <c r="O138" s="233"/>
      <c r="P138" s="234">
        <f>P139+P201+P240+P255+P273+P314</f>
        <v>0</v>
      </c>
      <c r="Q138" s="233"/>
      <c r="R138" s="234">
        <f>R139+R201+R240+R255+R273+R314</f>
        <v>102.21092</v>
      </c>
      <c r="S138" s="233"/>
      <c r="T138" s="235">
        <f>T139+T201+T240+T255+T273+T314</f>
        <v>166.88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6" t="s">
        <v>80</v>
      </c>
      <c r="AT138" s="237" t="s">
        <v>72</v>
      </c>
      <c r="AU138" s="237" t="s">
        <v>73</v>
      </c>
      <c r="AY138" s="236" t="s">
        <v>161</v>
      </c>
      <c r="BK138" s="238">
        <f>BK139+BK201+BK240+BK255+BK273+BK314</f>
        <v>0</v>
      </c>
    </row>
    <row r="139" s="12" customFormat="1" ht="22.8" customHeight="1">
      <c r="A139" s="12"/>
      <c r="B139" s="225"/>
      <c r="C139" s="226"/>
      <c r="D139" s="227" t="s">
        <v>72</v>
      </c>
      <c r="E139" s="239" t="s">
        <v>80</v>
      </c>
      <c r="F139" s="239" t="s">
        <v>162</v>
      </c>
      <c r="G139" s="226"/>
      <c r="H139" s="226"/>
      <c r="I139" s="229"/>
      <c r="J139" s="240">
        <f>BK139</f>
        <v>0</v>
      </c>
      <c r="K139" s="226"/>
      <c r="L139" s="231"/>
      <c r="M139" s="232"/>
      <c r="N139" s="233"/>
      <c r="O139" s="233"/>
      <c r="P139" s="234">
        <f>SUM(P140:P200)</f>
        <v>0</v>
      </c>
      <c r="Q139" s="233"/>
      <c r="R139" s="234">
        <f>SUM(R140:R200)</f>
        <v>30.5002</v>
      </c>
      <c r="S139" s="233"/>
      <c r="T139" s="235">
        <f>SUM(T140:T200)</f>
        <v>166.88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36" t="s">
        <v>80</v>
      </c>
      <c r="AT139" s="237" t="s">
        <v>72</v>
      </c>
      <c r="AU139" s="237" t="s">
        <v>80</v>
      </c>
      <c r="AY139" s="236" t="s">
        <v>161</v>
      </c>
      <c r="BK139" s="238">
        <f>SUM(BK140:BK200)</f>
        <v>0</v>
      </c>
    </row>
    <row r="140" s="2" customFormat="1" ht="24.15" customHeight="1">
      <c r="A140" s="37"/>
      <c r="B140" s="38"/>
      <c r="C140" s="241" t="s">
        <v>80</v>
      </c>
      <c r="D140" s="241" t="s">
        <v>163</v>
      </c>
      <c r="E140" s="242" t="s">
        <v>450</v>
      </c>
      <c r="F140" s="243" t="s">
        <v>451</v>
      </c>
      <c r="G140" s="244" t="s">
        <v>166</v>
      </c>
      <c r="H140" s="245">
        <v>26</v>
      </c>
      <c r="I140" s="246"/>
      <c r="J140" s="247">
        <f>ROUND(I140*H140,2)</f>
        <v>0</v>
      </c>
      <c r="K140" s="243" t="s">
        <v>167</v>
      </c>
      <c r="L140" s="43"/>
      <c r="M140" s="248" t="s">
        <v>1</v>
      </c>
      <c r="N140" s="249" t="s">
        <v>38</v>
      </c>
      <c r="O140" s="90"/>
      <c r="P140" s="250">
        <f>O140*H140</f>
        <v>0</v>
      </c>
      <c r="Q140" s="250">
        <v>0</v>
      </c>
      <c r="R140" s="250">
        <f>Q140*H140</f>
        <v>0</v>
      </c>
      <c r="S140" s="250">
        <v>0</v>
      </c>
      <c r="T140" s="25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52" t="s">
        <v>168</v>
      </c>
      <c r="AT140" s="252" t="s">
        <v>163</v>
      </c>
      <c r="AU140" s="252" t="s">
        <v>82</v>
      </c>
      <c r="AY140" s="16" t="s">
        <v>161</v>
      </c>
      <c r="BE140" s="253">
        <f>IF(N140="základní",J140,0)</f>
        <v>0</v>
      </c>
      <c r="BF140" s="253">
        <f>IF(N140="snížená",J140,0)</f>
        <v>0</v>
      </c>
      <c r="BG140" s="253">
        <f>IF(N140="zákl. přenesená",J140,0)</f>
        <v>0</v>
      </c>
      <c r="BH140" s="253">
        <f>IF(N140="sníž. přenesená",J140,0)</f>
        <v>0</v>
      </c>
      <c r="BI140" s="253">
        <f>IF(N140="nulová",J140,0)</f>
        <v>0</v>
      </c>
      <c r="BJ140" s="16" t="s">
        <v>80</v>
      </c>
      <c r="BK140" s="253">
        <f>ROUND(I140*H140,2)</f>
        <v>0</v>
      </c>
      <c r="BL140" s="16" t="s">
        <v>168</v>
      </c>
      <c r="BM140" s="252" t="s">
        <v>760</v>
      </c>
    </row>
    <row r="141" s="2" customFormat="1">
      <c r="A141" s="37"/>
      <c r="B141" s="38"/>
      <c r="C141" s="39"/>
      <c r="D141" s="254" t="s">
        <v>170</v>
      </c>
      <c r="E141" s="39"/>
      <c r="F141" s="255" t="s">
        <v>453</v>
      </c>
      <c r="G141" s="39"/>
      <c r="H141" s="39"/>
      <c r="I141" s="209"/>
      <c r="J141" s="39"/>
      <c r="K141" s="39"/>
      <c r="L141" s="43"/>
      <c r="M141" s="256"/>
      <c r="N141" s="257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170</v>
      </c>
      <c r="AU141" s="16" t="s">
        <v>82</v>
      </c>
    </row>
    <row r="142" s="2" customFormat="1">
      <c r="A142" s="37"/>
      <c r="B142" s="38"/>
      <c r="C142" s="39"/>
      <c r="D142" s="258" t="s">
        <v>172</v>
      </c>
      <c r="E142" s="39"/>
      <c r="F142" s="259" t="s">
        <v>454</v>
      </c>
      <c r="G142" s="39"/>
      <c r="H142" s="39"/>
      <c r="I142" s="209"/>
      <c r="J142" s="39"/>
      <c r="K142" s="39"/>
      <c r="L142" s="43"/>
      <c r="M142" s="256"/>
      <c r="N142" s="257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172</v>
      </c>
      <c r="AU142" s="16" t="s">
        <v>82</v>
      </c>
    </row>
    <row r="143" s="13" customFormat="1">
      <c r="A143" s="13"/>
      <c r="B143" s="260"/>
      <c r="C143" s="261"/>
      <c r="D143" s="254" t="s">
        <v>174</v>
      </c>
      <c r="E143" s="262" t="s">
        <v>439</v>
      </c>
      <c r="F143" s="263" t="s">
        <v>340</v>
      </c>
      <c r="G143" s="261"/>
      <c r="H143" s="264">
        <v>26</v>
      </c>
      <c r="I143" s="265"/>
      <c r="J143" s="261"/>
      <c r="K143" s="261"/>
      <c r="L143" s="266"/>
      <c r="M143" s="267"/>
      <c r="N143" s="268"/>
      <c r="O143" s="268"/>
      <c r="P143" s="268"/>
      <c r="Q143" s="268"/>
      <c r="R143" s="268"/>
      <c r="S143" s="268"/>
      <c r="T143" s="26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70" t="s">
        <v>174</v>
      </c>
      <c r="AU143" s="270" t="s">
        <v>82</v>
      </c>
      <c r="AV143" s="13" t="s">
        <v>82</v>
      </c>
      <c r="AW143" s="13" t="s">
        <v>30</v>
      </c>
      <c r="AX143" s="13" t="s">
        <v>80</v>
      </c>
      <c r="AY143" s="270" t="s">
        <v>161</v>
      </c>
    </row>
    <row r="144" s="2" customFormat="1" ht="33" customHeight="1">
      <c r="A144" s="37"/>
      <c r="B144" s="38"/>
      <c r="C144" s="241" t="s">
        <v>82</v>
      </c>
      <c r="D144" s="241" t="s">
        <v>163</v>
      </c>
      <c r="E144" s="242" t="s">
        <v>164</v>
      </c>
      <c r="F144" s="243" t="s">
        <v>165</v>
      </c>
      <c r="G144" s="244" t="s">
        <v>166</v>
      </c>
      <c r="H144" s="245">
        <v>81</v>
      </c>
      <c r="I144" s="246"/>
      <c r="J144" s="247">
        <f>ROUND(I144*H144,2)</f>
        <v>0</v>
      </c>
      <c r="K144" s="243" t="s">
        <v>167</v>
      </c>
      <c r="L144" s="43"/>
      <c r="M144" s="248" t="s">
        <v>1</v>
      </c>
      <c r="N144" s="249" t="s">
        <v>38</v>
      </c>
      <c r="O144" s="90"/>
      <c r="P144" s="250">
        <f>O144*H144</f>
        <v>0</v>
      </c>
      <c r="Q144" s="250">
        <v>0</v>
      </c>
      <c r="R144" s="250">
        <f>Q144*H144</f>
        <v>0</v>
      </c>
      <c r="S144" s="250">
        <v>0.57999999999999996</v>
      </c>
      <c r="T144" s="251">
        <f>S144*H144</f>
        <v>46.979999999999997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2" t="s">
        <v>168</v>
      </c>
      <c r="AT144" s="252" t="s">
        <v>163</v>
      </c>
      <c r="AU144" s="252" t="s">
        <v>82</v>
      </c>
      <c r="AY144" s="16" t="s">
        <v>161</v>
      </c>
      <c r="BE144" s="253">
        <f>IF(N144="základní",J144,0)</f>
        <v>0</v>
      </c>
      <c r="BF144" s="253">
        <f>IF(N144="snížená",J144,0)</f>
        <v>0</v>
      </c>
      <c r="BG144" s="253">
        <f>IF(N144="zákl. přenesená",J144,0)</f>
        <v>0</v>
      </c>
      <c r="BH144" s="253">
        <f>IF(N144="sníž. přenesená",J144,0)</f>
        <v>0</v>
      </c>
      <c r="BI144" s="253">
        <f>IF(N144="nulová",J144,0)</f>
        <v>0</v>
      </c>
      <c r="BJ144" s="16" t="s">
        <v>80</v>
      </c>
      <c r="BK144" s="253">
        <f>ROUND(I144*H144,2)</f>
        <v>0</v>
      </c>
      <c r="BL144" s="16" t="s">
        <v>168</v>
      </c>
      <c r="BM144" s="252" t="s">
        <v>169</v>
      </c>
    </row>
    <row r="145" s="2" customFormat="1">
      <c r="A145" s="37"/>
      <c r="B145" s="38"/>
      <c r="C145" s="39"/>
      <c r="D145" s="254" t="s">
        <v>170</v>
      </c>
      <c r="E145" s="39"/>
      <c r="F145" s="255" t="s">
        <v>171</v>
      </c>
      <c r="G145" s="39"/>
      <c r="H145" s="39"/>
      <c r="I145" s="209"/>
      <c r="J145" s="39"/>
      <c r="K145" s="39"/>
      <c r="L145" s="43"/>
      <c r="M145" s="256"/>
      <c r="N145" s="257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170</v>
      </c>
      <c r="AU145" s="16" t="s">
        <v>82</v>
      </c>
    </row>
    <row r="146" s="2" customFormat="1">
      <c r="A146" s="37"/>
      <c r="B146" s="38"/>
      <c r="C146" s="39"/>
      <c r="D146" s="258" t="s">
        <v>172</v>
      </c>
      <c r="E146" s="39"/>
      <c r="F146" s="259" t="s">
        <v>173</v>
      </c>
      <c r="G146" s="39"/>
      <c r="H146" s="39"/>
      <c r="I146" s="209"/>
      <c r="J146" s="39"/>
      <c r="K146" s="39"/>
      <c r="L146" s="43"/>
      <c r="M146" s="256"/>
      <c r="N146" s="257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172</v>
      </c>
      <c r="AU146" s="16" t="s">
        <v>82</v>
      </c>
    </row>
    <row r="147" s="13" customFormat="1">
      <c r="A147" s="13"/>
      <c r="B147" s="260"/>
      <c r="C147" s="261"/>
      <c r="D147" s="254" t="s">
        <v>174</v>
      </c>
      <c r="E147" s="262" t="s">
        <v>109</v>
      </c>
      <c r="F147" s="263" t="s">
        <v>761</v>
      </c>
      <c r="G147" s="261"/>
      <c r="H147" s="264">
        <v>81</v>
      </c>
      <c r="I147" s="265"/>
      <c r="J147" s="261"/>
      <c r="K147" s="261"/>
      <c r="L147" s="266"/>
      <c r="M147" s="267"/>
      <c r="N147" s="268"/>
      <c r="O147" s="268"/>
      <c r="P147" s="268"/>
      <c r="Q147" s="268"/>
      <c r="R147" s="268"/>
      <c r="S147" s="268"/>
      <c r="T147" s="26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70" t="s">
        <v>174</v>
      </c>
      <c r="AU147" s="270" t="s">
        <v>82</v>
      </c>
      <c r="AV147" s="13" t="s">
        <v>82</v>
      </c>
      <c r="AW147" s="13" t="s">
        <v>30</v>
      </c>
      <c r="AX147" s="13" t="s">
        <v>80</v>
      </c>
      <c r="AY147" s="270" t="s">
        <v>161</v>
      </c>
    </row>
    <row r="148" s="2" customFormat="1" ht="24.15" customHeight="1">
      <c r="A148" s="37"/>
      <c r="B148" s="38"/>
      <c r="C148" s="241" t="s">
        <v>182</v>
      </c>
      <c r="D148" s="241" t="s">
        <v>163</v>
      </c>
      <c r="E148" s="242" t="s">
        <v>176</v>
      </c>
      <c r="F148" s="243" t="s">
        <v>177</v>
      </c>
      <c r="G148" s="244" t="s">
        <v>166</v>
      </c>
      <c r="H148" s="245">
        <v>545</v>
      </c>
      <c r="I148" s="246"/>
      <c r="J148" s="247">
        <f>ROUND(I148*H148,2)</f>
        <v>0</v>
      </c>
      <c r="K148" s="243" t="s">
        <v>167</v>
      </c>
      <c r="L148" s="43"/>
      <c r="M148" s="248" t="s">
        <v>1</v>
      </c>
      <c r="N148" s="249" t="s">
        <v>38</v>
      </c>
      <c r="O148" s="90"/>
      <c r="P148" s="250">
        <f>O148*H148</f>
        <v>0</v>
      </c>
      <c r="Q148" s="250">
        <v>0</v>
      </c>
      <c r="R148" s="250">
        <f>Q148*H148</f>
        <v>0</v>
      </c>
      <c r="S148" s="250">
        <v>0.22</v>
      </c>
      <c r="T148" s="251">
        <f>S148*H148</f>
        <v>119.90000000000001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2" t="s">
        <v>168</v>
      </c>
      <c r="AT148" s="252" t="s">
        <v>163</v>
      </c>
      <c r="AU148" s="252" t="s">
        <v>82</v>
      </c>
      <c r="AY148" s="16" t="s">
        <v>161</v>
      </c>
      <c r="BE148" s="253">
        <f>IF(N148="základní",J148,0)</f>
        <v>0</v>
      </c>
      <c r="BF148" s="253">
        <f>IF(N148="snížená",J148,0)</f>
        <v>0</v>
      </c>
      <c r="BG148" s="253">
        <f>IF(N148="zákl. přenesená",J148,0)</f>
        <v>0</v>
      </c>
      <c r="BH148" s="253">
        <f>IF(N148="sníž. přenesená",J148,0)</f>
        <v>0</v>
      </c>
      <c r="BI148" s="253">
        <f>IF(N148="nulová",J148,0)</f>
        <v>0</v>
      </c>
      <c r="BJ148" s="16" t="s">
        <v>80</v>
      </c>
      <c r="BK148" s="253">
        <f>ROUND(I148*H148,2)</f>
        <v>0</v>
      </c>
      <c r="BL148" s="16" t="s">
        <v>168</v>
      </c>
      <c r="BM148" s="252" t="s">
        <v>178</v>
      </c>
    </row>
    <row r="149" s="2" customFormat="1">
      <c r="A149" s="37"/>
      <c r="B149" s="38"/>
      <c r="C149" s="39"/>
      <c r="D149" s="254" t="s">
        <v>170</v>
      </c>
      <c r="E149" s="39"/>
      <c r="F149" s="255" t="s">
        <v>179</v>
      </c>
      <c r="G149" s="39"/>
      <c r="H149" s="39"/>
      <c r="I149" s="209"/>
      <c r="J149" s="39"/>
      <c r="K149" s="39"/>
      <c r="L149" s="43"/>
      <c r="M149" s="256"/>
      <c r="N149" s="257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170</v>
      </c>
      <c r="AU149" s="16" t="s">
        <v>82</v>
      </c>
    </row>
    <row r="150" s="2" customFormat="1">
      <c r="A150" s="37"/>
      <c r="B150" s="38"/>
      <c r="C150" s="39"/>
      <c r="D150" s="258" t="s">
        <v>172</v>
      </c>
      <c r="E150" s="39"/>
      <c r="F150" s="259" t="s">
        <v>180</v>
      </c>
      <c r="G150" s="39"/>
      <c r="H150" s="39"/>
      <c r="I150" s="209"/>
      <c r="J150" s="39"/>
      <c r="K150" s="39"/>
      <c r="L150" s="43"/>
      <c r="M150" s="256"/>
      <c r="N150" s="257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172</v>
      </c>
      <c r="AU150" s="16" t="s">
        <v>82</v>
      </c>
    </row>
    <row r="151" s="13" customFormat="1">
      <c r="A151" s="13"/>
      <c r="B151" s="260"/>
      <c r="C151" s="261"/>
      <c r="D151" s="254" t="s">
        <v>174</v>
      </c>
      <c r="E151" s="262" t="s">
        <v>116</v>
      </c>
      <c r="F151" s="263" t="s">
        <v>762</v>
      </c>
      <c r="G151" s="261"/>
      <c r="H151" s="264">
        <v>545</v>
      </c>
      <c r="I151" s="265"/>
      <c r="J151" s="261"/>
      <c r="K151" s="261"/>
      <c r="L151" s="266"/>
      <c r="M151" s="267"/>
      <c r="N151" s="268"/>
      <c r="O151" s="268"/>
      <c r="P151" s="268"/>
      <c r="Q151" s="268"/>
      <c r="R151" s="268"/>
      <c r="S151" s="268"/>
      <c r="T151" s="26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70" t="s">
        <v>174</v>
      </c>
      <c r="AU151" s="270" t="s">
        <v>82</v>
      </c>
      <c r="AV151" s="13" t="s">
        <v>82</v>
      </c>
      <c r="AW151" s="13" t="s">
        <v>30</v>
      </c>
      <c r="AX151" s="13" t="s">
        <v>80</v>
      </c>
      <c r="AY151" s="270" t="s">
        <v>161</v>
      </c>
    </row>
    <row r="152" s="2" customFormat="1" ht="37.8" customHeight="1">
      <c r="A152" s="37"/>
      <c r="B152" s="38"/>
      <c r="C152" s="241" t="s">
        <v>168</v>
      </c>
      <c r="D152" s="241" t="s">
        <v>163</v>
      </c>
      <c r="E152" s="242" t="s">
        <v>183</v>
      </c>
      <c r="F152" s="243" t="s">
        <v>184</v>
      </c>
      <c r="G152" s="244" t="s">
        <v>185</v>
      </c>
      <c r="H152" s="245">
        <v>31.600000000000001</v>
      </c>
      <c r="I152" s="246"/>
      <c r="J152" s="247">
        <f>ROUND(I152*H152,2)</f>
        <v>0</v>
      </c>
      <c r="K152" s="243" t="s">
        <v>167</v>
      </c>
      <c r="L152" s="43"/>
      <c r="M152" s="248" t="s">
        <v>1</v>
      </c>
      <c r="N152" s="249" t="s">
        <v>38</v>
      </c>
      <c r="O152" s="90"/>
      <c r="P152" s="250">
        <f>O152*H152</f>
        <v>0</v>
      </c>
      <c r="Q152" s="250">
        <v>0</v>
      </c>
      <c r="R152" s="250">
        <f>Q152*H152</f>
        <v>0</v>
      </c>
      <c r="S152" s="250">
        <v>0</v>
      </c>
      <c r="T152" s="25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52" t="s">
        <v>168</v>
      </c>
      <c r="AT152" s="252" t="s">
        <v>163</v>
      </c>
      <c r="AU152" s="252" t="s">
        <v>82</v>
      </c>
      <c r="AY152" s="16" t="s">
        <v>161</v>
      </c>
      <c r="BE152" s="253">
        <f>IF(N152="základní",J152,0)</f>
        <v>0</v>
      </c>
      <c r="BF152" s="253">
        <f>IF(N152="snížená",J152,0)</f>
        <v>0</v>
      </c>
      <c r="BG152" s="253">
        <f>IF(N152="zákl. přenesená",J152,0)</f>
        <v>0</v>
      </c>
      <c r="BH152" s="253">
        <f>IF(N152="sníž. přenesená",J152,0)</f>
        <v>0</v>
      </c>
      <c r="BI152" s="253">
        <f>IF(N152="nulová",J152,0)</f>
        <v>0</v>
      </c>
      <c r="BJ152" s="16" t="s">
        <v>80</v>
      </c>
      <c r="BK152" s="253">
        <f>ROUND(I152*H152,2)</f>
        <v>0</v>
      </c>
      <c r="BL152" s="16" t="s">
        <v>168</v>
      </c>
      <c r="BM152" s="252" t="s">
        <v>186</v>
      </c>
    </row>
    <row r="153" s="2" customFormat="1">
      <c r="A153" s="37"/>
      <c r="B153" s="38"/>
      <c r="C153" s="39"/>
      <c r="D153" s="254" t="s">
        <v>170</v>
      </c>
      <c r="E153" s="39"/>
      <c r="F153" s="255" t="s">
        <v>187</v>
      </c>
      <c r="G153" s="39"/>
      <c r="H153" s="39"/>
      <c r="I153" s="209"/>
      <c r="J153" s="39"/>
      <c r="K153" s="39"/>
      <c r="L153" s="43"/>
      <c r="M153" s="256"/>
      <c r="N153" s="257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170</v>
      </c>
      <c r="AU153" s="16" t="s">
        <v>82</v>
      </c>
    </row>
    <row r="154" s="2" customFormat="1">
      <c r="A154" s="37"/>
      <c r="B154" s="38"/>
      <c r="C154" s="39"/>
      <c r="D154" s="258" t="s">
        <v>172</v>
      </c>
      <c r="E154" s="39"/>
      <c r="F154" s="259" t="s">
        <v>188</v>
      </c>
      <c r="G154" s="39"/>
      <c r="H154" s="39"/>
      <c r="I154" s="209"/>
      <c r="J154" s="39"/>
      <c r="K154" s="39"/>
      <c r="L154" s="43"/>
      <c r="M154" s="256"/>
      <c r="N154" s="257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172</v>
      </c>
      <c r="AU154" s="16" t="s">
        <v>82</v>
      </c>
    </row>
    <row r="155" s="2" customFormat="1">
      <c r="A155" s="37"/>
      <c r="B155" s="38"/>
      <c r="C155" s="39"/>
      <c r="D155" s="254" t="s">
        <v>189</v>
      </c>
      <c r="E155" s="39"/>
      <c r="F155" s="271" t="s">
        <v>190</v>
      </c>
      <c r="G155" s="39"/>
      <c r="H155" s="39"/>
      <c r="I155" s="209"/>
      <c r="J155" s="39"/>
      <c r="K155" s="39"/>
      <c r="L155" s="43"/>
      <c r="M155" s="256"/>
      <c r="N155" s="257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189</v>
      </c>
      <c r="AU155" s="16" t="s">
        <v>82</v>
      </c>
    </row>
    <row r="156" s="13" customFormat="1">
      <c r="A156" s="13"/>
      <c r="B156" s="260"/>
      <c r="C156" s="261"/>
      <c r="D156" s="254" t="s">
        <v>174</v>
      </c>
      <c r="E156" s="262" t="s">
        <v>1</v>
      </c>
      <c r="F156" s="263" t="s">
        <v>763</v>
      </c>
      <c r="G156" s="261"/>
      <c r="H156" s="264">
        <v>1.1000000000000001</v>
      </c>
      <c r="I156" s="265"/>
      <c r="J156" s="261"/>
      <c r="K156" s="261"/>
      <c r="L156" s="266"/>
      <c r="M156" s="267"/>
      <c r="N156" s="268"/>
      <c r="O156" s="268"/>
      <c r="P156" s="268"/>
      <c r="Q156" s="268"/>
      <c r="R156" s="268"/>
      <c r="S156" s="268"/>
      <c r="T156" s="26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70" t="s">
        <v>174</v>
      </c>
      <c r="AU156" s="270" t="s">
        <v>82</v>
      </c>
      <c r="AV156" s="13" t="s">
        <v>82</v>
      </c>
      <c r="AW156" s="13" t="s">
        <v>30</v>
      </c>
      <c r="AX156" s="13" t="s">
        <v>73</v>
      </c>
      <c r="AY156" s="270" t="s">
        <v>161</v>
      </c>
    </row>
    <row r="157" s="13" customFormat="1">
      <c r="A157" s="13"/>
      <c r="B157" s="260"/>
      <c r="C157" s="261"/>
      <c r="D157" s="254" t="s">
        <v>174</v>
      </c>
      <c r="E157" s="262" t="s">
        <v>1</v>
      </c>
      <c r="F157" s="263" t="s">
        <v>764</v>
      </c>
      <c r="G157" s="261"/>
      <c r="H157" s="264">
        <v>30.5</v>
      </c>
      <c r="I157" s="265"/>
      <c r="J157" s="261"/>
      <c r="K157" s="261"/>
      <c r="L157" s="266"/>
      <c r="M157" s="267"/>
      <c r="N157" s="268"/>
      <c r="O157" s="268"/>
      <c r="P157" s="268"/>
      <c r="Q157" s="268"/>
      <c r="R157" s="268"/>
      <c r="S157" s="268"/>
      <c r="T157" s="26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70" t="s">
        <v>174</v>
      </c>
      <c r="AU157" s="270" t="s">
        <v>82</v>
      </c>
      <c r="AV157" s="13" t="s">
        <v>82</v>
      </c>
      <c r="AW157" s="13" t="s">
        <v>30</v>
      </c>
      <c r="AX157" s="13" t="s">
        <v>73</v>
      </c>
      <c r="AY157" s="270" t="s">
        <v>161</v>
      </c>
    </row>
    <row r="158" s="14" customFormat="1">
      <c r="A158" s="14"/>
      <c r="B158" s="282"/>
      <c r="C158" s="283"/>
      <c r="D158" s="254" t="s">
        <v>174</v>
      </c>
      <c r="E158" s="284" t="s">
        <v>1</v>
      </c>
      <c r="F158" s="285" t="s">
        <v>330</v>
      </c>
      <c r="G158" s="283"/>
      <c r="H158" s="286">
        <v>31.600000000000001</v>
      </c>
      <c r="I158" s="287"/>
      <c r="J158" s="283"/>
      <c r="K158" s="283"/>
      <c r="L158" s="288"/>
      <c r="M158" s="289"/>
      <c r="N158" s="290"/>
      <c r="O158" s="290"/>
      <c r="P158" s="290"/>
      <c r="Q158" s="290"/>
      <c r="R158" s="290"/>
      <c r="S158" s="290"/>
      <c r="T158" s="29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92" t="s">
        <v>174</v>
      </c>
      <c r="AU158" s="292" t="s">
        <v>82</v>
      </c>
      <c r="AV158" s="14" t="s">
        <v>168</v>
      </c>
      <c r="AW158" s="14" t="s">
        <v>30</v>
      </c>
      <c r="AX158" s="14" t="s">
        <v>80</v>
      </c>
      <c r="AY158" s="292" t="s">
        <v>161</v>
      </c>
    </row>
    <row r="159" s="2" customFormat="1" ht="37.8" customHeight="1">
      <c r="A159" s="37"/>
      <c r="B159" s="38"/>
      <c r="C159" s="241" t="s">
        <v>199</v>
      </c>
      <c r="D159" s="241" t="s">
        <v>163</v>
      </c>
      <c r="E159" s="242" t="s">
        <v>192</v>
      </c>
      <c r="F159" s="243" t="s">
        <v>193</v>
      </c>
      <c r="G159" s="244" t="s">
        <v>185</v>
      </c>
      <c r="H159" s="245">
        <v>57.600000000000001</v>
      </c>
      <c r="I159" s="246"/>
      <c r="J159" s="247">
        <f>ROUND(I159*H159,2)</f>
        <v>0</v>
      </c>
      <c r="K159" s="243" t="s">
        <v>167</v>
      </c>
      <c r="L159" s="43"/>
      <c r="M159" s="248" t="s">
        <v>1</v>
      </c>
      <c r="N159" s="249" t="s">
        <v>38</v>
      </c>
      <c r="O159" s="90"/>
      <c r="P159" s="250">
        <f>O159*H159</f>
        <v>0</v>
      </c>
      <c r="Q159" s="250">
        <v>0</v>
      </c>
      <c r="R159" s="250">
        <f>Q159*H159</f>
        <v>0</v>
      </c>
      <c r="S159" s="250">
        <v>0</v>
      </c>
      <c r="T159" s="25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52" t="s">
        <v>168</v>
      </c>
      <c r="AT159" s="252" t="s">
        <v>163</v>
      </c>
      <c r="AU159" s="252" t="s">
        <v>82</v>
      </c>
      <c r="AY159" s="16" t="s">
        <v>161</v>
      </c>
      <c r="BE159" s="253">
        <f>IF(N159="základní",J159,0)</f>
        <v>0</v>
      </c>
      <c r="BF159" s="253">
        <f>IF(N159="snížená",J159,0)</f>
        <v>0</v>
      </c>
      <c r="BG159" s="253">
        <f>IF(N159="zákl. přenesená",J159,0)</f>
        <v>0</v>
      </c>
      <c r="BH159" s="253">
        <f>IF(N159="sníž. přenesená",J159,0)</f>
        <v>0</v>
      </c>
      <c r="BI159" s="253">
        <f>IF(N159="nulová",J159,0)</f>
        <v>0</v>
      </c>
      <c r="BJ159" s="16" t="s">
        <v>80</v>
      </c>
      <c r="BK159" s="253">
        <f>ROUND(I159*H159,2)</f>
        <v>0</v>
      </c>
      <c r="BL159" s="16" t="s">
        <v>168</v>
      </c>
      <c r="BM159" s="252" t="s">
        <v>194</v>
      </c>
    </row>
    <row r="160" s="2" customFormat="1">
      <c r="A160" s="37"/>
      <c r="B160" s="38"/>
      <c r="C160" s="39"/>
      <c r="D160" s="254" t="s">
        <v>170</v>
      </c>
      <c r="E160" s="39"/>
      <c r="F160" s="255" t="s">
        <v>195</v>
      </c>
      <c r="G160" s="39"/>
      <c r="H160" s="39"/>
      <c r="I160" s="209"/>
      <c r="J160" s="39"/>
      <c r="K160" s="39"/>
      <c r="L160" s="43"/>
      <c r="M160" s="256"/>
      <c r="N160" s="257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170</v>
      </c>
      <c r="AU160" s="16" t="s">
        <v>82</v>
      </c>
    </row>
    <row r="161" s="2" customFormat="1">
      <c r="A161" s="37"/>
      <c r="B161" s="38"/>
      <c r="C161" s="39"/>
      <c r="D161" s="258" t="s">
        <v>172</v>
      </c>
      <c r="E161" s="39"/>
      <c r="F161" s="259" t="s">
        <v>196</v>
      </c>
      <c r="G161" s="39"/>
      <c r="H161" s="39"/>
      <c r="I161" s="209"/>
      <c r="J161" s="39"/>
      <c r="K161" s="39"/>
      <c r="L161" s="43"/>
      <c r="M161" s="256"/>
      <c r="N161" s="257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172</v>
      </c>
      <c r="AU161" s="16" t="s">
        <v>82</v>
      </c>
    </row>
    <row r="162" s="2" customFormat="1">
      <c r="A162" s="37"/>
      <c r="B162" s="38"/>
      <c r="C162" s="39"/>
      <c r="D162" s="254" t="s">
        <v>189</v>
      </c>
      <c r="E162" s="39"/>
      <c r="F162" s="271" t="s">
        <v>197</v>
      </c>
      <c r="G162" s="39"/>
      <c r="H162" s="39"/>
      <c r="I162" s="209"/>
      <c r="J162" s="39"/>
      <c r="K162" s="39"/>
      <c r="L162" s="43"/>
      <c r="M162" s="256"/>
      <c r="N162" s="257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189</v>
      </c>
      <c r="AU162" s="16" t="s">
        <v>82</v>
      </c>
    </row>
    <row r="163" s="13" customFormat="1">
      <c r="A163" s="13"/>
      <c r="B163" s="260"/>
      <c r="C163" s="261"/>
      <c r="D163" s="254" t="s">
        <v>174</v>
      </c>
      <c r="E163" s="262" t="s">
        <v>1</v>
      </c>
      <c r="F163" s="263" t="s">
        <v>765</v>
      </c>
      <c r="G163" s="261"/>
      <c r="H163" s="264">
        <v>30.5</v>
      </c>
      <c r="I163" s="265"/>
      <c r="J163" s="261"/>
      <c r="K163" s="261"/>
      <c r="L163" s="266"/>
      <c r="M163" s="267"/>
      <c r="N163" s="268"/>
      <c r="O163" s="268"/>
      <c r="P163" s="268"/>
      <c r="Q163" s="268"/>
      <c r="R163" s="268"/>
      <c r="S163" s="268"/>
      <c r="T163" s="26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70" t="s">
        <v>174</v>
      </c>
      <c r="AU163" s="270" t="s">
        <v>82</v>
      </c>
      <c r="AV163" s="13" t="s">
        <v>82</v>
      </c>
      <c r="AW163" s="13" t="s">
        <v>30</v>
      </c>
      <c r="AX163" s="13" t="s">
        <v>73</v>
      </c>
      <c r="AY163" s="270" t="s">
        <v>161</v>
      </c>
    </row>
    <row r="164" s="13" customFormat="1">
      <c r="A164" s="13"/>
      <c r="B164" s="260"/>
      <c r="C164" s="261"/>
      <c r="D164" s="254" t="s">
        <v>174</v>
      </c>
      <c r="E164" s="262" t="s">
        <v>1</v>
      </c>
      <c r="F164" s="263" t="s">
        <v>763</v>
      </c>
      <c r="G164" s="261"/>
      <c r="H164" s="264">
        <v>1.1000000000000001</v>
      </c>
      <c r="I164" s="265"/>
      <c r="J164" s="261"/>
      <c r="K164" s="261"/>
      <c r="L164" s="266"/>
      <c r="M164" s="267"/>
      <c r="N164" s="268"/>
      <c r="O164" s="268"/>
      <c r="P164" s="268"/>
      <c r="Q164" s="268"/>
      <c r="R164" s="268"/>
      <c r="S164" s="268"/>
      <c r="T164" s="26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70" t="s">
        <v>174</v>
      </c>
      <c r="AU164" s="270" t="s">
        <v>82</v>
      </c>
      <c r="AV164" s="13" t="s">
        <v>82</v>
      </c>
      <c r="AW164" s="13" t="s">
        <v>30</v>
      </c>
      <c r="AX164" s="13" t="s">
        <v>73</v>
      </c>
      <c r="AY164" s="270" t="s">
        <v>161</v>
      </c>
    </row>
    <row r="165" s="13" customFormat="1">
      <c r="A165" s="13"/>
      <c r="B165" s="260"/>
      <c r="C165" s="261"/>
      <c r="D165" s="254" t="s">
        <v>174</v>
      </c>
      <c r="E165" s="262" t="s">
        <v>1</v>
      </c>
      <c r="F165" s="263" t="s">
        <v>439</v>
      </c>
      <c r="G165" s="261"/>
      <c r="H165" s="264">
        <v>26</v>
      </c>
      <c r="I165" s="265"/>
      <c r="J165" s="261"/>
      <c r="K165" s="261"/>
      <c r="L165" s="266"/>
      <c r="M165" s="267"/>
      <c r="N165" s="268"/>
      <c r="O165" s="268"/>
      <c r="P165" s="268"/>
      <c r="Q165" s="268"/>
      <c r="R165" s="268"/>
      <c r="S165" s="268"/>
      <c r="T165" s="26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70" t="s">
        <v>174</v>
      </c>
      <c r="AU165" s="270" t="s">
        <v>82</v>
      </c>
      <c r="AV165" s="13" t="s">
        <v>82</v>
      </c>
      <c r="AW165" s="13" t="s">
        <v>30</v>
      </c>
      <c r="AX165" s="13" t="s">
        <v>73</v>
      </c>
      <c r="AY165" s="270" t="s">
        <v>161</v>
      </c>
    </row>
    <row r="166" s="14" customFormat="1">
      <c r="A166" s="14"/>
      <c r="B166" s="282"/>
      <c r="C166" s="283"/>
      <c r="D166" s="254" t="s">
        <v>174</v>
      </c>
      <c r="E166" s="284" t="s">
        <v>114</v>
      </c>
      <c r="F166" s="285" t="s">
        <v>330</v>
      </c>
      <c r="G166" s="283"/>
      <c r="H166" s="286">
        <v>57.600000000000001</v>
      </c>
      <c r="I166" s="287"/>
      <c r="J166" s="283"/>
      <c r="K166" s="283"/>
      <c r="L166" s="288"/>
      <c r="M166" s="289"/>
      <c r="N166" s="290"/>
      <c r="O166" s="290"/>
      <c r="P166" s="290"/>
      <c r="Q166" s="290"/>
      <c r="R166" s="290"/>
      <c r="S166" s="290"/>
      <c r="T166" s="29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92" t="s">
        <v>174</v>
      </c>
      <c r="AU166" s="292" t="s">
        <v>82</v>
      </c>
      <c r="AV166" s="14" t="s">
        <v>168</v>
      </c>
      <c r="AW166" s="14" t="s">
        <v>30</v>
      </c>
      <c r="AX166" s="14" t="s">
        <v>80</v>
      </c>
      <c r="AY166" s="292" t="s">
        <v>161</v>
      </c>
    </row>
    <row r="167" s="2" customFormat="1" ht="37.8" customHeight="1">
      <c r="A167" s="37"/>
      <c r="B167" s="38"/>
      <c r="C167" s="241" t="s">
        <v>206</v>
      </c>
      <c r="D167" s="241" t="s">
        <v>163</v>
      </c>
      <c r="E167" s="242" t="s">
        <v>200</v>
      </c>
      <c r="F167" s="243" t="s">
        <v>201</v>
      </c>
      <c r="G167" s="244" t="s">
        <v>185</v>
      </c>
      <c r="H167" s="245">
        <v>576</v>
      </c>
      <c r="I167" s="246"/>
      <c r="J167" s="247">
        <f>ROUND(I167*H167,2)</f>
        <v>0</v>
      </c>
      <c r="K167" s="243" t="s">
        <v>167</v>
      </c>
      <c r="L167" s="43"/>
      <c r="M167" s="248" t="s">
        <v>1</v>
      </c>
      <c r="N167" s="249" t="s">
        <v>38</v>
      </c>
      <c r="O167" s="90"/>
      <c r="P167" s="250">
        <f>O167*H167</f>
        <v>0</v>
      </c>
      <c r="Q167" s="250">
        <v>0</v>
      </c>
      <c r="R167" s="250">
        <f>Q167*H167</f>
        <v>0</v>
      </c>
      <c r="S167" s="250">
        <v>0</v>
      </c>
      <c r="T167" s="25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52" t="s">
        <v>168</v>
      </c>
      <c r="AT167" s="252" t="s">
        <v>163</v>
      </c>
      <c r="AU167" s="252" t="s">
        <v>82</v>
      </c>
      <c r="AY167" s="16" t="s">
        <v>161</v>
      </c>
      <c r="BE167" s="253">
        <f>IF(N167="základní",J167,0)</f>
        <v>0</v>
      </c>
      <c r="BF167" s="253">
        <f>IF(N167="snížená",J167,0)</f>
        <v>0</v>
      </c>
      <c r="BG167" s="253">
        <f>IF(N167="zákl. přenesená",J167,0)</f>
        <v>0</v>
      </c>
      <c r="BH167" s="253">
        <f>IF(N167="sníž. přenesená",J167,0)</f>
        <v>0</v>
      </c>
      <c r="BI167" s="253">
        <f>IF(N167="nulová",J167,0)</f>
        <v>0</v>
      </c>
      <c r="BJ167" s="16" t="s">
        <v>80</v>
      </c>
      <c r="BK167" s="253">
        <f>ROUND(I167*H167,2)</f>
        <v>0</v>
      </c>
      <c r="BL167" s="16" t="s">
        <v>168</v>
      </c>
      <c r="BM167" s="252" t="s">
        <v>202</v>
      </c>
    </row>
    <row r="168" s="2" customFormat="1">
      <c r="A168" s="37"/>
      <c r="B168" s="38"/>
      <c r="C168" s="39"/>
      <c r="D168" s="254" t="s">
        <v>170</v>
      </c>
      <c r="E168" s="39"/>
      <c r="F168" s="255" t="s">
        <v>203</v>
      </c>
      <c r="G168" s="39"/>
      <c r="H168" s="39"/>
      <c r="I168" s="209"/>
      <c r="J168" s="39"/>
      <c r="K168" s="39"/>
      <c r="L168" s="43"/>
      <c r="M168" s="256"/>
      <c r="N168" s="257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170</v>
      </c>
      <c r="AU168" s="16" t="s">
        <v>82</v>
      </c>
    </row>
    <row r="169" s="2" customFormat="1">
      <c r="A169" s="37"/>
      <c r="B169" s="38"/>
      <c r="C169" s="39"/>
      <c r="D169" s="258" t="s">
        <v>172</v>
      </c>
      <c r="E169" s="39"/>
      <c r="F169" s="259" t="s">
        <v>204</v>
      </c>
      <c r="G169" s="39"/>
      <c r="H169" s="39"/>
      <c r="I169" s="209"/>
      <c r="J169" s="39"/>
      <c r="K169" s="39"/>
      <c r="L169" s="43"/>
      <c r="M169" s="256"/>
      <c r="N169" s="257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172</v>
      </c>
      <c r="AU169" s="16" t="s">
        <v>82</v>
      </c>
    </row>
    <row r="170" s="2" customFormat="1">
      <c r="A170" s="37"/>
      <c r="B170" s="38"/>
      <c r="C170" s="39"/>
      <c r="D170" s="254" t="s">
        <v>189</v>
      </c>
      <c r="E170" s="39"/>
      <c r="F170" s="271" t="s">
        <v>197</v>
      </c>
      <c r="G170" s="39"/>
      <c r="H170" s="39"/>
      <c r="I170" s="209"/>
      <c r="J170" s="39"/>
      <c r="K170" s="39"/>
      <c r="L170" s="43"/>
      <c r="M170" s="256"/>
      <c r="N170" s="257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189</v>
      </c>
      <c r="AU170" s="16" t="s">
        <v>82</v>
      </c>
    </row>
    <row r="171" s="13" customFormat="1">
      <c r="A171" s="13"/>
      <c r="B171" s="260"/>
      <c r="C171" s="261"/>
      <c r="D171" s="254" t="s">
        <v>174</v>
      </c>
      <c r="E171" s="262" t="s">
        <v>1</v>
      </c>
      <c r="F171" s="263" t="s">
        <v>205</v>
      </c>
      <c r="G171" s="261"/>
      <c r="H171" s="264">
        <v>576</v>
      </c>
      <c r="I171" s="265"/>
      <c r="J171" s="261"/>
      <c r="K171" s="261"/>
      <c r="L171" s="266"/>
      <c r="M171" s="267"/>
      <c r="N171" s="268"/>
      <c r="O171" s="268"/>
      <c r="P171" s="268"/>
      <c r="Q171" s="268"/>
      <c r="R171" s="268"/>
      <c r="S171" s="268"/>
      <c r="T171" s="26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70" t="s">
        <v>174</v>
      </c>
      <c r="AU171" s="270" t="s">
        <v>82</v>
      </c>
      <c r="AV171" s="13" t="s">
        <v>82</v>
      </c>
      <c r="AW171" s="13" t="s">
        <v>30</v>
      </c>
      <c r="AX171" s="13" t="s">
        <v>80</v>
      </c>
      <c r="AY171" s="270" t="s">
        <v>161</v>
      </c>
    </row>
    <row r="172" s="2" customFormat="1" ht="33" customHeight="1">
      <c r="A172" s="37"/>
      <c r="B172" s="38"/>
      <c r="C172" s="241" t="s">
        <v>213</v>
      </c>
      <c r="D172" s="241" t="s">
        <v>163</v>
      </c>
      <c r="E172" s="242" t="s">
        <v>207</v>
      </c>
      <c r="F172" s="243" t="s">
        <v>208</v>
      </c>
      <c r="G172" s="244" t="s">
        <v>185</v>
      </c>
      <c r="H172" s="245">
        <v>30.5</v>
      </c>
      <c r="I172" s="246"/>
      <c r="J172" s="247">
        <f>ROUND(I172*H172,2)</f>
        <v>0</v>
      </c>
      <c r="K172" s="243" t="s">
        <v>167</v>
      </c>
      <c r="L172" s="43"/>
      <c r="M172" s="248" t="s">
        <v>1</v>
      </c>
      <c r="N172" s="249" t="s">
        <v>38</v>
      </c>
      <c r="O172" s="90"/>
      <c r="P172" s="250">
        <f>O172*H172</f>
        <v>0</v>
      </c>
      <c r="Q172" s="250">
        <v>0</v>
      </c>
      <c r="R172" s="250">
        <f>Q172*H172</f>
        <v>0</v>
      </c>
      <c r="S172" s="250">
        <v>0</v>
      </c>
      <c r="T172" s="25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52" t="s">
        <v>168</v>
      </c>
      <c r="AT172" s="252" t="s">
        <v>163</v>
      </c>
      <c r="AU172" s="252" t="s">
        <v>82</v>
      </c>
      <c r="AY172" s="16" t="s">
        <v>161</v>
      </c>
      <c r="BE172" s="253">
        <f>IF(N172="základní",J172,0)</f>
        <v>0</v>
      </c>
      <c r="BF172" s="253">
        <f>IF(N172="snížená",J172,0)</f>
        <v>0</v>
      </c>
      <c r="BG172" s="253">
        <f>IF(N172="zákl. přenesená",J172,0)</f>
        <v>0</v>
      </c>
      <c r="BH172" s="253">
        <f>IF(N172="sníž. přenesená",J172,0)</f>
        <v>0</v>
      </c>
      <c r="BI172" s="253">
        <f>IF(N172="nulová",J172,0)</f>
        <v>0</v>
      </c>
      <c r="BJ172" s="16" t="s">
        <v>80</v>
      </c>
      <c r="BK172" s="253">
        <f>ROUND(I172*H172,2)</f>
        <v>0</v>
      </c>
      <c r="BL172" s="16" t="s">
        <v>168</v>
      </c>
      <c r="BM172" s="252" t="s">
        <v>209</v>
      </c>
    </row>
    <row r="173" s="2" customFormat="1">
      <c r="A173" s="37"/>
      <c r="B173" s="38"/>
      <c r="C173" s="39"/>
      <c r="D173" s="254" t="s">
        <v>170</v>
      </c>
      <c r="E173" s="39"/>
      <c r="F173" s="255" t="s">
        <v>210</v>
      </c>
      <c r="G173" s="39"/>
      <c r="H173" s="39"/>
      <c r="I173" s="209"/>
      <c r="J173" s="39"/>
      <c r="K173" s="39"/>
      <c r="L173" s="43"/>
      <c r="M173" s="256"/>
      <c r="N173" s="257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170</v>
      </c>
      <c r="AU173" s="16" t="s">
        <v>82</v>
      </c>
    </row>
    <row r="174" s="2" customFormat="1">
      <c r="A174" s="37"/>
      <c r="B174" s="38"/>
      <c r="C174" s="39"/>
      <c r="D174" s="258" t="s">
        <v>172</v>
      </c>
      <c r="E174" s="39"/>
      <c r="F174" s="259" t="s">
        <v>211</v>
      </c>
      <c r="G174" s="39"/>
      <c r="H174" s="39"/>
      <c r="I174" s="209"/>
      <c r="J174" s="39"/>
      <c r="K174" s="39"/>
      <c r="L174" s="43"/>
      <c r="M174" s="256"/>
      <c r="N174" s="257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172</v>
      </c>
      <c r="AU174" s="16" t="s">
        <v>82</v>
      </c>
    </row>
    <row r="175" s="2" customFormat="1">
      <c r="A175" s="37"/>
      <c r="B175" s="38"/>
      <c r="C175" s="39"/>
      <c r="D175" s="254" t="s">
        <v>189</v>
      </c>
      <c r="E175" s="39"/>
      <c r="F175" s="271" t="s">
        <v>197</v>
      </c>
      <c r="G175" s="39"/>
      <c r="H175" s="39"/>
      <c r="I175" s="209"/>
      <c r="J175" s="39"/>
      <c r="K175" s="39"/>
      <c r="L175" s="43"/>
      <c r="M175" s="256"/>
      <c r="N175" s="257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189</v>
      </c>
      <c r="AU175" s="16" t="s">
        <v>82</v>
      </c>
    </row>
    <row r="176" s="13" customFormat="1">
      <c r="A176" s="13"/>
      <c r="B176" s="260"/>
      <c r="C176" s="261"/>
      <c r="D176" s="254" t="s">
        <v>174</v>
      </c>
      <c r="E176" s="262" t="s">
        <v>1</v>
      </c>
      <c r="F176" s="263" t="s">
        <v>766</v>
      </c>
      <c r="G176" s="261"/>
      <c r="H176" s="264">
        <v>30.5</v>
      </c>
      <c r="I176" s="265"/>
      <c r="J176" s="261"/>
      <c r="K176" s="261"/>
      <c r="L176" s="266"/>
      <c r="M176" s="267"/>
      <c r="N176" s="268"/>
      <c r="O176" s="268"/>
      <c r="P176" s="268"/>
      <c r="Q176" s="268"/>
      <c r="R176" s="268"/>
      <c r="S176" s="268"/>
      <c r="T176" s="26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70" t="s">
        <v>174</v>
      </c>
      <c r="AU176" s="270" t="s">
        <v>82</v>
      </c>
      <c r="AV176" s="13" t="s">
        <v>82</v>
      </c>
      <c r="AW176" s="13" t="s">
        <v>30</v>
      </c>
      <c r="AX176" s="13" t="s">
        <v>80</v>
      </c>
      <c r="AY176" s="270" t="s">
        <v>161</v>
      </c>
    </row>
    <row r="177" s="2" customFormat="1" ht="16.5" customHeight="1">
      <c r="A177" s="37"/>
      <c r="B177" s="38"/>
      <c r="C177" s="272" t="s">
        <v>217</v>
      </c>
      <c r="D177" s="272" t="s">
        <v>214</v>
      </c>
      <c r="E177" s="273" t="s">
        <v>215</v>
      </c>
      <c r="F177" s="274" t="s">
        <v>216</v>
      </c>
      <c r="G177" s="275" t="s">
        <v>185</v>
      </c>
      <c r="H177" s="276">
        <v>30.5</v>
      </c>
      <c r="I177" s="277"/>
      <c r="J177" s="278">
        <f>ROUND(I177*H177,2)</f>
        <v>0</v>
      </c>
      <c r="K177" s="274" t="s">
        <v>1</v>
      </c>
      <c r="L177" s="279"/>
      <c r="M177" s="280" t="s">
        <v>1</v>
      </c>
      <c r="N177" s="281" t="s">
        <v>38</v>
      </c>
      <c r="O177" s="90"/>
      <c r="P177" s="250">
        <f>O177*H177</f>
        <v>0</v>
      </c>
      <c r="Q177" s="250">
        <v>1</v>
      </c>
      <c r="R177" s="250">
        <f>Q177*H177</f>
        <v>30.5</v>
      </c>
      <c r="S177" s="250">
        <v>0</v>
      </c>
      <c r="T177" s="25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52" t="s">
        <v>217</v>
      </c>
      <c r="AT177" s="252" t="s">
        <v>214</v>
      </c>
      <c r="AU177" s="252" t="s">
        <v>82</v>
      </c>
      <c r="AY177" s="16" t="s">
        <v>161</v>
      </c>
      <c r="BE177" s="253">
        <f>IF(N177="základní",J177,0)</f>
        <v>0</v>
      </c>
      <c r="BF177" s="253">
        <f>IF(N177="snížená",J177,0)</f>
        <v>0</v>
      </c>
      <c r="BG177" s="253">
        <f>IF(N177="zákl. přenesená",J177,0)</f>
        <v>0</v>
      </c>
      <c r="BH177" s="253">
        <f>IF(N177="sníž. přenesená",J177,0)</f>
        <v>0</v>
      </c>
      <c r="BI177" s="253">
        <f>IF(N177="nulová",J177,0)</f>
        <v>0</v>
      </c>
      <c r="BJ177" s="16" t="s">
        <v>80</v>
      </c>
      <c r="BK177" s="253">
        <f>ROUND(I177*H177,2)</f>
        <v>0</v>
      </c>
      <c r="BL177" s="16" t="s">
        <v>168</v>
      </c>
      <c r="BM177" s="252" t="s">
        <v>218</v>
      </c>
    </row>
    <row r="178" s="2" customFormat="1">
      <c r="A178" s="37"/>
      <c r="B178" s="38"/>
      <c r="C178" s="39"/>
      <c r="D178" s="254" t="s">
        <v>170</v>
      </c>
      <c r="E178" s="39"/>
      <c r="F178" s="255" t="s">
        <v>219</v>
      </c>
      <c r="G178" s="39"/>
      <c r="H178" s="39"/>
      <c r="I178" s="209"/>
      <c r="J178" s="39"/>
      <c r="K178" s="39"/>
      <c r="L178" s="43"/>
      <c r="M178" s="256"/>
      <c r="N178" s="257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170</v>
      </c>
      <c r="AU178" s="16" t="s">
        <v>82</v>
      </c>
    </row>
    <row r="179" s="2" customFormat="1">
      <c r="A179" s="37"/>
      <c r="B179" s="38"/>
      <c r="C179" s="39"/>
      <c r="D179" s="254" t="s">
        <v>189</v>
      </c>
      <c r="E179" s="39"/>
      <c r="F179" s="271" t="s">
        <v>197</v>
      </c>
      <c r="G179" s="39"/>
      <c r="H179" s="39"/>
      <c r="I179" s="209"/>
      <c r="J179" s="39"/>
      <c r="K179" s="39"/>
      <c r="L179" s="43"/>
      <c r="M179" s="256"/>
      <c r="N179" s="257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189</v>
      </c>
      <c r="AU179" s="16" t="s">
        <v>82</v>
      </c>
    </row>
    <row r="180" s="2" customFormat="1" ht="24.15" customHeight="1">
      <c r="A180" s="37"/>
      <c r="B180" s="38"/>
      <c r="C180" s="241" t="s">
        <v>227</v>
      </c>
      <c r="D180" s="241" t="s">
        <v>163</v>
      </c>
      <c r="E180" s="242" t="s">
        <v>220</v>
      </c>
      <c r="F180" s="243" t="s">
        <v>221</v>
      </c>
      <c r="G180" s="244" t="s">
        <v>222</v>
      </c>
      <c r="H180" s="245">
        <v>103.68000000000001</v>
      </c>
      <c r="I180" s="246"/>
      <c r="J180" s="247">
        <f>ROUND(I180*H180,2)</f>
        <v>0</v>
      </c>
      <c r="K180" s="243" t="s">
        <v>167</v>
      </c>
      <c r="L180" s="43"/>
      <c r="M180" s="248" t="s">
        <v>1</v>
      </c>
      <c r="N180" s="249" t="s">
        <v>38</v>
      </c>
      <c r="O180" s="90"/>
      <c r="P180" s="250">
        <f>O180*H180</f>
        <v>0</v>
      </c>
      <c r="Q180" s="250">
        <v>0</v>
      </c>
      <c r="R180" s="250">
        <f>Q180*H180</f>
        <v>0</v>
      </c>
      <c r="S180" s="250">
        <v>0</v>
      </c>
      <c r="T180" s="25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52" t="s">
        <v>168</v>
      </c>
      <c r="AT180" s="252" t="s">
        <v>163</v>
      </c>
      <c r="AU180" s="252" t="s">
        <v>82</v>
      </c>
      <c r="AY180" s="16" t="s">
        <v>161</v>
      </c>
      <c r="BE180" s="253">
        <f>IF(N180="základní",J180,0)</f>
        <v>0</v>
      </c>
      <c r="BF180" s="253">
        <f>IF(N180="snížená",J180,0)</f>
        <v>0</v>
      </c>
      <c r="BG180" s="253">
        <f>IF(N180="zákl. přenesená",J180,0)</f>
        <v>0</v>
      </c>
      <c r="BH180" s="253">
        <f>IF(N180="sníž. přenesená",J180,0)</f>
        <v>0</v>
      </c>
      <c r="BI180" s="253">
        <f>IF(N180="nulová",J180,0)</f>
        <v>0</v>
      </c>
      <c r="BJ180" s="16" t="s">
        <v>80</v>
      </c>
      <c r="BK180" s="253">
        <f>ROUND(I180*H180,2)</f>
        <v>0</v>
      </c>
      <c r="BL180" s="16" t="s">
        <v>168</v>
      </c>
      <c r="BM180" s="252" t="s">
        <v>223</v>
      </c>
    </row>
    <row r="181" s="2" customFormat="1">
      <c r="A181" s="37"/>
      <c r="B181" s="38"/>
      <c r="C181" s="39"/>
      <c r="D181" s="254" t="s">
        <v>170</v>
      </c>
      <c r="E181" s="39"/>
      <c r="F181" s="255" t="s">
        <v>224</v>
      </c>
      <c r="G181" s="39"/>
      <c r="H181" s="39"/>
      <c r="I181" s="209"/>
      <c r="J181" s="39"/>
      <c r="K181" s="39"/>
      <c r="L181" s="43"/>
      <c r="M181" s="256"/>
      <c r="N181" s="257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170</v>
      </c>
      <c r="AU181" s="16" t="s">
        <v>82</v>
      </c>
    </row>
    <row r="182" s="2" customFormat="1">
      <c r="A182" s="37"/>
      <c r="B182" s="38"/>
      <c r="C182" s="39"/>
      <c r="D182" s="258" t="s">
        <v>172</v>
      </c>
      <c r="E182" s="39"/>
      <c r="F182" s="259" t="s">
        <v>225</v>
      </c>
      <c r="G182" s="39"/>
      <c r="H182" s="39"/>
      <c r="I182" s="209"/>
      <c r="J182" s="39"/>
      <c r="K182" s="39"/>
      <c r="L182" s="43"/>
      <c r="M182" s="256"/>
      <c r="N182" s="257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172</v>
      </c>
      <c r="AU182" s="16" t="s">
        <v>82</v>
      </c>
    </row>
    <row r="183" s="2" customFormat="1">
      <c r="A183" s="37"/>
      <c r="B183" s="38"/>
      <c r="C183" s="39"/>
      <c r="D183" s="254" t="s">
        <v>189</v>
      </c>
      <c r="E183" s="39"/>
      <c r="F183" s="271" t="s">
        <v>190</v>
      </c>
      <c r="G183" s="39"/>
      <c r="H183" s="39"/>
      <c r="I183" s="209"/>
      <c r="J183" s="39"/>
      <c r="K183" s="39"/>
      <c r="L183" s="43"/>
      <c r="M183" s="256"/>
      <c r="N183" s="257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189</v>
      </c>
      <c r="AU183" s="16" t="s">
        <v>82</v>
      </c>
    </row>
    <row r="184" s="13" customFormat="1">
      <c r="A184" s="13"/>
      <c r="B184" s="260"/>
      <c r="C184" s="261"/>
      <c r="D184" s="254" t="s">
        <v>174</v>
      </c>
      <c r="E184" s="262" t="s">
        <v>1</v>
      </c>
      <c r="F184" s="263" t="s">
        <v>226</v>
      </c>
      <c r="G184" s="261"/>
      <c r="H184" s="264">
        <v>103.68000000000001</v>
      </c>
      <c r="I184" s="265"/>
      <c r="J184" s="261"/>
      <c r="K184" s="261"/>
      <c r="L184" s="266"/>
      <c r="M184" s="267"/>
      <c r="N184" s="268"/>
      <c r="O184" s="268"/>
      <c r="P184" s="268"/>
      <c r="Q184" s="268"/>
      <c r="R184" s="268"/>
      <c r="S184" s="268"/>
      <c r="T184" s="26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70" t="s">
        <v>174</v>
      </c>
      <c r="AU184" s="270" t="s">
        <v>82</v>
      </c>
      <c r="AV184" s="13" t="s">
        <v>82</v>
      </c>
      <c r="AW184" s="13" t="s">
        <v>30</v>
      </c>
      <c r="AX184" s="13" t="s">
        <v>80</v>
      </c>
      <c r="AY184" s="270" t="s">
        <v>161</v>
      </c>
    </row>
    <row r="185" s="2" customFormat="1" ht="16.5" customHeight="1">
      <c r="A185" s="37"/>
      <c r="B185" s="38"/>
      <c r="C185" s="241" t="s">
        <v>234</v>
      </c>
      <c r="D185" s="241" t="s">
        <v>163</v>
      </c>
      <c r="E185" s="242" t="s">
        <v>228</v>
      </c>
      <c r="F185" s="243" t="s">
        <v>229</v>
      </c>
      <c r="G185" s="244" t="s">
        <v>185</v>
      </c>
      <c r="H185" s="245">
        <v>30.5</v>
      </c>
      <c r="I185" s="246"/>
      <c r="J185" s="247">
        <f>ROUND(I185*H185,2)</f>
        <v>0</v>
      </c>
      <c r="K185" s="243" t="s">
        <v>167</v>
      </c>
      <c r="L185" s="43"/>
      <c r="M185" s="248" t="s">
        <v>1</v>
      </c>
      <c r="N185" s="249" t="s">
        <v>38</v>
      </c>
      <c r="O185" s="90"/>
      <c r="P185" s="250">
        <f>O185*H185</f>
        <v>0</v>
      </c>
      <c r="Q185" s="250">
        <v>0</v>
      </c>
      <c r="R185" s="250">
        <f>Q185*H185</f>
        <v>0</v>
      </c>
      <c r="S185" s="250">
        <v>0</v>
      </c>
      <c r="T185" s="25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52" t="s">
        <v>168</v>
      </c>
      <c r="AT185" s="252" t="s">
        <v>163</v>
      </c>
      <c r="AU185" s="252" t="s">
        <v>82</v>
      </c>
      <c r="AY185" s="16" t="s">
        <v>161</v>
      </c>
      <c r="BE185" s="253">
        <f>IF(N185="základní",J185,0)</f>
        <v>0</v>
      </c>
      <c r="BF185" s="253">
        <f>IF(N185="snížená",J185,0)</f>
        <v>0</v>
      </c>
      <c r="BG185" s="253">
        <f>IF(N185="zákl. přenesená",J185,0)</f>
        <v>0</v>
      </c>
      <c r="BH185" s="253">
        <f>IF(N185="sníž. přenesená",J185,0)</f>
        <v>0</v>
      </c>
      <c r="BI185" s="253">
        <f>IF(N185="nulová",J185,0)</f>
        <v>0</v>
      </c>
      <c r="BJ185" s="16" t="s">
        <v>80</v>
      </c>
      <c r="BK185" s="253">
        <f>ROUND(I185*H185,2)</f>
        <v>0</v>
      </c>
      <c r="BL185" s="16" t="s">
        <v>168</v>
      </c>
      <c r="BM185" s="252" t="s">
        <v>230</v>
      </c>
    </row>
    <row r="186" s="2" customFormat="1">
      <c r="A186" s="37"/>
      <c r="B186" s="38"/>
      <c r="C186" s="39"/>
      <c r="D186" s="254" t="s">
        <v>170</v>
      </c>
      <c r="E186" s="39"/>
      <c r="F186" s="255" t="s">
        <v>231</v>
      </c>
      <c r="G186" s="39"/>
      <c r="H186" s="39"/>
      <c r="I186" s="209"/>
      <c r="J186" s="39"/>
      <c r="K186" s="39"/>
      <c r="L186" s="43"/>
      <c r="M186" s="256"/>
      <c r="N186" s="257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170</v>
      </c>
      <c r="AU186" s="16" t="s">
        <v>82</v>
      </c>
    </row>
    <row r="187" s="2" customFormat="1">
      <c r="A187" s="37"/>
      <c r="B187" s="38"/>
      <c r="C187" s="39"/>
      <c r="D187" s="258" t="s">
        <v>172</v>
      </c>
      <c r="E187" s="39"/>
      <c r="F187" s="259" t="s">
        <v>232</v>
      </c>
      <c r="G187" s="39"/>
      <c r="H187" s="39"/>
      <c r="I187" s="209"/>
      <c r="J187" s="39"/>
      <c r="K187" s="39"/>
      <c r="L187" s="43"/>
      <c r="M187" s="256"/>
      <c r="N187" s="257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172</v>
      </c>
      <c r="AU187" s="16" t="s">
        <v>82</v>
      </c>
    </row>
    <row r="188" s="2" customFormat="1">
      <c r="A188" s="37"/>
      <c r="B188" s="38"/>
      <c r="C188" s="39"/>
      <c r="D188" s="254" t="s">
        <v>189</v>
      </c>
      <c r="E188" s="39"/>
      <c r="F188" s="271" t="s">
        <v>190</v>
      </c>
      <c r="G188" s="39"/>
      <c r="H188" s="39"/>
      <c r="I188" s="209"/>
      <c r="J188" s="39"/>
      <c r="K188" s="39"/>
      <c r="L188" s="43"/>
      <c r="M188" s="256"/>
      <c r="N188" s="257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189</v>
      </c>
      <c r="AU188" s="16" t="s">
        <v>82</v>
      </c>
    </row>
    <row r="189" s="13" customFormat="1">
      <c r="A189" s="13"/>
      <c r="B189" s="260"/>
      <c r="C189" s="261"/>
      <c r="D189" s="254" t="s">
        <v>174</v>
      </c>
      <c r="E189" s="262" t="s">
        <v>1</v>
      </c>
      <c r="F189" s="263" t="s">
        <v>764</v>
      </c>
      <c r="G189" s="261"/>
      <c r="H189" s="264">
        <v>30.5</v>
      </c>
      <c r="I189" s="265"/>
      <c r="J189" s="261"/>
      <c r="K189" s="261"/>
      <c r="L189" s="266"/>
      <c r="M189" s="267"/>
      <c r="N189" s="268"/>
      <c r="O189" s="268"/>
      <c r="P189" s="268"/>
      <c r="Q189" s="268"/>
      <c r="R189" s="268"/>
      <c r="S189" s="268"/>
      <c r="T189" s="26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70" t="s">
        <v>174</v>
      </c>
      <c r="AU189" s="270" t="s">
        <v>82</v>
      </c>
      <c r="AV189" s="13" t="s">
        <v>82</v>
      </c>
      <c r="AW189" s="13" t="s">
        <v>30</v>
      </c>
      <c r="AX189" s="13" t="s">
        <v>80</v>
      </c>
      <c r="AY189" s="270" t="s">
        <v>161</v>
      </c>
    </row>
    <row r="190" s="2" customFormat="1" ht="24.15" customHeight="1">
      <c r="A190" s="37"/>
      <c r="B190" s="38"/>
      <c r="C190" s="241" t="s">
        <v>241</v>
      </c>
      <c r="D190" s="241" t="s">
        <v>163</v>
      </c>
      <c r="E190" s="242" t="s">
        <v>477</v>
      </c>
      <c r="F190" s="243" t="s">
        <v>478</v>
      </c>
      <c r="G190" s="244" t="s">
        <v>166</v>
      </c>
      <c r="H190" s="245">
        <v>10</v>
      </c>
      <c r="I190" s="246"/>
      <c r="J190" s="247">
        <f>ROUND(I190*H190,2)</f>
        <v>0</v>
      </c>
      <c r="K190" s="243" t="s">
        <v>167</v>
      </c>
      <c r="L190" s="43"/>
      <c r="M190" s="248" t="s">
        <v>1</v>
      </c>
      <c r="N190" s="249" t="s">
        <v>38</v>
      </c>
      <c r="O190" s="90"/>
      <c r="P190" s="250">
        <f>O190*H190</f>
        <v>0</v>
      </c>
      <c r="Q190" s="250">
        <v>0</v>
      </c>
      <c r="R190" s="250">
        <f>Q190*H190</f>
        <v>0</v>
      </c>
      <c r="S190" s="250">
        <v>0</v>
      </c>
      <c r="T190" s="25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52" t="s">
        <v>168</v>
      </c>
      <c r="AT190" s="252" t="s">
        <v>163</v>
      </c>
      <c r="AU190" s="252" t="s">
        <v>82</v>
      </c>
      <c r="AY190" s="16" t="s">
        <v>161</v>
      </c>
      <c r="BE190" s="253">
        <f>IF(N190="základní",J190,0)</f>
        <v>0</v>
      </c>
      <c r="BF190" s="253">
        <f>IF(N190="snížená",J190,0)</f>
        <v>0</v>
      </c>
      <c r="BG190" s="253">
        <f>IF(N190="zákl. přenesená",J190,0)</f>
        <v>0</v>
      </c>
      <c r="BH190" s="253">
        <f>IF(N190="sníž. přenesená",J190,0)</f>
        <v>0</v>
      </c>
      <c r="BI190" s="253">
        <f>IF(N190="nulová",J190,0)</f>
        <v>0</v>
      </c>
      <c r="BJ190" s="16" t="s">
        <v>80</v>
      </c>
      <c r="BK190" s="253">
        <f>ROUND(I190*H190,2)</f>
        <v>0</v>
      </c>
      <c r="BL190" s="16" t="s">
        <v>168</v>
      </c>
      <c r="BM190" s="252" t="s">
        <v>767</v>
      </c>
    </row>
    <row r="191" s="2" customFormat="1">
      <c r="A191" s="37"/>
      <c r="B191" s="38"/>
      <c r="C191" s="39"/>
      <c r="D191" s="254" t="s">
        <v>170</v>
      </c>
      <c r="E191" s="39"/>
      <c r="F191" s="255" t="s">
        <v>480</v>
      </c>
      <c r="G191" s="39"/>
      <c r="H191" s="39"/>
      <c r="I191" s="209"/>
      <c r="J191" s="39"/>
      <c r="K191" s="39"/>
      <c r="L191" s="43"/>
      <c r="M191" s="256"/>
      <c r="N191" s="257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170</v>
      </c>
      <c r="AU191" s="16" t="s">
        <v>82</v>
      </c>
    </row>
    <row r="192" s="2" customFormat="1">
      <c r="A192" s="37"/>
      <c r="B192" s="38"/>
      <c r="C192" s="39"/>
      <c r="D192" s="258" t="s">
        <v>172</v>
      </c>
      <c r="E192" s="39"/>
      <c r="F192" s="259" t="s">
        <v>481</v>
      </c>
      <c r="G192" s="39"/>
      <c r="H192" s="39"/>
      <c r="I192" s="209"/>
      <c r="J192" s="39"/>
      <c r="K192" s="39"/>
      <c r="L192" s="43"/>
      <c r="M192" s="256"/>
      <c r="N192" s="257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172</v>
      </c>
      <c r="AU192" s="16" t="s">
        <v>82</v>
      </c>
    </row>
    <row r="193" s="13" customFormat="1">
      <c r="A193" s="13"/>
      <c r="B193" s="260"/>
      <c r="C193" s="261"/>
      <c r="D193" s="254" t="s">
        <v>174</v>
      </c>
      <c r="E193" s="262" t="s">
        <v>1</v>
      </c>
      <c r="F193" s="263" t="s">
        <v>768</v>
      </c>
      <c r="G193" s="261"/>
      <c r="H193" s="264">
        <v>10</v>
      </c>
      <c r="I193" s="265"/>
      <c r="J193" s="261"/>
      <c r="K193" s="261"/>
      <c r="L193" s="266"/>
      <c r="M193" s="267"/>
      <c r="N193" s="268"/>
      <c r="O193" s="268"/>
      <c r="P193" s="268"/>
      <c r="Q193" s="268"/>
      <c r="R193" s="268"/>
      <c r="S193" s="268"/>
      <c r="T193" s="26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70" t="s">
        <v>174</v>
      </c>
      <c r="AU193" s="270" t="s">
        <v>82</v>
      </c>
      <c r="AV193" s="13" t="s">
        <v>82</v>
      </c>
      <c r="AW193" s="13" t="s">
        <v>30</v>
      </c>
      <c r="AX193" s="13" t="s">
        <v>80</v>
      </c>
      <c r="AY193" s="270" t="s">
        <v>161</v>
      </c>
    </row>
    <row r="194" s="2" customFormat="1" ht="24.15" customHeight="1">
      <c r="A194" s="37"/>
      <c r="B194" s="38"/>
      <c r="C194" s="241" t="s">
        <v>248</v>
      </c>
      <c r="D194" s="241" t="s">
        <v>163</v>
      </c>
      <c r="E194" s="242" t="s">
        <v>483</v>
      </c>
      <c r="F194" s="243" t="s">
        <v>484</v>
      </c>
      <c r="G194" s="244" t="s">
        <v>166</v>
      </c>
      <c r="H194" s="245">
        <v>10</v>
      </c>
      <c r="I194" s="246"/>
      <c r="J194" s="247">
        <f>ROUND(I194*H194,2)</f>
        <v>0</v>
      </c>
      <c r="K194" s="243" t="s">
        <v>167</v>
      </c>
      <c r="L194" s="43"/>
      <c r="M194" s="248" t="s">
        <v>1</v>
      </c>
      <c r="N194" s="249" t="s">
        <v>38</v>
      </c>
      <c r="O194" s="90"/>
      <c r="P194" s="250">
        <f>O194*H194</f>
        <v>0</v>
      </c>
      <c r="Q194" s="250">
        <v>0</v>
      </c>
      <c r="R194" s="250">
        <f>Q194*H194</f>
        <v>0</v>
      </c>
      <c r="S194" s="250">
        <v>0</v>
      </c>
      <c r="T194" s="25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52" t="s">
        <v>168</v>
      </c>
      <c r="AT194" s="252" t="s">
        <v>163</v>
      </c>
      <c r="AU194" s="252" t="s">
        <v>82</v>
      </c>
      <c r="AY194" s="16" t="s">
        <v>161</v>
      </c>
      <c r="BE194" s="253">
        <f>IF(N194="základní",J194,0)</f>
        <v>0</v>
      </c>
      <c r="BF194" s="253">
        <f>IF(N194="snížená",J194,0)</f>
        <v>0</v>
      </c>
      <c r="BG194" s="253">
        <f>IF(N194="zákl. přenesená",J194,0)</f>
        <v>0</v>
      </c>
      <c r="BH194" s="253">
        <f>IF(N194="sníž. přenesená",J194,0)</f>
        <v>0</v>
      </c>
      <c r="BI194" s="253">
        <f>IF(N194="nulová",J194,0)</f>
        <v>0</v>
      </c>
      <c r="BJ194" s="16" t="s">
        <v>80</v>
      </c>
      <c r="BK194" s="253">
        <f>ROUND(I194*H194,2)</f>
        <v>0</v>
      </c>
      <c r="BL194" s="16" t="s">
        <v>168</v>
      </c>
      <c r="BM194" s="252" t="s">
        <v>769</v>
      </c>
    </row>
    <row r="195" s="2" customFormat="1">
      <c r="A195" s="37"/>
      <c r="B195" s="38"/>
      <c r="C195" s="39"/>
      <c r="D195" s="254" t="s">
        <v>170</v>
      </c>
      <c r="E195" s="39"/>
      <c r="F195" s="255" t="s">
        <v>486</v>
      </c>
      <c r="G195" s="39"/>
      <c r="H195" s="39"/>
      <c r="I195" s="209"/>
      <c r="J195" s="39"/>
      <c r="K195" s="39"/>
      <c r="L195" s="43"/>
      <c r="M195" s="256"/>
      <c r="N195" s="257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170</v>
      </c>
      <c r="AU195" s="16" t="s">
        <v>82</v>
      </c>
    </row>
    <row r="196" s="2" customFormat="1">
      <c r="A196" s="37"/>
      <c r="B196" s="38"/>
      <c r="C196" s="39"/>
      <c r="D196" s="258" t="s">
        <v>172</v>
      </c>
      <c r="E196" s="39"/>
      <c r="F196" s="259" t="s">
        <v>487</v>
      </c>
      <c r="G196" s="39"/>
      <c r="H196" s="39"/>
      <c r="I196" s="209"/>
      <c r="J196" s="39"/>
      <c r="K196" s="39"/>
      <c r="L196" s="43"/>
      <c r="M196" s="256"/>
      <c r="N196" s="257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172</v>
      </c>
      <c r="AU196" s="16" t="s">
        <v>82</v>
      </c>
    </row>
    <row r="197" s="13" customFormat="1">
      <c r="A197" s="13"/>
      <c r="B197" s="260"/>
      <c r="C197" s="261"/>
      <c r="D197" s="254" t="s">
        <v>174</v>
      </c>
      <c r="E197" s="262" t="s">
        <v>1</v>
      </c>
      <c r="F197" s="263" t="s">
        <v>234</v>
      </c>
      <c r="G197" s="261"/>
      <c r="H197" s="264">
        <v>10</v>
      </c>
      <c r="I197" s="265"/>
      <c r="J197" s="261"/>
      <c r="K197" s="261"/>
      <c r="L197" s="266"/>
      <c r="M197" s="267"/>
      <c r="N197" s="268"/>
      <c r="O197" s="268"/>
      <c r="P197" s="268"/>
      <c r="Q197" s="268"/>
      <c r="R197" s="268"/>
      <c r="S197" s="268"/>
      <c r="T197" s="26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70" t="s">
        <v>174</v>
      </c>
      <c r="AU197" s="270" t="s">
        <v>82</v>
      </c>
      <c r="AV197" s="13" t="s">
        <v>82</v>
      </c>
      <c r="AW197" s="13" t="s">
        <v>30</v>
      </c>
      <c r="AX197" s="13" t="s">
        <v>80</v>
      </c>
      <c r="AY197" s="270" t="s">
        <v>161</v>
      </c>
    </row>
    <row r="198" s="2" customFormat="1" ht="16.5" customHeight="1">
      <c r="A198" s="37"/>
      <c r="B198" s="38"/>
      <c r="C198" s="272" t="s">
        <v>255</v>
      </c>
      <c r="D198" s="272" t="s">
        <v>214</v>
      </c>
      <c r="E198" s="273" t="s">
        <v>488</v>
      </c>
      <c r="F198" s="274" t="s">
        <v>489</v>
      </c>
      <c r="G198" s="275" t="s">
        <v>490</v>
      </c>
      <c r="H198" s="276">
        <v>0.20000000000000001</v>
      </c>
      <c r="I198" s="277"/>
      <c r="J198" s="278">
        <f>ROUND(I198*H198,2)</f>
        <v>0</v>
      </c>
      <c r="K198" s="274" t="s">
        <v>167</v>
      </c>
      <c r="L198" s="279"/>
      <c r="M198" s="280" t="s">
        <v>1</v>
      </c>
      <c r="N198" s="281" t="s">
        <v>38</v>
      </c>
      <c r="O198" s="90"/>
      <c r="P198" s="250">
        <f>O198*H198</f>
        <v>0</v>
      </c>
      <c r="Q198" s="250">
        <v>0.001</v>
      </c>
      <c r="R198" s="250">
        <f>Q198*H198</f>
        <v>0.00020000000000000001</v>
      </c>
      <c r="S198" s="250">
        <v>0</v>
      </c>
      <c r="T198" s="25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52" t="s">
        <v>217</v>
      </c>
      <c r="AT198" s="252" t="s">
        <v>214</v>
      </c>
      <c r="AU198" s="252" t="s">
        <v>82</v>
      </c>
      <c r="AY198" s="16" t="s">
        <v>161</v>
      </c>
      <c r="BE198" s="253">
        <f>IF(N198="základní",J198,0)</f>
        <v>0</v>
      </c>
      <c r="BF198" s="253">
        <f>IF(N198="snížená",J198,0)</f>
        <v>0</v>
      </c>
      <c r="BG198" s="253">
        <f>IF(N198="zákl. přenesená",J198,0)</f>
        <v>0</v>
      </c>
      <c r="BH198" s="253">
        <f>IF(N198="sníž. přenesená",J198,0)</f>
        <v>0</v>
      </c>
      <c r="BI198" s="253">
        <f>IF(N198="nulová",J198,0)</f>
        <v>0</v>
      </c>
      <c r="BJ198" s="16" t="s">
        <v>80</v>
      </c>
      <c r="BK198" s="253">
        <f>ROUND(I198*H198,2)</f>
        <v>0</v>
      </c>
      <c r="BL198" s="16" t="s">
        <v>168</v>
      </c>
      <c r="BM198" s="252" t="s">
        <v>770</v>
      </c>
    </row>
    <row r="199" s="2" customFormat="1">
      <c r="A199" s="37"/>
      <c r="B199" s="38"/>
      <c r="C199" s="39"/>
      <c r="D199" s="254" t="s">
        <v>170</v>
      </c>
      <c r="E199" s="39"/>
      <c r="F199" s="255" t="s">
        <v>489</v>
      </c>
      <c r="G199" s="39"/>
      <c r="H199" s="39"/>
      <c r="I199" s="209"/>
      <c r="J199" s="39"/>
      <c r="K199" s="39"/>
      <c r="L199" s="43"/>
      <c r="M199" s="256"/>
      <c r="N199" s="257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170</v>
      </c>
      <c r="AU199" s="16" t="s">
        <v>82</v>
      </c>
    </row>
    <row r="200" s="13" customFormat="1">
      <c r="A200" s="13"/>
      <c r="B200" s="260"/>
      <c r="C200" s="261"/>
      <c r="D200" s="254" t="s">
        <v>174</v>
      </c>
      <c r="E200" s="261"/>
      <c r="F200" s="263" t="s">
        <v>771</v>
      </c>
      <c r="G200" s="261"/>
      <c r="H200" s="264">
        <v>0.20000000000000001</v>
      </c>
      <c r="I200" s="265"/>
      <c r="J200" s="261"/>
      <c r="K200" s="261"/>
      <c r="L200" s="266"/>
      <c r="M200" s="267"/>
      <c r="N200" s="268"/>
      <c r="O200" s="268"/>
      <c r="P200" s="268"/>
      <c r="Q200" s="268"/>
      <c r="R200" s="268"/>
      <c r="S200" s="268"/>
      <c r="T200" s="26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70" t="s">
        <v>174</v>
      </c>
      <c r="AU200" s="270" t="s">
        <v>82</v>
      </c>
      <c r="AV200" s="13" t="s">
        <v>82</v>
      </c>
      <c r="AW200" s="13" t="s">
        <v>4</v>
      </c>
      <c r="AX200" s="13" t="s">
        <v>80</v>
      </c>
      <c r="AY200" s="270" t="s">
        <v>161</v>
      </c>
    </row>
    <row r="201" s="12" customFormat="1" ht="22.8" customHeight="1">
      <c r="A201" s="12"/>
      <c r="B201" s="225"/>
      <c r="C201" s="226"/>
      <c r="D201" s="227" t="s">
        <v>72</v>
      </c>
      <c r="E201" s="239" t="s">
        <v>199</v>
      </c>
      <c r="F201" s="239" t="s">
        <v>233</v>
      </c>
      <c r="G201" s="226"/>
      <c r="H201" s="226"/>
      <c r="I201" s="229"/>
      <c r="J201" s="240">
        <f>BK201</f>
        <v>0</v>
      </c>
      <c r="K201" s="226"/>
      <c r="L201" s="231"/>
      <c r="M201" s="232"/>
      <c r="N201" s="233"/>
      <c r="O201" s="233"/>
      <c r="P201" s="234">
        <f>SUM(P202:P239)</f>
        <v>0</v>
      </c>
      <c r="Q201" s="233"/>
      <c r="R201" s="234">
        <f>SUM(R202:R239)</f>
        <v>2.0514999999999999</v>
      </c>
      <c r="S201" s="233"/>
      <c r="T201" s="235">
        <f>SUM(T202:T239)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36" t="s">
        <v>80</v>
      </c>
      <c r="AT201" s="237" t="s">
        <v>72</v>
      </c>
      <c r="AU201" s="237" t="s">
        <v>80</v>
      </c>
      <c r="AY201" s="236" t="s">
        <v>161</v>
      </c>
      <c r="BK201" s="238">
        <f>SUM(BK202:BK239)</f>
        <v>0</v>
      </c>
    </row>
    <row r="202" s="2" customFormat="1" ht="16.5" customHeight="1">
      <c r="A202" s="37"/>
      <c r="B202" s="38"/>
      <c r="C202" s="241" t="s">
        <v>262</v>
      </c>
      <c r="D202" s="241" t="s">
        <v>163</v>
      </c>
      <c r="E202" s="242" t="s">
        <v>235</v>
      </c>
      <c r="F202" s="243" t="s">
        <v>236</v>
      </c>
      <c r="G202" s="244" t="s">
        <v>166</v>
      </c>
      <c r="H202" s="245">
        <v>74</v>
      </c>
      <c r="I202" s="246"/>
      <c r="J202" s="247">
        <f>ROUND(I202*H202,2)</f>
        <v>0</v>
      </c>
      <c r="K202" s="243" t="s">
        <v>167</v>
      </c>
      <c r="L202" s="43"/>
      <c r="M202" s="248" t="s">
        <v>1</v>
      </c>
      <c r="N202" s="249" t="s">
        <v>38</v>
      </c>
      <c r="O202" s="90"/>
      <c r="P202" s="250">
        <f>O202*H202</f>
        <v>0</v>
      </c>
      <c r="Q202" s="250">
        <v>0</v>
      </c>
      <c r="R202" s="250">
        <f>Q202*H202</f>
        <v>0</v>
      </c>
      <c r="S202" s="250">
        <v>0</v>
      </c>
      <c r="T202" s="25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52" t="s">
        <v>168</v>
      </c>
      <c r="AT202" s="252" t="s">
        <v>163</v>
      </c>
      <c r="AU202" s="252" t="s">
        <v>82</v>
      </c>
      <c r="AY202" s="16" t="s">
        <v>161</v>
      </c>
      <c r="BE202" s="253">
        <f>IF(N202="základní",J202,0)</f>
        <v>0</v>
      </c>
      <c r="BF202" s="253">
        <f>IF(N202="snížená",J202,0)</f>
        <v>0</v>
      </c>
      <c r="BG202" s="253">
        <f>IF(N202="zákl. přenesená",J202,0)</f>
        <v>0</v>
      </c>
      <c r="BH202" s="253">
        <f>IF(N202="sníž. přenesená",J202,0)</f>
        <v>0</v>
      </c>
      <c r="BI202" s="253">
        <f>IF(N202="nulová",J202,0)</f>
        <v>0</v>
      </c>
      <c r="BJ202" s="16" t="s">
        <v>80</v>
      </c>
      <c r="BK202" s="253">
        <f>ROUND(I202*H202,2)</f>
        <v>0</v>
      </c>
      <c r="BL202" s="16" t="s">
        <v>168</v>
      </c>
      <c r="BM202" s="252" t="s">
        <v>237</v>
      </c>
    </row>
    <row r="203" s="2" customFormat="1">
      <c r="A203" s="37"/>
      <c r="B203" s="38"/>
      <c r="C203" s="39"/>
      <c r="D203" s="254" t="s">
        <v>170</v>
      </c>
      <c r="E203" s="39"/>
      <c r="F203" s="255" t="s">
        <v>238</v>
      </c>
      <c r="G203" s="39"/>
      <c r="H203" s="39"/>
      <c r="I203" s="209"/>
      <c r="J203" s="39"/>
      <c r="K203" s="39"/>
      <c r="L203" s="43"/>
      <c r="M203" s="256"/>
      <c r="N203" s="257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170</v>
      </c>
      <c r="AU203" s="16" t="s">
        <v>82</v>
      </c>
    </row>
    <row r="204" s="2" customFormat="1">
      <c r="A204" s="37"/>
      <c r="B204" s="38"/>
      <c r="C204" s="39"/>
      <c r="D204" s="258" t="s">
        <v>172</v>
      </c>
      <c r="E204" s="39"/>
      <c r="F204" s="259" t="s">
        <v>239</v>
      </c>
      <c r="G204" s="39"/>
      <c r="H204" s="39"/>
      <c r="I204" s="209"/>
      <c r="J204" s="39"/>
      <c r="K204" s="39"/>
      <c r="L204" s="43"/>
      <c r="M204" s="256"/>
      <c r="N204" s="257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172</v>
      </c>
      <c r="AU204" s="16" t="s">
        <v>82</v>
      </c>
    </row>
    <row r="205" s="13" customFormat="1">
      <c r="A205" s="13"/>
      <c r="B205" s="260"/>
      <c r="C205" s="261"/>
      <c r="D205" s="254" t="s">
        <v>174</v>
      </c>
      <c r="E205" s="262" t="s">
        <v>1</v>
      </c>
      <c r="F205" s="263" t="s">
        <v>772</v>
      </c>
      <c r="G205" s="261"/>
      <c r="H205" s="264">
        <v>74</v>
      </c>
      <c r="I205" s="265"/>
      <c r="J205" s="261"/>
      <c r="K205" s="261"/>
      <c r="L205" s="266"/>
      <c r="M205" s="267"/>
      <c r="N205" s="268"/>
      <c r="O205" s="268"/>
      <c r="P205" s="268"/>
      <c r="Q205" s="268"/>
      <c r="R205" s="268"/>
      <c r="S205" s="268"/>
      <c r="T205" s="26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70" t="s">
        <v>174</v>
      </c>
      <c r="AU205" s="270" t="s">
        <v>82</v>
      </c>
      <c r="AV205" s="13" t="s">
        <v>82</v>
      </c>
      <c r="AW205" s="13" t="s">
        <v>30</v>
      </c>
      <c r="AX205" s="13" t="s">
        <v>80</v>
      </c>
      <c r="AY205" s="270" t="s">
        <v>161</v>
      </c>
    </row>
    <row r="206" s="2" customFormat="1" ht="16.5" customHeight="1">
      <c r="A206" s="37"/>
      <c r="B206" s="38"/>
      <c r="C206" s="241" t="s">
        <v>8</v>
      </c>
      <c r="D206" s="241" t="s">
        <v>163</v>
      </c>
      <c r="E206" s="242" t="s">
        <v>242</v>
      </c>
      <c r="F206" s="243" t="s">
        <v>243</v>
      </c>
      <c r="G206" s="244" t="s">
        <v>166</v>
      </c>
      <c r="H206" s="245">
        <v>79</v>
      </c>
      <c r="I206" s="246"/>
      <c r="J206" s="247">
        <f>ROUND(I206*H206,2)</f>
        <v>0</v>
      </c>
      <c r="K206" s="243" t="s">
        <v>167</v>
      </c>
      <c r="L206" s="43"/>
      <c r="M206" s="248" t="s">
        <v>1</v>
      </c>
      <c r="N206" s="249" t="s">
        <v>38</v>
      </c>
      <c r="O206" s="90"/>
      <c r="P206" s="250">
        <f>O206*H206</f>
        <v>0</v>
      </c>
      <c r="Q206" s="250">
        <v>0</v>
      </c>
      <c r="R206" s="250">
        <f>Q206*H206</f>
        <v>0</v>
      </c>
      <c r="S206" s="250">
        <v>0</v>
      </c>
      <c r="T206" s="25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52" t="s">
        <v>168</v>
      </c>
      <c r="AT206" s="252" t="s">
        <v>163</v>
      </c>
      <c r="AU206" s="252" t="s">
        <v>82</v>
      </c>
      <c r="AY206" s="16" t="s">
        <v>161</v>
      </c>
      <c r="BE206" s="253">
        <f>IF(N206="základní",J206,0)</f>
        <v>0</v>
      </c>
      <c r="BF206" s="253">
        <f>IF(N206="snížená",J206,0)</f>
        <v>0</v>
      </c>
      <c r="BG206" s="253">
        <f>IF(N206="zákl. přenesená",J206,0)</f>
        <v>0</v>
      </c>
      <c r="BH206" s="253">
        <f>IF(N206="sníž. přenesená",J206,0)</f>
        <v>0</v>
      </c>
      <c r="BI206" s="253">
        <f>IF(N206="nulová",J206,0)</f>
        <v>0</v>
      </c>
      <c r="BJ206" s="16" t="s">
        <v>80</v>
      </c>
      <c r="BK206" s="253">
        <f>ROUND(I206*H206,2)</f>
        <v>0</v>
      </c>
      <c r="BL206" s="16" t="s">
        <v>168</v>
      </c>
      <c r="BM206" s="252" t="s">
        <v>244</v>
      </c>
    </row>
    <row r="207" s="2" customFormat="1">
      <c r="A207" s="37"/>
      <c r="B207" s="38"/>
      <c r="C207" s="39"/>
      <c r="D207" s="254" t="s">
        <v>170</v>
      </c>
      <c r="E207" s="39"/>
      <c r="F207" s="255" t="s">
        <v>245</v>
      </c>
      <c r="G207" s="39"/>
      <c r="H207" s="39"/>
      <c r="I207" s="209"/>
      <c r="J207" s="39"/>
      <c r="K207" s="39"/>
      <c r="L207" s="43"/>
      <c r="M207" s="256"/>
      <c r="N207" s="257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170</v>
      </c>
      <c r="AU207" s="16" t="s">
        <v>82</v>
      </c>
    </row>
    <row r="208" s="2" customFormat="1">
      <c r="A208" s="37"/>
      <c r="B208" s="38"/>
      <c r="C208" s="39"/>
      <c r="D208" s="258" t="s">
        <v>172</v>
      </c>
      <c r="E208" s="39"/>
      <c r="F208" s="259" t="s">
        <v>246</v>
      </c>
      <c r="G208" s="39"/>
      <c r="H208" s="39"/>
      <c r="I208" s="209"/>
      <c r="J208" s="39"/>
      <c r="K208" s="39"/>
      <c r="L208" s="43"/>
      <c r="M208" s="256"/>
      <c r="N208" s="257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172</v>
      </c>
      <c r="AU208" s="16" t="s">
        <v>82</v>
      </c>
    </row>
    <row r="209" s="13" customFormat="1">
      <c r="A209" s="13"/>
      <c r="B209" s="260"/>
      <c r="C209" s="261"/>
      <c r="D209" s="254" t="s">
        <v>174</v>
      </c>
      <c r="E209" s="262" t="s">
        <v>1</v>
      </c>
      <c r="F209" s="263" t="s">
        <v>773</v>
      </c>
      <c r="G209" s="261"/>
      <c r="H209" s="264">
        <v>79</v>
      </c>
      <c r="I209" s="265"/>
      <c r="J209" s="261"/>
      <c r="K209" s="261"/>
      <c r="L209" s="266"/>
      <c r="M209" s="267"/>
      <c r="N209" s="268"/>
      <c r="O209" s="268"/>
      <c r="P209" s="268"/>
      <c r="Q209" s="268"/>
      <c r="R209" s="268"/>
      <c r="S209" s="268"/>
      <c r="T209" s="26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70" t="s">
        <v>174</v>
      </c>
      <c r="AU209" s="270" t="s">
        <v>82</v>
      </c>
      <c r="AV209" s="13" t="s">
        <v>82</v>
      </c>
      <c r="AW209" s="13" t="s">
        <v>30</v>
      </c>
      <c r="AX209" s="13" t="s">
        <v>80</v>
      </c>
      <c r="AY209" s="270" t="s">
        <v>161</v>
      </c>
    </row>
    <row r="210" s="2" customFormat="1" ht="33" customHeight="1">
      <c r="A210" s="37"/>
      <c r="B210" s="38"/>
      <c r="C210" s="241" t="s">
        <v>275</v>
      </c>
      <c r="D210" s="241" t="s">
        <v>163</v>
      </c>
      <c r="E210" s="242" t="s">
        <v>249</v>
      </c>
      <c r="F210" s="243" t="s">
        <v>250</v>
      </c>
      <c r="G210" s="244" t="s">
        <v>166</v>
      </c>
      <c r="H210" s="245">
        <v>492</v>
      </c>
      <c r="I210" s="246"/>
      <c r="J210" s="247">
        <f>ROUND(I210*H210,2)</f>
        <v>0</v>
      </c>
      <c r="K210" s="243" t="s">
        <v>167</v>
      </c>
      <c r="L210" s="43"/>
      <c r="M210" s="248" t="s">
        <v>1</v>
      </c>
      <c r="N210" s="249" t="s">
        <v>38</v>
      </c>
      <c r="O210" s="90"/>
      <c r="P210" s="250">
        <f>O210*H210</f>
        <v>0</v>
      </c>
      <c r="Q210" s="250">
        <v>0</v>
      </c>
      <c r="R210" s="250">
        <f>Q210*H210</f>
        <v>0</v>
      </c>
      <c r="S210" s="250">
        <v>0</v>
      </c>
      <c r="T210" s="25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52" t="s">
        <v>168</v>
      </c>
      <c r="AT210" s="252" t="s">
        <v>163</v>
      </c>
      <c r="AU210" s="252" t="s">
        <v>82</v>
      </c>
      <c r="AY210" s="16" t="s">
        <v>161</v>
      </c>
      <c r="BE210" s="253">
        <f>IF(N210="základní",J210,0)</f>
        <v>0</v>
      </c>
      <c r="BF210" s="253">
        <f>IF(N210="snížená",J210,0)</f>
        <v>0</v>
      </c>
      <c r="BG210" s="253">
        <f>IF(N210="zákl. přenesená",J210,0)</f>
        <v>0</v>
      </c>
      <c r="BH210" s="253">
        <f>IF(N210="sníž. přenesená",J210,0)</f>
        <v>0</v>
      </c>
      <c r="BI210" s="253">
        <f>IF(N210="nulová",J210,0)</f>
        <v>0</v>
      </c>
      <c r="BJ210" s="16" t="s">
        <v>80</v>
      </c>
      <c r="BK210" s="253">
        <f>ROUND(I210*H210,2)</f>
        <v>0</v>
      </c>
      <c r="BL210" s="16" t="s">
        <v>168</v>
      </c>
      <c r="BM210" s="252" t="s">
        <v>251</v>
      </c>
    </row>
    <row r="211" s="2" customFormat="1">
      <c r="A211" s="37"/>
      <c r="B211" s="38"/>
      <c r="C211" s="39"/>
      <c r="D211" s="254" t="s">
        <v>170</v>
      </c>
      <c r="E211" s="39"/>
      <c r="F211" s="255" t="s">
        <v>252</v>
      </c>
      <c r="G211" s="39"/>
      <c r="H211" s="39"/>
      <c r="I211" s="209"/>
      <c r="J211" s="39"/>
      <c r="K211" s="39"/>
      <c r="L211" s="43"/>
      <c r="M211" s="256"/>
      <c r="N211" s="257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170</v>
      </c>
      <c r="AU211" s="16" t="s">
        <v>82</v>
      </c>
    </row>
    <row r="212" s="2" customFormat="1">
      <c r="A212" s="37"/>
      <c r="B212" s="38"/>
      <c r="C212" s="39"/>
      <c r="D212" s="258" t="s">
        <v>172</v>
      </c>
      <c r="E212" s="39"/>
      <c r="F212" s="259" t="s">
        <v>253</v>
      </c>
      <c r="G212" s="39"/>
      <c r="H212" s="39"/>
      <c r="I212" s="209"/>
      <c r="J212" s="39"/>
      <c r="K212" s="39"/>
      <c r="L212" s="43"/>
      <c r="M212" s="256"/>
      <c r="N212" s="257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172</v>
      </c>
      <c r="AU212" s="16" t="s">
        <v>82</v>
      </c>
    </row>
    <row r="213" s="13" customFormat="1">
      <c r="A213" s="13"/>
      <c r="B213" s="260"/>
      <c r="C213" s="261"/>
      <c r="D213" s="254" t="s">
        <v>174</v>
      </c>
      <c r="E213" s="262" t="s">
        <v>1</v>
      </c>
      <c r="F213" s="263" t="s">
        <v>774</v>
      </c>
      <c r="G213" s="261"/>
      <c r="H213" s="264">
        <v>492</v>
      </c>
      <c r="I213" s="265"/>
      <c r="J213" s="261"/>
      <c r="K213" s="261"/>
      <c r="L213" s="266"/>
      <c r="M213" s="267"/>
      <c r="N213" s="268"/>
      <c r="O213" s="268"/>
      <c r="P213" s="268"/>
      <c r="Q213" s="268"/>
      <c r="R213" s="268"/>
      <c r="S213" s="268"/>
      <c r="T213" s="26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70" t="s">
        <v>174</v>
      </c>
      <c r="AU213" s="270" t="s">
        <v>82</v>
      </c>
      <c r="AV213" s="13" t="s">
        <v>82</v>
      </c>
      <c r="AW213" s="13" t="s">
        <v>30</v>
      </c>
      <c r="AX213" s="13" t="s">
        <v>80</v>
      </c>
      <c r="AY213" s="270" t="s">
        <v>161</v>
      </c>
    </row>
    <row r="214" s="2" customFormat="1" ht="24.15" customHeight="1">
      <c r="A214" s="37"/>
      <c r="B214" s="38"/>
      <c r="C214" s="241" t="s">
        <v>282</v>
      </c>
      <c r="D214" s="241" t="s">
        <v>163</v>
      </c>
      <c r="E214" s="242" t="s">
        <v>256</v>
      </c>
      <c r="F214" s="243" t="s">
        <v>257</v>
      </c>
      <c r="G214" s="244" t="s">
        <v>166</v>
      </c>
      <c r="H214" s="245">
        <v>74</v>
      </c>
      <c r="I214" s="246"/>
      <c r="J214" s="247">
        <f>ROUND(I214*H214,2)</f>
        <v>0</v>
      </c>
      <c r="K214" s="243" t="s">
        <v>167</v>
      </c>
      <c r="L214" s="43"/>
      <c r="M214" s="248" t="s">
        <v>1</v>
      </c>
      <c r="N214" s="249" t="s">
        <v>38</v>
      </c>
      <c r="O214" s="90"/>
      <c r="P214" s="250">
        <f>O214*H214</f>
        <v>0</v>
      </c>
      <c r="Q214" s="250">
        <v>0</v>
      </c>
      <c r="R214" s="250">
        <f>Q214*H214</f>
        <v>0</v>
      </c>
      <c r="S214" s="250">
        <v>0</v>
      </c>
      <c r="T214" s="251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52" t="s">
        <v>168</v>
      </c>
      <c r="AT214" s="252" t="s">
        <v>163</v>
      </c>
      <c r="AU214" s="252" t="s">
        <v>82</v>
      </c>
      <c r="AY214" s="16" t="s">
        <v>161</v>
      </c>
      <c r="BE214" s="253">
        <f>IF(N214="základní",J214,0)</f>
        <v>0</v>
      </c>
      <c r="BF214" s="253">
        <f>IF(N214="snížená",J214,0)</f>
        <v>0</v>
      </c>
      <c r="BG214" s="253">
        <f>IF(N214="zákl. přenesená",J214,0)</f>
        <v>0</v>
      </c>
      <c r="BH214" s="253">
        <f>IF(N214="sníž. přenesená",J214,0)</f>
        <v>0</v>
      </c>
      <c r="BI214" s="253">
        <f>IF(N214="nulová",J214,0)</f>
        <v>0</v>
      </c>
      <c r="BJ214" s="16" t="s">
        <v>80</v>
      </c>
      <c r="BK214" s="253">
        <f>ROUND(I214*H214,2)</f>
        <v>0</v>
      </c>
      <c r="BL214" s="16" t="s">
        <v>168</v>
      </c>
      <c r="BM214" s="252" t="s">
        <v>258</v>
      </c>
    </row>
    <row r="215" s="2" customFormat="1">
      <c r="A215" s="37"/>
      <c r="B215" s="38"/>
      <c r="C215" s="39"/>
      <c r="D215" s="254" t="s">
        <v>170</v>
      </c>
      <c r="E215" s="39"/>
      <c r="F215" s="255" t="s">
        <v>259</v>
      </c>
      <c r="G215" s="39"/>
      <c r="H215" s="39"/>
      <c r="I215" s="209"/>
      <c r="J215" s="39"/>
      <c r="K215" s="39"/>
      <c r="L215" s="43"/>
      <c r="M215" s="256"/>
      <c r="N215" s="257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170</v>
      </c>
      <c r="AU215" s="16" t="s">
        <v>82</v>
      </c>
    </row>
    <row r="216" s="2" customFormat="1">
      <c r="A216" s="37"/>
      <c r="B216" s="38"/>
      <c r="C216" s="39"/>
      <c r="D216" s="258" t="s">
        <v>172</v>
      </c>
      <c r="E216" s="39"/>
      <c r="F216" s="259" t="s">
        <v>260</v>
      </c>
      <c r="G216" s="39"/>
      <c r="H216" s="39"/>
      <c r="I216" s="209"/>
      <c r="J216" s="39"/>
      <c r="K216" s="39"/>
      <c r="L216" s="43"/>
      <c r="M216" s="256"/>
      <c r="N216" s="257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172</v>
      </c>
      <c r="AU216" s="16" t="s">
        <v>82</v>
      </c>
    </row>
    <row r="217" s="13" customFormat="1">
      <c r="A217" s="13"/>
      <c r="B217" s="260"/>
      <c r="C217" s="261"/>
      <c r="D217" s="254" t="s">
        <v>174</v>
      </c>
      <c r="E217" s="262" t="s">
        <v>1</v>
      </c>
      <c r="F217" s="263" t="s">
        <v>775</v>
      </c>
      <c r="G217" s="261"/>
      <c r="H217" s="264">
        <v>74</v>
      </c>
      <c r="I217" s="265"/>
      <c r="J217" s="261"/>
      <c r="K217" s="261"/>
      <c r="L217" s="266"/>
      <c r="M217" s="267"/>
      <c r="N217" s="268"/>
      <c r="O217" s="268"/>
      <c r="P217" s="268"/>
      <c r="Q217" s="268"/>
      <c r="R217" s="268"/>
      <c r="S217" s="268"/>
      <c r="T217" s="26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70" t="s">
        <v>174</v>
      </c>
      <c r="AU217" s="270" t="s">
        <v>82</v>
      </c>
      <c r="AV217" s="13" t="s">
        <v>82</v>
      </c>
      <c r="AW217" s="13" t="s">
        <v>30</v>
      </c>
      <c r="AX217" s="13" t="s">
        <v>80</v>
      </c>
      <c r="AY217" s="270" t="s">
        <v>161</v>
      </c>
    </row>
    <row r="218" s="2" customFormat="1" ht="21.75" customHeight="1">
      <c r="A218" s="37"/>
      <c r="B218" s="38"/>
      <c r="C218" s="241" t="s">
        <v>291</v>
      </c>
      <c r="D218" s="241" t="s">
        <v>163</v>
      </c>
      <c r="E218" s="242" t="s">
        <v>263</v>
      </c>
      <c r="F218" s="243" t="s">
        <v>264</v>
      </c>
      <c r="G218" s="244" t="s">
        <v>166</v>
      </c>
      <c r="H218" s="245">
        <v>492</v>
      </c>
      <c r="I218" s="246"/>
      <c r="J218" s="247">
        <f>ROUND(I218*H218,2)</f>
        <v>0</v>
      </c>
      <c r="K218" s="243" t="s">
        <v>167</v>
      </c>
      <c r="L218" s="43"/>
      <c r="M218" s="248" t="s">
        <v>1</v>
      </c>
      <c r="N218" s="249" t="s">
        <v>38</v>
      </c>
      <c r="O218" s="90"/>
      <c r="P218" s="250">
        <f>O218*H218</f>
        <v>0</v>
      </c>
      <c r="Q218" s="250">
        <v>0</v>
      </c>
      <c r="R218" s="250">
        <f>Q218*H218</f>
        <v>0</v>
      </c>
      <c r="S218" s="250">
        <v>0</v>
      </c>
      <c r="T218" s="25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52" t="s">
        <v>168</v>
      </c>
      <c r="AT218" s="252" t="s">
        <v>163</v>
      </c>
      <c r="AU218" s="252" t="s">
        <v>82</v>
      </c>
      <c r="AY218" s="16" t="s">
        <v>161</v>
      </c>
      <c r="BE218" s="253">
        <f>IF(N218="základní",J218,0)</f>
        <v>0</v>
      </c>
      <c r="BF218" s="253">
        <f>IF(N218="snížená",J218,0)</f>
        <v>0</v>
      </c>
      <c r="BG218" s="253">
        <f>IF(N218="zákl. přenesená",J218,0)</f>
        <v>0</v>
      </c>
      <c r="BH218" s="253">
        <f>IF(N218="sníž. přenesená",J218,0)</f>
        <v>0</v>
      </c>
      <c r="BI218" s="253">
        <f>IF(N218="nulová",J218,0)</f>
        <v>0</v>
      </c>
      <c r="BJ218" s="16" t="s">
        <v>80</v>
      </c>
      <c r="BK218" s="253">
        <f>ROUND(I218*H218,2)</f>
        <v>0</v>
      </c>
      <c r="BL218" s="16" t="s">
        <v>168</v>
      </c>
      <c r="BM218" s="252" t="s">
        <v>265</v>
      </c>
    </row>
    <row r="219" s="2" customFormat="1">
      <c r="A219" s="37"/>
      <c r="B219" s="38"/>
      <c r="C219" s="39"/>
      <c r="D219" s="254" t="s">
        <v>170</v>
      </c>
      <c r="E219" s="39"/>
      <c r="F219" s="255" t="s">
        <v>266</v>
      </c>
      <c r="G219" s="39"/>
      <c r="H219" s="39"/>
      <c r="I219" s="209"/>
      <c r="J219" s="39"/>
      <c r="K219" s="39"/>
      <c r="L219" s="43"/>
      <c r="M219" s="256"/>
      <c r="N219" s="257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170</v>
      </c>
      <c r="AU219" s="16" t="s">
        <v>82</v>
      </c>
    </row>
    <row r="220" s="2" customFormat="1">
      <c r="A220" s="37"/>
      <c r="B220" s="38"/>
      <c r="C220" s="39"/>
      <c r="D220" s="258" t="s">
        <v>172</v>
      </c>
      <c r="E220" s="39"/>
      <c r="F220" s="259" t="s">
        <v>267</v>
      </c>
      <c r="G220" s="39"/>
      <c r="H220" s="39"/>
      <c r="I220" s="209"/>
      <c r="J220" s="39"/>
      <c r="K220" s="39"/>
      <c r="L220" s="43"/>
      <c r="M220" s="256"/>
      <c r="N220" s="257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172</v>
      </c>
      <c r="AU220" s="16" t="s">
        <v>82</v>
      </c>
    </row>
    <row r="221" s="13" customFormat="1">
      <c r="A221" s="13"/>
      <c r="B221" s="260"/>
      <c r="C221" s="261"/>
      <c r="D221" s="254" t="s">
        <v>174</v>
      </c>
      <c r="E221" s="262" t="s">
        <v>1</v>
      </c>
      <c r="F221" s="263" t="s">
        <v>776</v>
      </c>
      <c r="G221" s="261"/>
      <c r="H221" s="264">
        <v>492</v>
      </c>
      <c r="I221" s="265"/>
      <c r="J221" s="261"/>
      <c r="K221" s="261"/>
      <c r="L221" s="266"/>
      <c r="M221" s="267"/>
      <c r="N221" s="268"/>
      <c r="O221" s="268"/>
      <c r="P221" s="268"/>
      <c r="Q221" s="268"/>
      <c r="R221" s="268"/>
      <c r="S221" s="268"/>
      <c r="T221" s="26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70" t="s">
        <v>174</v>
      </c>
      <c r="AU221" s="270" t="s">
        <v>82</v>
      </c>
      <c r="AV221" s="13" t="s">
        <v>82</v>
      </c>
      <c r="AW221" s="13" t="s">
        <v>30</v>
      </c>
      <c r="AX221" s="13" t="s">
        <v>80</v>
      </c>
      <c r="AY221" s="270" t="s">
        <v>161</v>
      </c>
    </row>
    <row r="222" s="2" customFormat="1" ht="21.75" customHeight="1">
      <c r="A222" s="37"/>
      <c r="B222" s="38"/>
      <c r="C222" s="241" t="s">
        <v>298</v>
      </c>
      <c r="D222" s="241" t="s">
        <v>163</v>
      </c>
      <c r="E222" s="242" t="s">
        <v>269</v>
      </c>
      <c r="F222" s="243" t="s">
        <v>270</v>
      </c>
      <c r="G222" s="244" t="s">
        <v>166</v>
      </c>
      <c r="H222" s="245">
        <v>418</v>
      </c>
      <c r="I222" s="246"/>
      <c r="J222" s="247">
        <f>ROUND(I222*H222,2)</f>
        <v>0</v>
      </c>
      <c r="K222" s="243" t="s">
        <v>167</v>
      </c>
      <c r="L222" s="43"/>
      <c r="M222" s="248" t="s">
        <v>1</v>
      </c>
      <c r="N222" s="249" t="s">
        <v>38</v>
      </c>
      <c r="O222" s="90"/>
      <c r="P222" s="250">
        <f>O222*H222</f>
        <v>0</v>
      </c>
      <c r="Q222" s="250">
        <v>0</v>
      </c>
      <c r="R222" s="250">
        <f>Q222*H222</f>
        <v>0</v>
      </c>
      <c r="S222" s="250">
        <v>0</v>
      </c>
      <c r="T222" s="25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52" t="s">
        <v>168</v>
      </c>
      <c r="AT222" s="252" t="s">
        <v>163</v>
      </c>
      <c r="AU222" s="252" t="s">
        <v>82</v>
      </c>
      <c r="AY222" s="16" t="s">
        <v>161</v>
      </c>
      <c r="BE222" s="253">
        <f>IF(N222="základní",J222,0)</f>
        <v>0</v>
      </c>
      <c r="BF222" s="253">
        <f>IF(N222="snížená",J222,0)</f>
        <v>0</v>
      </c>
      <c r="BG222" s="253">
        <f>IF(N222="zákl. přenesená",J222,0)</f>
        <v>0</v>
      </c>
      <c r="BH222" s="253">
        <f>IF(N222="sníž. přenesená",J222,0)</f>
        <v>0</v>
      </c>
      <c r="BI222" s="253">
        <f>IF(N222="nulová",J222,0)</f>
        <v>0</v>
      </c>
      <c r="BJ222" s="16" t="s">
        <v>80</v>
      </c>
      <c r="BK222" s="253">
        <f>ROUND(I222*H222,2)</f>
        <v>0</v>
      </c>
      <c r="BL222" s="16" t="s">
        <v>168</v>
      </c>
      <c r="BM222" s="252" t="s">
        <v>271</v>
      </c>
    </row>
    <row r="223" s="2" customFormat="1">
      <c r="A223" s="37"/>
      <c r="B223" s="38"/>
      <c r="C223" s="39"/>
      <c r="D223" s="254" t="s">
        <v>170</v>
      </c>
      <c r="E223" s="39"/>
      <c r="F223" s="255" t="s">
        <v>272</v>
      </c>
      <c r="G223" s="39"/>
      <c r="H223" s="39"/>
      <c r="I223" s="209"/>
      <c r="J223" s="39"/>
      <c r="K223" s="39"/>
      <c r="L223" s="43"/>
      <c r="M223" s="256"/>
      <c r="N223" s="257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170</v>
      </c>
      <c r="AU223" s="16" t="s">
        <v>82</v>
      </c>
    </row>
    <row r="224" s="2" customFormat="1">
      <c r="A224" s="37"/>
      <c r="B224" s="38"/>
      <c r="C224" s="39"/>
      <c r="D224" s="258" t="s">
        <v>172</v>
      </c>
      <c r="E224" s="39"/>
      <c r="F224" s="259" t="s">
        <v>273</v>
      </c>
      <c r="G224" s="39"/>
      <c r="H224" s="39"/>
      <c r="I224" s="209"/>
      <c r="J224" s="39"/>
      <c r="K224" s="39"/>
      <c r="L224" s="43"/>
      <c r="M224" s="256"/>
      <c r="N224" s="257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172</v>
      </c>
      <c r="AU224" s="16" t="s">
        <v>82</v>
      </c>
    </row>
    <row r="225" s="13" customFormat="1">
      <c r="A225" s="13"/>
      <c r="B225" s="260"/>
      <c r="C225" s="261"/>
      <c r="D225" s="254" t="s">
        <v>174</v>
      </c>
      <c r="E225" s="262" t="s">
        <v>1</v>
      </c>
      <c r="F225" s="263" t="s">
        <v>777</v>
      </c>
      <c r="G225" s="261"/>
      <c r="H225" s="264">
        <v>418</v>
      </c>
      <c r="I225" s="265"/>
      <c r="J225" s="261"/>
      <c r="K225" s="261"/>
      <c r="L225" s="266"/>
      <c r="M225" s="267"/>
      <c r="N225" s="268"/>
      <c r="O225" s="268"/>
      <c r="P225" s="268"/>
      <c r="Q225" s="268"/>
      <c r="R225" s="268"/>
      <c r="S225" s="268"/>
      <c r="T225" s="26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70" t="s">
        <v>174</v>
      </c>
      <c r="AU225" s="270" t="s">
        <v>82</v>
      </c>
      <c r="AV225" s="13" t="s">
        <v>82</v>
      </c>
      <c r="AW225" s="13" t="s">
        <v>30</v>
      </c>
      <c r="AX225" s="13" t="s">
        <v>80</v>
      </c>
      <c r="AY225" s="270" t="s">
        <v>161</v>
      </c>
    </row>
    <row r="226" s="2" customFormat="1" ht="33" customHeight="1">
      <c r="A226" s="37"/>
      <c r="B226" s="38"/>
      <c r="C226" s="241" t="s">
        <v>304</v>
      </c>
      <c r="D226" s="241" t="s">
        <v>163</v>
      </c>
      <c r="E226" s="242" t="s">
        <v>276</v>
      </c>
      <c r="F226" s="243" t="s">
        <v>277</v>
      </c>
      <c r="G226" s="244" t="s">
        <v>166</v>
      </c>
      <c r="H226" s="245">
        <v>492</v>
      </c>
      <c r="I226" s="246"/>
      <c r="J226" s="247">
        <f>ROUND(I226*H226,2)</f>
        <v>0</v>
      </c>
      <c r="K226" s="243" t="s">
        <v>167</v>
      </c>
      <c r="L226" s="43"/>
      <c r="M226" s="248" t="s">
        <v>1</v>
      </c>
      <c r="N226" s="249" t="s">
        <v>38</v>
      </c>
      <c r="O226" s="90"/>
      <c r="P226" s="250">
        <f>O226*H226</f>
        <v>0</v>
      </c>
      <c r="Q226" s="250">
        <v>0</v>
      </c>
      <c r="R226" s="250">
        <f>Q226*H226</f>
        <v>0</v>
      </c>
      <c r="S226" s="250">
        <v>0</v>
      </c>
      <c r="T226" s="25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52" t="s">
        <v>168</v>
      </c>
      <c r="AT226" s="252" t="s">
        <v>163</v>
      </c>
      <c r="AU226" s="252" t="s">
        <v>82</v>
      </c>
      <c r="AY226" s="16" t="s">
        <v>161</v>
      </c>
      <c r="BE226" s="253">
        <f>IF(N226="základní",J226,0)</f>
        <v>0</v>
      </c>
      <c r="BF226" s="253">
        <f>IF(N226="snížená",J226,0)</f>
        <v>0</v>
      </c>
      <c r="BG226" s="253">
        <f>IF(N226="zákl. přenesená",J226,0)</f>
        <v>0</v>
      </c>
      <c r="BH226" s="253">
        <f>IF(N226="sníž. přenesená",J226,0)</f>
        <v>0</v>
      </c>
      <c r="BI226" s="253">
        <f>IF(N226="nulová",J226,0)</f>
        <v>0</v>
      </c>
      <c r="BJ226" s="16" t="s">
        <v>80</v>
      </c>
      <c r="BK226" s="253">
        <f>ROUND(I226*H226,2)</f>
        <v>0</v>
      </c>
      <c r="BL226" s="16" t="s">
        <v>168</v>
      </c>
      <c r="BM226" s="252" t="s">
        <v>278</v>
      </c>
    </row>
    <row r="227" s="2" customFormat="1">
      <c r="A227" s="37"/>
      <c r="B227" s="38"/>
      <c r="C227" s="39"/>
      <c r="D227" s="254" t="s">
        <v>170</v>
      </c>
      <c r="E227" s="39"/>
      <c r="F227" s="255" t="s">
        <v>279</v>
      </c>
      <c r="G227" s="39"/>
      <c r="H227" s="39"/>
      <c r="I227" s="209"/>
      <c r="J227" s="39"/>
      <c r="K227" s="39"/>
      <c r="L227" s="43"/>
      <c r="M227" s="256"/>
      <c r="N227" s="257"/>
      <c r="O227" s="90"/>
      <c r="P227" s="90"/>
      <c r="Q227" s="90"/>
      <c r="R227" s="90"/>
      <c r="S227" s="90"/>
      <c r="T227" s="91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170</v>
      </c>
      <c r="AU227" s="16" t="s">
        <v>82</v>
      </c>
    </row>
    <row r="228" s="2" customFormat="1">
      <c r="A228" s="37"/>
      <c r="B228" s="38"/>
      <c r="C228" s="39"/>
      <c r="D228" s="258" t="s">
        <v>172</v>
      </c>
      <c r="E228" s="39"/>
      <c r="F228" s="259" t="s">
        <v>280</v>
      </c>
      <c r="G228" s="39"/>
      <c r="H228" s="39"/>
      <c r="I228" s="209"/>
      <c r="J228" s="39"/>
      <c r="K228" s="39"/>
      <c r="L228" s="43"/>
      <c r="M228" s="256"/>
      <c r="N228" s="257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172</v>
      </c>
      <c r="AU228" s="16" t="s">
        <v>82</v>
      </c>
    </row>
    <row r="229" s="13" customFormat="1">
      <c r="A229" s="13"/>
      <c r="B229" s="260"/>
      <c r="C229" s="261"/>
      <c r="D229" s="254" t="s">
        <v>174</v>
      </c>
      <c r="E229" s="262" t="s">
        <v>1</v>
      </c>
      <c r="F229" s="263" t="s">
        <v>778</v>
      </c>
      <c r="G229" s="261"/>
      <c r="H229" s="264">
        <v>492</v>
      </c>
      <c r="I229" s="265"/>
      <c r="J229" s="261"/>
      <c r="K229" s="261"/>
      <c r="L229" s="266"/>
      <c r="M229" s="267"/>
      <c r="N229" s="268"/>
      <c r="O229" s="268"/>
      <c r="P229" s="268"/>
      <c r="Q229" s="268"/>
      <c r="R229" s="268"/>
      <c r="S229" s="268"/>
      <c r="T229" s="26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70" t="s">
        <v>174</v>
      </c>
      <c r="AU229" s="270" t="s">
        <v>82</v>
      </c>
      <c r="AV229" s="13" t="s">
        <v>82</v>
      </c>
      <c r="AW229" s="13" t="s">
        <v>30</v>
      </c>
      <c r="AX229" s="13" t="s">
        <v>80</v>
      </c>
      <c r="AY229" s="270" t="s">
        <v>161</v>
      </c>
    </row>
    <row r="230" s="2" customFormat="1" ht="24.15" customHeight="1">
      <c r="A230" s="37"/>
      <c r="B230" s="38"/>
      <c r="C230" s="241" t="s">
        <v>7</v>
      </c>
      <c r="D230" s="241" t="s">
        <v>163</v>
      </c>
      <c r="E230" s="242" t="s">
        <v>779</v>
      </c>
      <c r="F230" s="243" t="s">
        <v>780</v>
      </c>
      <c r="G230" s="244" t="s">
        <v>166</v>
      </c>
      <c r="H230" s="245">
        <v>5</v>
      </c>
      <c r="I230" s="246"/>
      <c r="J230" s="247">
        <f>ROUND(I230*H230,2)</f>
        <v>0</v>
      </c>
      <c r="K230" s="243" t="s">
        <v>167</v>
      </c>
      <c r="L230" s="43"/>
      <c r="M230" s="248" t="s">
        <v>1</v>
      </c>
      <c r="N230" s="249" t="s">
        <v>38</v>
      </c>
      <c r="O230" s="90"/>
      <c r="P230" s="250">
        <f>O230*H230</f>
        <v>0</v>
      </c>
      <c r="Q230" s="250">
        <v>0.089219999999999994</v>
      </c>
      <c r="R230" s="250">
        <f>Q230*H230</f>
        <v>0.44609999999999994</v>
      </c>
      <c r="S230" s="250">
        <v>0</v>
      </c>
      <c r="T230" s="25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52" t="s">
        <v>168</v>
      </c>
      <c r="AT230" s="252" t="s">
        <v>163</v>
      </c>
      <c r="AU230" s="252" t="s">
        <v>82</v>
      </c>
      <c r="AY230" s="16" t="s">
        <v>161</v>
      </c>
      <c r="BE230" s="253">
        <f>IF(N230="základní",J230,0)</f>
        <v>0</v>
      </c>
      <c r="BF230" s="253">
        <f>IF(N230="snížená",J230,0)</f>
        <v>0</v>
      </c>
      <c r="BG230" s="253">
        <f>IF(N230="zákl. přenesená",J230,0)</f>
        <v>0</v>
      </c>
      <c r="BH230" s="253">
        <f>IF(N230="sníž. přenesená",J230,0)</f>
        <v>0</v>
      </c>
      <c r="BI230" s="253">
        <f>IF(N230="nulová",J230,0)</f>
        <v>0</v>
      </c>
      <c r="BJ230" s="16" t="s">
        <v>80</v>
      </c>
      <c r="BK230" s="253">
        <f>ROUND(I230*H230,2)</f>
        <v>0</v>
      </c>
      <c r="BL230" s="16" t="s">
        <v>168</v>
      </c>
      <c r="BM230" s="252" t="s">
        <v>781</v>
      </c>
    </row>
    <row r="231" s="2" customFormat="1">
      <c r="A231" s="37"/>
      <c r="B231" s="38"/>
      <c r="C231" s="39"/>
      <c r="D231" s="254" t="s">
        <v>170</v>
      </c>
      <c r="E231" s="39"/>
      <c r="F231" s="255" t="s">
        <v>782</v>
      </c>
      <c r="G231" s="39"/>
      <c r="H231" s="39"/>
      <c r="I231" s="209"/>
      <c r="J231" s="39"/>
      <c r="K231" s="39"/>
      <c r="L231" s="43"/>
      <c r="M231" s="256"/>
      <c r="N231" s="257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170</v>
      </c>
      <c r="AU231" s="16" t="s">
        <v>82</v>
      </c>
    </row>
    <row r="232" s="2" customFormat="1">
      <c r="A232" s="37"/>
      <c r="B232" s="38"/>
      <c r="C232" s="39"/>
      <c r="D232" s="258" t="s">
        <v>172</v>
      </c>
      <c r="E232" s="39"/>
      <c r="F232" s="259" t="s">
        <v>783</v>
      </c>
      <c r="G232" s="39"/>
      <c r="H232" s="39"/>
      <c r="I232" s="209"/>
      <c r="J232" s="39"/>
      <c r="K232" s="39"/>
      <c r="L232" s="43"/>
      <c r="M232" s="256"/>
      <c r="N232" s="257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172</v>
      </c>
      <c r="AU232" s="16" t="s">
        <v>82</v>
      </c>
    </row>
    <row r="233" s="13" customFormat="1">
      <c r="A233" s="13"/>
      <c r="B233" s="260"/>
      <c r="C233" s="261"/>
      <c r="D233" s="254" t="s">
        <v>174</v>
      </c>
      <c r="E233" s="262" t="s">
        <v>1</v>
      </c>
      <c r="F233" s="263" t="s">
        <v>199</v>
      </c>
      <c r="G233" s="261"/>
      <c r="H233" s="264">
        <v>5</v>
      </c>
      <c r="I233" s="265"/>
      <c r="J233" s="261"/>
      <c r="K233" s="261"/>
      <c r="L233" s="266"/>
      <c r="M233" s="267"/>
      <c r="N233" s="268"/>
      <c r="O233" s="268"/>
      <c r="P233" s="268"/>
      <c r="Q233" s="268"/>
      <c r="R233" s="268"/>
      <c r="S233" s="268"/>
      <c r="T233" s="26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70" t="s">
        <v>174</v>
      </c>
      <c r="AU233" s="270" t="s">
        <v>82</v>
      </c>
      <c r="AV233" s="13" t="s">
        <v>82</v>
      </c>
      <c r="AW233" s="13" t="s">
        <v>30</v>
      </c>
      <c r="AX233" s="13" t="s">
        <v>80</v>
      </c>
      <c r="AY233" s="270" t="s">
        <v>161</v>
      </c>
    </row>
    <row r="234" s="2" customFormat="1" ht="21.75" customHeight="1">
      <c r="A234" s="37"/>
      <c r="B234" s="38"/>
      <c r="C234" s="272" t="s">
        <v>317</v>
      </c>
      <c r="D234" s="272" t="s">
        <v>214</v>
      </c>
      <c r="E234" s="273" t="s">
        <v>784</v>
      </c>
      <c r="F234" s="274" t="s">
        <v>785</v>
      </c>
      <c r="G234" s="275" t="s">
        <v>166</v>
      </c>
      <c r="H234" s="276">
        <v>5</v>
      </c>
      <c r="I234" s="277"/>
      <c r="J234" s="278">
        <f>ROUND(I234*H234,2)</f>
        <v>0</v>
      </c>
      <c r="K234" s="274" t="s">
        <v>167</v>
      </c>
      <c r="L234" s="279"/>
      <c r="M234" s="280" t="s">
        <v>1</v>
      </c>
      <c r="N234" s="281" t="s">
        <v>38</v>
      </c>
      <c r="O234" s="90"/>
      <c r="P234" s="250">
        <f>O234*H234</f>
        <v>0</v>
      </c>
      <c r="Q234" s="250">
        <v>0.13100000000000001</v>
      </c>
      <c r="R234" s="250">
        <f>Q234*H234</f>
        <v>0.65500000000000003</v>
      </c>
      <c r="S234" s="250">
        <v>0</v>
      </c>
      <c r="T234" s="25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52" t="s">
        <v>217</v>
      </c>
      <c r="AT234" s="252" t="s">
        <v>214</v>
      </c>
      <c r="AU234" s="252" t="s">
        <v>82</v>
      </c>
      <c r="AY234" s="16" t="s">
        <v>161</v>
      </c>
      <c r="BE234" s="253">
        <f>IF(N234="základní",J234,0)</f>
        <v>0</v>
      </c>
      <c r="BF234" s="253">
        <f>IF(N234="snížená",J234,0)</f>
        <v>0</v>
      </c>
      <c r="BG234" s="253">
        <f>IF(N234="zákl. přenesená",J234,0)</f>
        <v>0</v>
      </c>
      <c r="BH234" s="253">
        <f>IF(N234="sníž. přenesená",J234,0)</f>
        <v>0</v>
      </c>
      <c r="BI234" s="253">
        <f>IF(N234="nulová",J234,0)</f>
        <v>0</v>
      </c>
      <c r="BJ234" s="16" t="s">
        <v>80</v>
      </c>
      <c r="BK234" s="253">
        <f>ROUND(I234*H234,2)</f>
        <v>0</v>
      </c>
      <c r="BL234" s="16" t="s">
        <v>168</v>
      </c>
      <c r="BM234" s="252" t="s">
        <v>786</v>
      </c>
    </row>
    <row r="235" s="2" customFormat="1">
      <c r="A235" s="37"/>
      <c r="B235" s="38"/>
      <c r="C235" s="39"/>
      <c r="D235" s="254" t="s">
        <v>170</v>
      </c>
      <c r="E235" s="39"/>
      <c r="F235" s="255" t="s">
        <v>785</v>
      </c>
      <c r="G235" s="39"/>
      <c r="H235" s="39"/>
      <c r="I235" s="209"/>
      <c r="J235" s="39"/>
      <c r="K235" s="39"/>
      <c r="L235" s="43"/>
      <c r="M235" s="256"/>
      <c r="N235" s="257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170</v>
      </c>
      <c r="AU235" s="16" t="s">
        <v>82</v>
      </c>
    </row>
    <row r="236" s="2" customFormat="1" ht="21.75" customHeight="1">
      <c r="A236" s="37"/>
      <c r="B236" s="38"/>
      <c r="C236" s="241" t="s">
        <v>324</v>
      </c>
      <c r="D236" s="241" t="s">
        <v>163</v>
      </c>
      <c r="E236" s="242" t="s">
        <v>283</v>
      </c>
      <c r="F236" s="243" t="s">
        <v>284</v>
      </c>
      <c r="G236" s="244" t="s">
        <v>285</v>
      </c>
      <c r="H236" s="245">
        <v>264</v>
      </c>
      <c r="I236" s="246"/>
      <c r="J236" s="247">
        <f>ROUND(I236*H236,2)</f>
        <v>0</v>
      </c>
      <c r="K236" s="243" t="s">
        <v>167</v>
      </c>
      <c r="L236" s="43"/>
      <c r="M236" s="248" t="s">
        <v>1</v>
      </c>
      <c r="N236" s="249" t="s">
        <v>38</v>
      </c>
      <c r="O236" s="90"/>
      <c r="P236" s="250">
        <f>O236*H236</f>
        <v>0</v>
      </c>
      <c r="Q236" s="250">
        <v>0.0035999999999999999</v>
      </c>
      <c r="R236" s="250">
        <f>Q236*H236</f>
        <v>0.95040000000000002</v>
      </c>
      <c r="S236" s="250">
        <v>0</v>
      </c>
      <c r="T236" s="251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52" t="s">
        <v>168</v>
      </c>
      <c r="AT236" s="252" t="s">
        <v>163</v>
      </c>
      <c r="AU236" s="252" t="s">
        <v>82</v>
      </c>
      <c r="AY236" s="16" t="s">
        <v>161</v>
      </c>
      <c r="BE236" s="253">
        <f>IF(N236="základní",J236,0)</f>
        <v>0</v>
      </c>
      <c r="BF236" s="253">
        <f>IF(N236="snížená",J236,0)</f>
        <v>0</v>
      </c>
      <c r="BG236" s="253">
        <f>IF(N236="zákl. přenesená",J236,0)</f>
        <v>0</v>
      </c>
      <c r="BH236" s="253">
        <f>IF(N236="sníž. přenesená",J236,0)</f>
        <v>0</v>
      </c>
      <c r="BI236" s="253">
        <f>IF(N236="nulová",J236,0)</f>
        <v>0</v>
      </c>
      <c r="BJ236" s="16" t="s">
        <v>80</v>
      </c>
      <c r="BK236" s="253">
        <f>ROUND(I236*H236,2)</f>
        <v>0</v>
      </c>
      <c r="BL236" s="16" t="s">
        <v>168</v>
      </c>
      <c r="BM236" s="252" t="s">
        <v>286</v>
      </c>
    </row>
    <row r="237" s="2" customFormat="1">
      <c r="A237" s="37"/>
      <c r="B237" s="38"/>
      <c r="C237" s="39"/>
      <c r="D237" s="254" t="s">
        <v>170</v>
      </c>
      <c r="E237" s="39"/>
      <c r="F237" s="255" t="s">
        <v>287</v>
      </c>
      <c r="G237" s="39"/>
      <c r="H237" s="39"/>
      <c r="I237" s="209"/>
      <c r="J237" s="39"/>
      <c r="K237" s="39"/>
      <c r="L237" s="43"/>
      <c r="M237" s="256"/>
      <c r="N237" s="257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170</v>
      </c>
      <c r="AU237" s="16" t="s">
        <v>82</v>
      </c>
    </row>
    <row r="238" s="2" customFormat="1">
      <c r="A238" s="37"/>
      <c r="B238" s="38"/>
      <c r="C238" s="39"/>
      <c r="D238" s="258" t="s">
        <v>172</v>
      </c>
      <c r="E238" s="39"/>
      <c r="F238" s="259" t="s">
        <v>288</v>
      </c>
      <c r="G238" s="39"/>
      <c r="H238" s="39"/>
      <c r="I238" s="209"/>
      <c r="J238" s="39"/>
      <c r="K238" s="39"/>
      <c r="L238" s="43"/>
      <c r="M238" s="256"/>
      <c r="N238" s="257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172</v>
      </c>
      <c r="AU238" s="16" t="s">
        <v>82</v>
      </c>
    </row>
    <row r="239" s="13" customFormat="1">
      <c r="A239" s="13"/>
      <c r="B239" s="260"/>
      <c r="C239" s="261"/>
      <c r="D239" s="254" t="s">
        <v>174</v>
      </c>
      <c r="E239" s="262" t="s">
        <v>1</v>
      </c>
      <c r="F239" s="263" t="s">
        <v>787</v>
      </c>
      <c r="G239" s="261"/>
      <c r="H239" s="264">
        <v>264</v>
      </c>
      <c r="I239" s="265"/>
      <c r="J239" s="261"/>
      <c r="K239" s="261"/>
      <c r="L239" s="266"/>
      <c r="M239" s="267"/>
      <c r="N239" s="268"/>
      <c r="O239" s="268"/>
      <c r="P239" s="268"/>
      <c r="Q239" s="268"/>
      <c r="R239" s="268"/>
      <c r="S239" s="268"/>
      <c r="T239" s="26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70" t="s">
        <v>174</v>
      </c>
      <c r="AU239" s="270" t="s">
        <v>82</v>
      </c>
      <c r="AV239" s="13" t="s">
        <v>82</v>
      </c>
      <c r="AW239" s="13" t="s">
        <v>30</v>
      </c>
      <c r="AX239" s="13" t="s">
        <v>80</v>
      </c>
      <c r="AY239" s="270" t="s">
        <v>161</v>
      </c>
    </row>
    <row r="240" s="12" customFormat="1" ht="22.8" customHeight="1">
      <c r="A240" s="12"/>
      <c r="B240" s="225"/>
      <c r="C240" s="226"/>
      <c r="D240" s="227" t="s">
        <v>72</v>
      </c>
      <c r="E240" s="239" t="s">
        <v>217</v>
      </c>
      <c r="F240" s="239" t="s">
        <v>290</v>
      </c>
      <c r="G240" s="226"/>
      <c r="H240" s="226"/>
      <c r="I240" s="229"/>
      <c r="J240" s="240">
        <f>BK240</f>
        <v>0</v>
      </c>
      <c r="K240" s="226"/>
      <c r="L240" s="231"/>
      <c r="M240" s="232"/>
      <c r="N240" s="233"/>
      <c r="O240" s="233"/>
      <c r="P240" s="234">
        <f>SUM(P241:P254)</f>
        <v>0</v>
      </c>
      <c r="Q240" s="233"/>
      <c r="R240" s="234">
        <f>SUM(R241:R254)</f>
        <v>10.34534</v>
      </c>
      <c r="S240" s="233"/>
      <c r="T240" s="235">
        <f>SUM(T241:T254)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36" t="s">
        <v>80</v>
      </c>
      <c r="AT240" s="237" t="s">
        <v>72</v>
      </c>
      <c r="AU240" s="237" t="s">
        <v>80</v>
      </c>
      <c r="AY240" s="236" t="s">
        <v>161</v>
      </c>
      <c r="BK240" s="238">
        <f>SUM(BK241:BK254)</f>
        <v>0</v>
      </c>
    </row>
    <row r="241" s="2" customFormat="1" ht="21.75" customHeight="1">
      <c r="A241" s="37"/>
      <c r="B241" s="38"/>
      <c r="C241" s="241" t="s">
        <v>331</v>
      </c>
      <c r="D241" s="241" t="s">
        <v>163</v>
      </c>
      <c r="E241" s="242" t="s">
        <v>292</v>
      </c>
      <c r="F241" s="243" t="s">
        <v>293</v>
      </c>
      <c r="G241" s="244" t="s">
        <v>294</v>
      </c>
      <c r="H241" s="245">
        <v>7</v>
      </c>
      <c r="I241" s="246"/>
      <c r="J241" s="247">
        <f>ROUND(I241*H241,2)</f>
        <v>0</v>
      </c>
      <c r="K241" s="243" t="s">
        <v>1</v>
      </c>
      <c r="L241" s="43"/>
      <c r="M241" s="248" t="s">
        <v>1</v>
      </c>
      <c r="N241" s="249" t="s">
        <v>38</v>
      </c>
      <c r="O241" s="90"/>
      <c r="P241" s="250">
        <f>O241*H241</f>
        <v>0</v>
      </c>
      <c r="Q241" s="250">
        <v>0.34089999999999998</v>
      </c>
      <c r="R241" s="250">
        <f>Q241*H241</f>
        <v>2.3862999999999999</v>
      </c>
      <c r="S241" s="250">
        <v>0</v>
      </c>
      <c r="T241" s="25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52" t="s">
        <v>168</v>
      </c>
      <c r="AT241" s="252" t="s">
        <v>163</v>
      </c>
      <c r="AU241" s="252" t="s">
        <v>82</v>
      </c>
      <c r="AY241" s="16" t="s">
        <v>161</v>
      </c>
      <c r="BE241" s="253">
        <f>IF(N241="základní",J241,0)</f>
        <v>0</v>
      </c>
      <c r="BF241" s="253">
        <f>IF(N241="snížená",J241,0)</f>
        <v>0</v>
      </c>
      <c r="BG241" s="253">
        <f>IF(N241="zákl. přenesená",J241,0)</f>
        <v>0</v>
      </c>
      <c r="BH241" s="253">
        <f>IF(N241="sníž. přenesená",J241,0)</f>
        <v>0</v>
      </c>
      <c r="BI241" s="253">
        <f>IF(N241="nulová",J241,0)</f>
        <v>0</v>
      </c>
      <c r="BJ241" s="16" t="s">
        <v>80</v>
      </c>
      <c r="BK241" s="253">
        <f>ROUND(I241*H241,2)</f>
        <v>0</v>
      </c>
      <c r="BL241" s="16" t="s">
        <v>168</v>
      </c>
      <c r="BM241" s="252" t="s">
        <v>295</v>
      </c>
    </row>
    <row r="242" s="2" customFormat="1">
      <c r="A242" s="37"/>
      <c r="B242" s="38"/>
      <c r="C242" s="39"/>
      <c r="D242" s="254" t="s">
        <v>170</v>
      </c>
      <c r="E242" s="39"/>
      <c r="F242" s="255" t="s">
        <v>296</v>
      </c>
      <c r="G242" s="39"/>
      <c r="H242" s="39"/>
      <c r="I242" s="209"/>
      <c r="J242" s="39"/>
      <c r="K242" s="39"/>
      <c r="L242" s="43"/>
      <c r="M242" s="256"/>
      <c r="N242" s="257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170</v>
      </c>
      <c r="AU242" s="16" t="s">
        <v>82</v>
      </c>
    </row>
    <row r="243" s="13" customFormat="1">
      <c r="A243" s="13"/>
      <c r="B243" s="260"/>
      <c r="C243" s="261"/>
      <c r="D243" s="254" t="s">
        <v>174</v>
      </c>
      <c r="E243" s="262" t="s">
        <v>1</v>
      </c>
      <c r="F243" s="263" t="s">
        <v>788</v>
      </c>
      <c r="G243" s="261"/>
      <c r="H243" s="264">
        <v>7</v>
      </c>
      <c r="I243" s="265"/>
      <c r="J243" s="261"/>
      <c r="K243" s="261"/>
      <c r="L243" s="266"/>
      <c r="M243" s="267"/>
      <c r="N243" s="268"/>
      <c r="O243" s="268"/>
      <c r="P243" s="268"/>
      <c r="Q243" s="268"/>
      <c r="R243" s="268"/>
      <c r="S243" s="268"/>
      <c r="T243" s="26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70" t="s">
        <v>174</v>
      </c>
      <c r="AU243" s="270" t="s">
        <v>82</v>
      </c>
      <c r="AV243" s="13" t="s">
        <v>82</v>
      </c>
      <c r="AW243" s="13" t="s">
        <v>30</v>
      </c>
      <c r="AX243" s="13" t="s">
        <v>80</v>
      </c>
      <c r="AY243" s="270" t="s">
        <v>161</v>
      </c>
    </row>
    <row r="244" s="2" customFormat="1" ht="24.15" customHeight="1">
      <c r="A244" s="37"/>
      <c r="B244" s="38"/>
      <c r="C244" s="241" t="s">
        <v>336</v>
      </c>
      <c r="D244" s="241" t="s">
        <v>163</v>
      </c>
      <c r="E244" s="242" t="s">
        <v>305</v>
      </c>
      <c r="F244" s="243" t="s">
        <v>306</v>
      </c>
      <c r="G244" s="244" t="s">
        <v>294</v>
      </c>
      <c r="H244" s="245">
        <v>13</v>
      </c>
      <c r="I244" s="246"/>
      <c r="J244" s="247">
        <f>ROUND(I244*H244,2)</f>
        <v>0</v>
      </c>
      <c r="K244" s="243" t="s">
        <v>167</v>
      </c>
      <c r="L244" s="43"/>
      <c r="M244" s="248" t="s">
        <v>1</v>
      </c>
      <c r="N244" s="249" t="s">
        <v>38</v>
      </c>
      <c r="O244" s="90"/>
      <c r="P244" s="250">
        <f>O244*H244</f>
        <v>0</v>
      </c>
      <c r="Q244" s="250">
        <v>0.42080000000000001</v>
      </c>
      <c r="R244" s="250">
        <f>Q244*H244</f>
        <v>5.4703999999999997</v>
      </c>
      <c r="S244" s="250">
        <v>0</v>
      </c>
      <c r="T244" s="25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52" t="s">
        <v>168</v>
      </c>
      <c r="AT244" s="252" t="s">
        <v>163</v>
      </c>
      <c r="AU244" s="252" t="s">
        <v>82</v>
      </c>
      <c r="AY244" s="16" t="s">
        <v>161</v>
      </c>
      <c r="BE244" s="253">
        <f>IF(N244="základní",J244,0)</f>
        <v>0</v>
      </c>
      <c r="BF244" s="253">
        <f>IF(N244="snížená",J244,0)</f>
        <v>0</v>
      </c>
      <c r="BG244" s="253">
        <f>IF(N244="zákl. přenesená",J244,0)</f>
        <v>0</v>
      </c>
      <c r="BH244" s="253">
        <f>IF(N244="sníž. přenesená",J244,0)</f>
        <v>0</v>
      </c>
      <c r="BI244" s="253">
        <f>IF(N244="nulová",J244,0)</f>
        <v>0</v>
      </c>
      <c r="BJ244" s="16" t="s">
        <v>80</v>
      </c>
      <c r="BK244" s="253">
        <f>ROUND(I244*H244,2)</f>
        <v>0</v>
      </c>
      <c r="BL244" s="16" t="s">
        <v>168</v>
      </c>
      <c r="BM244" s="252" t="s">
        <v>307</v>
      </c>
    </row>
    <row r="245" s="2" customFormat="1">
      <c r="A245" s="37"/>
      <c r="B245" s="38"/>
      <c r="C245" s="39"/>
      <c r="D245" s="254" t="s">
        <v>170</v>
      </c>
      <c r="E245" s="39"/>
      <c r="F245" s="255" t="s">
        <v>306</v>
      </c>
      <c r="G245" s="39"/>
      <c r="H245" s="39"/>
      <c r="I245" s="209"/>
      <c r="J245" s="39"/>
      <c r="K245" s="39"/>
      <c r="L245" s="43"/>
      <c r="M245" s="256"/>
      <c r="N245" s="257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170</v>
      </c>
      <c r="AU245" s="16" t="s">
        <v>82</v>
      </c>
    </row>
    <row r="246" s="2" customFormat="1">
      <c r="A246" s="37"/>
      <c r="B246" s="38"/>
      <c r="C246" s="39"/>
      <c r="D246" s="258" t="s">
        <v>172</v>
      </c>
      <c r="E246" s="39"/>
      <c r="F246" s="259" t="s">
        <v>308</v>
      </c>
      <c r="G246" s="39"/>
      <c r="H246" s="39"/>
      <c r="I246" s="209"/>
      <c r="J246" s="39"/>
      <c r="K246" s="39"/>
      <c r="L246" s="43"/>
      <c r="M246" s="256"/>
      <c r="N246" s="257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172</v>
      </c>
      <c r="AU246" s="16" t="s">
        <v>82</v>
      </c>
    </row>
    <row r="247" s="13" customFormat="1">
      <c r="A247" s="13"/>
      <c r="B247" s="260"/>
      <c r="C247" s="261"/>
      <c r="D247" s="254" t="s">
        <v>174</v>
      </c>
      <c r="E247" s="262" t="s">
        <v>1</v>
      </c>
      <c r="F247" s="263" t="s">
        <v>789</v>
      </c>
      <c r="G247" s="261"/>
      <c r="H247" s="264">
        <v>13</v>
      </c>
      <c r="I247" s="265"/>
      <c r="J247" s="261"/>
      <c r="K247" s="261"/>
      <c r="L247" s="266"/>
      <c r="M247" s="267"/>
      <c r="N247" s="268"/>
      <c r="O247" s="268"/>
      <c r="P247" s="268"/>
      <c r="Q247" s="268"/>
      <c r="R247" s="268"/>
      <c r="S247" s="268"/>
      <c r="T247" s="26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70" t="s">
        <v>174</v>
      </c>
      <c r="AU247" s="270" t="s">
        <v>82</v>
      </c>
      <c r="AV247" s="13" t="s">
        <v>82</v>
      </c>
      <c r="AW247" s="13" t="s">
        <v>30</v>
      </c>
      <c r="AX247" s="13" t="s">
        <v>80</v>
      </c>
      <c r="AY247" s="270" t="s">
        <v>161</v>
      </c>
    </row>
    <row r="248" s="2" customFormat="1" ht="33" customHeight="1">
      <c r="A248" s="37"/>
      <c r="B248" s="38"/>
      <c r="C248" s="241" t="s">
        <v>340</v>
      </c>
      <c r="D248" s="241" t="s">
        <v>163</v>
      </c>
      <c r="E248" s="242" t="s">
        <v>310</v>
      </c>
      <c r="F248" s="243" t="s">
        <v>311</v>
      </c>
      <c r="G248" s="244" t="s">
        <v>294</v>
      </c>
      <c r="H248" s="245">
        <v>6</v>
      </c>
      <c r="I248" s="246"/>
      <c r="J248" s="247">
        <f>ROUND(I248*H248,2)</f>
        <v>0</v>
      </c>
      <c r="K248" s="243" t="s">
        <v>167</v>
      </c>
      <c r="L248" s="43"/>
      <c r="M248" s="248" t="s">
        <v>1</v>
      </c>
      <c r="N248" s="249" t="s">
        <v>38</v>
      </c>
      <c r="O248" s="90"/>
      <c r="P248" s="250">
        <f>O248*H248</f>
        <v>0</v>
      </c>
      <c r="Q248" s="250">
        <v>0.31108000000000002</v>
      </c>
      <c r="R248" s="250">
        <f>Q248*H248</f>
        <v>1.8664800000000001</v>
      </c>
      <c r="S248" s="250">
        <v>0</v>
      </c>
      <c r="T248" s="25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52" t="s">
        <v>168</v>
      </c>
      <c r="AT248" s="252" t="s">
        <v>163</v>
      </c>
      <c r="AU248" s="252" t="s">
        <v>82</v>
      </c>
      <c r="AY248" s="16" t="s">
        <v>161</v>
      </c>
      <c r="BE248" s="253">
        <f>IF(N248="základní",J248,0)</f>
        <v>0</v>
      </c>
      <c r="BF248" s="253">
        <f>IF(N248="snížená",J248,0)</f>
        <v>0</v>
      </c>
      <c r="BG248" s="253">
        <f>IF(N248="zákl. přenesená",J248,0)</f>
        <v>0</v>
      </c>
      <c r="BH248" s="253">
        <f>IF(N248="sníž. přenesená",J248,0)</f>
        <v>0</v>
      </c>
      <c r="BI248" s="253">
        <f>IF(N248="nulová",J248,0)</f>
        <v>0</v>
      </c>
      <c r="BJ248" s="16" t="s">
        <v>80</v>
      </c>
      <c r="BK248" s="253">
        <f>ROUND(I248*H248,2)</f>
        <v>0</v>
      </c>
      <c r="BL248" s="16" t="s">
        <v>168</v>
      </c>
      <c r="BM248" s="252" t="s">
        <v>312</v>
      </c>
    </row>
    <row r="249" s="2" customFormat="1">
      <c r="A249" s="37"/>
      <c r="B249" s="38"/>
      <c r="C249" s="39"/>
      <c r="D249" s="254" t="s">
        <v>170</v>
      </c>
      <c r="E249" s="39"/>
      <c r="F249" s="255" t="s">
        <v>313</v>
      </c>
      <c r="G249" s="39"/>
      <c r="H249" s="39"/>
      <c r="I249" s="209"/>
      <c r="J249" s="39"/>
      <c r="K249" s="39"/>
      <c r="L249" s="43"/>
      <c r="M249" s="256"/>
      <c r="N249" s="257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170</v>
      </c>
      <c r="AU249" s="16" t="s">
        <v>82</v>
      </c>
    </row>
    <row r="250" s="2" customFormat="1">
      <c r="A250" s="37"/>
      <c r="B250" s="38"/>
      <c r="C250" s="39"/>
      <c r="D250" s="258" t="s">
        <v>172</v>
      </c>
      <c r="E250" s="39"/>
      <c r="F250" s="259" t="s">
        <v>314</v>
      </c>
      <c r="G250" s="39"/>
      <c r="H250" s="39"/>
      <c r="I250" s="209"/>
      <c r="J250" s="39"/>
      <c r="K250" s="39"/>
      <c r="L250" s="43"/>
      <c r="M250" s="256"/>
      <c r="N250" s="257"/>
      <c r="O250" s="90"/>
      <c r="P250" s="90"/>
      <c r="Q250" s="90"/>
      <c r="R250" s="90"/>
      <c r="S250" s="90"/>
      <c r="T250" s="91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172</v>
      </c>
      <c r="AU250" s="16" t="s">
        <v>82</v>
      </c>
    </row>
    <row r="251" s="13" customFormat="1">
      <c r="A251" s="13"/>
      <c r="B251" s="260"/>
      <c r="C251" s="261"/>
      <c r="D251" s="254" t="s">
        <v>174</v>
      </c>
      <c r="E251" s="262" t="s">
        <v>1</v>
      </c>
      <c r="F251" s="263" t="s">
        <v>790</v>
      </c>
      <c r="G251" s="261"/>
      <c r="H251" s="264">
        <v>6</v>
      </c>
      <c r="I251" s="265"/>
      <c r="J251" s="261"/>
      <c r="K251" s="261"/>
      <c r="L251" s="266"/>
      <c r="M251" s="267"/>
      <c r="N251" s="268"/>
      <c r="O251" s="268"/>
      <c r="P251" s="268"/>
      <c r="Q251" s="268"/>
      <c r="R251" s="268"/>
      <c r="S251" s="268"/>
      <c r="T251" s="26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70" t="s">
        <v>174</v>
      </c>
      <c r="AU251" s="270" t="s">
        <v>82</v>
      </c>
      <c r="AV251" s="13" t="s">
        <v>82</v>
      </c>
      <c r="AW251" s="13" t="s">
        <v>30</v>
      </c>
      <c r="AX251" s="13" t="s">
        <v>80</v>
      </c>
      <c r="AY251" s="270" t="s">
        <v>161</v>
      </c>
    </row>
    <row r="252" s="2" customFormat="1" ht="16.5" customHeight="1">
      <c r="A252" s="37"/>
      <c r="B252" s="38"/>
      <c r="C252" s="241" t="s">
        <v>345</v>
      </c>
      <c r="D252" s="241" t="s">
        <v>163</v>
      </c>
      <c r="E252" s="242" t="s">
        <v>791</v>
      </c>
      <c r="F252" s="243" t="s">
        <v>792</v>
      </c>
      <c r="G252" s="244" t="s">
        <v>294</v>
      </c>
      <c r="H252" s="245">
        <v>2</v>
      </c>
      <c r="I252" s="246"/>
      <c r="J252" s="247">
        <f>ROUND(I252*H252,2)</f>
        <v>0</v>
      </c>
      <c r="K252" s="243" t="s">
        <v>1</v>
      </c>
      <c r="L252" s="43"/>
      <c r="M252" s="248" t="s">
        <v>1</v>
      </c>
      <c r="N252" s="249" t="s">
        <v>38</v>
      </c>
      <c r="O252" s="90"/>
      <c r="P252" s="250">
        <f>O252*H252</f>
        <v>0</v>
      </c>
      <c r="Q252" s="250">
        <v>0.31108000000000002</v>
      </c>
      <c r="R252" s="250">
        <f>Q252*H252</f>
        <v>0.62216000000000005</v>
      </c>
      <c r="S252" s="250">
        <v>0</v>
      </c>
      <c r="T252" s="25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52" t="s">
        <v>168</v>
      </c>
      <c r="AT252" s="252" t="s">
        <v>163</v>
      </c>
      <c r="AU252" s="252" t="s">
        <v>82</v>
      </c>
      <c r="AY252" s="16" t="s">
        <v>161</v>
      </c>
      <c r="BE252" s="253">
        <f>IF(N252="základní",J252,0)</f>
        <v>0</v>
      </c>
      <c r="BF252" s="253">
        <f>IF(N252="snížená",J252,0)</f>
        <v>0</v>
      </c>
      <c r="BG252" s="253">
        <f>IF(N252="zákl. přenesená",J252,0)</f>
        <v>0</v>
      </c>
      <c r="BH252" s="253">
        <f>IF(N252="sníž. přenesená",J252,0)</f>
        <v>0</v>
      </c>
      <c r="BI252" s="253">
        <f>IF(N252="nulová",J252,0)</f>
        <v>0</v>
      </c>
      <c r="BJ252" s="16" t="s">
        <v>80</v>
      </c>
      <c r="BK252" s="253">
        <f>ROUND(I252*H252,2)</f>
        <v>0</v>
      </c>
      <c r="BL252" s="16" t="s">
        <v>168</v>
      </c>
      <c r="BM252" s="252" t="s">
        <v>793</v>
      </c>
    </row>
    <row r="253" s="2" customFormat="1">
      <c r="A253" s="37"/>
      <c r="B253" s="38"/>
      <c r="C253" s="39"/>
      <c r="D253" s="254" t="s">
        <v>170</v>
      </c>
      <c r="E253" s="39"/>
      <c r="F253" s="255" t="s">
        <v>794</v>
      </c>
      <c r="G253" s="39"/>
      <c r="H253" s="39"/>
      <c r="I253" s="209"/>
      <c r="J253" s="39"/>
      <c r="K253" s="39"/>
      <c r="L253" s="43"/>
      <c r="M253" s="256"/>
      <c r="N253" s="257"/>
      <c r="O253" s="90"/>
      <c r="P253" s="90"/>
      <c r="Q253" s="90"/>
      <c r="R253" s="90"/>
      <c r="S253" s="90"/>
      <c r="T253" s="91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170</v>
      </c>
      <c r="AU253" s="16" t="s">
        <v>82</v>
      </c>
    </row>
    <row r="254" s="13" customFormat="1">
      <c r="A254" s="13"/>
      <c r="B254" s="260"/>
      <c r="C254" s="261"/>
      <c r="D254" s="254" t="s">
        <v>174</v>
      </c>
      <c r="E254" s="262" t="s">
        <v>1</v>
      </c>
      <c r="F254" s="263" t="s">
        <v>82</v>
      </c>
      <c r="G254" s="261"/>
      <c r="H254" s="264">
        <v>2</v>
      </c>
      <c r="I254" s="265"/>
      <c r="J254" s="261"/>
      <c r="K254" s="261"/>
      <c r="L254" s="266"/>
      <c r="M254" s="267"/>
      <c r="N254" s="268"/>
      <c r="O254" s="268"/>
      <c r="P254" s="268"/>
      <c r="Q254" s="268"/>
      <c r="R254" s="268"/>
      <c r="S254" s="268"/>
      <c r="T254" s="26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70" t="s">
        <v>174</v>
      </c>
      <c r="AU254" s="270" t="s">
        <v>82</v>
      </c>
      <c r="AV254" s="13" t="s">
        <v>82</v>
      </c>
      <c r="AW254" s="13" t="s">
        <v>30</v>
      </c>
      <c r="AX254" s="13" t="s">
        <v>80</v>
      </c>
      <c r="AY254" s="270" t="s">
        <v>161</v>
      </c>
    </row>
    <row r="255" s="12" customFormat="1" ht="22.8" customHeight="1">
      <c r="A255" s="12"/>
      <c r="B255" s="225"/>
      <c r="C255" s="226"/>
      <c r="D255" s="227" t="s">
        <v>72</v>
      </c>
      <c r="E255" s="239" t="s">
        <v>227</v>
      </c>
      <c r="F255" s="239" t="s">
        <v>316</v>
      </c>
      <c r="G255" s="226"/>
      <c r="H255" s="226"/>
      <c r="I255" s="229"/>
      <c r="J255" s="240">
        <f>BK255</f>
        <v>0</v>
      </c>
      <c r="K255" s="226"/>
      <c r="L255" s="231"/>
      <c r="M255" s="232"/>
      <c r="N255" s="233"/>
      <c r="O255" s="233"/>
      <c r="P255" s="234">
        <f>SUM(P256:P272)</f>
        <v>0</v>
      </c>
      <c r="Q255" s="233"/>
      <c r="R255" s="234">
        <f>SUM(R256:R272)</f>
        <v>59.313880000000005</v>
      </c>
      <c r="S255" s="233"/>
      <c r="T255" s="235">
        <f>SUM(T256:T272)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36" t="s">
        <v>80</v>
      </c>
      <c r="AT255" s="237" t="s">
        <v>72</v>
      </c>
      <c r="AU255" s="237" t="s">
        <v>80</v>
      </c>
      <c r="AY255" s="236" t="s">
        <v>161</v>
      </c>
      <c r="BK255" s="238">
        <f>SUM(BK256:BK272)</f>
        <v>0</v>
      </c>
    </row>
    <row r="256" s="2" customFormat="1" ht="33" customHeight="1">
      <c r="A256" s="37"/>
      <c r="B256" s="38"/>
      <c r="C256" s="241" t="s">
        <v>351</v>
      </c>
      <c r="D256" s="241" t="s">
        <v>163</v>
      </c>
      <c r="E256" s="242" t="s">
        <v>318</v>
      </c>
      <c r="F256" s="243" t="s">
        <v>319</v>
      </c>
      <c r="G256" s="244" t="s">
        <v>285</v>
      </c>
      <c r="H256" s="245">
        <v>264</v>
      </c>
      <c r="I256" s="246"/>
      <c r="J256" s="247">
        <f>ROUND(I256*H256,2)</f>
        <v>0</v>
      </c>
      <c r="K256" s="243" t="s">
        <v>167</v>
      </c>
      <c r="L256" s="43"/>
      <c r="M256" s="248" t="s">
        <v>1</v>
      </c>
      <c r="N256" s="249" t="s">
        <v>38</v>
      </c>
      <c r="O256" s="90"/>
      <c r="P256" s="250">
        <f>O256*H256</f>
        <v>0</v>
      </c>
      <c r="Q256" s="250">
        <v>0.15540000000000001</v>
      </c>
      <c r="R256" s="250">
        <f>Q256*H256</f>
        <v>41.025600000000004</v>
      </c>
      <c r="S256" s="250">
        <v>0</v>
      </c>
      <c r="T256" s="25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52" t="s">
        <v>168</v>
      </c>
      <c r="AT256" s="252" t="s">
        <v>163</v>
      </c>
      <c r="AU256" s="252" t="s">
        <v>82</v>
      </c>
      <c r="AY256" s="16" t="s">
        <v>161</v>
      </c>
      <c r="BE256" s="253">
        <f>IF(N256="základní",J256,0)</f>
        <v>0</v>
      </c>
      <c r="BF256" s="253">
        <f>IF(N256="snížená",J256,0)</f>
        <v>0</v>
      </c>
      <c r="BG256" s="253">
        <f>IF(N256="zákl. přenesená",J256,0)</f>
        <v>0</v>
      </c>
      <c r="BH256" s="253">
        <f>IF(N256="sníž. přenesená",J256,0)</f>
        <v>0</v>
      </c>
      <c r="BI256" s="253">
        <f>IF(N256="nulová",J256,0)</f>
        <v>0</v>
      </c>
      <c r="BJ256" s="16" t="s">
        <v>80</v>
      </c>
      <c r="BK256" s="253">
        <f>ROUND(I256*H256,2)</f>
        <v>0</v>
      </c>
      <c r="BL256" s="16" t="s">
        <v>168</v>
      </c>
      <c r="BM256" s="252" t="s">
        <v>320</v>
      </c>
    </row>
    <row r="257" s="2" customFormat="1">
      <c r="A257" s="37"/>
      <c r="B257" s="38"/>
      <c r="C257" s="39"/>
      <c r="D257" s="254" t="s">
        <v>170</v>
      </c>
      <c r="E257" s="39"/>
      <c r="F257" s="255" t="s">
        <v>321</v>
      </c>
      <c r="G257" s="39"/>
      <c r="H257" s="39"/>
      <c r="I257" s="209"/>
      <c r="J257" s="39"/>
      <c r="K257" s="39"/>
      <c r="L257" s="43"/>
      <c r="M257" s="256"/>
      <c r="N257" s="257"/>
      <c r="O257" s="90"/>
      <c r="P257" s="90"/>
      <c r="Q257" s="90"/>
      <c r="R257" s="90"/>
      <c r="S257" s="90"/>
      <c r="T257" s="91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170</v>
      </c>
      <c r="AU257" s="16" t="s">
        <v>82</v>
      </c>
    </row>
    <row r="258" s="2" customFormat="1">
      <c r="A258" s="37"/>
      <c r="B258" s="38"/>
      <c r="C258" s="39"/>
      <c r="D258" s="258" t="s">
        <v>172</v>
      </c>
      <c r="E258" s="39"/>
      <c r="F258" s="259" t="s">
        <v>322</v>
      </c>
      <c r="G258" s="39"/>
      <c r="H258" s="39"/>
      <c r="I258" s="209"/>
      <c r="J258" s="39"/>
      <c r="K258" s="39"/>
      <c r="L258" s="43"/>
      <c r="M258" s="256"/>
      <c r="N258" s="257"/>
      <c r="O258" s="90"/>
      <c r="P258" s="90"/>
      <c r="Q258" s="90"/>
      <c r="R258" s="90"/>
      <c r="S258" s="90"/>
      <c r="T258" s="91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172</v>
      </c>
      <c r="AU258" s="16" t="s">
        <v>82</v>
      </c>
    </row>
    <row r="259" s="13" customFormat="1">
      <c r="A259" s="13"/>
      <c r="B259" s="260"/>
      <c r="C259" s="261"/>
      <c r="D259" s="254" t="s">
        <v>174</v>
      </c>
      <c r="E259" s="262" t="s">
        <v>1</v>
      </c>
      <c r="F259" s="263" t="s">
        <v>795</v>
      </c>
      <c r="G259" s="261"/>
      <c r="H259" s="264">
        <v>264</v>
      </c>
      <c r="I259" s="265"/>
      <c r="J259" s="261"/>
      <c r="K259" s="261"/>
      <c r="L259" s="266"/>
      <c r="M259" s="267"/>
      <c r="N259" s="268"/>
      <c r="O259" s="268"/>
      <c r="P259" s="268"/>
      <c r="Q259" s="268"/>
      <c r="R259" s="268"/>
      <c r="S259" s="268"/>
      <c r="T259" s="26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70" t="s">
        <v>174</v>
      </c>
      <c r="AU259" s="270" t="s">
        <v>82</v>
      </c>
      <c r="AV259" s="13" t="s">
        <v>82</v>
      </c>
      <c r="AW259" s="13" t="s">
        <v>30</v>
      </c>
      <c r="AX259" s="13" t="s">
        <v>80</v>
      </c>
      <c r="AY259" s="270" t="s">
        <v>161</v>
      </c>
    </row>
    <row r="260" s="2" customFormat="1" ht="16.5" customHeight="1">
      <c r="A260" s="37"/>
      <c r="B260" s="38"/>
      <c r="C260" s="272" t="s">
        <v>361</v>
      </c>
      <c r="D260" s="272" t="s">
        <v>214</v>
      </c>
      <c r="E260" s="273" t="s">
        <v>325</v>
      </c>
      <c r="F260" s="274" t="s">
        <v>326</v>
      </c>
      <c r="G260" s="275" t="s">
        <v>285</v>
      </c>
      <c r="H260" s="276">
        <v>167</v>
      </c>
      <c r="I260" s="277"/>
      <c r="J260" s="278">
        <f>ROUND(I260*H260,2)</f>
        <v>0</v>
      </c>
      <c r="K260" s="274" t="s">
        <v>167</v>
      </c>
      <c r="L260" s="279"/>
      <c r="M260" s="280" t="s">
        <v>1</v>
      </c>
      <c r="N260" s="281" t="s">
        <v>38</v>
      </c>
      <c r="O260" s="90"/>
      <c r="P260" s="250">
        <f>O260*H260</f>
        <v>0</v>
      </c>
      <c r="Q260" s="250">
        <v>0.080000000000000002</v>
      </c>
      <c r="R260" s="250">
        <f>Q260*H260</f>
        <v>13.359999999999999</v>
      </c>
      <c r="S260" s="250">
        <v>0</v>
      </c>
      <c r="T260" s="25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52" t="s">
        <v>217</v>
      </c>
      <c r="AT260" s="252" t="s">
        <v>214</v>
      </c>
      <c r="AU260" s="252" t="s">
        <v>82</v>
      </c>
      <c r="AY260" s="16" t="s">
        <v>161</v>
      </c>
      <c r="BE260" s="253">
        <f>IF(N260="základní",J260,0)</f>
        <v>0</v>
      </c>
      <c r="BF260" s="253">
        <f>IF(N260="snížená",J260,0)</f>
        <v>0</v>
      </c>
      <c r="BG260" s="253">
        <f>IF(N260="zákl. přenesená",J260,0)</f>
        <v>0</v>
      </c>
      <c r="BH260" s="253">
        <f>IF(N260="sníž. přenesená",J260,0)</f>
        <v>0</v>
      </c>
      <c r="BI260" s="253">
        <f>IF(N260="nulová",J260,0)</f>
        <v>0</v>
      </c>
      <c r="BJ260" s="16" t="s">
        <v>80</v>
      </c>
      <c r="BK260" s="253">
        <f>ROUND(I260*H260,2)</f>
        <v>0</v>
      </c>
      <c r="BL260" s="16" t="s">
        <v>168</v>
      </c>
      <c r="BM260" s="252" t="s">
        <v>327</v>
      </c>
    </row>
    <row r="261" s="2" customFormat="1">
      <c r="A261" s="37"/>
      <c r="B261" s="38"/>
      <c r="C261" s="39"/>
      <c r="D261" s="254" t="s">
        <v>170</v>
      </c>
      <c r="E261" s="39"/>
      <c r="F261" s="255" t="s">
        <v>326</v>
      </c>
      <c r="G261" s="39"/>
      <c r="H261" s="39"/>
      <c r="I261" s="209"/>
      <c r="J261" s="39"/>
      <c r="K261" s="39"/>
      <c r="L261" s="43"/>
      <c r="M261" s="256"/>
      <c r="N261" s="257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170</v>
      </c>
      <c r="AU261" s="16" t="s">
        <v>82</v>
      </c>
    </row>
    <row r="262" s="13" customFormat="1">
      <c r="A262" s="13"/>
      <c r="B262" s="260"/>
      <c r="C262" s="261"/>
      <c r="D262" s="254" t="s">
        <v>174</v>
      </c>
      <c r="E262" s="262" t="s">
        <v>1</v>
      </c>
      <c r="F262" s="263" t="s">
        <v>796</v>
      </c>
      <c r="G262" s="261"/>
      <c r="H262" s="264">
        <v>167</v>
      </c>
      <c r="I262" s="265"/>
      <c r="J262" s="261"/>
      <c r="K262" s="261"/>
      <c r="L262" s="266"/>
      <c r="M262" s="267"/>
      <c r="N262" s="268"/>
      <c r="O262" s="268"/>
      <c r="P262" s="268"/>
      <c r="Q262" s="268"/>
      <c r="R262" s="268"/>
      <c r="S262" s="268"/>
      <c r="T262" s="26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70" t="s">
        <v>174</v>
      </c>
      <c r="AU262" s="270" t="s">
        <v>82</v>
      </c>
      <c r="AV262" s="13" t="s">
        <v>82</v>
      </c>
      <c r="AW262" s="13" t="s">
        <v>30</v>
      </c>
      <c r="AX262" s="13" t="s">
        <v>80</v>
      </c>
      <c r="AY262" s="270" t="s">
        <v>161</v>
      </c>
    </row>
    <row r="263" s="2" customFormat="1" ht="24.15" customHeight="1">
      <c r="A263" s="37"/>
      <c r="B263" s="38"/>
      <c r="C263" s="272" t="s">
        <v>368</v>
      </c>
      <c r="D263" s="272" t="s">
        <v>214</v>
      </c>
      <c r="E263" s="273" t="s">
        <v>332</v>
      </c>
      <c r="F263" s="274" t="s">
        <v>333</v>
      </c>
      <c r="G263" s="275" t="s">
        <v>285</v>
      </c>
      <c r="H263" s="276">
        <v>83</v>
      </c>
      <c r="I263" s="277"/>
      <c r="J263" s="278">
        <f>ROUND(I263*H263,2)</f>
        <v>0</v>
      </c>
      <c r="K263" s="274" t="s">
        <v>167</v>
      </c>
      <c r="L263" s="279"/>
      <c r="M263" s="280" t="s">
        <v>1</v>
      </c>
      <c r="N263" s="281" t="s">
        <v>38</v>
      </c>
      <c r="O263" s="90"/>
      <c r="P263" s="250">
        <f>O263*H263</f>
        <v>0</v>
      </c>
      <c r="Q263" s="250">
        <v>0.048300000000000003</v>
      </c>
      <c r="R263" s="250">
        <f>Q263*H263</f>
        <v>4.0089000000000006</v>
      </c>
      <c r="S263" s="250">
        <v>0</v>
      </c>
      <c r="T263" s="251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52" t="s">
        <v>217</v>
      </c>
      <c r="AT263" s="252" t="s">
        <v>214</v>
      </c>
      <c r="AU263" s="252" t="s">
        <v>82</v>
      </c>
      <c r="AY263" s="16" t="s">
        <v>161</v>
      </c>
      <c r="BE263" s="253">
        <f>IF(N263="základní",J263,0)</f>
        <v>0</v>
      </c>
      <c r="BF263" s="253">
        <f>IF(N263="snížená",J263,0)</f>
        <v>0</v>
      </c>
      <c r="BG263" s="253">
        <f>IF(N263="zákl. přenesená",J263,0)</f>
        <v>0</v>
      </c>
      <c r="BH263" s="253">
        <f>IF(N263="sníž. přenesená",J263,0)</f>
        <v>0</v>
      </c>
      <c r="BI263" s="253">
        <f>IF(N263="nulová",J263,0)</f>
        <v>0</v>
      </c>
      <c r="BJ263" s="16" t="s">
        <v>80</v>
      </c>
      <c r="BK263" s="253">
        <f>ROUND(I263*H263,2)</f>
        <v>0</v>
      </c>
      <c r="BL263" s="16" t="s">
        <v>168</v>
      </c>
      <c r="BM263" s="252" t="s">
        <v>334</v>
      </c>
    </row>
    <row r="264" s="2" customFormat="1">
      <c r="A264" s="37"/>
      <c r="B264" s="38"/>
      <c r="C264" s="39"/>
      <c r="D264" s="254" t="s">
        <v>170</v>
      </c>
      <c r="E264" s="39"/>
      <c r="F264" s="255" t="s">
        <v>333</v>
      </c>
      <c r="G264" s="39"/>
      <c r="H264" s="39"/>
      <c r="I264" s="209"/>
      <c r="J264" s="39"/>
      <c r="K264" s="39"/>
      <c r="L264" s="43"/>
      <c r="M264" s="256"/>
      <c r="N264" s="257"/>
      <c r="O264" s="90"/>
      <c r="P264" s="90"/>
      <c r="Q264" s="90"/>
      <c r="R264" s="90"/>
      <c r="S264" s="90"/>
      <c r="T264" s="91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170</v>
      </c>
      <c r="AU264" s="16" t="s">
        <v>82</v>
      </c>
    </row>
    <row r="265" s="13" customFormat="1">
      <c r="A265" s="13"/>
      <c r="B265" s="260"/>
      <c r="C265" s="261"/>
      <c r="D265" s="254" t="s">
        <v>174</v>
      </c>
      <c r="E265" s="262" t="s">
        <v>1</v>
      </c>
      <c r="F265" s="263" t="s">
        <v>110</v>
      </c>
      <c r="G265" s="261"/>
      <c r="H265" s="264">
        <v>83</v>
      </c>
      <c r="I265" s="265"/>
      <c r="J265" s="261"/>
      <c r="K265" s="261"/>
      <c r="L265" s="266"/>
      <c r="M265" s="267"/>
      <c r="N265" s="268"/>
      <c r="O265" s="268"/>
      <c r="P265" s="268"/>
      <c r="Q265" s="268"/>
      <c r="R265" s="268"/>
      <c r="S265" s="268"/>
      <c r="T265" s="26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70" t="s">
        <v>174</v>
      </c>
      <c r="AU265" s="270" t="s">
        <v>82</v>
      </c>
      <c r="AV265" s="13" t="s">
        <v>82</v>
      </c>
      <c r="AW265" s="13" t="s">
        <v>30</v>
      </c>
      <c r="AX265" s="13" t="s">
        <v>80</v>
      </c>
      <c r="AY265" s="270" t="s">
        <v>161</v>
      </c>
    </row>
    <row r="266" s="2" customFormat="1" ht="24.15" customHeight="1">
      <c r="A266" s="37"/>
      <c r="B266" s="38"/>
      <c r="C266" s="272" t="s">
        <v>373</v>
      </c>
      <c r="D266" s="272" t="s">
        <v>214</v>
      </c>
      <c r="E266" s="273" t="s">
        <v>337</v>
      </c>
      <c r="F266" s="274" t="s">
        <v>338</v>
      </c>
      <c r="G266" s="275" t="s">
        <v>285</v>
      </c>
      <c r="H266" s="276">
        <v>14</v>
      </c>
      <c r="I266" s="277"/>
      <c r="J266" s="278">
        <f>ROUND(I266*H266,2)</f>
        <v>0</v>
      </c>
      <c r="K266" s="274" t="s">
        <v>167</v>
      </c>
      <c r="L266" s="279"/>
      <c r="M266" s="280" t="s">
        <v>1</v>
      </c>
      <c r="N266" s="281" t="s">
        <v>38</v>
      </c>
      <c r="O266" s="90"/>
      <c r="P266" s="250">
        <f>O266*H266</f>
        <v>0</v>
      </c>
      <c r="Q266" s="250">
        <v>0.065670000000000006</v>
      </c>
      <c r="R266" s="250">
        <f>Q266*H266</f>
        <v>0.91938000000000009</v>
      </c>
      <c r="S266" s="250">
        <v>0</v>
      </c>
      <c r="T266" s="251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52" t="s">
        <v>217</v>
      </c>
      <c r="AT266" s="252" t="s">
        <v>214</v>
      </c>
      <c r="AU266" s="252" t="s">
        <v>82</v>
      </c>
      <c r="AY266" s="16" t="s">
        <v>161</v>
      </c>
      <c r="BE266" s="253">
        <f>IF(N266="základní",J266,0)</f>
        <v>0</v>
      </c>
      <c r="BF266" s="253">
        <f>IF(N266="snížená",J266,0)</f>
        <v>0</v>
      </c>
      <c r="BG266" s="253">
        <f>IF(N266="zákl. přenesená",J266,0)</f>
        <v>0</v>
      </c>
      <c r="BH266" s="253">
        <f>IF(N266="sníž. přenesená",J266,0)</f>
        <v>0</v>
      </c>
      <c r="BI266" s="253">
        <f>IF(N266="nulová",J266,0)</f>
        <v>0</v>
      </c>
      <c r="BJ266" s="16" t="s">
        <v>80</v>
      </c>
      <c r="BK266" s="253">
        <f>ROUND(I266*H266,2)</f>
        <v>0</v>
      </c>
      <c r="BL266" s="16" t="s">
        <v>168</v>
      </c>
      <c r="BM266" s="252" t="s">
        <v>339</v>
      </c>
    </row>
    <row r="267" s="2" customFormat="1">
      <c r="A267" s="37"/>
      <c r="B267" s="38"/>
      <c r="C267" s="39"/>
      <c r="D267" s="254" t="s">
        <v>170</v>
      </c>
      <c r="E267" s="39"/>
      <c r="F267" s="255" t="s">
        <v>338</v>
      </c>
      <c r="G267" s="39"/>
      <c r="H267" s="39"/>
      <c r="I267" s="209"/>
      <c r="J267" s="39"/>
      <c r="K267" s="39"/>
      <c r="L267" s="43"/>
      <c r="M267" s="256"/>
      <c r="N267" s="257"/>
      <c r="O267" s="90"/>
      <c r="P267" s="90"/>
      <c r="Q267" s="90"/>
      <c r="R267" s="90"/>
      <c r="S267" s="90"/>
      <c r="T267" s="91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6" t="s">
        <v>170</v>
      </c>
      <c r="AU267" s="16" t="s">
        <v>82</v>
      </c>
    </row>
    <row r="268" s="13" customFormat="1">
      <c r="A268" s="13"/>
      <c r="B268" s="260"/>
      <c r="C268" s="261"/>
      <c r="D268" s="254" t="s">
        <v>174</v>
      </c>
      <c r="E268" s="262" t="s">
        <v>1</v>
      </c>
      <c r="F268" s="263" t="s">
        <v>262</v>
      </c>
      <c r="G268" s="261"/>
      <c r="H268" s="264">
        <v>14</v>
      </c>
      <c r="I268" s="265"/>
      <c r="J268" s="261"/>
      <c r="K268" s="261"/>
      <c r="L268" s="266"/>
      <c r="M268" s="267"/>
      <c r="N268" s="268"/>
      <c r="O268" s="268"/>
      <c r="P268" s="268"/>
      <c r="Q268" s="268"/>
      <c r="R268" s="268"/>
      <c r="S268" s="268"/>
      <c r="T268" s="26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70" t="s">
        <v>174</v>
      </c>
      <c r="AU268" s="270" t="s">
        <v>82</v>
      </c>
      <c r="AV268" s="13" t="s">
        <v>82</v>
      </c>
      <c r="AW268" s="13" t="s">
        <v>30</v>
      </c>
      <c r="AX268" s="13" t="s">
        <v>80</v>
      </c>
      <c r="AY268" s="270" t="s">
        <v>161</v>
      </c>
    </row>
    <row r="269" s="2" customFormat="1" ht="24.15" customHeight="1">
      <c r="A269" s="37"/>
      <c r="B269" s="38"/>
      <c r="C269" s="241" t="s">
        <v>379</v>
      </c>
      <c r="D269" s="241" t="s">
        <v>163</v>
      </c>
      <c r="E269" s="242" t="s">
        <v>346</v>
      </c>
      <c r="F269" s="243" t="s">
        <v>347</v>
      </c>
      <c r="G269" s="244" t="s">
        <v>285</v>
      </c>
      <c r="H269" s="245">
        <v>264</v>
      </c>
      <c r="I269" s="246"/>
      <c r="J269" s="247">
        <f>ROUND(I269*H269,2)</f>
        <v>0</v>
      </c>
      <c r="K269" s="243" t="s">
        <v>167</v>
      </c>
      <c r="L269" s="43"/>
      <c r="M269" s="248" t="s">
        <v>1</v>
      </c>
      <c r="N269" s="249" t="s">
        <v>38</v>
      </c>
      <c r="O269" s="90"/>
      <c r="P269" s="250">
        <f>O269*H269</f>
        <v>0</v>
      </c>
      <c r="Q269" s="250">
        <v>0</v>
      </c>
      <c r="R269" s="250">
        <f>Q269*H269</f>
        <v>0</v>
      </c>
      <c r="S269" s="250">
        <v>0</v>
      </c>
      <c r="T269" s="251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52" t="s">
        <v>168</v>
      </c>
      <c r="AT269" s="252" t="s">
        <v>163</v>
      </c>
      <c r="AU269" s="252" t="s">
        <v>82</v>
      </c>
      <c r="AY269" s="16" t="s">
        <v>161</v>
      </c>
      <c r="BE269" s="253">
        <f>IF(N269="základní",J269,0)</f>
        <v>0</v>
      </c>
      <c r="BF269" s="253">
        <f>IF(N269="snížená",J269,0)</f>
        <v>0</v>
      </c>
      <c r="BG269" s="253">
        <f>IF(N269="zákl. přenesená",J269,0)</f>
        <v>0</v>
      </c>
      <c r="BH269" s="253">
        <f>IF(N269="sníž. přenesená",J269,0)</f>
        <v>0</v>
      </c>
      <c r="BI269" s="253">
        <f>IF(N269="nulová",J269,0)</f>
        <v>0</v>
      </c>
      <c r="BJ269" s="16" t="s">
        <v>80</v>
      </c>
      <c r="BK269" s="253">
        <f>ROUND(I269*H269,2)</f>
        <v>0</v>
      </c>
      <c r="BL269" s="16" t="s">
        <v>168</v>
      </c>
      <c r="BM269" s="252" t="s">
        <v>348</v>
      </c>
    </row>
    <row r="270" s="2" customFormat="1">
      <c r="A270" s="37"/>
      <c r="B270" s="38"/>
      <c r="C270" s="39"/>
      <c r="D270" s="254" t="s">
        <v>170</v>
      </c>
      <c r="E270" s="39"/>
      <c r="F270" s="255" t="s">
        <v>349</v>
      </c>
      <c r="G270" s="39"/>
      <c r="H270" s="39"/>
      <c r="I270" s="209"/>
      <c r="J270" s="39"/>
      <c r="K270" s="39"/>
      <c r="L270" s="43"/>
      <c r="M270" s="256"/>
      <c r="N270" s="257"/>
      <c r="O270" s="90"/>
      <c r="P270" s="90"/>
      <c r="Q270" s="90"/>
      <c r="R270" s="90"/>
      <c r="S270" s="90"/>
      <c r="T270" s="91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6" t="s">
        <v>170</v>
      </c>
      <c r="AU270" s="16" t="s">
        <v>82</v>
      </c>
    </row>
    <row r="271" s="2" customFormat="1">
      <c r="A271" s="37"/>
      <c r="B271" s="38"/>
      <c r="C271" s="39"/>
      <c r="D271" s="258" t="s">
        <v>172</v>
      </c>
      <c r="E271" s="39"/>
      <c r="F271" s="259" t="s">
        <v>350</v>
      </c>
      <c r="G271" s="39"/>
      <c r="H271" s="39"/>
      <c r="I271" s="209"/>
      <c r="J271" s="39"/>
      <c r="K271" s="39"/>
      <c r="L271" s="43"/>
      <c r="M271" s="256"/>
      <c r="N271" s="257"/>
      <c r="O271" s="90"/>
      <c r="P271" s="90"/>
      <c r="Q271" s="90"/>
      <c r="R271" s="90"/>
      <c r="S271" s="90"/>
      <c r="T271" s="91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6" t="s">
        <v>172</v>
      </c>
      <c r="AU271" s="16" t="s">
        <v>82</v>
      </c>
    </row>
    <row r="272" s="13" customFormat="1">
      <c r="A272" s="13"/>
      <c r="B272" s="260"/>
      <c r="C272" s="261"/>
      <c r="D272" s="254" t="s">
        <v>174</v>
      </c>
      <c r="E272" s="262" t="s">
        <v>1</v>
      </c>
      <c r="F272" s="263" t="s">
        <v>787</v>
      </c>
      <c r="G272" s="261"/>
      <c r="H272" s="264">
        <v>264</v>
      </c>
      <c r="I272" s="265"/>
      <c r="J272" s="261"/>
      <c r="K272" s="261"/>
      <c r="L272" s="266"/>
      <c r="M272" s="267"/>
      <c r="N272" s="268"/>
      <c r="O272" s="268"/>
      <c r="P272" s="268"/>
      <c r="Q272" s="268"/>
      <c r="R272" s="268"/>
      <c r="S272" s="268"/>
      <c r="T272" s="26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70" t="s">
        <v>174</v>
      </c>
      <c r="AU272" s="270" t="s">
        <v>82</v>
      </c>
      <c r="AV272" s="13" t="s">
        <v>82</v>
      </c>
      <c r="AW272" s="13" t="s">
        <v>30</v>
      </c>
      <c r="AX272" s="13" t="s">
        <v>80</v>
      </c>
      <c r="AY272" s="270" t="s">
        <v>161</v>
      </c>
    </row>
    <row r="273" s="12" customFormat="1" ht="22.8" customHeight="1">
      <c r="A273" s="12"/>
      <c r="B273" s="225"/>
      <c r="C273" s="226"/>
      <c r="D273" s="227" t="s">
        <v>72</v>
      </c>
      <c r="E273" s="239" t="s">
        <v>359</v>
      </c>
      <c r="F273" s="239" t="s">
        <v>360</v>
      </c>
      <c r="G273" s="226"/>
      <c r="H273" s="226"/>
      <c r="I273" s="229"/>
      <c r="J273" s="240">
        <f>BK273</f>
        <v>0</v>
      </c>
      <c r="K273" s="226"/>
      <c r="L273" s="231"/>
      <c r="M273" s="232"/>
      <c r="N273" s="233"/>
      <c r="O273" s="233"/>
      <c r="P273" s="234">
        <f>SUM(P274:P313)</f>
        <v>0</v>
      </c>
      <c r="Q273" s="233"/>
      <c r="R273" s="234">
        <f>SUM(R274:R313)</f>
        <v>0</v>
      </c>
      <c r="S273" s="233"/>
      <c r="T273" s="235">
        <f>SUM(T274:T313)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36" t="s">
        <v>80</v>
      </c>
      <c r="AT273" s="237" t="s">
        <v>72</v>
      </c>
      <c r="AU273" s="237" t="s">
        <v>80</v>
      </c>
      <c r="AY273" s="236" t="s">
        <v>161</v>
      </c>
      <c r="BK273" s="238">
        <f>SUM(BK274:BK313)</f>
        <v>0</v>
      </c>
    </row>
    <row r="274" s="2" customFormat="1" ht="33" customHeight="1">
      <c r="A274" s="37"/>
      <c r="B274" s="38"/>
      <c r="C274" s="241" t="s">
        <v>386</v>
      </c>
      <c r="D274" s="241" t="s">
        <v>163</v>
      </c>
      <c r="E274" s="242" t="s">
        <v>362</v>
      </c>
      <c r="F274" s="243" t="s">
        <v>363</v>
      </c>
      <c r="G274" s="244" t="s">
        <v>222</v>
      </c>
      <c r="H274" s="245">
        <v>119.90000000000001</v>
      </c>
      <c r="I274" s="246"/>
      <c r="J274" s="247">
        <f>ROUND(I274*H274,2)</f>
        <v>0</v>
      </c>
      <c r="K274" s="243" t="s">
        <v>167</v>
      </c>
      <c r="L274" s="43"/>
      <c r="M274" s="248" t="s">
        <v>1</v>
      </c>
      <c r="N274" s="249" t="s">
        <v>38</v>
      </c>
      <c r="O274" s="90"/>
      <c r="P274" s="250">
        <f>O274*H274</f>
        <v>0</v>
      </c>
      <c r="Q274" s="250">
        <v>0</v>
      </c>
      <c r="R274" s="250">
        <f>Q274*H274</f>
        <v>0</v>
      </c>
      <c r="S274" s="250">
        <v>0</v>
      </c>
      <c r="T274" s="25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52" t="s">
        <v>168</v>
      </c>
      <c r="AT274" s="252" t="s">
        <v>163</v>
      </c>
      <c r="AU274" s="252" t="s">
        <v>82</v>
      </c>
      <c r="AY274" s="16" t="s">
        <v>161</v>
      </c>
      <c r="BE274" s="253">
        <f>IF(N274="základní",J274,0)</f>
        <v>0</v>
      </c>
      <c r="BF274" s="253">
        <f>IF(N274="snížená",J274,0)</f>
        <v>0</v>
      </c>
      <c r="BG274" s="253">
        <f>IF(N274="zákl. přenesená",J274,0)</f>
        <v>0</v>
      </c>
      <c r="BH274" s="253">
        <f>IF(N274="sníž. přenesená",J274,0)</f>
        <v>0</v>
      </c>
      <c r="BI274" s="253">
        <f>IF(N274="nulová",J274,0)</f>
        <v>0</v>
      </c>
      <c r="BJ274" s="16" t="s">
        <v>80</v>
      </c>
      <c r="BK274" s="253">
        <f>ROUND(I274*H274,2)</f>
        <v>0</v>
      </c>
      <c r="BL274" s="16" t="s">
        <v>168</v>
      </c>
      <c r="BM274" s="252" t="s">
        <v>364</v>
      </c>
    </row>
    <row r="275" s="2" customFormat="1">
      <c r="A275" s="37"/>
      <c r="B275" s="38"/>
      <c r="C275" s="39"/>
      <c r="D275" s="254" t="s">
        <v>170</v>
      </c>
      <c r="E275" s="39"/>
      <c r="F275" s="255" t="s">
        <v>365</v>
      </c>
      <c r="G275" s="39"/>
      <c r="H275" s="39"/>
      <c r="I275" s="209"/>
      <c r="J275" s="39"/>
      <c r="K275" s="39"/>
      <c r="L275" s="43"/>
      <c r="M275" s="256"/>
      <c r="N275" s="257"/>
      <c r="O275" s="90"/>
      <c r="P275" s="90"/>
      <c r="Q275" s="90"/>
      <c r="R275" s="90"/>
      <c r="S275" s="90"/>
      <c r="T275" s="91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170</v>
      </c>
      <c r="AU275" s="16" t="s">
        <v>82</v>
      </c>
    </row>
    <row r="276" s="2" customFormat="1">
      <c r="A276" s="37"/>
      <c r="B276" s="38"/>
      <c r="C276" s="39"/>
      <c r="D276" s="258" t="s">
        <v>172</v>
      </c>
      <c r="E276" s="39"/>
      <c r="F276" s="259" t="s">
        <v>366</v>
      </c>
      <c r="G276" s="39"/>
      <c r="H276" s="39"/>
      <c r="I276" s="209"/>
      <c r="J276" s="39"/>
      <c r="K276" s="39"/>
      <c r="L276" s="43"/>
      <c r="M276" s="256"/>
      <c r="N276" s="257"/>
      <c r="O276" s="90"/>
      <c r="P276" s="90"/>
      <c r="Q276" s="90"/>
      <c r="R276" s="90"/>
      <c r="S276" s="90"/>
      <c r="T276" s="91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6" t="s">
        <v>172</v>
      </c>
      <c r="AU276" s="16" t="s">
        <v>82</v>
      </c>
    </row>
    <row r="277" s="13" customFormat="1">
      <c r="A277" s="13"/>
      <c r="B277" s="260"/>
      <c r="C277" s="261"/>
      <c r="D277" s="254" t="s">
        <v>174</v>
      </c>
      <c r="E277" s="262" t="s">
        <v>1</v>
      </c>
      <c r="F277" s="263" t="s">
        <v>367</v>
      </c>
      <c r="G277" s="261"/>
      <c r="H277" s="264">
        <v>119.90000000000001</v>
      </c>
      <c r="I277" s="265"/>
      <c r="J277" s="261"/>
      <c r="K277" s="261"/>
      <c r="L277" s="266"/>
      <c r="M277" s="267"/>
      <c r="N277" s="268"/>
      <c r="O277" s="268"/>
      <c r="P277" s="268"/>
      <c r="Q277" s="268"/>
      <c r="R277" s="268"/>
      <c r="S277" s="268"/>
      <c r="T277" s="26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70" t="s">
        <v>174</v>
      </c>
      <c r="AU277" s="270" t="s">
        <v>82</v>
      </c>
      <c r="AV277" s="13" t="s">
        <v>82</v>
      </c>
      <c r="AW277" s="13" t="s">
        <v>30</v>
      </c>
      <c r="AX277" s="13" t="s">
        <v>80</v>
      </c>
      <c r="AY277" s="270" t="s">
        <v>161</v>
      </c>
    </row>
    <row r="278" s="2" customFormat="1" ht="24.15" customHeight="1">
      <c r="A278" s="37"/>
      <c r="B278" s="38"/>
      <c r="C278" s="241" t="s">
        <v>393</v>
      </c>
      <c r="D278" s="241" t="s">
        <v>163</v>
      </c>
      <c r="E278" s="242" t="s">
        <v>369</v>
      </c>
      <c r="F278" s="243" t="s">
        <v>221</v>
      </c>
      <c r="G278" s="244" t="s">
        <v>222</v>
      </c>
      <c r="H278" s="245">
        <v>45.198</v>
      </c>
      <c r="I278" s="246"/>
      <c r="J278" s="247">
        <f>ROUND(I278*H278,2)</f>
        <v>0</v>
      </c>
      <c r="K278" s="243" t="s">
        <v>167</v>
      </c>
      <c r="L278" s="43"/>
      <c r="M278" s="248" t="s">
        <v>1</v>
      </c>
      <c r="N278" s="249" t="s">
        <v>38</v>
      </c>
      <c r="O278" s="90"/>
      <c r="P278" s="250">
        <f>O278*H278</f>
        <v>0</v>
      </c>
      <c r="Q278" s="250">
        <v>0</v>
      </c>
      <c r="R278" s="250">
        <f>Q278*H278</f>
        <v>0</v>
      </c>
      <c r="S278" s="250">
        <v>0</v>
      </c>
      <c r="T278" s="251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52" t="s">
        <v>168</v>
      </c>
      <c r="AT278" s="252" t="s">
        <v>163</v>
      </c>
      <c r="AU278" s="252" t="s">
        <v>82</v>
      </c>
      <c r="AY278" s="16" t="s">
        <v>161</v>
      </c>
      <c r="BE278" s="253">
        <f>IF(N278="základní",J278,0)</f>
        <v>0</v>
      </c>
      <c r="BF278" s="253">
        <f>IF(N278="snížená",J278,0)</f>
        <v>0</v>
      </c>
      <c r="BG278" s="253">
        <f>IF(N278="zákl. přenesená",J278,0)</f>
        <v>0</v>
      </c>
      <c r="BH278" s="253">
        <f>IF(N278="sníž. přenesená",J278,0)</f>
        <v>0</v>
      </c>
      <c r="BI278" s="253">
        <f>IF(N278="nulová",J278,0)</f>
        <v>0</v>
      </c>
      <c r="BJ278" s="16" t="s">
        <v>80</v>
      </c>
      <c r="BK278" s="253">
        <f>ROUND(I278*H278,2)</f>
        <v>0</v>
      </c>
      <c r="BL278" s="16" t="s">
        <v>168</v>
      </c>
      <c r="BM278" s="252" t="s">
        <v>370</v>
      </c>
    </row>
    <row r="279" s="2" customFormat="1">
      <c r="A279" s="37"/>
      <c r="B279" s="38"/>
      <c r="C279" s="39"/>
      <c r="D279" s="254" t="s">
        <v>170</v>
      </c>
      <c r="E279" s="39"/>
      <c r="F279" s="255" t="s">
        <v>224</v>
      </c>
      <c r="G279" s="39"/>
      <c r="H279" s="39"/>
      <c r="I279" s="209"/>
      <c r="J279" s="39"/>
      <c r="K279" s="39"/>
      <c r="L279" s="43"/>
      <c r="M279" s="256"/>
      <c r="N279" s="257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170</v>
      </c>
      <c r="AU279" s="16" t="s">
        <v>82</v>
      </c>
    </row>
    <row r="280" s="2" customFormat="1">
      <c r="A280" s="37"/>
      <c r="B280" s="38"/>
      <c r="C280" s="39"/>
      <c r="D280" s="258" t="s">
        <v>172</v>
      </c>
      <c r="E280" s="39"/>
      <c r="F280" s="259" t="s">
        <v>371</v>
      </c>
      <c r="G280" s="39"/>
      <c r="H280" s="39"/>
      <c r="I280" s="209"/>
      <c r="J280" s="39"/>
      <c r="K280" s="39"/>
      <c r="L280" s="43"/>
      <c r="M280" s="256"/>
      <c r="N280" s="257"/>
      <c r="O280" s="90"/>
      <c r="P280" s="90"/>
      <c r="Q280" s="90"/>
      <c r="R280" s="90"/>
      <c r="S280" s="90"/>
      <c r="T280" s="91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6" t="s">
        <v>172</v>
      </c>
      <c r="AU280" s="16" t="s">
        <v>82</v>
      </c>
    </row>
    <row r="281" s="13" customFormat="1">
      <c r="A281" s="13"/>
      <c r="B281" s="260"/>
      <c r="C281" s="261"/>
      <c r="D281" s="254" t="s">
        <v>174</v>
      </c>
      <c r="E281" s="262" t="s">
        <v>1</v>
      </c>
      <c r="F281" s="263" t="s">
        <v>372</v>
      </c>
      <c r="G281" s="261"/>
      <c r="H281" s="264">
        <v>45.198</v>
      </c>
      <c r="I281" s="265"/>
      <c r="J281" s="261"/>
      <c r="K281" s="261"/>
      <c r="L281" s="266"/>
      <c r="M281" s="267"/>
      <c r="N281" s="268"/>
      <c r="O281" s="268"/>
      <c r="P281" s="268"/>
      <c r="Q281" s="268"/>
      <c r="R281" s="268"/>
      <c r="S281" s="268"/>
      <c r="T281" s="26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70" t="s">
        <v>174</v>
      </c>
      <c r="AU281" s="270" t="s">
        <v>82</v>
      </c>
      <c r="AV281" s="13" t="s">
        <v>82</v>
      </c>
      <c r="AW281" s="13" t="s">
        <v>30</v>
      </c>
      <c r="AX281" s="13" t="s">
        <v>80</v>
      </c>
      <c r="AY281" s="270" t="s">
        <v>161</v>
      </c>
    </row>
    <row r="282" s="2" customFormat="1" ht="21.75" customHeight="1">
      <c r="A282" s="37"/>
      <c r="B282" s="38"/>
      <c r="C282" s="241" t="s">
        <v>399</v>
      </c>
      <c r="D282" s="241" t="s">
        <v>163</v>
      </c>
      <c r="E282" s="242" t="s">
        <v>374</v>
      </c>
      <c r="F282" s="243" t="s">
        <v>375</v>
      </c>
      <c r="G282" s="244" t="s">
        <v>222</v>
      </c>
      <c r="H282" s="245">
        <v>165.09800000000001</v>
      </c>
      <c r="I282" s="246"/>
      <c r="J282" s="247">
        <f>ROUND(I282*H282,2)</f>
        <v>0</v>
      </c>
      <c r="K282" s="243" t="s">
        <v>167</v>
      </c>
      <c r="L282" s="43"/>
      <c r="M282" s="248" t="s">
        <v>1</v>
      </c>
      <c r="N282" s="249" t="s">
        <v>38</v>
      </c>
      <c r="O282" s="90"/>
      <c r="P282" s="250">
        <f>O282*H282</f>
        <v>0</v>
      </c>
      <c r="Q282" s="250">
        <v>0</v>
      </c>
      <c r="R282" s="250">
        <f>Q282*H282</f>
        <v>0</v>
      </c>
      <c r="S282" s="250">
        <v>0</v>
      </c>
      <c r="T282" s="251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52" t="s">
        <v>168</v>
      </c>
      <c r="AT282" s="252" t="s">
        <v>163</v>
      </c>
      <c r="AU282" s="252" t="s">
        <v>82</v>
      </c>
      <c r="AY282" s="16" t="s">
        <v>161</v>
      </c>
      <c r="BE282" s="253">
        <f>IF(N282="základní",J282,0)</f>
        <v>0</v>
      </c>
      <c r="BF282" s="253">
        <f>IF(N282="snížená",J282,0)</f>
        <v>0</v>
      </c>
      <c r="BG282" s="253">
        <f>IF(N282="zákl. přenesená",J282,0)</f>
        <v>0</v>
      </c>
      <c r="BH282" s="253">
        <f>IF(N282="sníž. přenesená",J282,0)</f>
        <v>0</v>
      </c>
      <c r="BI282" s="253">
        <f>IF(N282="nulová",J282,0)</f>
        <v>0</v>
      </c>
      <c r="BJ282" s="16" t="s">
        <v>80</v>
      </c>
      <c r="BK282" s="253">
        <f>ROUND(I282*H282,2)</f>
        <v>0</v>
      </c>
      <c r="BL282" s="16" t="s">
        <v>168</v>
      </c>
      <c r="BM282" s="252" t="s">
        <v>376</v>
      </c>
    </row>
    <row r="283" s="2" customFormat="1">
      <c r="A283" s="37"/>
      <c r="B283" s="38"/>
      <c r="C283" s="39"/>
      <c r="D283" s="254" t="s">
        <v>170</v>
      </c>
      <c r="E283" s="39"/>
      <c r="F283" s="255" t="s">
        <v>377</v>
      </c>
      <c r="G283" s="39"/>
      <c r="H283" s="39"/>
      <c r="I283" s="209"/>
      <c r="J283" s="39"/>
      <c r="K283" s="39"/>
      <c r="L283" s="43"/>
      <c r="M283" s="256"/>
      <c r="N283" s="257"/>
      <c r="O283" s="90"/>
      <c r="P283" s="90"/>
      <c r="Q283" s="90"/>
      <c r="R283" s="90"/>
      <c r="S283" s="90"/>
      <c r="T283" s="91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6" t="s">
        <v>170</v>
      </c>
      <c r="AU283" s="16" t="s">
        <v>82</v>
      </c>
    </row>
    <row r="284" s="2" customFormat="1">
      <c r="A284" s="37"/>
      <c r="B284" s="38"/>
      <c r="C284" s="39"/>
      <c r="D284" s="258" t="s">
        <v>172</v>
      </c>
      <c r="E284" s="39"/>
      <c r="F284" s="259" t="s">
        <v>378</v>
      </c>
      <c r="G284" s="39"/>
      <c r="H284" s="39"/>
      <c r="I284" s="209"/>
      <c r="J284" s="39"/>
      <c r="K284" s="39"/>
      <c r="L284" s="43"/>
      <c r="M284" s="256"/>
      <c r="N284" s="257"/>
      <c r="O284" s="90"/>
      <c r="P284" s="90"/>
      <c r="Q284" s="90"/>
      <c r="R284" s="90"/>
      <c r="S284" s="90"/>
      <c r="T284" s="91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172</v>
      </c>
      <c r="AU284" s="16" t="s">
        <v>82</v>
      </c>
    </row>
    <row r="285" s="13" customFormat="1">
      <c r="A285" s="13"/>
      <c r="B285" s="260"/>
      <c r="C285" s="261"/>
      <c r="D285" s="254" t="s">
        <v>174</v>
      </c>
      <c r="E285" s="262" t="s">
        <v>1</v>
      </c>
      <c r="F285" s="263" t="s">
        <v>372</v>
      </c>
      <c r="G285" s="261"/>
      <c r="H285" s="264">
        <v>45.198</v>
      </c>
      <c r="I285" s="265"/>
      <c r="J285" s="261"/>
      <c r="K285" s="261"/>
      <c r="L285" s="266"/>
      <c r="M285" s="267"/>
      <c r="N285" s="268"/>
      <c r="O285" s="268"/>
      <c r="P285" s="268"/>
      <c r="Q285" s="268"/>
      <c r="R285" s="268"/>
      <c r="S285" s="268"/>
      <c r="T285" s="26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70" t="s">
        <v>174</v>
      </c>
      <c r="AU285" s="270" t="s">
        <v>82</v>
      </c>
      <c r="AV285" s="13" t="s">
        <v>82</v>
      </c>
      <c r="AW285" s="13" t="s">
        <v>30</v>
      </c>
      <c r="AX285" s="13" t="s">
        <v>73</v>
      </c>
      <c r="AY285" s="270" t="s">
        <v>161</v>
      </c>
    </row>
    <row r="286" s="13" customFormat="1">
      <c r="A286" s="13"/>
      <c r="B286" s="260"/>
      <c r="C286" s="261"/>
      <c r="D286" s="254" t="s">
        <v>174</v>
      </c>
      <c r="E286" s="262" t="s">
        <v>1</v>
      </c>
      <c r="F286" s="263" t="s">
        <v>367</v>
      </c>
      <c r="G286" s="261"/>
      <c r="H286" s="264">
        <v>119.90000000000001</v>
      </c>
      <c r="I286" s="265"/>
      <c r="J286" s="261"/>
      <c r="K286" s="261"/>
      <c r="L286" s="266"/>
      <c r="M286" s="267"/>
      <c r="N286" s="268"/>
      <c r="O286" s="268"/>
      <c r="P286" s="268"/>
      <c r="Q286" s="268"/>
      <c r="R286" s="268"/>
      <c r="S286" s="268"/>
      <c r="T286" s="26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70" t="s">
        <v>174</v>
      </c>
      <c r="AU286" s="270" t="s">
        <v>82</v>
      </c>
      <c r="AV286" s="13" t="s">
        <v>82</v>
      </c>
      <c r="AW286" s="13" t="s">
        <v>30</v>
      </c>
      <c r="AX286" s="13" t="s">
        <v>73</v>
      </c>
      <c r="AY286" s="270" t="s">
        <v>161</v>
      </c>
    </row>
    <row r="287" s="14" customFormat="1">
      <c r="A287" s="14"/>
      <c r="B287" s="282"/>
      <c r="C287" s="283"/>
      <c r="D287" s="254" t="s">
        <v>174</v>
      </c>
      <c r="E287" s="284" t="s">
        <v>111</v>
      </c>
      <c r="F287" s="285" t="s">
        <v>330</v>
      </c>
      <c r="G287" s="283"/>
      <c r="H287" s="286">
        <v>165.09800000000001</v>
      </c>
      <c r="I287" s="287"/>
      <c r="J287" s="283"/>
      <c r="K287" s="283"/>
      <c r="L287" s="288"/>
      <c r="M287" s="289"/>
      <c r="N287" s="290"/>
      <c r="O287" s="290"/>
      <c r="P287" s="290"/>
      <c r="Q287" s="290"/>
      <c r="R287" s="290"/>
      <c r="S287" s="290"/>
      <c r="T287" s="291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92" t="s">
        <v>174</v>
      </c>
      <c r="AU287" s="292" t="s">
        <v>82</v>
      </c>
      <c r="AV287" s="14" t="s">
        <v>168</v>
      </c>
      <c r="AW287" s="14" t="s">
        <v>30</v>
      </c>
      <c r="AX287" s="14" t="s">
        <v>80</v>
      </c>
      <c r="AY287" s="292" t="s">
        <v>161</v>
      </c>
    </row>
    <row r="288" s="2" customFormat="1" ht="24.15" customHeight="1">
      <c r="A288" s="37"/>
      <c r="B288" s="38"/>
      <c r="C288" s="241" t="s">
        <v>406</v>
      </c>
      <c r="D288" s="241" t="s">
        <v>163</v>
      </c>
      <c r="E288" s="242" t="s">
        <v>380</v>
      </c>
      <c r="F288" s="243" t="s">
        <v>381</v>
      </c>
      <c r="G288" s="244" t="s">
        <v>222</v>
      </c>
      <c r="H288" s="245">
        <v>3136.8620000000001</v>
      </c>
      <c r="I288" s="246"/>
      <c r="J288" s="247">
        <f>ROUND(I288*H288,2)</f>
        <v>0</v>
      </c>
      <c r="K288" s="243" t="s">
        <v>167</v>
      </c>
      <c r="L288" s="43"/>
      <c r="M288" s="248" t="s">
        <v>1</v>
      </c>
      <c r="N288" s="249" t="s">
        <v>38</v>
      </c>
      <c r="O288" s="90"/>
      <c r="P288" s="250">
        <f>O288*H288</f>
        <v>0</v>
      </c>
      <c r="Q288" s="250">
        <v>0</v>
      </c>
      <c r="R288" s="250">
        <f>Q288*H288</f>
        <v>0</v>
      </c>
      <c r="S288" s="250">
        <v>0</v>
      </c>
      <c r="T288" s="25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52" t="s">
        <v>168</v>
      </c>
      <c r="AT288" s="252" t="s">
        <v>163</v>
      </c>
      <c r="AU288" s="252" t="s">
        <v>82</v>
      </c>
      <c r="AY288" s="16" t="s">
        <v>161</v>
      </c>
      <c r="BE288" s="253">
        <f>IF(N288="základní",J288,0)</f>
        <v>0</v>
      </c>
      <c r="BF288" s="253">
        <f>IF(N288="snížená",J288,0)</f>
        <v>0</v>
      </c>
      <c r="BG288" s="253">
        <f>IF(N288="zákl. přenesená",J288,0)</f>
        <v>0</v>
      </c>
      <c r="BH288" s="253">
        <f>IF(N288="sníž. přenesená",J288,0)</f>
        <v>0</v>
      </c>
      <c r="BI288" s="253">
        <f>IF(N288="nulová",J288,0)</f>
        <v>0</v>
      </c>
      <c r="BJ288" s="16" t="s">
        <v>80</v>
      </c>
      <c r="BK288" s="253">
        <f>ROUND(I288*H288,2)</f>
        <v>0</v>
      </c>
      <c r="BL288" s="16" t="s">
        <v>168</v>
      </c>
      <c r="BM288" s="252" t="s">
        <v>382</v>
      </c>
    </row>
    <row r="289" s="2" customFormat="1">
      <c r="A289" s="37"/>
      <c r="B289" s="38"/>
      <c r="C289" s="39"/>
      <c r="D289" s="254" t="s">
        <v>170</v>
      </c>
      <c r="E289" s="39"/>
      <c r="F289" s="255" t="s">
        <v>383</v>
      </c>
      <c r="G289" s="39"/>
      <c r="H289" s="39"/>
      <c r="I289" s="209"/>
      <c r="J289" s="39"/>
      <c r="K289" s="39"/>
      <c r="L289" s="43"/>
      <c r="M289" s="256"/>
      <c r="N289" s="257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170</v>
      </c>
      <c r="AU289" s="16" t="s">
        <v>82</v>
      </c>
    </row>
    <row r="290" s="2" customFormat="1">
      <c r="A290" s="37"/>
      <c r="B290" s="38"/>
      <c r="C290" s="39"/>
      <c r="D290" s="258" t="s">
        <v>172</v>
      </c>
      <c r="E290" s="39"/>
      <c r="F290" s="259" t="s">
        <v>384</v>
      </c>
      <c r="G290" s="39"/>
      <c r="H290" s="39"/>
      <c r="I290" s="209"/>
      <c r="J290" s="39"/>
      <c r="K290" s="39"/>
      <c r="L290" s="43"/>
      <c r="M290" s="256"/>
      <c r="N290" s="257"/>
      <c r="O290" s="90"/>
      <c r="P290" s="90"/>
      <c r="Q290" s="90"/>
      <c r="R290" s="90"/>
      <c r="S290" s="90"/>
      <c r="T290" s="91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6" t="s">
        <v>172</v>
      </c>
      <c r="AU290" s="16" t="s">
        <v>82</v>
      </c>
    </row>
    <row r="291" s="13" customFormat="1">
      <c r="A291" s="13"/>
      <c r="B291" s="260"/>
      <c r="C291" s="261"/>
      <c r="D291" s="254" t="s">
        <v>174</v>
      </c>
      <c r="E291" s="262" t="s">
        <v>1</v>
      </c>
      <c r="F291" s="263" t="s">
        <v>385</v>
      </c>
      <c r="G291" s="261"/>
      <c r="H291" s="264">
        <v>3136.8620000000001</v>
      </c>
      <c r="I291" s="265"/>
      <c r="J291" s="261"/>
      <c r="K291" s="261"/>
      <c r="L291" s="266"/>
      <c r="M291" s="267"/>
      <c r="N291" s="268"/>
      <c r="O291" s="268"/>
      <c r="P291" s="268"/>
      <c r="Q291" s="268"/>
      <c r="R291" s="268"/>
      <c r="S291" s="268"/>
      <c r="T291" s="26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70" t="s">
        <v>174</v>
      </c>
      <c r="AU291" s="270" t="s">
        <v>82</v>
      </c>
      <c r="AV291" s="13" t="s">
        <v>82</v>
      </c>
      <c r="AW291" s="13" t="s">
        <v>30</v>
      </c>
      <c r="AX291" s="13" t="s">
        <v>80</v>
      </c>
      <c r="AY291" s="270" t="s">
        <v>161</v>
      </c>
    </row>
    <row r="292" s="2" customFormat="1" ht="21.75" customHeight="1">
      <c r="A292" s="37"/>
      <c r="B292" s="38"/>
      <c r="C292" s="241" t="s">
        <v>413</v>
      </c>
      <c r="D292" s="241" t="s">
        <v>163</v>
      </c>
      <c r="E292" s="242" t="s">
        <v>387</v>
      </c>
      <c r="F292" s="243" t="s">
        <v>388</v>
      </c>
      <c r="G292" s="244" t="s">
        <v>222</v>
      </c>
      <c r="H292" s="245">
        <v>6.2999999999999998</v>
      </c>
      <c r="I292" s="246"/>
      <c r="J292" s="247">
        <f>ROUND(I292*H292,2)</f>
        <v>0</v>
      </c>
      <c r="K292" s="243" t="s">
        <v>167</v>
      </c>
      <c r="L292" s="43"/>
      <c r="M292" s="248" t="s">
        <v>1</v>
      </c>
      <c r="N292" s="249" t="s">
        <v>38</v>
      </c>
      <c r="O292" s="90"/>
      <c r="P292" s="250">
        <f>O292*H292</f>
        <v>0</v>
      </c>
      <c r="Q292" s="250">
        <v>0</v>
      </c>
      <c r="R292" s="250">
        <f>Q292*H292</f>
        <v>0</v>
      </c>
      <c r="S292" s="250">
        <v>0</v>
      </c>
      <c r="T292" s="251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52" t="s">
        <v>168</v>
      </c>
      <c r="AT292" s="252" t="s">
        <v>163</v>
      </c>
      <c r="AU292" s="252" t="s">
        <v>82</v>
      </c>
      <c r="AY292" s="16" t="s">
        <v>161</v>
      </c>
      <c r="BE292" s="253">
        <f>IF(N292="základní",J292,0)</f>
        <v>0</v>
      </c>
      <c r="BF292" s="253">
        <f>IF(N292="snížená",J292,0)</f>
        <v>0</v>
      </c>
      <c r="BG292" s="253">
        <f>IF(N292="zákl. přenesená",J292,0)</f>
        <v>0</v>
      </c>
      <c r="BH292" s="253">
        <f>IF(N292="sníž. přenesená",J292,0)</f>
        <v>0</v>
      </c>
      <c r="BI292" s="253">
        <f>IF(N292="nulová",J292,0)</f>
        <v>0</v>
      </c>
      <c r="BJ292" s="16" t="s">
        <v>80</v>
      </c>
      <c r="BK292" s="253">
        <f>ROUND(I292*H292,2)</f>
        <v>0</v>
      </c>
      <c r="BL292" s="16" t="s">
        <v>168</v>
      </c>
      <c r="BM292" s="252" t="s">
        <v>389</v>
      </c>
    </row>
    <row r="293" s="2" customFormat="1">
      <c r="A293" s="37"/>
      <c r="B293" s="38"/>
      <c r="C293" s="39"/>
      <c r="D293" s="254" t="s">
        <v>170</v>
      </c>
      <c r="E293" s="39"/>
      <c r="F293" s="255" t="s">
        <v>390</v>
      </c>
      <c r="G293" s="39"/>
      <c r="H293" s="39"/>
      <c r="I293" s="209"/>
      <c r="J293" s="39"/>
      <c r="K293" s="39"/>
      <c r="L293" s="43"/>
      <c r="M293" s="256"/>
      <c r="N293" s="257"/>
      <c r="O293" s="90"/>
      <c r="P293" s="90"/>
      <c r="Q293" s="90"/>
      <c r="R293" s="90"/>
      <c r="S293" s="90"/>
      <c r="T293" s="91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6" t="s">
        <v>170</v>
      </c>
      <c r="AU293" s="16" t="s">
        <v>82</v>
      </c>
    </row>
    <row r="294" s="2" customFormat="1">
      <c r="A294" s="37"/>
      <c r="B294" s="38"/>
      <c r="C294" s="39"/>
      <c r="D294" s="258" t="s">
        <v>172</v>
      </c>
      <c r="E294" s="39"/>
      <c r="F294" s="259" t="s">
        <v>391</v>
      </c>
      <c r="G294" s="39"/>
      <c r="H294" s="39"/>
      <c r="I294" s="209"/>
      <c r="J294" s="39"/>
      <c r="K294" s="39"/>
      <c r="L294" s="43"/>
      <c r="M294" s="256"/>
      <c r="N294" s="257"/>
      <c r="O294" s="90"/>
      <c r="P294" s="90"/>
      <c r="Q294" s="90"/>
      <c r="R294" s="90"/>
      <c r="S294" s="90"/>
      <c r="T294" s="91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6" t="s">
        <v>172</v>
      </c>
      <c r="AU294" s="16" t="s">
        <v>82</v>
      </c>
    </row>
    <row r="295" s="13" customFormat="1">
      <c r="A295" s="13"/>
      <c r="B295" s="260"/>
      <c r="C295" s="261"/>
      <c r="D295" s="254" t="s">
        <v>174</v>
      </c>
      <c r="E295" s="262" t="s">
        <v>1</v>
      </c>
      <c r="F295" s="263" t="s">
        <v>797</v>
      </c>
      <c r="G295" s="261"/>
      <c r="H295" s="264">
        <v>6.2999999999999998</v>
      </c>
      <c r="I295" s="265"/>
      <c r="J295" s="261"/>
      <c r="K295" s="261"/>
      <c r="L295" s="266"/>
      <c r="M295" s="267"/>
      <c r="N295" s="268"/>
      <c r="O295" s="268"/>
      <c r="P295" s="268"/>
      <c r="Q295" s="268"/>
      <c r="R295" s="268"/>
      <c r="S295" s="268"/>
      <c r="T295" s="26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70" t="s">
        <v>174</v>
      </c>
      <c r="AU295" s="270" t="s">
        <v>82</v>
      </c>
      <c r="AV295" s="13" t="s">
        <v>82</v>
      </c>
      <c r="AW295" s="13" t="s">
        <v>30</v>
      </c>
      <c r="AX295" s="13" t="s">
        <v>80</v>
      </c>
      <c r="AY295" s="270" t="s">
        <v>161</v>
      </c>
    </row>
    <row r="296" s="2" customFormat="1" ht="24.15" customHeight="1">
      <c r="A296" s="37"/>
      <c r="B296" s="38"/>
      <c r="C296" s="241" t="s">
        <v>419</v>
      </c>
      <c r="D296" s="241" t="s">
        <v>163</v>
      </c>
      <c r="E296" s="242" t="s">
        <v>394</v>
      </c>
      <c r="F296" s="243" t="s">
        <v>395</v>
      </c>
      <c r="G296" s="244" t="s">
        <v>222</v>
      </c>
      <c r="H296" s="245">
        <v>119.7</v>
      </c>
      <c r="I296" s="246"/>
      <c r="J296" s="247">
        <f>ROUND(I296*H296,2)</f>
        <v>0</v>
      </c>
      <c r="K296" s="243" t="s">
        <v>167</v>
      </c>
      <c r="L296" s="43"/>
      <c r="M296" s="248" t="s">
        <v>1</v>
      </c>
      <c r="N296" s="249" t="s">
        <v>38</v>
      </c>
      <c r="O296" s="90"/>
      <c r="P296" s="250">
        <f>O296*H296</f>
        <v>0</v>
      </c>
      <c r="Q296" s="250">
        <v>0</v>
      </c>
      <c r="R296" s="250">
        <f>Q296*H296</f>
        <v>0</v>
      </c>
      <c r="S296" s="250">
        <v>0</v>
      </c>
      <c r="T296" s="251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52" t="s">
        <v>168</v>
      </c>
      <c r="AT296" s="252" t="s">
        <v>163</v>
      </c>
      <c r="AU296" s="252" t="s">
        <v>82</v>
      </c>
      <c r="AY296" s="16" t="s">
        <v>161</v>
      </c>
      <c r="BE296" s="253">
        <f>IF(N296="základní",J296,0)</f>
        <v>0</v>
      </c>
      <c r="BF296" s="253">
        <f>IF(N296="snížená",J296,0)</f>
        <v>0</v>
      </c>
      <c r="BG296" s="253">
        <f>IF(N296="zákl. přenesená",J296,0)</f>
        <v>0</v>
      </c>
      <c r="BH296" s="253">
        <f>IF(N296="sníž. přenesená",J296,0)</f>
        <v>0</v>
      </c>
      <c r="BI296" s="253">
        <f>IF(N296="nulová",J296,0)</f>
        <v>0</v>
      </c>
      <c r="BJ296" s="16" t="s">
        <v>80</v>
      </c>
      <c r="BK296" s="253">
        <f>ROUND(I296*H296,2)</f>
        <v>0</v>
      </c>
      <c r="BL296" s="16" t="s">
        <v>168</v>
      </c>
      <c r="BM296" s="252" t="s">
        <v>396</v>
      </c>
    </row>
    <row r="297" s="2" customFormat="1">
      <c r="A297" s="37"/>
      <c r="B297" s="38"/>
      <c r="C297" s="39"/>
      <c r="D297" s="254" t="s">
        <v>170</v>
      </c>
      <c r="E297" s="39"/>
      <c r="F297" s="255" t="s">
        <v>383</v>
      </c>
      <c r="G297" s="39"/>
      <c r="H297" s="39"/>
      <c r="I297" s="209"/>
      <c r="J297" s="39"/>
      <c r="K297" s="39"/>
      <c r="L297" s="43"/>
      <c r="M297" s="256"/>
      <c r="N297" s="257"/>
      <c r="O297" s="90"/>
      <c r="P297" s="90"/>
      <c r="Q297" s="90"/>
      <c r="R297" s="90"/>
      <c r="S297" s="90"/>
      <c r="T297" s="91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6" t="s">
        <v>170</v>
      </c>
      <c r="AU297" s="16" t="s">
        <v>82</v>
      </c>
    </row>
    <row r="298" s="2" customFormat="1">
      <c r="A298" s="37"/>
      <c r="B298" s="38"/>
      <c r="C298" s="39"/>
      <c r="D298" s="258" t="s">
        <v>172</v>
      </c>
      <c r="E298" s="39"/>
      <c r="F298" s="259" t="s">
        <v>397</v>
      </c>
      <c r="G298" s="39"/>
      <c r="H298" s="39"/>
      <c r="I298" s="209"/>
      <c r="J298" s="39"/>
      <c r="K298" s="39"/>
      <c r="L298" s="43"/>
      <c r="M298" s="256"/>
      <c r="N298" s="257"/>
      <c r="O298" s="90"/>
      <c r="P298" s="90"/>
      <c r="Q298" s="90"/>
      <c r="R298" s="90"/>
      <c r="S298" s="90"/>
      <c r="T298" s="91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172</v>
      </c>
      <c r="AU298" s="16" t="s">
        <v>82</v>
      </c>
    </row>
    <row r="299" s="13" customFormat="1">
      <c r="A299" s="13"/>
      <c r="B299" s="260"/>
      <c r="C299" s="261"/>
      <c r="D299" s="254" t="s">
        <v>174</v>
      </c>
      <c r="E299" s="262" t="s">
        <v>1</v>
      </c>
      <c r="F299" s="263" t="s">
        <v>798</v>
      </c>
      <c r="G299" s="261"/>
      <c r="H299" s="264">
        <v>119.7</v>
      </c>
      <c r="I299" s="265"/>
      <c r="J299" s="261"/>
      <c r="K299" s="261"/>
      <c r="L299" s="266"/>
      <c r="M299" s="267"/>
      <c r="N299" s="268"/>
      <c r="O299" s="268"/>
      <c r="P299" s="268"/>
      <c r="Q299" s="268"/>
      <c r="R299" s="268"/>
      <c r="S299" s="268"/>
      <c r="T299" s="26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70" t="s">
        <v>174</v>
      </c>
      <c r="AU299" s="270" t="s">
        <v>82</v>
      </c>
      <c r="AV299" s="13" t="s">
        <v>82</v>
      </c>
      <c r="AW299" s="13" t="s">
        <v>30</v>
      </c>
      <c r="AX299" s="13" t="s">
        <v>80</v>
      </c>
      <c r="AY299" s="270" t="s">
        <v>161</v>
      </c>
    </row>
    <row r="300" s="2" customFormat="1" ht="24.15" customHeight="1">
      <c r="A300" s="37"/>
      <c r="B300" s="38"/>
      <c r="C300" s="241" t="s">
        <v>425</v>
      </c>
      <c r="D300" s="241" t="s">
        <v>163</v>
      </c>
      <c r="E300" s="242" t="s">
        <v>414</v>
      </c>
      <c r="F300" s="243" t="s">
        <v>415</v>
      </c>
      <c r="G300" s="244" t="s">
        <v>222</v>
      </c>
      <c r="H300" s="245">
        <v>165.09800000000001</v>
      </c>
      <c r="I300" s="246"/>
      <c r="J300" s="247">
        <f>ROUND(I300*H300,2)</f>
        <v>0</v>
      </c>
      <c r="K300" s="243" t="s">
        <v>167</v>
      </c>
      <c r="L300" s="43"/>
      <c r="M300" s="248" t="s">
        <v>1</v>
      </c>
      <c r="N300" s="249" t="s">
        <v>38</v>
      </c>
      <c r="O300" s="90"/>
      <c r="P300" s="250">
        <f>O300*H300</f>
        <v>0</v>
      </c>
      <c r="Q300" s="250">
        <v>0</v>
      </c>
      <c r="R300" s="250">
        <f>Q300*H300</f>
        <v>0</v>
      </c>
      <c r="S300" s="250">
        <v>0</v>
      </c>
      <c r="T300" s="251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52" t="s">
        <v>168</v>
      </c>
      <c r="AT300" s="252" t="s">
        <v>163</v>
      </c>
      <c r="AU300" s="252" t="s">
        <v>82</v>
      </c>
      <c r="AY300" s="16" t="s">
        <v>161</v>
      </c>
      <c r="BE300" s="253">
        <f>IF(N300="základní",J300,0)</f>
        <v>0</v>
      </c>
      <c r="BF300" s="253">
        <f>IF(N300="snížená",J300,0)</f>
        <v>0</v>
      </c>
      <c r="BG300" s="253">
        <f>IF(N300="zákl. přenesená",J300,0)</f>
        <v>0</v>
      </c>
      <c r="BH300" s="253">
        <f>IF(N300="sníž. přenesená",J300,0)</f>
        <v>0</v>
      </c>
      <c r="BI300" s="253">
        <f>IF(N300="nulová",J300,0)</f>
        <v>0</v>
      </c>
      <c r="BJ300" s="16" t="s">
        <v>80</v>
      </c>
      <c r="BK300" s="253">
        <f>ROUND(I300*H300,2)</f>
        <v>0</v>
      </c>
      <c r="BL300" s="16" t="s">
        <v>168</v>
      </c>
      <c r="BM300" s="252" t="s">
        <v>416</v>
      </c>
    </row>
    <row r="301" s="2" customFormat="1">
      <c r="A301" s="37"/>
      <c r="B301" s="38"/>
      <c r="C301" s="39"/>
      <c r="D301" s="254" t="s">
        <v>170</v>
      </c>
      <c r="E301" s="39"/>
      <c r="F301" s="255" t="s">
        <v>417</v>
      </c>
      <c r="G301" s="39"/>
      <c r="H301" s="39"/>
      <c r="I301" s="209"/>
      <c r="J301" s="39"/>
      <c r="K301" s="39"/>
      <c r="L301" s="43"/>
      <c r="M301" s="256"/>
      <c r="N301" s="257"/>
      <c r="O301" s="90"/>
      <c r="P301" s="90"/>
      <c r="Q301" s="90"/>
      <c r="R301" s="90"/>
      <c r="S301" s="90"/>
      <c r="T301" s="91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170</v>
      </c>
      <c r="AU301" s="16" t="s">
        <v>82</v>
      </c>
    </row>
    <row r="302" s="2" customFormat="1">
      <c r="A302" s="37"/>
      <c r="B302" s="38"/>
      <c r="C302" s="39"/>
      <c r="D302" s="258" t="s">
        <v>172</v>
      </c>
      <c r="E302" s="39"/>
      <c r="F302" s="259" t="s">
        <v>418</v>
      </c>
      <c r="G302" s="39"/>
      <c r="H302" s="39"/>
      <c r="I302" s="209"/>
      <c r="J302" s="39"/>
      <c r="K302" s="39"/>
      <c r="L302" s="43"/>
      <c r="M302" s="256"/>
      <c r="N302" s="257"/>
      <c r="O302" s="90"/>
      <c r="P302" s="90"/>
      <c r="Q302" s="90"/>
      <c r="R302" s="90"/>
      <c r="S302" s="90"/>
      <c r="T302" s="91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6" t="s">
        <v>172</v>
      </c>
      <c r="AU302" s="16" t="s">
        <v>82</v>
      </c>
    </row>
    <row r="303" s="13" customFormat="1">
      <c r="A303" s="13"/>
      <c r="B303" s="260"/>
      <c r="C303" s="261"/>
      <c r="D303" s="254" t="s">
        <v>174</v>
      </c>
      <c r="E303" s="262" t="s">
        <v>1</v>
      </c>
      <c r="F303" s="263" t="s">
        <v>372</v>
      </c>
      <c r="G303" s="261"/>
      <c r="H303" s="264">
        <v>45.198</v>
      </c>
      <c r="I303" s="265"/>
      <c r="J303" s="261"/>
      <c r="K303" s="261"/>
      <c r="L303" s="266"/>
      <c r="M303" s="267"/>
      <c r="N303" s="268"/>
      <c r="O303" s="268"/>
      <c r="P303" s="268"/>
      <c r="Q303" s="268"/>
      <c r="R303" s="268"/>
      <c r="S303" s="268"/>
      <c r="T303" s="26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70" t="s">
        <v>174</v>
      </c>
      <c r="AU303" s="270" t="s">
        <v>82</v>
      </c>
      <c r="AV303" s="13" t="s">
        <v>82</v>
      </c>
      <c r="AW303" s="13" t="s">
        <v>30</v>
      </c>
      <c r="AX303" s="13" t="s">
        <v>73</v>
      </c>
      <c r="AY303" s="270" t="s">
        <v>161</v>
      </c>
    </row>
    <row r="304" s="13" customFormat="1">
      <c r="A304" s="13"/>
      <c r="B304" s="260"/>
      <c r="C304" s="261"/>
      <c r="D304" s="254" t="s">
        <v>174</v>
      </c>
      <c r="E304" s="262" t="s">
        <v>1</v>
      </c>
      <c r="F304" s="263" t="s">
        <v>367</v>
      </c>
      <c r="G304" s="261"/>
      <c r="H304" s="264">
        <v>119.90000000000001</v>
      </c>
      <c r="I304" s="265"/>
      <c r="J304" s="261"/>
      <c r="K304" s="261"/>
      <c r="L304" s="266"/>
      <c r="M304" s="267"/>
      <c r="N304" s="268"/>
      <c r="O304" s="268"/>
      <c r="P304" s="268"/>
      <c r="Q304" s="268"/>
      <c r="R304" s="268"/>
      <c r="S304" s="268"/>
      <c r="T304" s="26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70" t="s">
        <v>174</v>
      </c>
      <c r="AU304" s="270" t="s">
        <v>82</v>
      </c>
      <c r="AV304" s="13" t="s">
        <v>82</v>
      </c>
      <c r="AW304" s="13" t="s">
        <v>30</v>
      </c>
      <c r="AX304" s="13" t="s">
        <v>73</v>
      </c>
      <c r="AY304" s="270" t="s">
        <v>161</v>
      </c>
    </row>
    <row r="305" s="14" customFormat="1">
      <c r="A305" s="14"/>
      <c r="B305" s="282"/>
      <c r="C305" s="283"/>
      <c r="D305" s="254" t="s">
        <v>174</v>
      </c>
      <c r="E305" s="284" t="s">
        <v>1</v>
      </c>
      <c r="F305" s="285" t="s">
        <v>330</v>
      </c>
      <c r="G305" s="283"/>
      <c r="H305" s="286">
        <v>165.09800000000001</v>
      </c>
      <c r="I305" s="287"/>
      <c r="J305" s="283"/>
      <c r="K305" s="283"/>
      <c r="L305" s="288"/>
      <c r="M305" s="289"/>
      <c r="N305" s="290"/>
      <c r="O305" s="290"/>
      <c r="P305" s="290"/>
      <c r="Q305" s="290"/>
      <c r="R305" s="290"/>
      <c r="S305" s="290"/>
      <c r="T305" s="291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92" t="s">
        <v>174</v>
      </c>
      <c r="AU305" s="292" t="s">
        <v>82</v>
      </c>
      <c r="AV305" s="14" t="s">
        <v>168</v>
      </c>
      <c r="AW305" s="14" t="s">
        <v>30</v>
      </c>
      <c r="AX305" s="14" t="s">
        <v>80</v>
      </c>
      <c r="AY305" s="292" t="s">
        <v>161</v>
      </c>
    </row>
    <row r="306" s="2" customFormat="1" ht="24.15" customHeight="1">
      <c r="A306" s="37"/>
      <c r="B306" s="38"/>
      <c r="C306" s="241" t="s">
        <v>433</v>
      </c>
      <c r="D306" s="241" t="s">
        <v>163</v>
      </c>
      <c r="E306" s="242" t="s">
        <v>420</v>
      </c>
      <c r="F306" s="243" t="s">
        <v>421</v>
      </c>
      <c r="G306" s="244" t="s">
        <v>222</v>
      </c>
      <c r="H306" s="245">
        <v>6.2999999999999998</v>
      </c>
      <c r="I306" s="246"/>
      <c r="J306" s="247">
        <f>ROUND(I306*H306,2)</f>
        <v>0</v>
      </c>
      <c r="K306" s="243" t="s">
        <v>167</v>
      </c>
      <c r="L306" s="43"/>
      <c r="M306" s="248" t="s">
        <v>1</v>
      </c>
      <c r="N306" s="249" t="s">
        <v>38</v>
      </c>
      <c r="O306" s="90"/>
      <c r="P306" s="250">
        <f>O306*H306</f>
        <v>0</v>
      </c>
      <c r="Q306" s="250">
        <v>0</v>
      </c>
      <c r="R306" s="250">
        <f>Q306*H306</f>
        <v>0</v>
      </c>
      <c r="S306" s="250">
        <v>0</v>
      </c>
      <c r="T306" s="251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52" t="s">
        <v>168</v>
      </c>
      <c r="AT306" s="252" t="s">
        <v>163</v>
      </c>
      <c r="AU306" s="252" t="s">
        <v>82</v>
      </c>
      <c r="AY306" s="16" t="s">
        <v>161</v>
      </c>
      <c r="BE306" s="253">
        <f>IF(N306="základní",J306,0)</f>
        <v>0</v>
      </c>
      <c r="BF306" s="253">
        <f>IF(N306="snížená",J306,0)</f>
        <v>0</v>
      </c>
      <c r="BG306" s="253">
        <f>IF(N306="zákl. přenesená",J306,0)</f>
        <v>0</v>
      </c>
      <c r="BH306" s="253">
        <f>IF(N306="sníž. přenesená",J306,0)</f>
        <v>0</v>
      </c>
      <c r="BI306" s="253">
        <f>IF(N306="nulová",J306,0)</f>
        <v>0</v>
      </c>
      <c r="BJ306" s="16" t="s">
        <v>80</v>
      </c>
      <c r="BK306" s="253">
        <f>ROUND(I306*H306,2)</f>
        <v>0</v>
      </c>
      <c r="BL306" s="16" t="s">
        <v>168</v>
      </c>
      <c r="BM306" s="252" t="s">
        <v>422</v>
      </c>
    </row>
    <row r="307" s="2" customFormat="1">
      <c r="A307" s="37"/>
      <c r="B307" s="38"/>
      <c r="C307" s="39"/>
      <c r="D307" s="254" t="s">
        <v>170</v>
      </c>
      <c r="E307" s="39"/>
      <c r="F307" s="255" t="s">
        <v>423</v>
      </c>
      <c r="G307" s="39"/>
      <c r="H307" s="39"/>
      <c r="I307" s="209"/>
      <c r="J307" s="39"/>
      <c r="K307" s="39"/>
      <c r="L307" s="43"/>
      <c r="M307" s="256"/>
      <c r="N307" s="257"/>
      <c r="O307" s="90"/>
      <c r="P307" s="90"/>
      <c r="Q307" s="90"/>
      <c r="R307" s="90"/>
      <c r="S307" s="90"/>
      <c r="T307" s="91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170</v>
      </c>
      <c r="AU307" s="16" t="s">
        <v>82</v>
      </c>
    </row>
    <row r="308" s="2" customFormat="1">
      <c r="A308" s="37"/>
      <c r="B308" s="38"/>
      <c r="C308" s="39"/>
      <c r="D308" s="258" t="s">
        <v>172</v>
      </c>
      <c r="E308" s="39"/>
      <c r="F308" s="259" t="s">
        <v>424</v>
      </c>
      <c r="G308" s="39"/>
      <c r="H308" s="39"/>
      <c r="I308" s="209"/>
      <c r="J308" s="39"/>
      <c r="K308" s="39"/>
      <c r="L308" s="43"/>
      <c r="M308" s="256"/>
      <c r="N308" s="257"/>
      <c r="O308" s="90"/>
      <c r="P308" s="90"/>
      <c r="Q308" s="90"/>
      <c r="R308" s="90"/>
      <c r="S308" s="90"/>
      <c r="T308" s="91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6" t="s">
        <v>172</v>
      </c>
      <c r="AU308" s="16" t="s">
        <v>82</v>
      </c>
    </row>
    <row r="309" s="13" customFormat="1">
      <c r="A309" s="13"/>
      <c r="B309" s="260"/>
      <c r="C309" s="261"/>
      <c r="D309" s="254" t="s">
        <v>174</v>
      </c>
      <c r="E309" s="262" t="s">
        <v>1</v>
      </c>
      <c r="F309" s="263" t="s">
        <v>797</v>
      </c>
      <c r="G309" s="261"/>
      <c r="H309" s="264">
        <v>6.2999999999999998</v>
      </c>
      <c r="I309" s="265"/>
      <c r="J309" s="261"/>
      <c r="K309" s="261"/>
      <c r="L309" s="266"/>
      <c r="M309" s="267"/>
      <c r="N309" s="268"/>
      <c r="O309" s="268"/>
      <c r="P309" s="268"/>
      <c r="Q309" s="268"/>
      <c r="R309" s="268"/>
      <c r="S309" s="268"/>
      <c r="T309" s="26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70" t="s">
        <v>174</v>
      </c>
      <c r="AU309" s="270" t="s">
        <v>82</v>
      </c>
      <c r="AV309" s="13" t="s">
        <v>82</v>
      </c>
      <c r="AW309" s="13" t="s">
        <v>30</v>
      </c>
      <c r="AX309" s="13" t="s">
        <v>80</v>
      </c>
      <c r="AY309" s="270" t="s">
        <v>161</v>
      </c>
    </row>
    <row r="310" s="2" customFormat="1" ht="33" customHeight="1">
      <c r="A310" s="37"/>
      <c r="B310" s="38"/>
      <c r="C310" s="241" t="s">
        <v>799</v>
      </c>
      <c r="D310" s="241" t="s">
        <v>163</v>
      </c>
      <c r="E310" s="242" t="s">
        <v>426</v>
      </c>
      <c r="F310" s="243" t="s">
        <v>427</v>
      </c>
      <c r="G310" s="244" t="s">
        <v>222</v>
      </c>
      <c r="H310" s="245">
        <v>6.2999999999999998</v>
      </c>
      <c r="I310" s="246"/>
      <c r="J310" s="247">
        <f>ROUND(I310*H310,2)</f>
        <v>0</v>
      </c>
      <c r="K310" s="243" t="s">
        <v>167</v>
      </c>
      <c r="L310" s="43"/>
      <c r="M310" s="248" t="s">
        <v>1</v>
      </c>
      <c r="N310" s="249" t="s">
        <v>38</v>
      </c>
      <c r="O310" s="90"/>
      <c r="P310" s="250">
        <f>O310*H310</f>
        <v>0</v>
      </c>
      <c r="Q310" s="250">
        <v>0</v>
      </c>
      <c r="R310" s="250">
        <f>Q310*H310</f>
        <v>0</v>
      </c>
      <c r="S310" s="250">
        <v>0</v>
      </c>
      <c r="T310" s="251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52" t="s">
        <v>168</v>
      </c>
      <c r="AT310" s="252" t="s">
        <v>163</v>
      </c>
      <c r="AU310" s="252" t="s">
        <v>82</v>
      </c>
      <c r="AY310" s="16" t="s">
        <v>161</v>
      </c>
      <c r="BE310" s="253">
        <f>IF(N310="základní",J310,0)</f>
        <v>0</v>
      </c>
      <c r="BF310" s="253">
        <f>IF(N310="snížená",J310,0)</f>
        <v>0</v>
      </c>
      <c r="BG310" s="253">
        <f>IF(N310="zákl. přenesená",J310,0)</f>
        <v>0</v>
      </c>
      <c r="BH310" s="253">
        <f>IF(N310="sníž. přenesená",J310,0)</f>
        <v>0</v>
      </c>
      <c r="BI310" s="253">
        <f>IF(N310="nulová",J310,0)</f>
        <v>0</v>
      </c>
      <c r="BJ310" s="16" t="s">
        <v>80</v>
      </c>
      <c r="BK310" s="253">
        <f>ROUND(I310*H310,2)</f>
        <v>0</v>
      </c>
      <c r="BL310" s="16" t="s">
        <v>168</v>
      </c>
      <c r="BM310" s="252" t="s">
        <v>428</v>
      </c>
    </row>
    <row r="311" s="2" customFormat="1">
      <c r="A311" s="37"/>
      <c r="B311" s="38"/>
      <c r="C311" s="39"/>
      <c r="D311" s="254" t="s">
        <v>170</v>
      </c>
      <c r="E311" s="39"/>
      <c r="F311" s="255" t="s">
        <v>429</v>
      </c>
      <c r="G311" s="39"/>
      <c r="H311" s="39"/>
      <c r="I311" s="209"/>
      <c r="J311" s="39"/>
      <c r="K311" s="39"/>
      <c r="L311" s="43"/>
      <c r="M311" s="256"/>
      <c r="N311" s="257"/>
      <c r="O311" s="90"/>
      <c r="P311" s="90"/>
      <c r="Q311" s="90"/>
      <c r="R311" s="90"/>
      <c r="S311" s="90"/>
      <c r="T311" s="91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6" t="s">
        <v>170</v>
      </c>
      <c r="AU311" s="16" t="s">
        <v>82</v>
      </c>
    </row>
    <row r="312" s="2" customFormat="1">
      <c r="A312" s="37"/>
      <c r="B312" s="38"/>
      <c r="C312" s="39"/>
      <c r="D312" s="258" t="s">
        <v>172</v>
      </c>
      <c r="E312" s="39"/>
      <c r="F312" s="259" t="s">
        <v>430</v>
      </c>
      <c r="G312" s="39"/>
      <c r="H312" s="39"/>
      <c r="I312" s="209"/>
      <c r="J312" s="39"/>
      <c r="K312" s="39"/>
      <c r="L312" s="43"/>
      <c r="M312" s="256"/>
      <c r="N312" s="257"/>
      <c r="O312" s="90"/>
      <c r="P312" s="90"/>
      <c r="Q312" s="90"/>
      <c r="R312" s="90"/>
      <c r="S312" s="90"/>
      <c r="T312" s="91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16" t="s">
        <v>172</v>
      </c>
      <c r="AU312" s="16" t="s">
        <v>82</v>
      </c>
    </row>
    <row r="313" s="13" customFormat="1">
      <c r="A313" s="13"/>
      <c r="B313" s="260"/>
      <c r="C313" s="261"/>
      <c r="D313" s="254" t="s">
        <v>174</v>
      </c>
      <c r="E313" s="262" t="s">
        <v>1</v>
      </c>
      <c r="F313" s="263" t="s">
        <v>797</v>
      </c>
      <c r="G313" s="261"/>
      <c r="H313" s="264">
        <v>6.2999999999999998</v>
      </c>
      <c r="I313" s="265"/>
      <c r="J313" s="261"/>
      <c r="K313" s="261"/>
      <c r="L313" s="266"/>
      <c r="M313" s="267"/>
      <c r="N313" s="268"/>
      <c r="O313" s="268"/>
      <c r="P313" s="268"/>
      <c r="Q313" s="268"/>
      <c r="R313" s="268"/>
      <c r="S313" s="268"/>
      <c r="T313" s="26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70" t="s">
        <v>174</v>
      </c>
      <c r="AU313" s="270" t="s">
        <v>82</v>
      </c>
      <c r="AV313" s="13" t="s">
        <v>82</v>
      </c>
      <c r="AW313" s="13" t="s">
        <v>30</v>
      </c>
      <c r="AX313" s="13" t="s">
        <v>80</v>
      </c>
      <c r="AY313" s="270" t="s">
        <v>161</v>
      </c>
    </row>
    <row r="314" s="12" customFormat="1" ht="22.8" customHeight="1">
      <c r="A314" s="12"/>
      <c r="B314" s="225"/>
      <c r="C314" s="226"/>
      <c r="D314" s="227" t="s">
        <v>72</v>
      </c>
      <c r="E314" s="239" t="s">
        <v>431</v>
      </c>
      <c r="F314" s="239" t="s">
        <v>432</v>
      </c>
      <c r="G314" s="226"/>
      <c r="H314" s="226"/>
      <c r="I314" s="229"/>
      <c r="J314" s="240">
        <f>BK314</f>
        <v>0</v>
      </c>
      <c r="K314" s="226"/>
      <c r="L314" s="231"/>
      <c r="M314" s="232"/>
      <c r="N314" s="233"/>
      <c r="O314" s="233"/>
      <c r="P314" s="234">
        <f>SUM(P315:P317)</f>
        <v>0</v>
      </c>
      <c r="Q314" s="233"/>
      <c r="R314" s="234">
        <f>SUM(R315:R317)</f>
        <v>0</v>
      </c>
      <c r="S314" s="233"/>
      <c r="T314" s="235">
        <f>SUM(T315:T317)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36" t="s">
        <v>80</v>
      </c>
      <c r="AT314" s="237" t="s">
        <v>72</v>
      </c>
      <c r="AU314" s="237" t="s">
        <v>80</v>
      </c>
      <c r="AY314" s="236" t="s">
        <v>161</v>
      </c>
      <c r="BK314" s="238">
        <f>SUM(BK315:BK317)</f>
        <v>0</v>
      </c>
    </row>
    <row r="315" s="2" customFormat="1" ht="33" customHeight="1">
      <c r="A315" s="37"/>
      <c r="B315" s="38"/>
      <c r="C315" s="241" t="s">
        <v>662</v>
      </c>
      <c r="D315" s="241" t="s">
        <v>163</v>
      </c>
      <c r="E315" s="242" t="s">
        <v>434</v>
      </c>
      <c r="F315" s="243" t="s">
        <v>435</v>
      </c>
      <c r="G315" s="244" t="s">
        <v>222</v>
      </c>
      <c r="H315" s="245">
        <v>102.211</v>
      </c>
      <c r="I315" s="246"/>
      <c r="J315" s="247">
        <f>ROUND(I315*H315,2)</f>
        <v>0</v>
      </c>
      <c r="K315" s="243" t="s">
        <v>167</v>
      </c>
      <c r="L315" s="43"/>
      <c r="M315" s="248" t="s">
        <v>1</v>
      </c>
      <c r="N315" s="249" t="s">
        <v>38</v>
      </c>
      <c r="O315" s="90"/>
      <c r="P315" s="250">
        <f>O315*H315</f>
        <v>0</v>
      </c>
      <c r="Q315" s="250">
        <v>0</v>
      </c>
      <c r="R315" s="250">
        <f>Q315*H315</f>
        <v>0</v>
      </c>
      <c r="S315" s="250">
        <v>0</v>
      </c>
      <c r="T315" s="251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52" t="s">
        <v>168</v>
      </c>
      <c r="AT315" s="252" t="s">
        <v>163</v>
      </c>
      <c r="AU315" s="252" t="s">
        <v>82</v>
      </c>
      <c r="AY315" s="16" t="s">
        <v>161</v>
      </c>
      <c r="BE315" s="253">
        <f>IF(N315="základní",J315,0)</f>
        <v>0</v>
      </c>
      <c r="BF315" s="253">
        <f>IF(N315="snížená",J315,0)</f>
        <v>0</v>
      </c>
      <c r="BG315" s="253">
        <f>IF(N315="zákl. přenesená",J315,0)</f>
        <v>0</v>
      </c>
      <c r="BH315" s="253">
        <f>IF(N315="sníž. přenesená",J315,0)</f>
        <v>0</v>
      </c>
      <c r="BI315" s="253">
        <f>IF(N315="nulová",J315,0)</f>
        <v>0</v>
      </c>
      <c r="BJ315" s="16" t="s">
        <v>80</v>
      </c>
      <c r="BK315" s="253">
        <f>ROUND(I315*H315,2)</f>
        <v>0</v>
      </c>
      <c r="BL315" s="16" t="s">
        <v>168</v>
      </c>
      <c r="BM315" s="252" t="s">
        <v>436</v>
      </c>
    </row>
    <row r="316" s="2" customFormat="1">
      <c r="A316" s="37"/>
      <c r="B316" s="38"/>
      <c r="C316" s="39"/>
      <c r="D316" s="254" t="s">
        <v>170</v>
      </c>
      <c r="E316" s="39"/>
      <c r="F316" s="255" t="s">
        <v>437</v>
      </c>
      <c r="G316" s="39"/>
      <c r="H316" s="39"/>
      <c r="I316" s="209"/>
      <c r="J316" s="39"/>
      <c r="K316" s="39"/>
      <c r="L316" s="43"/>
      <c r="M316" s="256"/>
      <c r="N316" s="257"/>
      <c r="O316" s="90"/>
      <c r="P316" s="90"/>
      <c r="Q316" s="90"/>
      <c r="R316" s="90"/>
      <c r="S316" s="90"/>
      <c r="T316" s="91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16" t="s">
        <v>170</v>
      </c>
      <c r="AU316" s="16" t="s">
        <v>82</v>
      </c>
    </row>
    <row r="317" s="2" customFormat="1">
      <c r="A317" s="37"/>
      <c r="B317" s="38"/>
      <c r="C317" s="39"/>
      <c r="D317" s="258" t="s">
        <v>172</v>
      </c>
      <c r="E317" s="39"/>
      <c r="F317" s="259" t="s">
        <v>438</v>
      </c>
      <c r="G317" s="39"/>
      <c r="H317" s="39"/>
      <c r="I317" s="209"/>
      <c r="J317" s="39"/>
      <c r="K317" s="39"/>
      <c r="L317" s="43"/>
      <c r="M317" s="293"/>
      <c r="N317" s="294"/>
      <c r="O317" s="295"/>
      <c r="P317" s="295"/>
      <c r="Q317" s="295"/>
      <c r="R317" s="295"/>
      <c r="S317" s="295"/>
      <c r="T317" s="296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6" t="s">
        <v>172</v>
      </c>
      <c r="AU317" s="16" t="s">
        <v>82</v>
      </c>
    </row>
    <row r="318" s="2" customFormat="1" ht="6.96" customHeight="1">
      <c r="A318" s="37"/>
      <c r="B318" s="65"/>
      <c r="C318" s="66"/>
      <c r="D318" s="66"/>
      <c r="E318" s="66"/>
      <c r="F318" s="66"/>
      <c r="G318" s="66"/>
      <c r="H318" s="66"/>
      <c r="I318" s="66"/>
      <c r="J318" s="66"/>
      <c r="K318" s="66"/>
      <c r="L318" s="43"/>
      <c r="M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</row>
  </sheetData>
  <sheetProtection sheet="1" autoFilter="0" formatColumns="0" formatRows="0" objects="1" scenarios="1" spinCount="100000" saltValue="jjXbAdMIBDFSbTW4WxR++MGEXpjm3Cljm8L3bTFwvGS75kmXRulj6+c2VA8xavfUPtZ1nOdrm2DyUp2fwiHbRg==" hashValue="RBoFSO87tz+h539qJbyDda+T9fQ1lDcAlBMD9HFseZ5fbaiR2FGSsnngz+2VGKlu4ziMwgkH9O8FeuaHLsMR0w==" algorithmName="SHA-512" password="CC35"/>
  <autoFilter ref="C136:K317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09:F109"/>
    <mergeCell ref="D110:F110"/>
    <mergeCell ref="D111:F111"/>
    <mergeCell ref="D112:F112"/>
    <mergeCell ref="D113:F113"/>
    <mergeCell ref="E125:H125"/>
    <mergeCell ref="E127:H127"/>
    <mergeCell ref="E129:H129"/>
    <mergeCell ref="L2:V2"/>
  </mergeCells>
  <hyperlinks>
    <hyperlink ref="F142" r:id="rId1" display="https://podminky.urs.cz/item/CS_URS_2022_02/111301111"/>
    <hyperlink ref="F146" r:id="rId2" display="https://podminky.urs.cz/item/CS_URS_2022_02/113107164"/>
    <hyperlink ref="F150" r:id="rId3" display="https://podminky.urs.cz/item/CS_URS_2022_02/113107242"/>
    <hyperlink ref="F154" r:id="rId4" display="https://podminky.urs.cz/item/CS_URS_2022_02/122252203"/>
    <hyperlink ref="F161" r:id="rId5" display="https://podminky.urs.cz/item/CS_URS_2022_02/162751117"/>
    <hyperlink ref="F169" r:id="rId6" display="https://podminky.urs.cz/item/CS_URS_2022_02/162751119"/>
    <hyperlink ref="F174" r:id="rId7" display="https://podminky.urs.cz/item/CS_URS_2022_02/171152111"/>
    <hyperlink ref="F182" r:id="rId8" display="https://podminky.urs.cz/item/CS_URS_2022_02/171201221"/>
    <hyperlink ref="F187" r:id="rId9" display="https://podminky.urs.cz/item/CS_URS_2022_02/171251201"/>
    <hyperlink ref="F192" r:id="rId10" display="https://podminky.urs.cz/item/CS_URS_2022_02/181311103"/>
    <hyperlink ref="F196" r:id="rId11" display="https://podminky.urs.cz/item/CS_URS_2022_02/181411121"/>
    <hyperlink ref="F204" r:id="rId12" display="https://podminky.urs.cz/item/CS_URS_2022_02/564851111"/>
    <hyperlink ref="F208" r:id="rId13" display="https://podminky.urs.cz/item/CS_URS_2022_02/564851112"/>
    <hyperlink ref="F212" r:id="rId14" display="https://podminky.urs.cz/item/CS_URS_2022_02/565155121"/>
    <hyperlink ref="F216" r:id="rId15" display="https://podminky.urs.cz/item/CS_URS_2022_02/573191111"/>
    <hyperlink ref="F220" r:id="rId16" display="https://podminky.urs.cz/item/CS_URS_2022_02/573211107"/>
    <hyperlink ref="F224" r:id="rId17" display="https://podminky.urs.cz/item/CS_URS_2022_02/573211108"/>
    <hyperlink ref="F228" r:id="rId18" display="https://podminky.urs.cz/item/CS_URS_2022_02/577134221"/>
    <hyperlink ref="F232" r:id="rId19" display="https://podminky.urs.cz/item/CS_URS_2022_02/596211110"/>
    <hyperlink ref="F238" r:id="rId20" display="https://podminky.urs.cz/item/CS_URS_2022_02/599141111"/>
    <hyperlink ref="F246" r:id="rId21" display="https://podminky.urs.cz/item/CS_URS_2022_02/899331111"/>
    <hyperlink ref="F250" r:id="rId22" display="https://podminky.urs.cz/item/CS_URS_2022_02/899431111"/>
    <hyperlink ref="F258" r:id="rId23" display="https://podminky.urs.cz/item/CS_URS_2022_02/916131213"/>
    <hyperlink ref="F271" r:id="rId24" display="https://podminky.urs.cz/item/CS_URS_2022_02/919112221"/>
    <hyperlink ref="F276" r:id="rId25" display="https://podminky.urs.cz/item/CS_URS_2022_02/997013645"/>
    <hyperlink ref="F280" r:id="rId26" display="https://podminky.urs.cz/item/CS_URS_2022_02/997013655"/>
    <hyperlink ref="F284" r:id="rId27" display="https://podminky.urs.cz/item/CS_URS_2022_02/997221551"/>
    <hyperlink ref="F290" r:id="rId28" display="https://podminky.urs.cz/item/CS_URS_2022_02/997221559"/>
    <hyperlink ref="F294" r:id="rId29" display="https://podminky.urs.cz/item/CS_URS_2022_02/997221561"/>
    <hyperlink ref="F298" r:id="rId30" display="https://podminky.urs.cz/item/CS_URS_2022_02/997221569"/>
    <hyperlink ref="F302" r:id="rId31" display="https://podminky.urs.cz/item/CS_URS_2022_02/997221611"/>
    <hyperlink ref="F308" r:id="rId32" display="https://podminky.urs.cz/item/CS_URS_2022_02/997221612"/>
    <hyperlink ref="F312" r:id="rId33" display="https://podminky.urs.cz/item/CS_URS_2022_02/997221615"/>
    <hyperlink ref="F317" r:id="rId34" display="https://podminky.urs.cz/item/CS_URS_2022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98</v>
      </c>
      <c r="AZ2" s="145" t="s">
        <v>109</v>
      </c>
      <c r="BA2" s="145" t="s">
        <v>1</v>
      </c>
      <c r="BB2" s="145" t="s">
        <v>1</v>
      </c>
      <c r="BC2" s="145" t="s">
        <v>800</v>
      </c>
      <c r="BD2" s="145" t="s">
        <v>82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9"/>
      <c r="AT3" s="16" t="s">
        <v>82</v>
      </c>
      <c r="AZ3" s="145" t="s">
        <v>444</v>
      </c>
      <c r="BA3" s="145" t="s">
        <v>1</v>
      </c>
      <c r="BB3" s="145" t="s">
        <v>1</v>
      </c>
      <c r="BC3" s="145" t="s">
        <v>801</v>
      </c>
      <c r="BD3" s="145" t="s">
        <v>82</v>
      </c>
    </row>
    <row r="4" s="1" customFormat="1" ht="24.96" customHeight="1">
      <c r="B4" s="19"/>
      <c r="D4" s="148" t="s">
        <v>113</v>
      </c>
      <c r="L4" s="19"/>
      <c r="M4" s="149" t="s">
        <v>10</v>
      </c>
      <c r="AT4" s="16" t="s">
        <v>4</v>
      </c>
      <c r="AZ4" s="145" t="s">
        <v>111</v>
      </c>
      <c r="BA4" s="145" t="s">
        <v>1</v>
      </c>
      <c r="BB4" s="145" t="s">
        <v>1</v>
      </c>
      <c r="BC4" s="145" t="s">
        <v>802</v>
      </c>
      <c r="BD4" s="145" t="s">
        <v>82</v>
      </c>
    </row>
    <row r="5" s="1" customFormat="1" ht="6.96" customHeight="1">
      <c r="B5" s="19"/>
      <c r="L5" s="19"/>
      <c r="AZ5" s="145" t="s">
        <v>114</v>
      </c>
      <c r="BA5" s="145" t="s">
        <v>1</v>
      </c>
      <c r="BB5" s="145" t="s">
        <v>1</v>
      </c>
      <c r="BC5" s="145" t="s">
        <v>803</v>
      </c>
      <c r="BD5" s="145" t="s">
        <v>82</v>
      </c>
    </row>
    <row r="6" s="1" customFormat="1" ht="12" customHeight="1">
      <c r="B6" s="19"/>
      <c r="D6" s="150" t="s">
        <v>16</v>
      </c>
      <c r="L6" s="19"/>
    </row>
    <row r="7" s="1" customFormat="1" ht="16.5" customHeight="1">
      <c r="B7" s="19"/>
      <c r="E7" s="151" t="str">
        <f>'Rekapitulace stavby'!K6</f>
        <v>Oprava místních komunikací Na Kopci v obci Kravsko</v>
      </c>
      <c r="F7" s="150"/>
      <c r="G7" s="150"/>
      <c r="H7" s="150"/>
      <c r="L7" s="19"/>
    </row>
    <row r="8" s="1" customFormat="1" ht="12" customHeight="1">
      <c r="B8" s="19"/>
      <c r="D8" s="150" t="s">
        <v>118</v>
      </c>
      <c r="L8" s="19"/>
    </row>
    <row r="9" s="2" customFormat="1" ht="16.5" customHeight="1">
      <c r="A9" s="37"/>
      <c r="B9" s="43"/>
      <c r="C9" s="37"/>
      <c r="D9" s="37"/>
      <c r="E9" s="151" t="s">
        <v>758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0" t="s">
        <v>120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2" t="s">
        <v>804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0" t="s">
        <v>18</v>
      </c>
      <c r="E13" s="37"/>
      <c r="F13" s="140" t="s">
        <v>1</v>
      </c>
      <c r="G13" s="37"/>
      <c r="H13" s="37"/>
      <c r="I13" s="150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0" t="s">
        <v>20</v>
      </c>
      <c r="E14" s="37"/>
      <c r="F14" s="140" t="s">
        <v>21</v>
      </c>
      <c r="G14" s="37"/>
      <c r="H14" s="37"/>
      <c r="I14" s="150" t="s">
        <v>22</v>
      </c>
      <c r="J14" s="153" t="str">
        <f>'Rekapitulace stavby'!AN8</f>
        <v>26. 11. 2021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0" t="s">
        <v>24</v>
      </c>
      <c r="E16" s="37"/>
      <c r="F16" s="37"/>
      <c r="G16" s="37"/>
      <c r="H16" s="37"/>
      <c r="I16" s="150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 xml:space="preserve"> </v>
      </c>
      <c r="F17" s="37"/>
      <c r="G17" s="37"/>
      <c r="H17" s="37"/>
      <c r="I17" s="150" t="s">
        <v>26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0" t="s">
        <v>27</v>
      </c>
      <c r="E19" s="37"/>
      <c r="F19" s="37"/>
      <c r="G19" s="37"/>
      <c r="H19" s="37"/>
      <c r="I19" s="150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50" t="s">
        <v>26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0" t="s">
        <v>29</v>
      </c>
      <c r="E22" s="37"/>
      <c r="F22" s="37"/>
      <c r="G22" s="37"/>
      <c r="H22" s="37"/>
      <c r="I22" s="150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 xml:space="preserve"> </v>
      </c>
      <c r="F23" s="37"/>
      <c r="G23" s="37"/>
      <c r="H23" s="37"/>
      <c r="I23" s="150" t="s">
        <v>26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0" t="s">
        <v>31</v>
      </c>
      <c r="E25" s="37"/>
      <c r="F25" s="37"/>
      <c r="G25" s="37"/>
      <c r="H25" s="37"/>
      <c r="I25" s="150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50" t="s">
        <v>26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0" t="s">
        <v>32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8"/>
      <c r="E31" s="158"/>
      <c r="F31" s="158"/>
      <c r="G31" s="158"/>
      <c r="H31" s="158"/>
      <c r="I31" s="158"/>
      <c r="J31" s="158"/>
      <c r="K31" s="15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140" t="s">
        <v>122</v>
      </c>
      <c r="E32" s="37"/>
      <c r="F32" s="37"/>
      <c r="G32" s="37"/>
      <c r="H32" s="37"/>
      <c r="I32" s="37"/>
      <c r="J32" s="159">
        <f>J98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0" t="s">
        <v>123</v>
      </c>
      <c r="E33" s="37"/>
      <c r="F33" s="37"/>
      <c r="G33" s="37"/>
      <c r="H33" s="37"/>
      <c r="I33" s="37"/>
      <c r="J33" s="159">
        <f>J109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25.44" customHeight="1">
      <c r="A34" s="37"/>
      <c r="B34" s="43"/>
      <c r="C34" s="37"/>
      <c r="D34" s="161" t="s">
        <v>33</v>
      </c>
      <c r="E34" s="37"/>
      <c r="F34" s="37"/>
      <c r="G34" s="37"/>
      <c r="H34" s="37"/>
      <c r="I34" s="37"/>
      <c r="J34" s="162">
        <f>ROUND(J32 + J33,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6.96" customHeight="1">
      <c r="A35" s="37"/>
      <c r="B35" s="43"/>
      <c r="C35" s="37"/>
      <c r="D35" s="158"/>
      <c r="E35" s="158"/>
      <c r="F35" s="158"/>
      <c r="G35" s="158"/>
      <c r="H35" s="158"/>
      <c r="I35" s="158"/>
      <c r="J35" s="158"/>
      <c r="K35" s="158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37"/>
      <c r="F36" s="163" t="s">
        <v>35</v>
      </c>
      <c r="G36" s="37"/>
      <c r="H36" s="37"/>
      <c r="I36" s="163" t="s">
        <v>34</v>
      </c>
      <c r="J36" s="163" t="s">
        <v>36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14.4" customHeight="1">
      <c r="A37" s="37"/>
      <c r="B37" s="43"/>
      <c r="C37" s="37"/>
      <c r="D37" s="164" t="s">
        <v>37</v>
      </c>
      <c r="E37" s="150" t="s">
        <v>38</v>
      </c>
      <c r="F37" s="165">
        <f>ROUND((SUM(BE109:BE116) + SUM(BE138:BE253)),  2)</f>
        <v>0</v>
      </c>
      <c r="G37" s="37"/>
      <c r="H37" s="37"/>
      <c r="I37" s="166">
        <v>0.20999999999999999</v>
      </c>
      <c r="J37" s="165">
        <f>ROUND(((SUM(BE109:BE116) + SUM(BE138:BE253))*I37),  2)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150" t="s">
        <v>39</v>
      </c>
      <c r="F38" s="165">
        <f>ROUND((SUM(BF109:BF116) + SUM(BF138:BF253)),  2)</f>
        <v>0</v>
      </c>
      <c r="G38" s="37"/>
      <c r="H38" s="37"/>
      <c r="I38" s="166">
        <v>0.14999999999999999</v>
      </c>
      <c r="J38" s="165">
        <f>ROUND(((SUM(BF109:BF116) + SUM(BF138:BF253))*I38),  2)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0" t="s">
        <v>40</v>
      </c>
      <c r="F39" s="165">
        <f>ROUND((SUM(BG109:BG116) + SUM(BG138:BG253)),  2)</f>
        <v>0</v>
      </c>
      <c r="G39" s="37"/>
      <c r="H39" s="37"/>
      <c r="I39" s="166">
        <v>0.20999999999999999</v>
      </c>
      <c r="J39" s="165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150" t="s">
        <v>41</v>
      </c>
      <c r="F40" s="165">
        <f>ROUND((SUM(BH109:BH116) + SUM(BH138:BH253)),  2)</f>
        <v>0</v>
      </c>
      <c r="G40" s="37"/>
      <c r="H40" s="37"/>
      <c r="I40" s="166">
        <v>0.14999999999999999</v>
      </c>
      <c r="J40" s="165">
        <f>0</f>
        <v>0</v>
      </c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14.4" customHeight="1">
      <c r="A41" s="37"/>
      <c r="B41" s="43"/>
      <c r="C41" s="37"/>
      <c r="D41" s="37"/>
      <c r="E41" s="150" t="s">
        <v>42</v>
      </c>
      <c r="F41" s="165">
        <f>ROUND((SUM(BI109:BI116) + SUM(BI138:BI253)),  2)</f>
        <v>0</v>
      </c>
      <c r="G41" s="37"/>
      <c r="H41" s="37"/>
      <c r="I41" s="166">
        <v>0</v>
      </c>
      <c r="J41" s="165">
        <f>0</f>
        <v>0</v>
      </c>
      <c r="K41" s="37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6.96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5.44" customHeight="1">
      <c r="A43" s="37"/>
      <c r="B43" s="43"/>
      <c r="C43" s="167"/>
      <c r="D43" s="168" t="s">
        <v>43</v>
      </c>
      <c r="E43" s="169"/>
      <c r="F43" s="169"/>
      <c r="G43" s="170" t="s">
        <v>44</v>
      </c>
      <c r="H43" s="171" t="s">
        <v>45</v>
      </c>
      <c r="I43" s="169"/>
      <c r="J43" s="172">
        <f>SUM(J34:J41)</f>
        <v>0</v>
      </c>
      <c r="K43" s="173"/>
      <c r="L43" s="62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14.4" customHeight="1">
      <c r="A44" s="37"/>
      <c r="B44" s="43"/>
      <c r="C44" s="37"/>
      <c r="D44" s="37"/>
      <c r="E44" s="37"/>
      <c r="F44" s="37"/>
      <c r="G44" s="37"/>
      <c r="H44" s="37"/>
      <c r="I44" s="37"/>
      <c r="J44" s="37"/>
      <c r="K44" s="37"/>
      <c r="L44" s="62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4" t="s">
        <v>46</v>
      </c>
      <c r="E50" s="175"/>
      <c r="F50" s="175"/>
      <c r="G50" s="174" t="s">
        <v>47</v>
      </c>
      <c r="H50" s="175"/>
      <c r="I50" s="175"/>
      <c r="J50" s="175"/>
      <c r="K50" s="175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6" t="s">
        <v>48</v>
      </c>
      <c r="E61" s="177"/>
      <c r="F61" s="178" t="s">
        <v>49</v>
      </c>
      <c r="G61" s="176" t="s">
        <v>48</v>
      </c>
      <c r="H61" s="177"/>
      <c r="I61" s="177"/>
      <c r="J61" s="179" t="s">
        <v>49</v>
      </c>
      <c r="K61" s="177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4" t="s">
        <v>50</v>
      </c>
      <c r="E65" s="180"/>
      <c r="F65" s="180"/>
      <c r="G65" s="174" t="s">
        <v>51</v>
      </c>
      <c r="H65" s="180"/>
      <c r="I65" s="180"/>
      <c r="J65" s="180"/>
      <c r="K65" s="180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6" t="s">
        <v>48</v>
      </c>
      <c r="E76" s="177"/>
      <c r="F76" s="178" t="s">
        <v>49</v>
      </c>
      <c r="G76" s="176" t="s">
        <v>48</v>
      </c>
      <c r="H76" s="177"/>
      <c r="I76" s="177"/>
      <c r="J76" s="179" t="s">
        <v>49</v>
      </c>
      <c r="K76" s="177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5" t="str">
        <f>E7</f>
        <v>Oprava místních komunikací Na Kopci v obci Kravsko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118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5" t="s">
        <v>758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120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002 - Zpevněné plochy, odvodnění k MK2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 xml:space="preserve"> </v>
      </c>
      <c r="G91" s="39"/>
      <c r="H91" s="39"/>
      <c r="I91" s="31" t="s">
        <v>22</v>
      </c>
      <c r="J91" s="78" t="str">
        <f>IF(J14="","",J14)</f>
        <v>26. 11. 2021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 xml:space="preserve"> </v>
      </c>
      <c r="G93" s="39"/>
      <c r="H93" s="39"/>
      <c r="I93" s="31" t="s">
        <v>29</v>
      </c>
      <c r="J93" s="35" t="str">
        <f>E23</f>
        <v xml:space="preserve"> 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27</v>
      </c>
      <c r="D94" s="39"/>
      <c r="E94" s="39"/>
      <c r="F94" s="26" t="str">
        <f>IF(E20="","",E20)</f>
        <v>Vyplň údaj</v>
      </c>
      <c r="G94" s="39"/>
      <c r="H94" s="39"/>
      <c r="I94" s="31" t="s">
        <v>31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6" t="s">
        <v>125</v>
      </c>
      <c r="D96" s="187"/>
      <c r="E96" s="187"/>
      <c r="F96" s="187"/>
      <c r="G96" s="187"/>
      <c r="H96" s="187"/>
      <c r="I96" s="187"/>
      <c r="J96" s="188" t="s">
        <v>126</v>
      </c>
      <c r="K96" s="187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9" t="s">
        <v>127</v>
      </c>
      <c r="D98" s="39"/>
      <c r="E98" s="39"/>
      <c r="F98" s="39"/>
      <c r="G98" s="39"/>
      <c r="H98" s="39"/>
      <c r="I98" s="39"/>
      <c r="J98" s="109">
        <f>J138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128</v>
      </c>
    </row>
    <row r="99" s="9" customFormat="1" ht="24.96" customHeight="1">
      <c r="A99" s="9"/>
      <c r="B99" s="190"/>
      <c r="C99" s="191"/>
      <c r="D99" s="192" t="s">
        <v>129</v>
      </c>
      <c r="E99" s="193"/>
      <c r="F99" s="193"/>
      <c r="G99" s="193"/>
      <c r="H99" s="193"/>
      <c r="I99" s="193"/>
      <c r="J99" s="194">
        <f>J139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2"/>
      <c r="D100" s="197" t="s">
        <v>130</v>
      </c>
      <c r="E100" s="198"/>
      <c r="F100" s="198"/>
      <c r="G100" s="198"/>
      <c r="H100" s="198"/>
      <c r="I100" s="198"/>
      <c r="J100" s="199">
        <f>J140</f>
        <v>0</v>
      </c>
      <c r="K100" s="132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2"/>
      <c r="D101" s="197" t="s">
        <v>449</v>
      </c>
      <c r="E101" s="198"/>
      <c r="F101" s="198"/>
      <c r="G101" s="198"/>
      <c r="H101" s="198"/>
      <c r="I101" s="198"/>
      <c r="J101" s="199">
        <f>J193</f>
        <v>0</v>
      </c>
      <c r="K101" s="132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2"/>
      <c r="D102" s="197" t="s">
        <v>131</v>
      </c>
      <c r="E102" s="198"/>
      <c r="F102" s="198"/>
      <c r="G102" s="198"/>
      <c r="H102" s="198"/>
      <c r="I102" s="198"/>
      <c r="J102" s="199">
        <f>J198</f>
        <v>0</v>
      </c>
      <c r="K102" s="132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2"/>
      <c r="D103" s="197" t="s">
        <v>132</v>
      </c>
      <c r="E103" s="198"/>
      <c r="F103" s="198"/>
      <c r="G103" s="198"/>
      <c r="H103" s="198"/>
      <c r="I103" s="198"/>
      <c r="J103" s="199">
        <f>J209</f>
        <v>0</v>
      </c>
      <c r="K103" s="132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2"/>
      <c r="D104" s="197" t="s">
        <v>133</v>
      </c>
      <c r="E104" s="198"/>
      <c r="F104" s="198"/>
      <c r="G104" s="198"/>
      <c r="H104" s="198"/>
      <c r="I104" s="198"/>
      <c r="J104" s="199">
        <f>J216</f>
        <v>0</v>
      </c>
      <c r="K104" s="132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2"/>
      <c r="D105" s="197" t="s">
        <v>134</v>
      </c>
      <c r="E105" s="198"/>
      <c r="F105" s="198"/>
      <c r="G105" s="198"/>
      <c r="H105" s="198"/>
      <c r="I105" s="198"/>
      <c r="J105" s="199">
        <f>J232</f>
        <v>0</v>
      </c>
      <c r="K105" s="132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2"/>
      <c r="D106" s="197" t="s">
        <v>135</v>
      </c>
      <c r="E106" s="198"/>
      <c r="F106" s="198"/>
      <c r="G106" s="198"/>
      <c r="H106" s="198"/>
      <c r="I106" s="198"/>
      <c r="J106" s="199">
        <f>J250</f>
        <v>0</v>
      </c>
      <c r="K106" s="132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9.28" customHeight="1">
      <c r="A109" s="37"/>
      <c r="B109" s="38"/>
      <c r="C109" s="189" t="s">
        <v>136</v>
      </c>
      <c r="D109" s="39"/>
      <c r="E109" s="39"/>
      <c r="F109" s="39"/>
      <c r="G109" s="39"/>
      <c r="H109" s="39"/>
      <c r="I109" s="39"/>
      <c r="J109" s="201">
        <f>ROUND(J110 + J111 + J112 + J113 + J114 + J115,2)</f>
        <v>0</v>
      </c>
      <c r="K109" s="39"/>
      <c r="L109" s="62"/>
      <c r="N109" s="202" t="s">
        <v>37</v>
      </c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8" customHeight="1">
      <c r="A110" s="37"/>
      <c r="B110" s="38"/>
      <c r="C110" s="39"/>
      <c r="D110" s="203" t="s">
        <v>137</v>
      </c>
      <c r="E110" s="204"/>
      <c r="F110" s="204"/>
      <c r="G110" s="39"/>
      <c r="H110" s="39"/>
      <c r="I110" s="39"/>
      <c r="J110" s="205">
        <v>0</v>
      </c>
      <c r="K110" s="39"/>
      <c r="L110" s="206"/>
      <c r="M110" s="207"/>
      <c r="N110" s="208" t="s">
        <v>38</v>
      </c>
      <c r="O110" s="207"/>
      <c r="P110" s="207"/>
      <c r="Q110" s="207"/>
      <c r="R110" s="207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C110" s="209"/>
      <c r="AD110" s="209"/>
      <c r="AE110" s="209"/>
      <c r="AF110" s="207"/>
      <c r="AG110" s="207"/>
      <c r="AH110" s="207"/>
      <c r="AI110" s="207"/>
      <c r="AJ110" s="207"/>
      <c r="AK110" s="207"/>
      <c r="AL110" s="207"/>
      <c r="AM110" s="207"/>
      <c r="AN110" s="207"/>
      <c r="AO110" s="207"/>
      <c r="AP110" s="207"/>
      <c r="AQ110" s="207"/>
      <c r="AR110" s="207"/>
      <c r="AS110" s="207"/>
      <c r="AT110" s="207"/>
      <c r="AU110" s="207"/>
      <c r="AV110" s="207"/>
      <c r="AW110" s="207"/>
      <c r="AX110" s="207"/>
      <c r="AY110" s="210" t="s">
        <v>138</v>
      </c>
      <c r="AZ110" s="207"/>
      <c r="BA110" s="207"/>
      <c r="BB110" s="207"/>
      <c r="BC110" s="207"/>
      <c r="BD110" s="207"/>
      <c r="BE110" s="211">
        <f>IF(N110="základní",J110,0)</f>
        <v>0</v>
      </c>
      <c r="BF110" s="211">
        <f>IF(N110="snížená",J110,0)</f>
        <v>0</v>
      </c>
      <c r="BG110" s="211">
        <f>IF(N110="zákl. přenesená",J110,0)</f>
        <v>0</v>
      </c>
      <c r="BH110" s="211">
        <f>IF(N110="sníž. přenesená",J110,0)</f>
        <v>0</v>
      </c>
      <c r="BI110" s="211">
        <f>IF(N110="nulová",J110,0)</f>
        <v>0</v>
      </c>
      <c r="BJ110" s="210" t="s">
        <v>80</v>
      </c>
      <c r="BK110" s="207"/>
      <c r="BL110" s="207"/>
      <c r="BM110" s="207"/>
    </row>
    <row r="111" s="2" customFormat="1" ht="18" customHeight="1">
      <c r="A111" s="37"/>
      <c r="B111" s="38"/>
      <c r="C111" s="39"/>
      <c r="D111" s="203" t="s">
        <v>139</v>
      </c>
      <c r="E111" s="204"/>
      <c r="F111" s="204"/>
      <c r="G111" s="39"/>
      <c r="H111" s="39"/>
      <c r="I111" s="39"/>
      <c r="J111" s="205">
        <v>0</v>
      </c>
      <c r="K111" s="39"/>
      <c r="L111" s="206"/>
      <c r="M111" s="207"/>
      <c r="N111" s="208" t="s">
        <v>38</v>
      </c>
      <c r="O111" s="207"/>
      <c r="P111" s="207"/>
      <c r="Q111" s="207"/>
      <c r="R111" s="207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209"/>
      <c r="AE111" s="209"/>
      <c r="AF111" s="207"/>
      <c r="AG111" s="207"/>
      <c r="AH111" s="207"/>
      <c r="AI111" s="207"/>
      <c r="AJ111" s="207"/>
      <c r="AK111" s="207"/>
      <c r="AL111" s="207"/>
      <c r="AM111" s="207"/>
      <c r="AN111" s="207"/>
      <c r="AO111" s="207"/>
      <c r="AP111" s="207"/>
      <c r="AQ111" s="207"/>
      <c r="AR111" s="207"/>
      <c r="AS111" s="207"/>
      <c r="AT111" s="207"/>
      <c r="AU111" s="207"/>
      <c r="AV111" s="207"/>
      <c r="AW111" s="207"/>
      <c r="AX111" s="207"/>
      <c r="AY111" s="210" t="s">
        <v>138</v>
      </c>
      <c r="AZ111" s="207"/>
      <c r="BA111" s="207"/>
      <c r="BB111" s="207"/>
      <c r="BC111" s="207"/>
      <c r="BD111" s="207"/>
      <c r="BE111" s="211">
        <f>IF(N111="základní",J111,0)</f>
        <v>0</v>
      </c>
      <c r="BF111" s="211">
        <f>IF(N111="snížená",J111,0)</f>
        <v>0</v>
      </c>
      <c r="BG111" s="211">
        <f>IF(N111="zákl. přenesená",J111,0)</f>
        <v>0</v>
      </c>
      <c r="BH111" s="211">
        <f>IF(N111="sníž. přenesená",J111,0)</f>
        <v>0</v>
      </c>
      <c r="BI111" s="211">
        <f>IF(N111="nulová",J111,0)</f>
        <v>0</v>
      </c>
      <c r="BJ111" s="210" t="s">
        <v>80</v>
      </c>
      <c r="BK111" s="207"/>
      <c r="BL111" s="207"/>
      <c r="BM111" s="207"/>
    </row>
    <row r="112" s="2" customFormat="1" ht="18" customHeight="1">
      <c r="A112" s="37"/>
      <c r="B112" s="38"/>
      <c r="C112" s="39"/>
      <c r="D112" s="203" t="s">
        <v>140</v>
      </c>
      <c r="E112" s="204"/>
      <c r="F112" s="204"/>
      <c r="G112" s="39"/>
      <c r="H112" s="39"/>
      <c r="I112" s="39"/>
      <c r="J112" s="205">
        <v>0</v>
      </c>
      <c r="K112" s="39"/>
      <c r="L112" s="206"/>
      <c r="M112" s="207"/>
      <c r="N112" s="208" t="s">
        <v>38</v>
      </c>
      <c r="O112" s="207"/>
      <c r="P112" s="207"/>
      <c r="Q112" s="207"/>
      <c r="R112" s="207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209"/>
      <c r="AE112" s="209"/>
      <c r="AF112" s="207"/>
      <c r="AG112" s="207"/>
      <c r="AH112" s="207"/>
      <c r="AI112" s="207"/>
      <c r="AJ112" s="207"/>
      <c r="AK112" s="207"/>
      <c r="AL112" s="207"/>
      <c r="AM112" s="207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207"/>
      <c r="AY112" s="210" t="s">
        <v>138</v>
      </c>
      <c r="AZ112" s="207"/>
      <c r="BA112" s="207"/>
      <c r="BB112" s="207"/>
      <c r="BC112" s="207"/>
      <c r="BD112" s="207"/>
      <c r="BE112" s="211">
        <f>IF(N112="základní",J112,0)</f>
        <v>0</v>
      </c>
      <c r="BF112" s="211">
        <f>IF(N112="snížená",J112,0)</f>
        <v>0</v>
      </c>
      <c r="BG112" s="211">
        <f>IF(N112="zákl. přenesená",J112,0)</f>
        <v>0</v>
      </c>
      <c r="BH112" s="211">
        <f>IF(N112="sníž. přenesená",J112,0)</f>
        <v>0</v>
      </c>
      <c r="BI112" s="211">
        <f>IF(N112="nulová",J112,0)</f>
        <v>0</v>
      </c>
      <c r="BJ112" s="210" t="s">
        <v>80</v>
      </c>
      <c r="BK112" s="207"/>
      <c r="BL112" s="207"/>
      <c r="BM112" s="207"/>
    </row>
    <row r="113" s="2" customFormat="1" ht="18" customHeight="1">
      <c r="A113" s="37"/>
      <c r="B113" s="38"/>
      <c r="C113" s="39"/>
      <c r="D113" s="203" t="s">
        <v>141</v>
      </c>
      <c r="E113" s="204"/>
      <c r="F113" s="204"/>
      <c r="G113" s="39"/>
      <c r="H113" s="39"/>
      <c r="I113" s="39"/>
      <c r="J113" s="205">
        <v>0</v>
      </c>
      <c r="K113" s="39"/>
      <c r="L113" s="206"/>
      <c r="M113" s="207"/>
      <c r="N113" s="208" t="s">
        <v>38</v>
      </c>
      <c r="O113" s="207"/>
      <c r="P113" s="207"/>
      <c r="Q113" s="207"/>
      <c r="R113" s="207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7"/>
      <c r="AG113" s="207"/>
      <c r="AH113" s="207"/>
      <c r="AI113" s="207"/>
      <c r="AJ113" s="207"/>
      <c r="AK113" s="207"/>
      <c r="AL113" s="207"/>
      <c r="AM113" s="207"/>
      <c r="AN113" s="207"/>
      <c r="AO113" s="207"/>
      <c r="AP113" s="207"/>
      <c r="AQ113" s="207"/>
      <c r="AR113" s="207"/>
      <c r="AS113" s="207"/>
      <c r="AT113" s="207"/>
      <c r="AU113" s="207"/>
      <c r="AV113" s="207"/>
      <c r="AW113" s="207"/>
      <c r="AX113" s="207"/>
      <c r="AY113" s="210" t="s">
        <v>138</v>
      </c>
      <c r="AZ113" s="207"/>
      <c r="BA113" s="207"/>
      <c r="BB113" s="207"/>
      <c r="BC113" s="207"/>
      <c r="BD113" s="207"/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210" t="s">
        <v>80</v>
      </c>
      <c r="BK113" s="207"/>
      <c r="BL113" s="207"/>
      <c r="BM113" s="207"/>
    </row>
    <row r="114" s="2" customFormat="1" ht="18" customHeight="1">
      <c r="A114" s="37"/>
      <c r="B114" s="38"/>
      <c r="C114" s="39"/>
      <c r="D114" s="203" t="s">
        <v>142</v>
      </c>
      <c r="E114" s="204"/>
      <c r="F114" s="204"/>
      <c r="G114" s="39"/>
      <c r="H114" s="39"/>
      <c r="I114" s="39"/>
      <c r="J114" s="205">
        <v>0</v>
      </c>
      <c r="K114" s="39"/>
      <c r="L114" s="206"/>
      <c r="M114" s="207"/>
      <c r="N114" s="208" t="s">
        <v>38</v>
      </c>
      <c r="O114" s="207"/>
      <c r="P114" s="207"/>
      <c r="Q114" s="207"/>
      <c r="R114" s="207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7"/>
      <c r="AG114" s="207"/>
      <c r="AH114" s="207"/>
      <c r="AI114" s="207"/>
      <c r="AJ114" s="207"/>
      <c r="AK114" s="207"/>
      <c r="AL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207"/>
      <c r="AY114" s="210" t="s">
        <v>138</v>
      </c>
      <c r="AZ114" s="207"/>
      <c r="BA114" s="207"/>
      <c r="BB114" s="207"/>
      <c r="BC114" s="207"/>
      <c r="BD114" s="207"/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210" t="s">
        <v>80</v>
      </c>
      <c r="BK114" s="207"/>
      <c r="BL114" s="207"/>
      <c r="BM114" s="207"/>
    </row>
    <row r="115" s="2" customFormat="1" ht="18" customHeight="1">
      <c r="A115" s="37"/>
      <c r="B115" s="38"/>
      <c r="C115" s="39"/>
      <c r="D115" s="204" t="s">
        <v>143</v>
      </c>
      <c r="E115" s="39"/>
      <c r="F115" s="39"/>
      <c r="G115" s="39"/>
      <c r="H115" s="39"/>
      <c r="I115" s="39"/>
      <c r="J115" s="205">
        <f>ROUND(J32*T115,2)</f>
        <v>0</v>
      </c>
      <c r="K115" s="39"/>
      <c r="L115" s="206"/>
      <c r="M115" s="207"/>
      <c r="N115" s="208" t="s">
        <v>38</v>
      </c>
      <c r="O115" s="207"/>
      <c r="P115" s="207"/>
      <c r="Q115" s="207"/>
      <c r="R115" s="207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7"/>
      <c r="AG115" s="207"/>
      <c r="AH115" s="207"/>
      <c r="AI115" s="207"/>
      <c r="AJ115" s="207"/>
      <c r="AK115" s="207"/>
      <c r="AL115" s="207"/>
      <c r="AM115" s="207"/>
      <c r="AN115" s="207"/>
      <c r="AO115" s="207"/>
      <c r="AP115" s="207"/>
      <c r="AQ115" s="207"/>
      <c r="AR115" s="207"/>
      <c r="AS115" s="207"/>
      <c r="AT115" s="207"/>
      <c r="AU115" s="207"/>
      <c r="AV115" s="207"/>
      <c r="AW115" s="207"/>
      <c r="AX115" s="207"/>
      <c r="AY115" s="210" t="s">
        <v>144</v>
      </c>
      <c r="AZ115" s="207"/>
      <c r="BA115" s="207"/>
      <c r="BB115" s="207"/>
      <c r="BC115" s="207"/>
      <c r="BD115" s="207"/>
      <c r="BE115" s="211">
        <f>IF(N115="základní",J115,0)</f>
        <v>0</v>
      </c>
      <c r="BF115" s="211">
        <f>IF(N115="snížená",J115,0)</f>
        <v>0</v>
      </c>
      <c r="BG115" s="211">
        <f>IF(N115="zákl. přenesená",J115,0)</f>
        <v>0</v>
      </c>
      <c r="BH115" s="211">
        <f>IF(N115="sníž. přenesená",J115,0)</f>
        <v>0</v>
      </c>
      <c r="BI115" s="211">
        <f>IF(N115="nulová",J115,0)</f>
        <v>0</v>
      </c>
      <c r="BJ115" s="210" t="s">
        <v>80</v>
      </c>
      <c r="BK115" s="207"/>
      <c r="BL115" s="207"/>
      <c r="BM115" s="207"/>
    </row>
    <row r="116" s="2" customForma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9.28" customHeight="1">
      <c r="A117" s="37"/>
      <c r="B117" s="38"/>
      <c r="C117" s="212" t="s">
        <v>145</v>
      </c>
      <c r="D117" s="187"/>
      <c r="E117" s="187"/>
      <c r="F117" s="187"/>
      <c r="G117" s="187"/>
      <c r="H117" s="187"/>
      <c r="I117" s="187"/>
      <c r="J117" s="213">
        <f>ROUND(J98+J109,2)</f>
        <v>0</v>
      </c>
      <c r="K117" s="187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65"/>
      <c r="C118" s="66"/>
      <c r="D118" s="66"/>
      <c r="E118" s="66"/>
      <c r="F118" s="66"/>
      <c r="G118" s="66"/>
      <c r="H118" s="66"/>
      <c r="I118" s="66"/>
      <c r="J118" s="66"/>
      <c r="K118" s="66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22" s="2" customFormat="1" ht="6.96" customHeight="1">
      <c r="A122" s="37"/>
      <c r="B122" s="67"/>
      <c r="C122" s="68"/>
      <c r="D122" s="68"/>
      <c r="E122" s="68"/>
      <c r="F122" s="68"/>
      <c r="G122" s="68"/>
      <c r="H122" s="68"/>
      <c r="I122" s="68"/>
      <c r="J122" s="68"/>
      <c r="K122" s="68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4.96" customHeight="1">
      <c r="A123" s="37"/>
      <c r="B123" s="38"/>
      <c r="C123" s="22" t="s">
        <v>146</v>
      </c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16</v>
      </c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6.5" customHeight="1">
      <c r="A126" s="37"/>
      <c r="B126" s="38"/>
      <c r="C126" s="39"/>
      <c r="D126" s="39"/>
      <c r="E126" s="185" t="str">
        <f>E7</f>
        <v>Oprava místních komunikací Na Kopci v obci Kravsko</v>
      </c>
      <c r="F126" s="31"/>
      <c r="G126" s="31"/>
      <c r="H126" s="31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" customFormat="1" ht="12" customHeight="1">
      <c r="B127" s="20"/>
      <c r="C127" s="31" t="s">
        <v>118</v>
      </c>
      <c r="D127" s="21"/>
      <c r="E127" s="21"/>
      <c r="F127" s="21"/>
      <c r="G127" s="21"/>
      <c r="H127" s="21"/>
      <c r="I127" s="21"/>
      <c r="J127" s="21"/>
      <c r="K127" s="21"/>
      <c r="L127" s="19"/>
    </row>
    <row r="128" s="2" customFormat="1" ht="16.5" customHeight="1">
      <c r="A128" s="37"/>
      <c r="B128" s="38"/>
      <c r="C128" s="39"/>
      <c r="D128" s="39"/>
      <c r="E128" s="185" t="s">
        <v>758</v>
      </c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2" customHeight="1">
      <c r="A129" s="37"/>
      <c r="B129" s="38"/>
      <c r="C129" s="31" t="s">
        <v>120</v>
      </c>
      <c r="D129" s="39"/>
      <c r="E129" s="39"/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6.5" customHeight="1">
      <c r="A130" s="37"/>
      <c r="B130" s="38"/>
      <c r="C130" s="39"/>
      <c r="D130" s="39"/>
      <c r="E130" s="75" t="str">
        <f>E11</f>
        <v>002 - Zpevněné plochy, odvodnění k MK2</v>
      </c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6.96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2" customHeight="1">
      <c r="A132" s="37"/>
      <c r="B132" s="38"/>
      <c r="C132" s="31" t="s">
        <v>20</v>
      </c>
      <c r="D132" s="39"/>
      <c r="E132" s="39"/>
      <c r="F132" s="26" t="str">
        <f>F14</f>
        <v xml:space="preserve"> </v>
      </c>
      <c r="G132" s="39"/>
      <c r="H132" s="39"/>
      <c r="I132" s="31" t="s">
        <v>22</v>
      </c>
      <c r="J132" s="78" t="str">
        <f>IF(J14="","",J14)</f>
        <v>26. 11. 2021</v>
      </c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6.96" customHeight="1">
      <c r="A133" s="37"/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5.15" customHeight="1">
      <c r="A134" s="37"/>
      <c r="B134" s="38"/>
      <c r="C134" s="31" t="s">
        <v>24</v>
      </c>
      <c r="D134" s="39"/>
      <c r="E134" s="39"/>
      <c r="F134" s="26" t="str">
        <f>E17</f>
        <v xml:space="preserve"> </v>
      </c>
      <c r="G134" s="39"/>
      <c r="H134" s="39"/>
      <c r="I134" s="31" t="s">
        <v>29</v>
      </c>
      <c r="J134" s="35" t="str">
        <f>E23</f>
        <v xml:space="preserve"> </v>
      </c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15.15" customHeight="1">
      <c r="A135" s="37"/>
      <c r="B135" s="38"/>
      <c r="C135" s="31" t="s">
        <v>27</v>
      </c>
      <c r="D135" s="39"/>
      <c r="E135" s="39"/>
      <c r="F135" s="26" t="str">
        <f>IF(E20="","",E20)</f>
        <v>Vyplň údaj</v>
      </c>
      <c r="G135" s="39"/>
      <c r="H135" s="39"/>
      <c r="I135" s="31" t="s">
        <v>31</v>
      </c>
      <c r="J135" s="35" t="str">
        <f>E26</f>
        <v xml:space="preserve"> </v>
      </c>
      <c r="K135" s="39"/>
      <c r="L135" s="6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0.32" customHeight="1">
      <c r="A136" s="37"/>
      <c r="B136" s="38"/>
      <c r="C136" s="39"/>
      <c r="D136" s="39"/>
      <c r="E136" s="39"/>
      <c r="F136" s="39"/>
      <c r="G136" s="39"/>
      <c r="H136" s="39"/>
      <c r="I136" s="39"/>
      <c r="J136" s="39"/>
      <c r="K136" s="39"/>
      <c r="L136" s="62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11" customFormat="1" ht="29.28" customHeight="1">
      <c r="A137" s="214"/>
      <c r="B137" s="215"/>
      <c r="C137" s="216" t="s">
        <v>147</v>
      </c>
      <c r="D137" s="217" t="s">
        <v>58</v>
      </c>
      <c r="E137" s="217" t="s">
        <v>54</v>
      </c>
      <c r="F137" s="217" t="s">
        <v>55</v>
      </c>
      <c r="G137" s="217" t="s">
        <v>148</v>
      </c>
      <c r="H137" s="217" t="s">
        <v>149</v>
      </c>
      <c r="I137" s="217" t="s">
        <v>150</v>
      </c>
      <c r="J137" s="217" t="s">
        <v>126</v>
      </c>
      <c r="K137" s="218" t="s">
        <v>151</v>
      </c>
      <c r="L137" s="219"/>
      <c r="M137" s="99" t="s">
        <v>1</v>
      </c>
      <c r="N137" s="100" t="s">
        <v>37</v>
      </c>
      <c r="O137" s="100" t="s">
        <v>152</v>
      </c>
      <c r="P137" s="100" t="s">
        <v>153</v>
      </c>
      <c r="Q137" s="100" t="s">
        <v>154</v>
      </c>
      <c r="R137" s="100" t="s">
        <v>155</v>
      </c>
      <c r="S137" s="100" t="s">
        <v>156</v>
      </c>
      <c r="T137" s="101" t="s">
        <v>157</v>
      </c>
      <c r="U137" s="214"/>
      <c r="V137" s="214"/>
      <c r="W137" s="214"/>
      <c r="X137" s="214"/>
      <c r="Y137" s="214"/>
      <c r="Z137" s="214"/>
      <c r="AA137" s="214"/>
      <c r="AB137" s="214"/>
      <c r="AC137" s="214"/>
      <c r="AD137" s="214"/>
      <c r="AE137" s="214"/>
    </row>
    <row r="138" s="2" customFormat="1" ht="22.8" customHeight="1">
      <c r="A138" s="37"/>
      <c r="B138" s="38"/>
      <c r="C138" s="106" t="s">
        <v>158</v>
      </c>
      <c r="D138" s="39"/>
      <c r="E138" s="39"/>
      <c r="F138" s="39"/>
      <c r="G138" s="39"/>
      <c r="H138" s="39"/>
      <c r="I138" s="39"/>
      <c r="J138" s="220">
        <f>BK138</f>
        <v>0</v>
      </c>
      <c r="K138" s="39"/>
      <c r="L138" s="43"/>
      <c r="M138" s="102"/>
      <c r="N138" s="221"/>
      <c r="O138" s="103"/>
      <c r="P138" s="222">
        <f>P139</f>
        <v>0</v>
      </c>
      <c r="Q138" s="103"/>
      <c r="R138" s="222">
        <f>R139</f>
        <v>74.310473000000002</v>
      </c>
      <c r="S138" s="103"/>
      <c r="T138" s="223">
        <f>T139</f>
        <v>44.659999999999997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72</v>
      </c>
      <c r="AU138" s="16" t="s">
        <v>128</v>
      </c>
      <c r="BK138" s="224">
        <f>BK139</f>
        <v>0</v>
      </c>
    </row>
    <row r="139" s="12" customFormat="1" ht="25.92" customHeight="1">
      <c r="A139" s="12"/>
      <c r="B139" s="225"/>
      <c r="C139" s="226"/>
      <c r="D139" s="227" t="s">
        <v>72</v>
      </c>
      <c r="E139" s="228" t="s">
        <v>159</v>
      </c>
      <c r="F139" s="228" t="s">
        <v>160</v>
      </c>
      <c r="G139" s="226"/>
      <c r="H139" s="226"/>
      <c r="I139" s="229"/>
      <c r="J139" s="230">
        <f>BK139</f>
        <v>0</v>
      </c>
      <c r="K139" s="226"/>
      <c r="L139" s="231"/>
      <c r="M139" s="232"/>
      <c r="N139" s="233"/>
      <c r="O139" s="233"/>
      <c r="P139" s="234">
        <f>P140+P193+P198+P209+P216+P232+P250</f>
        <v>0</v>
      </c>
      <c r="Q139" s="233"/>
      <c r="R139" s="234">
        <f>R140+R193+R198+R209+R216+R232+R250</f>
        <v>74.310473000000002</v>
      </c>
      <c r="S139" s="233"/>
      <c r="T139" s="235">
        <f>T140+T193+T198+T209+T216+T232+T250</f>
        <v>44.659999999999997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36" t="s">
        <v>80</v>
      </c>
      <c r="AT139" s="237" t="s">
        <v>72</v>
      </c>
      <c r="AU139" s="237" t="s">
        <v>73</v>
      </c>
      <c r="AY139" s="236" t="s">
        <v>161</v>
      </c>
      <c r="BK139" s="238">
        <f>BK140+BK193+BK198+BK209+BK216+BK232+BK250</f>
        <v>0</v>
      </c>
    </row>
    <row r="140" s="12" customFormat="1" ht="22.8" customHeight="1">
      <c r="A140" s="12"/>
      <c r="B140" s="225"/>
      <c r="C140" s="226"/>
      <c r="D140" s="227" t="s">
        <v>72</v>
      </c>
      <c r="E140" s="239" t="s">
        <v>80</v>
      </c>
      <c r="F140" s="239" t="s">
        <v>162</v>
      </c>
      <c r="G140" s="226"/>
      <c r="H140" s="226"/>
      <c r="I140" s="229"/>
      <c r="J140" s="240">
        <f>BK140</f>
        <v>0</v>
      </c>
      <c r="K140" s="226"/>
      <c r="L140" s="231"/>
      <c r="M140" s="232"/>
      <c r="N140" s="233"/>
      <c r="O140" s="233"/>
      <c r="P140" s="234">
        <f>SUM(P141:P192)</f>
        <v>0</v>
      </c>
      <c r="Q140" s="233"/>
      <c r="R140" s="234">
        <f>SUM(R141:R192)</f>
        <v>36.444000000000003</v>
      </c>
      <c r="S140" s="233"/>
      <c r="T140" s="235">
        <f>SUM(T141:T192)</f>
        <v>44.659999999999997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6" t="s">
        <v>80</v>
      </c>
      <c r="AT140" s="237" t="s">
        <v>72</v>
      </c>
      <c r="AU140" s="237" t="s">
        <v>80</v>
      </c>
      <c r="AY140" s="236" t="s">
        <v>161</v>
      </c>
      <c r="BK140" s="238">
        <f>SUM(BK141:BK192)</f>
        <v>0</v>
      </c>
    </row>
    <row r="141" s="2" customFormat="1" ht="33" customHeight="1">
      <c r="A141" s="37"/>
      <c r="B141" s="38"/>
      <c r="C141" s="241" t="s">
        <v>80</v>
      </c>
      <c r="D141" s="241" t="s">
        <v>163</v>
      </c>
      <c r="E141" s="242" t="s">
        <v>164</v>
      </c>
      <c r="F141" s="243" t="s">
        <v>165</v>
      </c>
      <c r="G141" s="244" t="s">
        <v>166</v>
      </c>
      <c r="H141" s="245">
        <v>77</v>
      </c>
      <c r="I141" s="246"/>
      <c r="J141" s="247">
        <f>ROUND(I141*H141,2)</f>
        <v>0</v>
      </c>
      <c r="K141" s="243" t="s">
        <v>167</v>
      </c>
      <c r="L141" s="43"/>
      <c r="M141" s="248" t="s">
        <v>1</v>
      </c>
      <c r="N141" s="249" t="s">
        <v>38</v>
      </c>
      <c r="O141" s="90"/>
      <c r="P141" s="250">
        <f>O141*H141</f>
        <v>0</v>
      </c>
      <c r="Q141" s="250">
        <v>0</v>
      </c>
      <c r="R141" s="250">
        <f>Q141*H141</f>
        <v>0</v>
      </c>
      <c r="S141" s="250">
        <v>0.57999999999999996</v>
      </c>
      <c r="T141" s="251">
        <f>S141*H141</f>
        <v>44.659999999999997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52" t="s">
        <v>168</v>
      </c>
      <c r="AT141" s="252" t="s">
        <v>163</v>
      </c>
      <c r="AU141" s="252" t="s">
        <v>82</v>
      </c>
      <c r="AY141" s="16" t="s">
        <v>161</v>
      </c>
      <c r="BE141" s="253">
        <f>IF(N141="základní",J141,0)</f>
        <v>0</v>
      </c>
      <c r="BF141" s="253">
        <f>IF(N141="snížená",J141,0)</f>
        <v>0</v>
      </c>
      <c r="BG141" s="253">
        <f>IF(N141="zákl. přenesená",J141,0)</f>
        <v>0</v>
      </c>
      <c r="BH141" s="253">
        <f>IF(N141="sníž. přenesená",J141,0)</f>
        <v>0</v>
      </c>
      <c r="BI141" s="253">
        <f>IF(N141="nulová",J141,0)</f>
        <v>0</v>
      </c>
      <c r="BJ141" s="16" t="s">
        <v>80</v>
      </c>
      <c r="BK141" s="253">
        <f>ROUND(I141*H141,2)</f>
        <v>0</v>
      </c>
      <c r="BL141" s="16" t="s">
        <v>168</v>
      </c>
      <c r="BM141" s="252" t="s">
        <v>169</v>
      </c>
    </row>
    <row r="142" s="2" customFormat="1">
      <c r="A142" s="37"/>
      <c r="B142" s="38"/>
      <c r="C142" s="39"/>
      <c r="D142" s="254" t="s">
        <v>170</v>
      </c>
      <c r="E142" s="39"/>
      <c r="F142" s="255" t="s">
        <v>171</v>
      </c>
      <c r="G142" s="39"/>
      <c r="H142" s="39"/>
      <c r="I142" s="209"/>
      <c r="J142" s="39"/>
      <c r="K142" s="39"/>
      <c r="L142" s="43"/>
      <c r="M142" s="256"/>
      <c r="N142" s="257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170</v>
      </c>
      <c r="AU142" s="16" t="s">
        <v>82</v>
      </c>
    </row>
    <row r="143" s="2" customFormat="1">
      <c r="A143" s="37"/>
      <c r="B143" s="38"/>
      <c r="C143" s="39"/>
      <c r="D143" s="258" t="s">
        <v>172</v>
      </c>
      <c r="E143" s="39"/>
      <c r="F143" s="259" t="s">
        <v>173</v>
      </c>
      <c r="G143" s="39"/>
      <c r="H143" s="39"/>
      <c r="I143" s="209"/>
      <c r="J143" s="39"/>
      <c r="K143" s="39"/>
      <c r="L143" s="43"/>
      <c r="M143" s="256"/>
      <c r="N143" s="257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172</v>
      </c>
      <c r="AU143" s="16" t="s">
        <v>82</v>
      </c>
    </row>
    <row r="144" s="13" customFormat="1">
      <c r="A144" s="13"/>
      <c r="B144" s="260"/>
      <c r="C144" s="261"/>
      <c r="D144" s="254" t="s">
        <v>174</v>
      </c>
      <c r="E144" s="262" t="s">
        <v>109</v>
      </c>
      <c r="F144" s="263" t="s">
        <v>805</v>
      </c>
      <c r="G144" s="261"/>
      <c r="H144" s="264">
        <v>77</v>
      </c>
      <c r="I144" s="265"/>
      <c r="J144" s="261"/>
      <c r="K144" s="261"/>
      <c r="L144" s="266"/>
      <c r="M144" s="267"/>
      <c r="N144" s="268"/>
      <c r="O144" s="268"/>
      <c r="P144" s="268"/>
      <c r="Q144" s="268"/>
      <c r="R144" s="268"/>
      <c r="S144" s="268"/>
      <c r="T144" s="26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70" t="s">
        <v>174</v>
      </c>
      <c r="AU144" s="270" t="s">
        <v>82</v>
      </c>
      <c r="AV144" s="13" t="s">
        <v>82</v>
      </c>
      <c r="AW144" s="13" t="s">
        <v>30</v>
      </c>
      <c r="AX144" s="13" t="s">
        <v>80</v>
      </c>
      <c r="AY144" s="270" t="s">
        <v>161</v>
      </c>
    </row>
    <row r="145" s="2" customFormat="1" ht="37.8" customHeight="1">
      <c r="A145" s="37"/>
      <c r="B145" s="38"/>
      <c r="C145" s="241" t="s">
        <v>82</v>
      </c>
      <c r="D145" s="241" t="s">
        <v>163</v>
      </c>
      <c r="E145" s="242" t="s">
        <v>183</v>
      </c>
      <c r="F145" s="243" t="s">
        <v>184</v>
      </c>
      <c r="G145" s="244" t="s">
        <v>185</v>
      </c>
      <c r="H145" s="245">
        <v>21</v>
      </c>
      <c r="I145" s="246"/>
      <c r="J145" s="247">
        <f>ROUND(I145*H145,2)</f>
        <v>0</v>
      </c>
      <c r="K145" s="243" t="s">
        <v>167</v>
      </c>
      <c r="L145" s="43"/>
      <c r="M145" s="248" t="s">
        <v>1</v>
      </c>
      <c r="N145" s="249" t="s">
        <v>38</v>
      </c>
      <c r="O145" s="90"/>
      <c r="P145" s="250">
        <f>O145*H145</f>
        <v>0</v>
      </c>
      <c r="Q145" s="250">
        <v>0</v>
      </c>
      <c r="R145" s="250">
        <f>Q145*H145</f>
        <v>0</v>
      </c>
      <c r="S145" s="250">
        <v>0</v>
      </c>
      <c r="T145" s="25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52" t="s">
        <v>168</v>
      </c>
      <c r="AT145" s="252" t="s">
        <v>163</v>
      </c>
      <c r="AU145" s="252" t="s">
        <v>82</v>
      </c>
      <c r="AY145" s="16" t="s">
        <v>161</v>
      </c>
      <c r="BE145" s="253">
        <f>IF(N145="základní",J145,0)</f>
        <v>0</v>
      </c>
      <c r="BF145" s="253">
        <f>IF(N145="snížená",J145,0)</f>
        <v>0</v>
      </c>
      <c r="BG145" s="253">
        <f>IF(N145="zákl. přenesená",J145,0)</f>
        <v>0</v>
      </c>
      <c r="BH145" s="253">
        <f>IF(N145="sníž. přenesená",J145,0)</f>
        <v>0</v>
      </c>
      <c r="BI145" s="253">
        <f>IF(N145="nulová",J145,0)</f>
        <v>0</v>
      </c>
      <c r="BJ145" s="16" t="s">
        <v>80</v>
      </c>
      <c r="BK145" s="253">
        <f>ROUND(I145*H145,2)</f>
        <v>0</v>
      </c>
      <c r="BL145" s="16" t="s">
        <v>168</v>
      </c>
      <c r="BM145" s="252" t="s">
        <v>186</v>
      </c>
    </row>
    <row r="146" s="2" customFormat="1">
      <c r="A146" s="37"/>
      <c r="B146" s="38"/>
      <c r="C146" s="39"/>
      <c r="D146" s="254" t="s">
        <v>170</v>
      </c>
      <c r="E146" s="39"/>
      <c r="F146" s="255" t="s">
        <v>187</v>
      </c>
      <c r="G146" s="39"/>
      <c r="H146" s="39"/>
      <c r="I146" s="209"/>
      <c r="J146" s="39"/>
      <c r="K146" s="39"/>
      <c r="L146" s="43"/>
      <c r="M146" s="256"/>
      <c r="N146" s="257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170</v>
      </c>
      <c r="AU146" s="16" t="s">
        <v>82</v>
      </c>
    </row>
    <row r="147" s="2" customFormat="1">
      <c r="A147" s="37"/>
      <c r="B147" s="38"/>
      <c r="C147" s="39"/>
      <c r="D147" s="258" t="s">
        <v>172</v>
      </c>
      <c r="E147" s="39"/>
      <c r="F147" s="259" t="s">
        <v>188</v>
      </c>
      <c r="G147" s="39"/>
      <c r="H147" s="39"/>
      <c r="I147" s="209"/>
      <c r="J147" s="39"/>
      <c r="K147" s="39"/>
      <c r="L147" s="43"/>
      <c r="M147" s="256"/>
      <c r="N147" s="257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172</v>
      </c>
      <c r="AU147" s="16" t="s">
        <v>82</v>
      </c>
    </row>
    <row r="148" s="2" customFormat="1">
      <c r="A148" s="37"/>
      <c r="B148" s="38"/>
      <c r="C148" s="39"/>
      <c r="D148" s="254" t="s">
        <v>189</v>
      </c>
      <c r="E148" s="39"/>
      <c r="F148" s="271" t="s">
        <v>190</v>
      </c>
      <c r="G148" s="39"/>
      <c r="H148" s="39"/>
      <c r="I148" s="209"/>
      <c r="J148" s="39"/>
      <c r="K148" s="39"/>
      <c r="L148" s="43"/>
      <c r="M148" s="256"/>
      <c r="N148" s="257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189</v>
      </c>
      <c r="AU148" s="16" t="s">
        <v>82</v>
      </c>
    </row>
    <row r="149" s="13" customFormat="1">
      <c r="A149" s="13"/>
      <c r="B149" s="260"/>
      <c r="C149" s="261"/>
      <c r="D149" s="254" t="s">
        <v>174</v>
      </c>
      <c r="E149" s="262" t="s">
        <v>1</v>
      </c>
      <c r="F149" s="263" t="s">
        <v>806</v>
      </c>
      <c r="G149" s="261"/>
      <c r="H149" s="264">
        <v>21</v>
      </c>
      <c r="I149" s="265"/>
      <c r="J149" s="261"/>
      <c r="K149" s="261"/>
      <c r="L149" s="266"/>
      <c r="M149" s="267"/>
      <c r="N149" s="268"/>
      <c r="O149" s="268"/>
      <c r="P149" s="268"/>
      <c r="Q149" s="268"/>
      <c r="R149" s="268"/>
      <c r="S149" s="268"/>
      <c r="T149" s="26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70" t="s">
        <v>174</v>
      </c>
      <c r="AU149" s="270" t="s">
        <v>82</v>
      </c>
      <c r="AV149" s="13" t="s">
        <v>82</v>
      </c>
      <c r="AW149" s="13" t="s">
        <v>30</v>
      </c>
      <c r="AX149" s="13" t="s">
        <v>80</v>
      </c>
      <c r="AY149" s="270" t="s">
        <v>161</v>
      </c>
    </row>
    <row r="150" s="2" customFormat="1" ht="37.8" customHeight="1">
      <c r="A150" s="37"/>
      <c r="B150" s="38"/>
      <c r="C150" s="241" t="s">
        <v>182</v>
      </c>
      <c r="D150" s="241" t="s">
        <v>163</v>
      </c>
      <c r="E150" s="242" t="s">
        <v>459</v>
      </c>
      <c r="F150" s="243" t="s">
        <v>460</v>
      </c>
      <c r="G150" s="244" t="s">
        <v>185</v>
      </c>
      <c r="H150" s="245">
        <v>23.960000000000001</v>
      </c>
      <c r="I150" s="246"/>
      <c r="J150" s="247">
        <f>ROUND(I150*H150,2)</f>
        <v>0</v>
      </c>
      <c r="K150" s="243" t="s">
        <v>167</v>
      </c>
      <c r="L150" s="43"/>
      <c r="M150" s="248" t="s">
        <v>1</v>
      </c>
      <c r="N150" s="249" t="s">
        <v>38</v>
      </c>
      <c r="O150" s="90"/>
      <c r="P150" s="250">
        <f>O150*H150</f>
        <v>0</v>
      </c>
      <c r="Q150" s="250">
        <v>0</v>
      </c>
      <c r="R150" s="250">
        <f>Q150*H150</f>
        <v>0</v>
      </c>
      <c r="S150" s="250">
        <v>0</v>
      </c>
      <c r="T150" s="25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52" t="s">
        <v>168</v>
      </c>
      <c r="AT150" s="252" t="s">
        <v>163</v>
      </c>
      <c r="AU150" s="252" t="s">
        <v>82</v>
      </c>
      <c r="AY150" s="16" t="s">
        <v>161</v>
      </c>
      <c r="BE150" s="253">
        <f>IF(N150="základní",J150,0)</f>
        <v>0</v>
      </c>
      <c r="BF150" s="253">
        <f>IF(N150="snížená",J150,0)</f>
        <v>0</v>
      </c>
      <c r="BG150" s="253">
        <f>IF(N150="zákl. přenesená",J150,0)</f>
        <v>0</v>
      </c>
      <c r="BH150" s="253">
        <f>IF(N150="sníž. přenesená",J150,0)</f>
        <v>0</v>
      </c>
      <c r="BI150" s="253">
        <f>IF(N150="nulová",J150,0)</f>
        <v>0</v>
      </c>
      <c r="BJ150" s="16" t="s">
        <v>80</v>
      </c>
      <c r="BK150" s="253">
        <f>ROUND(I150*H150,2)</f>
        <v>0</v>
      </c>
      <c r="BL150" s="16" t="s">
        <v>168</v>
      </c>
      <c r="BM150" s="252" t="s">
        <v>461</v>
      </c>
    </row>
    <row r="151" s="2" customFormat="1">
      <c r="A151" s="37"/>
      <c r="B151" s="38"/>
      <c r="C151" s="39"/>
      <c r="D151" s="254" t="s">
        <v>170</v>
      </c>
      <c r="E151" s="39"/>
      <c r="F151" s="255" t="s">
        <v>462</v>
      </c>
      <c r="G151" s="39"/>
      <c r="H151" s="39"/>
      <c r="I151" s="209"/>
      <c r="J151" s="39"/>
      <c r="K151" s="39"/>
      <c r="L151" s="43"/>
      <c r="M151" s="256"/>
      <c r="N151" s="257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170</v>
      </c>
      <c r="AU151" s="16" t="s">
        <v>82</v>
      </c>
    </row>
    <row r="152" s="2" customFormat="1">
      <c r="A152" s="37"/>
      <c r="B152" s="38"/>
      <c r="C152" s="39"/>
      <c r="D152" s="258" t="s">
        <v>172</v>
      </c>
      <c r="E152" s="39"/>
      <c r="F152" s="259" t="s">
        <v>463</v>
      </c>
      <c r="G152" s="39"/>
      <c r="H152" s="39"/>
      <c r="I152" s="209"/>
      <c r="J152" s="39"/>
      <c r="K152" s="39"/>
      <c r="L152" s="43"/>
      <c r="M152" s="256"/>
      <c r="N152" s="257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172</v>
      </c>
      <c r="AU152" s="16" t="s">
        <v>82</v>
      </c>
    </row>
    <row r="153" s="13" customFormat="1">
      <c r="A153" s="13"/>
      <c r="B153" s="260"/>
      <c r="C153" s="261"/>
      <c r="D153" s="254" t="s">
        <v>174</v>
      </c>
      <c r="E153" s="262" t="s">
        <v>1</v>
      </c>
      <c r="F153" s="263" t="s">
        <v>807</v>
      </c>
      <c r="G153" s="261"/>
      <c r="H153" s="264">
        <v>17.82</v>
      </c>
      <c r="I153" s="265"/>
      <c r="J153" s="261"/>
      <c r="K153" s="261"/>
      <c r="L153" s="266"/>
      <c r="M153" s="267"/>
      <c r="N153" s="268"/>
      <c r="O153" s="268"/>
      <c r="P153" s="268"/>
      <c r="Q153" s="268"/>
      <c r="R153" s="268"/>
      <c r="S153" s="268"/>
      <c r="T153" s="26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70" t="s">
        <v>174</v>
      </c>
      <c r="AU153" s="270" t="s">
        <v>82</v>
      </c>
      <c r="AV153" s="13" t="s">
        <v>82</v>
      </c>
      <c r="AW153" s="13" t="s">
        <v>30</v>
      </c>
      <c r="AX153" s="13" t="s">
        <v>73</v>
      </c>
      <c r="AY153" s="270" t="s">
        <v>161</v>
      </c>
    </row>
    <row r="154" s="13" customFormat="1">
      <c r="A154" s="13"/>
      <c r="B154" s="260"/>
      <c r="C154" s="261"/>
      <c r="D154" s="254" t="s">
        <v>174</v>
      </c>
      <c r="E154" s="262" t="s">
        <v>1</v>
      </c>
      <c r="F154" s="263" t="s">
        <v>808</v>
      </c>
      <c r="G154" s="261"/>
      <c r="H154" s="264">
        <v>6.1399999999999997</v>
      </c>
      <c r="I154" s="265"/>
      <c r="J154" s="261"/>
      <c r="K154" s="261"/>
      <c r="L154" s="266"/>
      <c r="M154" s="267"/>
      <c r="N154" s="268"/>
      <c r="O154" s="268"/>
      <c r="P154" s="268"/>
      <c r="Q154" s="268"/>
      <c r="R154" s="268"/>
      <c r="S154" s="268"/>
      <c r="T154" s="26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70" t="s">
        <v>174</v>
      </c>
      <c r="AU154" s="270" t="s">
        <v>82</v>
      </c>
      <c r="AV154" s="13" t="s">
        <v>82</v>
      </c>
      <c r="AW154" s="13" t="s">
        <v>30</v>
      </c>
      <c r="AX154" s="13" t="s">
        <v>73</v>
      </c>
      <c r="AY154" s="270" t="s">
        <v>161</v>
      </c>
    </row>
    <row r="155" s="14" customFormat="1">
      <c r="A155" s="14"/>
      <c r="B155" s="282"/>
      <c r="C155" s="283"/>
      <c r="D155" s="254" t="s">
        <v>174</v>
      </c>
      <c r="E155" s="284" t="s">
        <v>444</v>
      </c>
      <c r="F155" s="285" t="s">
        <v>330</v>
      </c>
      <c r="G155" s="283"/>
      <c r="H155" s="286">
        <v>23.960000000000001</v>
      </c>
      <c r="I155" s="287"/>
      <c r="J155" s="283"/>
      <c r="K155" s="283"/>
      <c r="L155" s="288"/>
      <c r="M155" s="289"/>
      <c r="N155" s="290"/>
      <c r="O155" s="290"/>
      <c r="P155" s="290"/>
      <c r="Q155" s="290"/>
      <c r="R155" s="290"/>
      <c r="S155" s="290"/>
      <c r="T155" s="29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92" t="s">
        <v>174</v>
      </c>
      <c r="AU155" s="292" t="s">
        <v>82</v>
      </c>
      <c r="AV155" s="14" t="s">
        <v>168</v>
      </c>
      <c r="AW155" s="14" t="s">
        <v>30</v>
      </c>
      <c r="AX155" s="14" t="s">
        <v>80</v>
      </c>
      <c r="AY155" s="292" t="s">
        <v>161</v>
      </c>
    </row>
    <row r="156" s="2" customFormat="1" ht="37.8" customHeight="1">
      <c r="A156" s="37"/>
      <c r="B156" s="38"/>
      <c r="C156" s="241" t="s">
        <v>168</v>
      </c>
      <c r="D156" s="241" t="s">
        <v>163</v>
      </c>
      <c r="E156" s="242" t="s">
        <v>192</v>
      </c>
      <c r="F156" s="243" t="s">
        <v>193</v>
      </c>
      <c r="G156" s="244" t="s">
        <v>185</v>
      </c>
      <c r="H156" s="245">
        <v>44.960000000000001</v>
      </c>
      <c r="I156" s="246"/>
      <c r="J156" s="247">
        <f>ROUND(I156*H156,2)</f>
        <v>0</v>
      </c>
      <c r="K156" s="243" t="s">
        <v>167</v>
      </c>
      <c r="L156" s="43"/>
      <c r="M156" s="248" t="s">
        <v>1</v>
      </c>
      <c r="N156" s="249" t="s">
        <v>38</v>
      </c>
      <c r="O156" s="90"/>
      <c r="P156" s="250">
        <f>O156*H156</f>
        <v>0</v>
      </c>
      <c r="Q156" s="250">
        <v>0</v>
      </c>
      <c r="R156" s="250">
        <f>Q156*H156</f>
        <v>0</v>
      </c>
      <c r="S156" s="250">
        <v>0</v>
      </c>
      <c r="T156" s="25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52" t="s">
        <v>168</v>
      </c>
      <c r="AT156" s="252" t="s">
        <v>163</v>
      </c>
      <c r="AU156" s="252" t="s">
        <v>82</v>
      </c>
      <c r="AY156" s="16" t="s">
        <v>161</v>
      </c>
      <c r="BE156" s="253">
        <f>IF(N156="základní",J156,0)</f>
        <v>0</v>
      </c>
      <c r="BF156" s="253">
        <f>IF(N156="snížená",J156,0)</f>
        <v>0</v>
      </c>
      <c r="BG156" s="253">
        <f>IF(N156="zákl. přenesená",J156,0)</f>
        <v>0</v>
      </c>
      <c r="BH156" s="253">
        <f>IF(N156="sníž. přenesená",J156,0)</f>
        <v>0</v>
      </c>
      <c r="BI156" s="253">
        <f>IF(N156="nulová",J156,0)</f>
        <v>0</v>
      </c>
      <c r="BJ156" s="16" t="s">
        <v>80</v>
      </c>
      <c r="BK156" s="253">
        <f>ROUND(I156*H156,2)</f>
        <v>0</v>
      </c>
      <c r="BL156" s="16" t="s">
        <v>168</v>
      </c>
      <c r="BM156" s="252" t="s">
        <v>194</v>
      </c>
    </row>
    <row r="157" s="2" customFormat="1">
      <c r="A157" s="37"/>
      <c r="B157" s="38"/>
      <c r="C157" s="39"/>
      <c r="D157" s="254" t="s">
        <v>170</v>
      </c>
      <c r="E157" s="39"/>
      <c r="F157" s="255" t="s">
        <v>195</v>
      </c>
      <c r="G157" s="39"/>
      <c r="H157" s="39"/>
      <c r="I157" s="209"/>
      <c r="J157" s="39"/>
      <c r="K157" s="39"/>
      <c r="L157" s="43"/>
      <c r="M157" s="256"/>
      <c r="N157" s="257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170</v>
      </c>
      <c r="AU157" s="16" t="s">
        <v>82</v>
      </c>
    </row>
    <row r="158" s="2" customFormat="1">
      <c r="A158" s="37"/>
      <c r="B158" s="38"/>
      <c r="C158" s="39"/>
      <c r="D158" s="258" t="s">
        <v>172</v>
      </c>
      <c r="E158" s="39"/>
      <c r="F158" s="259" t="s">
        <v>196</v>
      </c>
      <c r="G158" s="39"/>
      <c r="H158" s="39"/>
      <c r="I158" s="209"/>
      <c r="J158" s="39"/>
      <c r="K158" s="39"/>
      <c r="L158" s="43"/>
      <c r="M158" s="256"/>
      <c r="N158" s="257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172</v>
      </c>
      <c r="AU158" s="16" t="s">
        <v>82</v>
      </c>
    </row>
    <row r="159" s="2" customFormat="1">
      <c r="A159" s="37"/>
      <c r="B159" s="38"/>
      <c r="C159" s="39"/>
      <c r="D159" s="254" t="s">
        <v>189</v>
      </c>
      <c r="E159" s="39"/>
      <c r="F159" s="271" t="s">
        <v>197</v>
      </c>
      <c r="G159" s="39"/>
      <c r="H159" s="39"/>
      <c r="I159" s="209"/>
      <c r="J159" s="39"/>
      <c r="K159" s="39"/>
      <c r="L159" s="43"/>
      <c r="M159" s="256"/>
      <c r="N159" s="257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189</v>
      </c>
      <c r="AU159" s="16" t="s">
        <v>82</v>
      </c>
    </row>
    <row r="160" s="13" customFormat="1">
      <c r="A160" s="13"/>
      <c r="B160" s="260"/>
      <c r="C160" s="261"/>
      <c r="D160" s="254" t="s">
        <v>174</v>
      </c>
      <c r="E160" s="262" t="s">
        <v>1</v>
      </c>
      <c r="F160" s="263" t="s">
        <v>806</v>
      </c>
      <c r="G160" s="261"/>
      <c r="H160" s="264">
        <v>21</v>
      </c>
      <c r="I160" s="265"/>
      <c r="J160" s="261"/>
      <c r="K160" s="261"/>
      <c r="L160" s="266"/>
      <c r="M160" s="267"/>
      <c r="N160" s="268"/>
      <c r="O160" s="268"/>
      <c r="P160" s="268"/>
      <c r="Q160" s="268"/>
      <c r="R160" s="268"/>
      <c r="S160" s="268"/>
      <c r="T160" s="26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70" t="s">
        <v>174</v>
      </c>
      <c r="AU160" s="270" t="s">
        <v>82</v>
      </c>
      <c r="AV160" s="13" t="s">
        <v>82</v>
      </c>
      <c r="AW160" s="13" t="s">
        <v>30</v>
      </c>
      <c r="AX160" s="13" t="s">
        <v>73</v>
      </c>
      <c r="AY160" s="270" t="s">
        <v>161</v>
      </c>
    </row>
    <row r="161" s="13" customFormat="1">
      <c r="A161" s="13"/>
      <c r="B161" s="260"/>
      <c r="C161" s="261"/>
      <c r="D161" s="254" t="s">
        <v>174</v>
      </c>
      <c r="E161" s="262" t="s">
        <v>1</v>
      </c>
      <c r="F161" s="263" t="s">
        <v>444</v>
      </c>
      <c r="G161" s="261"/>
      <c r="H161" s="264">
        <v>23.960000000000001</v>
      </c>
      <c r="I161" s="265"/>
      <c r="J161" s="261"/>
      <c r="K161" s="261"/>
      <c r="L161" s="266"/>
      <c r="M161" s="267"/>
      <c r="N161" s="268"/>
      <c r="O161" s="268"/>
      <c r="P161" s="268"/>
      <c r="Q161" s="268"/>
      <c r="R161" s="268"/>
      <c r="S161" s="268"/>
      <c r="T161" s="26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70" t="s">
        <v>174</v>
      </c>
      <c r="AU161" s="270" t="s">
        <v>82</v>
      </c>
      <c r="AV161" s="13" t="s">
        <v>82</v>
      </c>
      <c r="AW161" s="13" t="s">
        <v>30</v>
      </c>
      <c r="AX161" s="13" t="s">
        <v>73</v>
      </c>
      <c r="AY161" s="270" t="s">
        <v>161</v>
      </c>
    </row>
    <row r="162" s="14" customFormat="1">
      <c r="A162" s="14"/>
      <c r="B162" s="282"/>
      <c r="C162" s="283"/>
      <c r="D162" s="254" t="s">
        <v>174</v>
      </c>
      <c r="E162" s="284" t="s">
        <v>114</v>
      </c>
      <c r="F162" s="285" t="s">
        <v>330</v>
      </c>
      <c r="G162" s="283"/>
      <c r="H162" s="286">
        <v>44.960000000000001</v>
      </c>
      <c r="I162" s="287"/>
      <c r="J162" s="283"/>
      <c r="K162" s="283"/>
      <c r="L162" s="288"/>
      <c r="M162" s="289"/>
      <c r="N162" s="290"/>
      <c r="O162" s="290"/>
      <c r="P162" s="290"/>
      <c r="Q162" s="290"/>
      <c r="R162" s="290"/>
      <c r="S162" s="290"/>
      <c r="T162" s="29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92" t="s">
        <v>174</v>
      </c>
      <c r="AU162" s="292" t="s">
        <v>82</v>
      </c>
      <c r="AV162" s="14" t="s">
        <v>168</v>
      </c>
      <c r="AW162" s="14" t="s">
        <v>30</v>
      </c>
      <c r="AX162" s="14" t="s">
        <v>80</v>
      </c>
      <c r="AY162" s="292" t="s">
        <v>161</v>
      </c>
    </row>
    <row r="163" s="2" customFormat="1" ht="37.8" customHeight="1">
      <c r="A163" s="37"/>
      <c r="B163" s="38"/>
      <c r="C163" s="241" t="s">
        <v>199</v>
      </c>
      <c r="D163" s="241" t="s">
        <v>163</v>
      </c>
      <c r="E163" s="242" t="s">
        <v>200</v>
      </c>
      <c r="F163" s="243" t="s">
        <v>201</v>
      </c>
      <c r="G163" s="244" t="s">
        <v>185</v>
      </c>
      <c r="H163" s="245">
        <v>449.60000000000002</v>
      </c>
      <c r="I163" s="246"/>
      <c r="J163" s="247">
        <f>ROUND(I163*H163,2)</f>
        <v>0</v>
      </c>
      <c r="K163" s="243" t="s">
        <v>167</v>
      </c>
      <c r="L163" s="43"/>
      <c r="M163" s="248" t="s">
        <v>1</v>
      </c>
      <c r="N163" s="249" t="s">
        <v>38</v>
      </c>
      <c r="O163" s="90"/>
      <c r="P163" s="250">
        <f>O163*H163</f>
        <v>0</v>
      </c>
      <c r="Q163" s="250">
        <v>0</v>
      </c>
      <c r="R163" s="250">
        <f>Q163*H163</f>
        <v>0</v>
      </c>
      <c r="S163" s="250">
        <v>0</v>
      </c>
      <c r="T163" s="25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52" t="s">
        <v>168</v>
      </c>
      <c r="AT163" s="252" t="s">
        <v>163</v>
      </c>
      <c r="AU163" s="252" t="s">
        <v>82</v>
      </c>
      <c r="AY163" s="16" t="s">
        <v>161</v>
      </c>
      <c r="BE163" s="253">
        <f>IF(N163="základní",J163,0)</f>
        <v>0</v>
      </c>
      <c r="BF163" s="253">
        <f>IF(N163="snížená",J163,0)</f>
        <v>0</v>
      </c>
      <c r="BG163" s="253">
        <f>IF(N163="zákl. přenesená",J163,0)</f>
        <v>0</v>
      </c>
      <c r="BH163" s="253">
        <f>IF(N163="sníž. přenesená",J163,0)</f>
        <v>0</v>
      </c>
      <c r="BI163" s="253">
        <f>IF(N163="nulová",J163,0)</f>
        <v>0</v>
      </c>
      <c r="BJ163" s="16" t="s">
        <v>80</v>
      </c>
      <c r="BK163" s="253">
        <f>ROUND(I163*H163,2)</f>
        <v>0</v>
      </c>
      <c r="BL163" s="16" t="s">
        <v>168</v>
      </c>
      <c r="BM163" s="252" t="s">
        <v>202</v>
      </c>
    </row>
    <row r="164" s="2" customFormat="1">
      <c r="A164" s="37"/>
      <c r="B164" s="38"/>
      <c r="C164" s="39"/>
      <c r="D164" s="254" t="s">
        <v>170</v>
      </c>
      <c r="E164" s="39"/>
      <c r="F164" s="255" t="s">
        <v>203</v>
      </c>
      <c r="G164" s="39"/>
      <c r="H164" s="39"/>
      <c r="I164" s="209"/>
      <c r="J164" s="39"/>
      <c r="K164" s="39"/>
      <c r="L164" s="43"/>
      <c r="M164" s="256"/>
      <c r="N164" s="257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170</v>
      </c>
      <c r="AU164" s="16" t="s">
        <v>82</v>
      </c>
    </row>
    <row r="165" s="2" customFormat="1">
      <c r="A165" s="37"/>
      <c r="B165" s="38"/>
      <c r="C165" s="39"/>
      <c r="D165" s="258" t="s">
        <v>172</v>
      </c>
      <c r="E165" s="39"/>
      <c r="F165" s="259" t="s">
        <v>204</v>
      </c>
      <c r="G165" s="39"/>
      <c r="H165" s="39"/>
      <c r="I165" s="209"/>
      <c r="J165" s="39"/>
      <c r="K165" s="39"/>
      <c r="L165" s="43"/>
      <c r="M165" s="256"/>
      <c r="N165" s="257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172</v>
      </c>
      <c r="AU165" s="16" t="s">
        <v>82</v>
      </c>
    </row>
    <row r="166" s="2" customFormat="1">
      <c r="A166" s="37"/>
      <c r="B166" s="38"/>
      <c r="C166" s="39"/>
      <c r="D166" s="254" t="s">
        <v>189</v>
      </c>
      <c r="E166" s="39"/>
      <c r="F166" s="271" t="s">
        <v>197</v>
      </c>
      <c r="G166" s="39"/>
      <c r="H166" s="39"/>
      <c r="I166" s="209"/>
      <c r="J166" s="39"/>
      <c r="K166" s="39"/>
      <c r="L166" s="43"/>
      <c r="M166" s="256"/>
      <c r="N166" s="257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189</v>
      </c>
      <c r="AU166" s="16" t="s">
        <v>82</v>
      </c>
    </row>
    <row r="167" s="13" customFormat="1">
      <c r="A167" s="13"/>
      <c r="B167" s="260"/>
      <c r="C167" s="261"/>
      <c r="D167" s="254" t="s">
        <v>174</v>
      </c>
      <c r="E167" s="262" t="s">
        <v>1</v>
      </c>
      <c r="F167" s="263" t="s">
        <v>205</v>
      </c>
      <c r="G167" s="261"/>
      <c r="H167" s="264">
        <v>449.60000000000002</v>
      </c>
      <c r="I167" s="265"/>
      <c r="J167" s="261"/>
      <c r="K167" s="261"/>
      <c r="L167" s="266"/>
      <c r="M167" s="267"/>
      <c r="N167" s="268"/>
      <c r="O167" s="268"/>
      <c r="P167" s="268"/>
      <c r="Q167" s="268"/>
      <c r="R167" s="268"/>
      <c r="S167" s="268"/>
      <c r="T167" s="26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70" t="s">
        <v>174</v>
      </c>
      <c r="AU167" s="270" t="s">
        <v>82</v>
      </c>
      <c r="AV167" s="13" t="s">
        <v>82</v>
      </c>
      <c r="AW167" s="13" t="s">
        <v>30</v>
      </c>
      <c r="AX167" s="13" t="s">
        <v>80</v>
      </c>
      <c r="AY167" s="270" t="s">
        <v>161</v>
      </c>
    </row>
    <row r="168" s="2" customFormat="1" ht="33" customHeight="1">
      <c r="A168" s="37"/>
      <c r="B168" s="38"/>
      <c r="C168" s="241" t="s">
        <v>206</v>
      </c>
      <c r="D168" s="241" t="s">
        <v>163</v>
      </c>
      <c r="E168" s="242" t="s">
        <v>207</v>
      </c>
      <c r="F168" s="243" t="s">
        <v>208</v>
      </c>
      <c r="G168" s="244" t="s">
        <v>185</v>
      </c>
      <c r="H168" s="245">
        <v>21</v>
      </c>
      <c r="I168" s="246"/>
      <c r="J168" s="247">
        <f>ROUND(I168*H168,2)</f>
        <v>0</v>
      </c>
      <c r="K168" s="243" t="s">
        <v>167</v>
      </c>
      <c r="L168" s="43"/>
      <c r="M168" s="248" t="s">
        <v>1</v>
      </c>
      <c r="N168" s="249" t="s">
        <v>38</v>
      </c>
      <c r="O168" s="90"/>
      <c r="P168" s="250">
        <f>O168*H168</f>
        <v>0</v>
      </c>
      <c r="Q168" s="250">
        <v>0</v>
      </c>
      <c r="R168" s="250">
        <f>Q168*H168</f>
        <v>0</v>
      </c>
      <c r="S168" s="250">
        <v>0</v>
      </c>
      <c r="T168" s="25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52" t="s">
        <v>168</v>
      </c>
      <c r="AT168" s="252" t="s">
        <v>163</v>
      </c>
      <c r="AU168" s="252" t="s">
        <v>82</v>
      </c>
      <c r="AY168" s="16" t="s">
        <v>161</v>
      </c>
      <c r="BE168" s="253">
        <f>IF(N168="základní",J168,0)</f>
        <v>0</v>
      </c>
      <c r="BF168" s="253">
        <f>IF(N168="snížená",J168,0)</f>
        <v>0</v>
      </c>
      <c r="BG168" s="253">
        <f>IF(N168="zákl. přenesená",J168,0)</f>
        <v>0</v>
      </c>
      <c r="BH168" s="253">
        <f>IF(N168="sníž. přenesená",J168,0)</f>
        <v>0</v>
      </c>
      <c r="BI168" s="253">
        <f>IF(N168="nulová",J168,0)</f>
        <v>0</v>
      </c>
      <c r="BJ168" s="16" t="s">
        <v>80</v>
      </c>
      <c r="BK168" s="253">
        <f>ROUND(I168*H168,2)</f>
        <v>0</v>
      </c>
      <c r="BL168" s="16" t="s">
        <v>168</v>
      </c>
      <c r="BM168" s="252" t="s">
        <v>209</v>
      </c>
    </row>
    <row r="169" s="2" customFormat="1">
      <c r="A169" s="37"/>
      <c r="B169" s="38"/>
      <c r="C169" s="39"/>
      <c r="D169" s="254" t="s">
        <v>170</v>
      </c>
      <c r="E169" s="39"/>
      <c r="F169" s="255" t="s">
        <v>210</v>
      </c>
      <c r="G169" s="39"/>
      <c r="H169" s="39"/>
      <c r="I169" s="209"/>
      <c r="J169" s="39"/>
      <c r="K169" s="39"/>
      <c r="L169" s="43"/>
      <c r="M169" s="256"/>
      <c r="N169" s="257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170</v>
      </c>
      <c r="AU169" s="16" t="s">
        <v>82</v>
      </c>
    </row>
    <row r="170" s="2" customFormat="1">
      <c r="A170" s="37"/>
      <c r="B170" s="38"/>
      <c r="C170" s="39"/>
      <c r="D170" s="258" t="s">
        <v>172</v>
      </c>
      <c r="E170" s="39"/>
      <c r="F170" s="259" t="s">
        <v>211</v>
      </c>
      <c r="G170" s="39"/>
      <c r="H170" s="39"/>
      <c r="I170" s="209"/>
      <c r="J170" s="39"/>
      <c r="K170" s="39"/>
      <c r="L170" s="43"/>
      <c r="M170" s="256"/>
      <c r="N170" s="257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172</v>
      </c>
      <c r="AU170" s="16" t="s">
        <v>82</v>
      </c>
    </row>
    <row r="171" s="2" customFormat="1">
      <c r="A171" s="37"/>
      <c r="B171" s="38"/>
      <c r="C171" s="39"/>
      <c r="D171" s="254" t="s">
        <v>189</v>
      </c>
      <c r="E171" s="39"/>
      <c r="F171" s="271" t="s">
        <v>197</v>
      </c>
      <c r="G171" s="39"/>
      <c r="H171" s="39"/>
      <c r="I171" s="209"/>
      <c r="J171" s="39"/>
      <c r="K171" s="39"/>
      <c r="L171" s="43"/>
      <c r="M171" s="256"/>
      <c r="N171" s="257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189</v>
      </c>
      <c r="AU171" s="16" t="s">
        <v>82</v>
      </c>
    </row>
    <row r="172" s="13" customFormat="1">
      <c r="A172" s="13"/>
      <c r="B172" s="260"/>
      <c r="C172" s="261"/>
      <c r="D172" s="254" t="s">
        <v>174</v>
      </c>
      <c r="E172" s="262" t="s">
        <v>1</v>
      </c>
      <c r="F172" s="263" t="s">
        <v>809</v>
      </c>
      <c r="G172" s="261"/>
      <c r="H172" s="264">
        <v>21</v>
      </c>
      <c r="I172" s="265"/>
      <c r="J172" s="261"/>
      <c r="K172" s="261"/>
      <c r="L172" s="266"/>
      <c r="M172" s="267"/>
      <c r="N172" s="268"/>
      <c r="O172" s="268"/>
      <c r="P172" s="268"/>
      <c r="Q172" s="268"/>
      <c r="R172" s="268"/>
      <c r="S172" s="268"/>
      <c r="T172" s="26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70" t="s">
        <v>174</v>
      </c>
      <c r="AU172" s="270" t="s">
        <v>82</v>
      </c>
      <c r="AV172" s="13" t="s">
        <v>82</v>
      </c>
      <c r="AW172" s="13" t="s">
        <v>30</v>
      </c>
      <c r="AX172" s="13" t="s">
        <v>80</v>
      </c>
      <c r="AY172" s="270" t="s">
        <v>161</v>
      </c>
    </row>
    <row r="173" s="2" customFormat="1" ht="16.5" customHeight="1">
      <c r="A173" s="37"/>
      <c r="B173" s="38"/>
      <c r="C173" s="272" t="s">
        <v>213</v>
      </c>
      <c r="D173" s="272" t="s">
        <v>214</v>
      </c>
      <c r="E173" s="273" t="s">
        <v>215</v>
      </c>
      <c r="F173" s="274" t="s">
        <v>216</v>
      </c>
      <c r="G173" s="275" t="s">
        <v>185</v>
      </c>
      <c r="H173" s="276">
        <v>21</v>
      </c>
      <c r="I173" s="277"/>
      <c r="J173" s="278">
        <f>ROUND(I173*H173,2)</f>
        <v>0</v>
      </c>
      <c r="K173" s="274" t="s">
        <v>1</v>
      </c>
      <c r="L173" s="279"/>
      <c r="M173" s="280" t="s">
        <v>1</v>
      </c>
      <c r="N173" s="281" t="s">
        <v>38</v>
      </c>
      <c r="O173" s="90"/>
      <c r="P173" s="250">
        <f>O173*H173</f>
        <v>0</v>
      </c>
      <c r="Q173" s="250">
        <v>1</v>
      </c>
      <c r="R173" s="250">
        <f>Q173*H173</f>
        <v>21</v>
      </c>
      <c r="S173" s="250">
        <v>0</v>
      </c>
      <c r="T173" s="25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52" t="s">
        <v>217</v>
      </c>
      <c r="AT173" s="252" t="s">
        <v>214</v>
      </c>
      <c r="AU173" s="252" t="s">
        <v>82</v>
      </c>
      <c r="AY173" s="16" t="s">
        <v>161</v>
      </c>
      <c r="BE173" s="253">
        <f>IF(N173="základní",J173,0)</f>
        <v>0</v>
      </c>
      <c r="BF173" s="253">
        <f>IF(N173="snížená",J173,0)</f>
        <v>0</v>
      </c>
      <c r="BG173" s="253">
        <f>IF(N173="zákl. přenesená",J173,0)</f>
        <v>0</v>
      </c>
      <c r="BH173" s="253">
        <f>IF(N173="sníž. přenesená",J173,0)</f>
        <v>0</v>
      </c>
      <c r="BI173" s="253">
        <f>IF(N173="nulová",J173,0)</f>
        <v>0</v>
      </c>
      <c r="BJ173" s="16" t="s">
        <v>80</v>
      </c>
      <c r="BK173" s="253">
        <f>ROUND(I173*H173,2)</f>
        <v>0</v>
      </c>
      <c r="BL173" s="16" t="s">
        <v>168</v>
      </c>
      <c r="BM173" s="252" t="s">
        <v>218</v>
      </c>
    </row>
    <row r="174" s="2" customFormat="1">
      <c r="A174" s="37"/>
      <c r="B174" s="38"/>
      <c r="C174" s="39"/>
      <c r="D174" s="254" t="s">
        <v>170</v>
      </c>
      <c r="E174" s="39"/>
      <c r="F174" s="255" t="s">
        <v>219</v>
      </c>
      <c r="G174" s="39"/>
      <c r="H174" s="39"/>
      <c r="I174" s="209"/>
      <c r="J174" s="39"/>
      <c r="K174" s="39"/>
      <c r="L174" s="43"/>
      <c r="M174" s="256"/>
      <c r="N174" s="257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170</v>
      </c>
      <c r="AU174" s="16" t="s">
        <v>82</v>
      </c>
    </row>
    <row r="175" s="2" customFormat="1">
      <c r="A175" s="37"/>
      <c r="B175" s="38"/>
      <c r="C175" s="39"/>
      <c r="D175" s="254" t="s">
        <v>189</v>
      </c>
      <c r="E175" s="39"/>
      <c r="F175" s="271" t="s">
        <v>197</v>
      </c>
      <c r="G175" s="39"/>
      <c r="H175" s="39"/>
      <c r="I175" s="209"/>
      <c r="J175" s="39"/>
      <c r="K175" s="39"/>
      <c r="L175" s="43"/>
      <c r="M175" s="256"/>
      <c r="N175" s="257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189</v>
      </c>
      <c r="AU175" s="16" t="s">
        <v>82</v>
      </c>
    </row>
    <row r="176" s="2" customFormat="1" ht="24.15" customHeight="1">
      <c r="A176" s="37"/>
      <c r="B176" s="38"/>
      <c r="C176" s="241" t="s">
        <v>217</v>
      </c>
      <c r="D176" s="241" t="s">
        <v>163</v>
      </c>
      <c r="E176" s="242" t="s">
        <v>220</v>
      </c>
      <c r="F176" s="243" t="s">
        <v>221</v>
      </c>
      <c r="G176" s="244" t="s">
        <v>222</v>
      </c>
      <c r="H176" s="245">
        <v>80.927999999999997</v>
      </c>
      <c r="I176" s="246"/>
      <c r="J176" s="247">
        <f>ROUND(I176*H176,2)</f>
        <v>0</v>
      </c>
      <c r="K176" s="243" t="s">
        <v>167</v>
      </c>
      <c r="L176" s="43"/>
      <c r="M176" s="248" t="s">
        <v>1</v>
      </c>
      <c r="N176" s="249" t="s">
        <v>38</v>
      </c>
      <c r="O176" s="90"/>
      <c r="P176" s="250">
        <f>O176*H176</f>
        <v>0</v>
      </c>
      <c r="Q176" s="250">
        <v>0</v>
      </c>
      <c r="R176" s="250">
        <f>Q176*H176</f>
        <v>0</v>
      </c>
      <c r="S176" s="250">
        <v>0</v>
      </c>
      <c r="T176" s="25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52" t="s">
        <v>168</v>
      </c>
      <c r="AT176" s="252" t="s">
        <v>163</v>
      </c>
      <c r="AU176" s="252" t="s">
        <v>82</v>
      </c>
      <c r="AY176" s="16" t="s">
        <v>161</v>
      </c>
      <c r="BE176" s="253">
        <f>IF(N176="základní",J176,0)</f>
        <v>0</v>
      </c>
      <c r="BF176" s="253">
        <f>IF(N176="snížená",J176,0)</f>
        <v>0</v>
      </c>
      <c r="BG176" s="253">
        <f>IF(N176="zákl. přenesená",J176,0)</f>
        <v>0</v>
      </c>
      <c r="BH176" s="253">
        <f>IF(N176="sníž. přenesená",J176,0)</f>
        <v>0</v>
      </c>
      <c r="BI176" s="253">
        <f>IF(N176="nulová",J176,0)</f>
        <v>0</v>
      </c>
      <c r="BJ176" s="16" t="s">
        <v>80</v>
      </c>
      <c r="BK176" s="253">
        <f>ROUND(I176*H176,2)</f>
        <v>0</v>
      </c>
      <c r="BL176" s="16" t="s">
        <v>168</v>
      </c>
      <c r="BM176" s="252" t="s">
        <v>223</v>
      </c>
    </row>
    <row r="177" s="2" customFormat="1">
      <c r="A177" s="37"/>
      <c r="B177" s="38"/>
      <c r="C177" s="39"/>
      <c r="D177" s="254" t="s">
        <v>170</v>
      </c>
      <c r="E177" s="39"/>
      <c r="F177" s="255" t="s">
        <v>224</v>
      </c>
      <c r="G177" s="39"/>
      <c r="H177" s="39"/>
      <c r="I177" s="209"/>
      <c r="J177" s="39"/>
      <c r="K177" s="39"/>
      <c r="L177" s="43"/>
      <c r="M177" s="256"/>
      <c r="N177" s="257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170</v>
      </c>
      <c r="AU177" s="16" t="s">
        <v>82</v>
      </c>
    </row>
    <row r="178" s="2" customFormat="1">
      <c r="A178" s="37"/>
      <c r="B178" s="38"/>
      <c r="C178" s="39"/>
      <c r="D178" s="258" t="s">
        <v>172</v>
      </c>
      <c r="E178" s="39"/>
      <c r="F178" s="259" t="s">
        <v>225</v>
      </c>
      <c r="G178" s="39"/>
      <c r="H178" s="39"/>
      <c r="I178" s="209"/>
      <c r="J178" s="39"/>
      <c r="K178" s="39"/>
      <c r="L178" s="43"/>
      <c r="M178" s="256"/>
      <c r="N178" s="257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172</v>
      </c>
      <c r="AU178" s="16" t="s">
        <v>82</v>
      </c>
    </row>
    <row r="179" s="2" customFormat="1">
      <c r="A179" s="37"/>
      <c r="B179" s="38"/>
      <c r="C179" s="39"/>
      <c r="D179" s="254" t="s">
        <v>189</v>
      </c>
      <c r="E179" s="39"/>
      <c r="F179" s="271" t="s">
        <v>190</v>
      </c>
      <c r="G179" s="39"/>
      <c r="H179" s="39"/>
      <c r="I179" s="209"/>
      <c r="J179" s="39"/>
      <c r="K179" s="39"/>
      <c r="L179" s="43"/>
      <c r="M179" s="256"/>
      <c r="N179" s="257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189</v>
      </c>
      <c r="AU179" s="16" t="s">
        <v>82</v>
      </c>
    </row>
    <row r="180" s="13" customFormat="1">
      <c r="A180" s="13"/>
      <c r="B180" s="260"/>
      <c r="C180" s="261"/>
      <c r="D180" s="254" t="s">
        <v>174</v>
      </c>
      <c r="E180" s="262" t="s">
        <v>1</v>
      </c>
      <c r="F180" s="263" t="s">
        <v>226</v>
      </c>
      <c r="G180" s="261"/>
      <c r="H180" s="264">
        <v>80.927999999999997</v>
      </c>
      <c r="I180" s="265"/>
      <c r="J180" s="261"/>
      <c r="K180" s="261"/>
      <c r="L180" s="266"/>
      <c r="M180" s="267"/>
      <c r="N180" s="268"/>
      <c r="O180" s="268"/>
      <c r="P180" s="268"/>
      <c r="Q180" s="268"/>
      <c r="R180" s="268"/>
      <c r="S180" s="268"/>
      <c r="T180" s="26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70" t="s">
        <v>174</v>
      </c>
      <c r="AU180" s="270" t="s">
        <v>82</v>
      </c>
      <c r="AV180" s="13" t="s">
        <v>82</v>
      </c>
      <c r="AW180" s="13" t="s">
        <v>30</v>
      </c>
      <c r="AX180" s="13" t="s">
        <v>80</v>
      </c>
      <c r="AY180" s="270" t="s">
        <v>161</v>
      </c>
    </row>
    <row r="181" s="2" customFormat="1" ht="16.5" customHeight="1">
      <c r="A181" s="37"/>
      <c r="B181" s="38"/>
      <c r="C181" s="241" t="s">
        <v>227</v>
      </c>
      <c r="D181" s="241" t="s">
        <v>163</v>
      </c>
      <c r="E181" s="242" t="s">
        <v>228</v>
      </c>
      <c r="F181" s="243" t="s">
        <v>229</v>
      </c>
      <c r="G181" s="244" t="s">
        <v>185</v>
      </c>
      <c r="H181" s="245">
        <v>44.960000000000001</v>
      </c>
      <c r="I181" s="246"/>
      <c r="J181" s="247">
        <f>ROUND(I181*H181,2)</f>
        <v>0</v>
      </c>
      <c r="K181" s="243" t="s">
        <v>167</v>
      </c>
      <c r="L181" s="43"/>
      <c r="M181" s="248" t="s">
        <v>1</v>
      </c>
      <c r="N181" s="249" t="s">
        <v>38</v>
      </c>
      <c r="O181" s="90"/>
      <c r="P181" s="250">
        <f>O181*H181</f>
        <v>0</v>
      </c>
      <c r="Q181" s="250">
        <v>0</v>
      </c>
      <c r="R181" s="250">
        <f>Q181*H181</f>
        <v>0</v>
      </c>
      <c r="S181" s="250">
        <v>0</v>
      </c>
      <c r="T181" s="25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52" t="s">
        <v>168</v>
      </c>
      <c r="AT181" s="252" t="s">
        <v>163</v>
      </c>
      <c r="AU181" s="252" t="s">
        <v>82</v>
      </c>
      <c r="AY181" s="16" t="s">
        <v>161</v>
      </c>
      <c r="BE181" s="253">
        <f>IF(N181="základní",J181,0)</f>
        <v>0</v>
      </c>
      <c r="BF181" s="253">
        <f>IF(N181="snížená",J181,0)</f>
        <v>0</v>
      </c>
      <c r="BG181" s="253">
        <f>IF(N181="zákl. přenesená",J181,0)</f>
        <v>0</v>
      </c>
      <c r="BH181" s="253">
        <f>IF(N181="sníž. přenesená",J181,0)</f>
        <v>0</v>
      </c>
      <c r="BI181" s="253">
        <f>IF(N181="nulová",J181,0)</f>
        <v>0</v>
      </c>
      <c r="BJ181" s="16" t="s">
        <v>80</v>
      </c>
      <c r="BK181" s="253">
        <f>ROUND(I181*H181,2)</f>
        <v>0</v>
      </c>
      <c r="BL181" s="16" t="s">
        <v>168</v>
      </c>
      <c r="BM181" s="252" t="s">
        <v>230</v>
      </c>
    </row>
    <row r="182" s="2" customFormat="1">
      <c r="A182" s="37"/>
      <c r="B182" s="38"/>
      <c r="C182" s="39"/>
      <c r="D182" s="254" t="s">
        <v>170</v>
      </c>
      <c r="E182" s="39"/>
      <c r="F182" s="255" t="s">
        <v>231</v>
      </c>
      <c r="G182" s="39"/>
      <c r="H182" s="39"/>
      <c r="I182" s="209"/>
      <c r="J182" s="39"/>
      <c r="K182" s="39"/>
      <c r="L182" s="43"/>
      <c r="M182" s="256"/>
      <c r="N182" s="257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170</v>
      </c>
      <c r="AU182" s="16" t="s">
        <v>82</v>
      </c>
    </row>
    <row r="183" s="2" customFormat="1">
      <c r="A183" s="37"/>
      <c r="B183" s="38"/>
      <c r="C183" s="39"/>
      <c r="D183" s="258" t="s">
        <v>172</v>
      </c>
      <c r="E183" s="39"/>
      <c r="F183" s="259" t="s">
        <v>232</v>
      </c>
      <c r="G183" s="39"/>
      <c r="H183" s="39"/>
      <c r="I183" s="209"/>
      <c r="J183" s="39"/>
      <c r="K183" s="39"/>
      <c r="L183" s="43"/>
      <c r="M183" s="256"/>
      <c r="N183" s="257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172</v>
      </c>
      <c r="AU183" s="16" t="s">
        <v>82</v>
      </c>
    </row>
    <row r="184" s="2" customFormat="1">
      <c r="A184" s="37"/>
      <c r="B184" s="38"/>
      <c r="C184" s="39"/>
      <c r="D184" s="254" t="s">
        <v>189</v>
      </c>
      <c r="E184" s="39"/>
      <c r="F184" s="271" t="s">
        <v>190</v>
      </c>
      <c r="G184" s="39"/>
      <c r="H184" s="39"/>
      <c r="I184" s="209"/>
      <c r="J184" s="39"/>
      <c r="K184" s="39"/>
      <c r="L184" s="43"/>
      <c r="M184" s="256"/>
      <c r="N184" s="257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189</v>
      </c>
      <c r="AU184" s="16" t="s">
        <v>82</v>
      </c>
    </row>
    <row r="185" s="13" customFormat="1">
      <c r="A185" s="13"/>
      <c r="B185" s="260"/>
      <c r="C185" s="261"/>
      <c r="D185" s="254" t="s">
        <v>174</v>
      </c>
      <c r="E185" s="262" t="s">
        <v>1</v>
      </c>
      <c r="F185" s="263" t="s">
        <v>114</v>
      </c>
      <c r="G185" s="261"/>
      <c r="H185" s="264">
        <v>44.960000000000001</v>
      </c>
      <c r="I185" s="265"/>
      <c r="J185" s="261"/>
      <c r="K185" s="261"/>
      <c r="L185" s="266"/>
      <c r="M185" s="267"/>
      <c r="N185" s="268"/>
      <c r="O185" s="268"/>
      <c r="P185" s="268"/>
      <c r="Q185" s="268"/>
      <c r="R185" s="268"/>
      <c r="S185" s="268"/>
      <c r="T185" s="26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70" t="s">
        <v>174</v>
      </c>
      <c r="AU185" s="270" t="s">
        <v>82</v>
      </c>
      <c r="AV185" s="13" t="s">
        <v>82</v>
      </c>
      <c r="AW185" s="13" t="s">
        <v>30</v>
      </c>
      <c r="AX185" s="13" t="s">
        <v>80</v>
      </c>
      <c r="AY185" s="270" t="s">
        <v>161</v>
      </c>
    </row>
    <row r="186" s="2" customFormat="1" ht="24.15" customHeight="1">
      <c r="A186" s="37"/>
      <c r="B186" s="38"/>
      <c r="C186" s="241" t="s">
        <v>234</v>
      </c>
      <c r="D186" s="241" t="s">
        <v>163</v>
      </c>
      <c r="E186" s="242" t="s">
        <v>467</v>
      </c>
      <c r="F186" s="243" t="s">
        <v>468</v>
      </c>
      <c r="G186" s="244" t="s">
        <v>185</v>
      </c>
      <c r="H186" s="245">
        <v>7.7220000000000004</v>
      </c>
      <c r="I186" s="246"/>
      <c r="J186" s="247">
        <f>ROUND(I186*H186,2)</f>
        <v>0</v>
      </c>
      <c r="K186" s="243" t="s">
        <v>167</v>
      </c>
      <c r="L186" s="43"/>
      <c r="M186" s="248" t="s">
        <v>1</v>
      </c>
      <c r="N186" s="249" t="s">
        <v>38</v>
      </c>
      <c r="O186" s="90"/>
      <c r="P186" s="250">
        <f>O186*H186</f>
        <v>0</v>
      </c>
      <c r="Q186" s="250">
        <v>0</v>
      </c>
      <c r="R186" s="250">
        <f>Q186*H186</f>
        <v>0</v>
      </c>
      <c r="S186" s="250">
        <v>0</v>
      </c>
      <c r="T186" s="25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52" t="s">
        <v>168</v>
      </c>
      <c r="AT186" s="252" t="s">
        <v>163</v>
      </c>
      <c r="AU186" s="252" t="s">
        <v>82</v>
      </c>
      <c r="AY186" s="16" t="s">
        <v>161</v>
      </c>
      <c r="BE186" s="253">
        <f>IF(N186="základní",J186,0)</f>
        <v>0</v>
      </c>
      <c r="BF186" s="253">
        <f>IF(N186="snížená",J186,0)</f>
        <v>0</v>
      </c>
      <c r="BG186" s="253">
        <f>IF(N186="zákl. přenesená",J186,0)</f>
        <v>0</v>
      </c>
      <c r="BH186" s="253">
        <f>IF(N186="sníž. přenesená",J186,0)</f>
        <v>0</v>
      </c>
      <c r="BI186" s="253">
        <f>IF(N186="nulová",J186,0)</f>
        <v>0</v>
      </c>
      <c r="BJ186" s="16" t="s">
        <v>80</v>
      </c>
      <c r="BK186" s="253">
        <f>ROUND(I186*H186,2)</f>
        <v>0</v>
      </c>
      <c r="BL186" s="16" t="s">
        <v>168</v>
      </c>
      <c r="BM186" s="252" t="s">
        <v>469</v>
      </c>
    </row>
    <row r="187" s="2" customFormat="1">
      <c r="A187" s="37"/>
      <c r="B187" s="38"/>
      <c r="C187" s="39"/>
      <c r="D187" s="254" t="s">
        <v>170</v>
      </c>
      <c r="E187" s="39"/>
      <c r="F187" s="255" t="s">
        <v>470</v>
      </c>
      <c r="G187" s="39"/>
      <c r="H187" s="39"/>
      <c r="I187" s="209"/>
      <c r="J187" s="39"/>
      <c r="K187" s="39"/>
      <c r="L187" s="43"/>
      <c r="M187" s="256"/>
      <c r="N187" s="257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170</v>
      </c>
      <c r="AU187" s="16" t="s">
        <v>82</v>
      </c>
    </row>
    <row r="188" s="2" customFormat="1">
      <c r="A188" s="37"/>
      <c r="B188" s="38"/>
      <c r="C188" s="39"/>
      <c r="D188" s="258" t="s">
        <v>172</v>
      </c>
      <c r="E188" s="39"/>
      <c r="F188" s="259" t="s">
        <v>471</v>
      </c>
      <c r="G188" s="39"/>
      <c r="H188" s="39"/>
      <c r="I188" s="209"/>
      <c r="J188" s="39"/>
      <c r="K188" s="39"/>
      <c r="L188" s="43"/>
      <c r="M188" s="256"/>
      <c r="N188" s="257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172</v>
      </c>
      <c r="AU188" s="16" t="s">
        <v>82</v>
      </c>
    </row>
    <row r="189" s="13" customFormat="1">
      <c r="A189" s="13"/>
      <c r="B189" s="260"/>
      <c r="C189" s="261"/>
      <c r="D189" s="254" t="s">
        <v>174</v>
      </c>
      <c r="E189" s="262" t="s">
        <v>1</v>
      </c>
      <c r="F189" s="263" t="s">
        <v>810</v>
      </c>
      <c r="G189" s="261"/>
      <c r="H189" s="264">
        <v>7.7220000000000004</v>
      </c>
      <c r="I189" s="265"/>
      <c r="J189" s="261"/>
      <c r="K189" s="261"/>
      <c r="L189" s="266"/>
      <c r="M189" s="267"/>
      <c r="N189" s="268"/>
      <c r="O189" s="268"/>
      <c r="P189" s="268"/>
      <c r="Q189" s="268"/>
      <c r="R189" s="268"/>
      <c r="S189" s="268"/>
      <c r="T189" s="26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70" t="s">
        <v>174</v>
      </c>
      <c r="AU189" s="270" t="s">
        <v>82</v>
      </c>
      <c r="AV189" s="13" t="s">
        <v>82</v>
      </c>
      <c r="AW189" s="13" t="s">
        <v>30</v>
      </c>
      <c r="AX189" s="13" t="s">
        <v>80</v>
      </c>
      <c r="AY189" s="270" t="s">
        <v>161</v>
      </c>
    </row>
    <row r="190" s="2" customFormat="1" ht="16.5" customHeight="1">
      <c r="A190" s="37"/>
      <c r="B190" s="38"/>
      <c r="C190" s="272" t="s">
        <v>241</v>
      </c>
      <c r="D190" s="272" t="s">
        <v>214</v>
      </c>
      <c r="E190" s="273" t="s">
        <v>473</v>
      </c>
      <c r="F190" s="274" t="s">
        <v>474</v>
      </c>
      <c r="G190" s="275" t="s">
        <v>222</v>
      </c>
      <c r="H190" s="276">
        <v>15.444000000000001</v>
      </c>
      <c r="I190" s="277"/>
      <c r="J190" s="278">
        <f>ROUND(I190*H190,2)</f>
        <v>0</v>
      </c>
      <c r="K190" s="274" t="s">
        <v>167</v>
      </c>
      <c r="L190" s="279"/>
      <c r="M190" s="280" t="s">
        <v>1</v>
      </c>
      <c r="N190" s="281" t="s">
        <v>38</v>
      </c>
      <c r="O190" s="90"/>
      <c r="P190" s="250">
        <f>O190*H190</f>
        <v>0</v>
      </c>
      <c r="Q190" s="250">
        <v>1</v>
      </c>
      <c r="R190" s="250">
        <f>Q190*H190</f>
        <v>15.444000000000001</v>
      </c>
      <c r="S190" s="250">
        <v>0</v>
      </c>
      <c r="T190" s="25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52" t="s">
        <v>217</v>
      </c>
      <c r="AT190" s="252" t="s">
        <v>214</v>
      </c>
      <c r="AU190" s="252" t="s">
        <v>82</v>
      </c>
      <c r="AY190" s="16" t="s">
        <v>161</v>
      </c>
      <c r="BE190" s="253">
        <f>IF(N190="základní",J190,0)</f>
        <v>0</v>
      </c>
      <c r="BF190" s="253">
        <f>IF(N190="snížená",J190,0)</f>
        <v>0</v>
      </c>
      <c r="BG190" s="253">
        <f>IF(N190="zákl. přenesená",J190,0)</f>
        <v>0</v>
      </c>
      <c r="BH190" s="253">
        <f>IF(N190="sníž. přenesená",J190,0)</f>
        <v>0</v>
      </c>
      <c r="BI190" s="253">
        <f>IF(N190="nulová",J190,0)</f>
        <v>0</v>
      </c>
      <c r="BJ190" s="16" t="s">
        <v>80</v>
      </c>
      <c r="BK190" s="253">
        <f>ROUND(I190*H190,2)</f>
        <v>0</v>
      </c>
      <c r="BL190" s="16" t="s">
        <v>168</v>
      </c>
      <c r="BM190" s="252" t="s">
        <v>475</v>
      </c>
    </row>
    <row r="191" s="2" customFormat="1">
      <c r="A191" s="37"/>
      <c r="B191" s="38"/>
      <c r="C191" s="39"/>
      <c r="D191" s="254" t="s">
        <v>170</v>
      </c>
      <c r="E191" s="39"/>
      <c r="F191" s="255" t="s">
        <v>474</v>
      </c>
      <c r="G191" s="39"/>
      <c r="H191" s="39"/>
      <c r="I191" s="209"/>
      <c r="J191" s="39"/>
      <c r="K191" s="39"/>
      <c r="L191" s="43"/>
      <c r="M191" s="256"/>
      <c r="N191" s="257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170</v>
      </c>
      <c r="AU191" s="16" t="s">
        <v>82</v>
      </c>
    </row>
    <row r="192" s="13" customFormat="1">
      <c r="A192" s="13"/>
      <c r="B192" s="260"/>
      <c r="C192" s="261"/>
      <c r="D192" s="254" t="s">
        <v>174</v>
      </c>
      <c r="E192" s="261"/>
      <c r="F192" s="263" t="s">
        <v>811</v>
      </c>
      <c r="G192" s="261"/>
      <c r="H192" s="264">
        <v>15.444000000000001</v>
      </c>
      <c r="I192" s="265"/>
      <c r="J192" s="261"/>
      <c r="K192" s="261"/>
      <c r="L192" s="266"/>
      <c r="M192" s="267"/>
      <c r="N192" s="268"/>
      <c r="O192" s="268"/>
      <c r="P192" s="268"/>
      <c r="Q192" s="268"/>
      <c r="R192" s="268"/>
      <c r="S192" s="268"/>
      <c r="T192" s="26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70" t="s">
        <v>174</v>
      </c>
      <c r="AU192" s="270" t="s">
        <v>82</v>
      </c>
      <c r="AV192" s="13" t="s">
        <v>82</v>
      </c>
      <c r="AW192" s="13" t="s">
        <v>4</v>
      </c>
      <c r="AX192" s="13" t="s">
        <v>80</v>
      </c>
      <c r="AY192" s="270" t="s">
        <v>161</v>
      </c>
    </row>
    <row r="193" s="12" customFormat="1" ht="22.8" customHeight="1">
      <c r="A193" s="12"/>
      <c r="B193" s="225"/>
      <c r="C193" s="226"/>
      <c r="D193" s="227" t="s">
        <v>72</v>
      </c>
      <c r="E193" s="239" t="s">
        <v>168</v>
      </c>
      <c r="F193" s="239" t="s">
        <v>493</v>
      </c>
      <c r="G193" s="226"/>
      <c r="H193" s="226"/>
      <c r="I193" s="229"/>
      <c r="J193" s="240">
        <f>BK193</f>
        <v>0</v>
      </c>
      <c r="K193" s="226"/>
      <c r="L193" s="231"/>
      <c r="M193" s="232"/>
      <c r="N193" s="233"/>
      <c r="O193" s="233"/>
      <c r="P193" s="234">
        <f>SUM(P194:P197)</f>
        <v>0</v>
      </c>
      <c r="Q193" s="233"/>
      <c r="R193" s="234">
        <f>SUM(R194:R197)</f>
        <v>0</v>
      </c>
      <c r="S193" s="233"/>
      <c r="T193" s="235">
        <f>SUM(T194:T197)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36" t="s">
        <v>80</v>
      </c>
      <c r="AT193" s="237" t="s">
        <v>72</v>
      </c>
      <c r="AU193" s="237" t="s">
        <v>80</v>
      </c>
      <c r="AY193" s="236" t="s">
        <v>161</v>
      </c>
      <c r="BK193" s="238">
        <f>SUM(BK194:BK197)</f>
        <v>0</v>
      </c>
    </row>
    <row r="194" s="2" customFormat="1" ht="16.5" customHeight="1">
      <c r="A194" s="37"/>
      <c r="B194" s="38"/>
      <c r="C194" s="241" t="s">
        <v>248</v>
      </c>
      <c r="D194" s="241" t="s">
        <v>163</v>
      </c>
      <c r="E194" s="242" t="s">
        <v>494</v>
      </c>
      <c r="F194" s="243" t="s">
        <v>495</v>
      </c>
      <c r="G194" s="244" t="s">
        <v>185</v>
      </c>
      <c r="H194" s="245">
        <v>1.98</v>
      </c>
      <c r="I194" s="246"/>
      <c r="J194" s="247">
        <f>ROUND(I194*H194,2)</f>
        <v>0</v>
      </c>
      <c r="K194" s="243" t="s">
        <v>167</v>
      </c>
      <c r="L194" s="43"/>
      <c r="M194" s="248" t="s">
        <v>1</v>
      </c>
      <c r="N194" s="249" t="s">
        <v>38</v>
      </c>
      <c r="O194" s="90"/>
      <c r="P194" s="250">
        <f>O194*H194</f>
        <v>0</v>
      </c>
      <c r="Q194" s="250">
        <v>0</v>
      </c>
      <c r="R194" s="250">
        <f>Q194*H194</f>
        <v>0</v>
      </c>
      <c r="S194" s="250">
        <v>0</v>
      </c>
      <c r="T194" s="25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52" t="s">
        <v>168</v>
      </c>
      <c r="AT194" s="252" t="s">
        <v>163</v>
      </c>
      <c r="AU194" s="252" t="s">
        <v>82</v>
      </c>
      <c r="AY194" s="16" t="s">
        <v>161</v>
      </c>
      <c r="BE194" s="253">
        <f>IF(N194="základní",J194,0)</f>
        <v>0</v>
      </c>
      <c r="BF194" s="253">
        <f>IF(N194="snížená",J194,0)</f>
        <v>0</v>
      </c>
      <c r="BG194" s="253">
        <f>IF(N194="zákl. přenesená",J194,0)</f>
        <v>0</v>
      </c>
      <c r="BH194" s="253">
        <f>IF(N194="sníž. přenesená",J194,0)</f>
        <v>0</v>
      </c>
      <c r="BI194" s="253">
        <f>IF(N194="nulová",J194,0)</f>
        <v>0</v>
      </c>
      <c r="BJ194" s="16" t="s">
        <v>80</v>
      </c>
      <c r="BK194" s="253">
        <f>ROUND(I194*H194,2)</f>
        <v>0</v>
      </c>
      <c r="BL194" s="16" t="s">
        <v>168</v>
      </c>
      <c r="BM194" s="252" t="s">
        <v>496</v>
      </c>
    </row>
    <row r="195" s="2" customFormat="1">
      <c r="A195" s="37"/>
      <c r="B195" s="38"/>
      <c r="C195" s="39"/>
      <c r="D195" s="254" t="s">
        <v>170</v>
      </c>
      <c r="E195" s="39"/>
      <c r="F195" s="255" t="s">
        <v>497</v>
      </c>
      <c r="G195" s="39"/>
      <c r="H195" s="39"/>
      <c r="I195" s="209"/>
      <c r="J195" s="39"/>
      <c r="K195" s="39"/>
      <c r="L195" s="43"/>
      <c r="M195" s="256"/>
      <c r="N195" s="257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170</v>
      </c>
      <c r="AU195" s="16" t="s">
        <v>82</v>
      </c>
    </row>
    <row r="196" s="2" customFormat="1">
      <c r="A196" s="37"/>
      <c r="B196" s="38"/>
      <c r="C196" s="39"/>
      <c r="D196" s="258" t="s">
        <v>172</v>
      </c>
      <c r="E196" s="39"/>
      <c r="F196" s="259" t="s">
        <v>498</v>
      </c>
      <c r="G196" s="39"/>
      <c r="H196" s="39"/>
      <c r="I196" s="209"/>
      <c r="J196" s="39"/>
      <c r="K196" s="39"/>
      <c r="L196" s="43"/>
      <c r="M196" s="256"/>
      <c r="N196" s="257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172</v>
      </c>
      <c r="AU196" s="16" t="s">
        <v>82</v>
      </c>
    </row>
    <row r="197" s="13" customFormat="1">
      <c r="A197" s="13"/>
      <c r="B197" s="260"/>
      <c r="C197" s="261"/>
      <c r="D197" s="254" t="s">
        <v>174</v>
      </c>
      <c r="E197" s="262" t="s">
        <v>1</v>
      </c>
      <c r="F197" s="263" t="s">
        <v>812</v>
      </c>
      <c r="G197" s="261"/>
      <c r="H197" s="264">
        <v>1.98</v>
      </c>
      <c r="I197" s="265"/>
      <c r="J197" s="261"/>
      <c r="K197" s="261"/>
      <c r="L197" s="266"/>
      <c r="M197" s="267"/>
      <c r="N197" s="268"/>
      <c r="O197" s="268"/>
      <c r="P197" s="268"/>
      <c r="Q197" s="268"/>
      <c r="R197" s="268"/>
      <c r="S197" s="268"/>
      <c r="T197" s="26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70" t="s">
        <v>174</v>
      </c>
      <c r="AU197" s="270" t="s">
        <v>82</v>
      </c>
      <c r="AV197" s="13" t="s">
        <v>82</v>
      </c>
      <c r="AW197" s="13" t="s">
        <v>30</v>
      </c>
      <c r="AX197" s="13" t="s">
        <v>80</v>
      </c>
      <c r="AY197" s="270" t="s">
        <v>161</v>
      </c>
    </row>
    <row r="198" s="12" customFormat="1" ht="22.8" customHeight="1">
      <c r="A198" s="12"/>
      <c r="B198" s="225"/>
      <c r="C198" s="226"/>
      <c r="D198" s="227" t="s">
        <v>72</v>
      </c>
      <c r="E198" s="239" t="s">
        <v>199</v>
      </c>
      <c r="F198" s="239" t="s">
        <v>233</v>
      </c>
      <c r="G198" s="226"/>
      <c r="H198" s="226"/>
      <c r="I198" s="229"/>
      <c r="J198" s="240">
        <f>BK198</f>
        <v>0</v>
      </c>
      <c r="K198" s="226"/>
      <c r="L198" s="231"/>
      <c r="M198" s="232"/>
      <c r="N198" s="233"/>
      <c r="O198" s="233"/>
      <c r="P198" s="234">
        <f>SUM(P199:P208)</f>
        <v>0</v>
      </c>
      <c r="Q198" s="233"/>
      <c r="R198" s="234">
        <f>SUM(R199:R208)</f>
        <v>14.42</v>
      </c>
      <c r="S198" s="233"/>
      <c r="T198" s="235">
        <f>SUM(T199:T208)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36" t="s">
        <v>80</v>
      </c>
      <c r="AT198" s="237" t="s">
        <v>72</v>
      </c>
      <c r="AU198" s="237" t="s">
        <v>80</v>
      </c>
      <c r="AY198" s="236" t="s">
        <v>161</v>
      </c>
      <c r="BK198" s="238">
        <f>SUM(BK199:BK208)</f>
        <v>0</v>
      </c>
    </row>
    <row r="199" s="2" customFormat="1" ht="16.5" customHeight="1">
      <c r="A199" s="37"/>
      <c r="B199" s="38"/>
      <c r="C199" s="241" t="s">
        <v>255</v>
      </c>
      <c r="D199" s="241" t="s">
        <v>163</v>
      </c>
      <c r="E199" s="242" t="s">
        <v>500</v>
      </c>
      <c r="F199" s="243" t="s">
        <v>501</v>
      </c>
      <c r="G199" s="244" t="s">
        <v>166</v>
      </c>
      <c r="H199" s="245">
        <v>70</v>
      </c>
      <c r="I199" s="246"/>
      <c r="J199" s="247">
        <f>ROUND(I199*H199,2)</f>
        <v>0</v>
      </c>
      <c r="K199" s="243" t="s">
        <v>167</v>
      </c>
      <c r="L199" s="43"/>
      <c r="M199" s="248" t="s">
        <v>1</v>
      </c>
      <c r="N199" s="249" t="s">
        <v>38</v>
      </c>
      <c r="O199" s="90"/>
      <c r="P199" s="250">
        <f>O199*H199</f>
        <v>0</v>
      </c>
      <c r="Q199" s="250">
        <v>0</v>
      </c>
      <c r="R199" s="250">
        <f>Q199*H199</f>
        <v>0</v>
      </c>
      <c r="S199" s="250">
        <v>0</v>
      </c>
      <c r="T199" s="25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52" t="s">
        <v>168</v>
      </c>
      <c r="AT199" s="252" t="s">
        <v>163</v>
      </c>
      <c r="AU199" s="252" t="s">
        <v>82</v>
      </c>
      <c r="AY199" s="16" t="s">
        <v>161</v>
      </c>
      <c r="BE199" s="253">
        <f>IF(N199="základní",J199,0)</f>
        <v>0</v>
      </c>
      <c r="BF199" s="253">
        <f>IF(N199="snížená",J199,0)</f>
        <v>0</v>
      </c>
      <c r="BG199" s="253">
        <f>IF(N199="zákl. přenesená",J199,0)</f>
        <v>0</v>
      </c>
      <c r="BH199" s="253">
        <f>IF(N199="sníž. přenesená",J199,0)</f>
        <v>0</v>
      </c>
      <c r="BI199" s="253">
        <f>IF(N199="nulová",J199,0)</f>
        <v>0</v>
      </c>
      <c r="BJ199" s="16" t="s">
        <v>80</v>
      </c>
      <c r="BK199" s="253">
        <f>ROUND(I199*H199,2)</f>
        <v>0</v>
      </c>
      <c r="BL199" s="16" t="s">
        <v>168</v>
      </c>
      <c r="BM199" s="252" t="s">
        <v>502</v>
      </c>
    </row>
    <row r="200" s="2" customFormat="1">
      <c r="A200" s="37"/>
      <c r="B200" s="38"/>
      <c r="C200" s="39"/>
      <c r="D200" s="254" t="s">
        <v>170</v>
      </c>
      <c r="E200" s="39"/>
      <c r="F200" s="255" t="s">
        <v>503</v>
      </c>
      <c r="G200" s="39"/>
      <c r="H200" s="39"/>
      <c r="I200" s="209"/>
      <c r="J200" s="39"/>
      <c r="K200" s="39"/>
      <c r="L200" s="43"/>
      <c r="M200" s="256"/>
      <c r="N200" s="257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170</v>
      </c>
      <c r="AU200" s="16" t="s">
        <v>82</v>
      </c>
    </row>
    <row r="201" s="2" customFormat="1">
      <c r="A201" s="37"/>
      <c r="B201" s="38"/>
      <c r="C201" s="39"/>
      <c r="D201" s="258" t="s">
        <v>172</v>
      </c>
      <c r="E201" s="39"/>
      <c r="F201" s="259" t="s">
        <v>504</v>
      </c>
      <c r="G201" s="39"/>
      <c r="H201" s="39"/>
      <c r="I201" s="209"/>
      <c r="J201" s="39"/>
      <c r="K201" s="39"/>
      <c r="L201" s="43"/>
      <c r="M201" s="256"/>
      <c r="N201" s="257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172</v>
      </c>
      <c r="AU201" s="16" t="s">
        <v>82</v>
      </c>
    </row>
    <row r="202" s="13" customFormat="1">
      <c r="A202" s="13"/>
      <c r="B202" s="260"/>
      <c r="C202" s="261"/>
      <c r="D202" s="254" t="s">
        <v>174</v>
      </c>
      <c r="E202" s="262" t="s">
        <v>1</v>
      </c>
      <c r="F202" s="263" t="s">
        <v>813</v>
      </c>
      <c r="G202" s="261"/>
      <c r="H202" s="264">
        <v>70</v>
      </c>
      <c r="I202" s="265"/>
      <c r="J202" s="261"/>
      <c r="K202" s="261"/>
      <c r="L202" s="266"/>
      <c r="M202" s="267"/>
      <c r="N202" s="268"/>
      <c r="O202" s="268"/>
      <c r="P202" s="268"/>
      <c r="Q202" s="268"/>
      <c r="R202" s="268"/>
      <c r="S202" s="268"/>
      <c r="T202" s="26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70" t="s">
        <v>174</v>
      </c>
      <c r="AU202" s="270" t="s">
        <v>82</v>
      </c>
      <c r="AV202" s="13" t="s">
        <v>82</v>
      </c>
      <c r="AW202" s="13" t="s">
        <v>30</v>
      </c>
      <c r="AX202" s="13" t="s">
        <v>80</v>
      </c>
      <c r="AY202" s="270" t="s">
        <v>161</v>
      </c>
    </row>
    <row r="203" s="2" customFormat="1" ht="24.15" customHeight="1">
      <c r="A203" s="37"/>
      <c r="B203" s="38"/>
      <c r="C203" s="241" t="s">
        <v>262</v>
      </c>
      <c r="D203" s="241" t="s">
        <v>163</v>
      </c>
      <c r="E203" s="242" t="s">
        <v>506</v>
      </c>
      <c r="F203" s="243" t="s">
        <v>507</v>
      </c>
      <c r="G203" s="244" t="s">
        <v>166</v>
      </c>
      <c r="H203" s="245">
        <v>70</v>
      </c>
      <c r="I203" s="246"/>
      <c r="J203" s="247">
        <f>ROUND(I203*H203,2)</f>
        <v>0</v>
      </c>
      <c r="K203" s="243" t="s">
        <v>167</v>
      </c>
      <c r="L203" s="43"/>
      <c r="M203" s="248" t="s">
        <v>1</v>
      </c>
      <c r="N203" s="249" t="s">
        <v>38</v>
      </c>
      <c r="O203" s="90"/>
      <c r="P203" s="250">
        <f>O203*H203</f>
        <v>0</v>
      </c>
      <c r="Q203" s="250">
        <v>0.098000000000000004</v>
      </c>
      <c r="R203" s="250">
        <f>Q203*H203</f>
        <v>6.8600000000000003</v>
      </c>
      <c r="S203" s="250">
        <v>0</v>
      </c>
      <c r="T203" s="25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52" t="s">
        <v>168</v>
      </c>
      <c r="AT203" s="252" t="s">
        <v>163</v>
      </c>
      <c r="AU203" s="252" t="s">
        <v>82</v>
      </c>
      <c r="AY203" s="16" t="s">
        <v>161</v>
      </c>
      <c r="BE203" s="253">
        <f>IF(N203="základní",J203,0)</f>
        <v>0</v>
      </c>
      <c r="BF203" s="253">
        <f>IF(N203="snížená",J203,0)</f>
        <v>0</v>
      </c>
      <c r="BG203" s="253">
        <f>IF(N203="zákl. přenesená",J203,0)</f>
        <v>0</v>
      </c>
      <c r="BH203" s="253">
        <f>IF(N203="sníž. přenesená",J203,0)</f>
        <v>0</v>
      </c>
      <c r="BI203" s="253">
        <f>IF(N203="nulová",J203,0)</f>
        <v>0</v>
      </c>
      <c r="BJ203" s="16" t="s">
        <v>80</v>
      </c>
      <c r="BK203" s="253">
        <f>ROUND(I203*H203,2)</f>
        <v>0</v>
      </c>
      <c r="BL203" s="16" t="s">
        <v>168</v>
      </c>
      <c r="BM203" s="252" t="s">
        <v>508</v>
      </c>
    </row>
    <row r="204" s="2" customFormat="1">
      <c r="A204" s="37"/>
      <c r="B204" s="38"/>
      <c r="C204" s="39"/>
      <c r="D204" s="254" t="s">
        <v>170</v>
      </c>
      <c r="E204" s="39"/>
      <c r="F204" s="255" t="s">
        <v>509</v>
      </c>
      <c r="G204" s="39"/>
      <c r="H204" s="39"/>
      <c r="I204" s="209"/>
      <c r="J204" s="39"/>
      <c r="K204" s="39"/>
      <c r="L204" s="43"/>
      <c r="M204" s="256"/>
      <c r="N204" s="257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170</v>
      </c>
      <c r="AU204" s="16" t="s">
        <v>82</v>
      </c>
    </row>
    <row r="205" s="2" customFormat="1">
      <c r="A205" s="37"/>
      <c r="B205" s="38"/>
      <c r="C205" s="39"/>
      <c r="D205" s="258" t="s">
        <v>172</v>
      </c>
      <c r="E205" s="39"/>
      <c r="F205" s="259" t="s">
        <v>510</v>
      </c>
      <c r="G205" s="39"/>
      <c r="H205" s="39"/>
      <c r="I205" s="209"/>
      <c r="J205" s="39"/>
      <c r="K205" s="39"/>
      <c r="L205" s="43"/>
      <c r="M205" s="256"/>
      <c r="N205" s="257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172</v>
      </c>
      <c r="AU205" s="16" t="s">
        <v>82</v>
      </c>
    </row>
    <row r="206" s="13" customFormat="1">
      <c r="A206" s="13"/>
      <c r="B206" s="260"/>
      <c r="C206" s="261"/>
      <c r="D206" s="254" t="s">
        <v>174</v>
      </c>
      <c r="E206" s="262" t="s">
        <v>1</v>
      </c>
      <c r="F206" s="263" t="s">
        <v>814</v>
      </c>
      <c r="G206" s="261"/>
      <c r="H206" s="264">
        <v>70</v>
      </c>
      <c r="I206" s="265"/>
      <c r="J206" s="261"/>
      <c r="K206" s="261"/>
      <c r="L206" s="266"/>
      <c r="M206" s="267"/>
      <c r="N206" s="268"/>
      <c r="O206" s="268"/>
      <c r="P206" s="268"/>
      <c r="Q206" s="268"/>
      <c r="R206" s="268"/>
      <c r="S206" s="268"/>
      <c r="T206" s="26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70" t="s">
        <v>174</v>
      </c>
      <c r="AU206" s="270" t="s">
        <v>82</v>
      </c>
      <c r="AV206" s="13" t="s">
        <v>82</v>
      </c>
      <c r="AW206" s="13" t="s">
        <v>30</v>
      </c>
      <c r="AX206" s="13" t="s">
        <v>80</v>
      </c>
      <c r="AY206" s="270" t="s">
        <v>161</v>
      </c>
    </row>
    <row r="207" s="2" customFormat="1" ht="16.5" customHeight="1">
      <c r="A207" s="37"/>
      <c r="B207" s="38"/>
      <c r="C207" s="272" t="s">
        <v>8</v>
      </c>
      <c r="D207" s="272" t="s">
        <v>214</v>
      </c>
      <c r="E207" s="273" t="s">
        <v>512</v>
      </c>
      <c r="F207" s="274" t="s">
        <v>513</v>
      </c>
      <c r="G207" s="275" t="s">
        <v>166</v>
      </c>
      <c r="H207" s="276">
        <v>70</v>
      </c>
      <c r="I207" s="277"/>
      <c r="J207" s="278">
        <f>ROUND(I207*H207,2)</f>
        <v>0</v>
      </c>
      <c r="K207" s="274" t="s">
        <v>1</v>
      </c>
      <c r="L207" s="279"/>
      <c r="M207" s="280" t="s">
        <v>1</v>
      </c>
      <c r="N207" s="281" t="s">
        <v>38</v>
      </c>
      <c r="O207" s="90"/>
      <c r="P207" s="250">
        <f>O207*H207</f>
        <v>0</v>
      </c>
      <c r="Q207" s="250">
        <v>0.108</v>
      </c>
      <c r="R207" s="250">
        <f>Q207*H207</f>
        <v>7.5599999999999996</v>
      </c>
      <c r="S207" s="250">
        <v>0</v>
      </c>
      <c r="T207" s="25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52" t="s">
        <v>217</v>
      </c>
      <c r="AT207" s="252" t="s">
        <v>214</v>
      </c>
      <c r="AU207" s="252" t="s">
        <v>82</v>
      </c>
      <c r="AY207" s="16" t="s">
        <v>161</v>
      </c>
      <c r="BE207" s="253">
        <f>IF(N207="základní",J207,0)</f>
        <v>0</v>
      </c>
      <c r="BF207" s="253">
        <f>IF(N207="snížená",J207,0)</f>
        <v>0</v>
      </c>
      <c r="BG207" s="253">
        <f>IF(N207="zákl. přenesená",J207,0)</f>
        <v>0</v>
      </c>
      <c r="BH207" s="253">
        <f>IF(N207="sníž. přenesená",J207,0)</f>
        <v>0</v>
      </c>
      <c r="BI207" s="253">
        <f>IF(N207="nulová",J207,0)</f>
        <v>0</v>
      </c>
      <c r="BJ207" s="16" t="s">
        <v>80</v>
      </c>
      <c r="BK207" s="253">
        <f>ROUND(I207*H207,2)</f>
        <v>0</v>
      </c>
      <c r="BL207" s="16" t="s">
        <v>168</v>
      </c>
      <c r="BM207" s="252" t="s">
        <v>514</v>
      </c>
    </row>
    <row r="208" s="2" customFormat="1">
      <c r="A208" s="37"/>
      <c r="B208" s="38"/>
      <c r="C208" s="39"/>
      <c r="D208" s="254" t="s">
        <v>170</v>
      </c>
      <c r="E208" s="39"/>
      <c r="F208" s="255" t="s">
        <v>513</v>
      </c>
      <c r="G208" s="39"/>
      <c r="H208" s="39"/>
      <c r="I208" s="209"/>
      <c r="J208" s="39"/>
      <c r="K208" s="39"/>
      <c r="L208" s="43"/>
      <c r="M208" s="256"/>
      <c r="N208" s="257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170</v>
      </c>
      <c r="AU208" s="16" t="s">
        <v>82</v>
      </c>
    </row>
    <row r="209" s="12" customFormat="1" ht="22.8" customHeight="1">
      <c r="A209" s="12"/>
      <c r="B209" s="225"/>
      <c r="C209" s="226"/>
      <c r="D209" s="227" t="s">
        <v>72</v>
      </c>
      <c r="E209" s="239" t="s">
        <v>217</v>
      </c>
      <c r="F209" s="239" t="s">
        <v>290</v>
      </c>
      <c r="G209" s="226"/>
      <c r="H209" s="226"/>
      <c r="I209" s="229"/>
      <c r="J209" s="240">
        <f>BK209</f>
        <v>0</v>
      </c>
      <c r="K209" s="226"/>
      <c r="L209" s="231"/>
      <c r="M209" s="232"/>
      <c r="N209" s="233"/>
      <c r="O209" s="233"/>
      <c r="P209" s="234">
        <f>SUM(P210:P215)</f>
        <v>0</v>
      </c>
      <c r="Q209" s="233"/>
      <c r="R209" s="234">
        <f>SUM(R210:R215)</f>
        <v>0.068419999999999995</v>
      </c>
      <c r="S209" s="233"/>
      <c r="T209" s="235">
        <f>SUM(T210:T215)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36" t="s">
        <v>80</v>
      </c>
      <c r="AT209" s="237" t="s">
        <v>72</v>
      </c>
      <c r="AU209" s="237" t="s">
        <v>80</v>
      </c>
      <c r="AY209" s="236" t="s">
        <v>161</v>
      </c>
      <c r="BK209" s="238">
        <f>SUM(BK210:BK215)</f>
        <v>0</v>
      </c>
    </row>
    <row r="210" s="2" customFormat="1" ht="24.15" customHeight="1">
      <c r="A210" s="37"/>
      <c r="B210" s="38"/>
      <c r="C210" s="241" t="s">
        <v>275</v>
      </c>
      <c r="D210" s="241" t="s">
        <v>163</v>
      </c>
      <c r="E210" s="242" t="s">
        <v>522</v>
      </c>
      <c r="F210" s="243" t="s">
        <v>523</v>
      </c>
      <c r="G210" s="244" t="s">
        <v>285</v>
      </c>
      <c r="H210" s="245">
        <v>22</v>
      </c>
      <c r="I210" s="246"/>
      <c r="J210" s="247">
        <f>ROUND(I210*H210,2)</f>
        <v>0</v>
      </c>
      <c r="K210" s="243" t="s">
        <v>167</v>
      </c>
      <c r="L210" s="43"/>
      <c r="M210" s="248" t="s">
        <v>1</v>
      </c>
      <c r="N210" s="249" t="s">
        <v>38</v>
      </c>
      <c r="O210" s="90"/>
      <c r="P210" s="250">
        <f>O210*H210</f>
        <v>0</v>
      </c>
      <c r="Q210" s="250">
        <v>1.0000000000000001E-05</v>
      </c>
      <c r="R210" s="250">
        <f>Q210*H210</f>
        <v>0.00022000000000000001</v>
      </c>
      <c r="S210" s="250">
        <v>0</v>
      </c>
      <c r="T210" s="25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52" t="s">
        <v>168</v>
      </c>
      <c r="AT210" s="252" t="s">
        <v>163</v>
      </c>
      <c r="AU210" s="252" t="s">
        <v>82</v>
      </c>
      <c r="AY210" s="16" t="s">
        <v>161</v>
      </c>
      <c r="BE210" s="253">
        <f>IF(N210="základní",J210,0)</f>
        <v>0</v>
      </c>
      <c r="BF210" s="253">
        <f>IF(N210="snížená",J210,0)</f>
        <v>0</v>
      </c>
      <c r="BG210" s="253">
        <f>IF(N210="zákl. přenesená",J210,0)</f>
        <v>0</v>
      </c>
      <c r="BH210" s="253">
        <f>IF(N210="sníž. přenesená",J210,0)</f>
        <v>0</v>
      </c>
      <c r="BI210" s="253">
        <f>IF(N210="nulová",J210,0)</f>
        <v>0</v>
      </c>
      <c r="BJ210" s="16" t="s">
        <v>80</v>
      </c>
      <c r="BK210" s="253">
        <f>ROUND(I210*H210,2)</f>
        <v>0</v>
      </c>
      <c r="BL210" s="16" t="s">
        <v>168</v>
      </c>
      <c r="BM210" s="252" t="s">
        <v>524</v>
      </c>
    </row>
    <row r="211" s="2" customFormat="1">
      <c r="A211" s="37"/>
      <c r="B211" s="38"/>
      <c r="C211" s="39"/>
      <c r="D211" s="254" t="s">
        <v>170</v>
      </c>
      <c r="E211" s="39"/>
      <c r="F211" s="255" t="s">
        <v>525</v>
      </c>
      <c r="G211" s="39"/>
      <c r="H211" s="39"/>
      <c r="I211" s="209"/>
      <c r="J211" s="39"/>
      <c r="K211" s="39"/>
      <c r="L211" s="43"/>
      <c r="M211" s="256"/>
      <c r="N211" s="257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170</v>
      </c>
      <c r="AU211" s="16" t="s">
        <v>82</v>
      </c>
    </row>
    <row r="212" s="2" customFormat="1">
      <c r="A212" s="37"/>
      <c r="B212" s="38"/>
      <c r="C212" s="39"/>
      <c r="D212" s="258" t="s">
        <v>172</v>
      </c>
      <c r="E212" s="39"/>
      <c r="F212" s="259" t="s">
        <v>526</v>
      </c>
      <c r="G212" s="39"/>
      <c r="H212" s="39"/>
      <c r="I212" s="209"/>
      <c r="J212" s="39"/>
      <c r="K212" s="39"/>
      <c r="L212" s="43"/>
      <c r="M212" s="256"/>
      <c r="N212" s="257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172</v>
      </c>
      <c r="AU212" s="16" t="s">
        <v>82</v>
      </c>
    </row>
    <row r="213" s="13" customFormat="1">
      <c r="A213" s="13"/>
      <c r="B213" s="260"/>
      <c r="C213" s="261"/>
      <c r="D213" s="254" t="s">
        <v>174</v>
      </c>
      <c r="E213" s="262" t="s">
        <v>1</v>
      </c>
      <c r="F213" s="263" t="s">
        <v>815</v>
      </c>
      <c r="G213" s="261"/>
      <c r="H213" s="264">
        <v>22</v>
      </c>
      <c r="I213" s="265"/>
      <c r="J213" s="261"/>
      <c r="K213" s="261"/>
      <c r="L213" s="266"/>
      <c r="M213" s="267"/>
      <c r="N213" s="268"/>
      <c r="O213" s="268"/>
      <c r="P213" s="268"/>
      <c r="Q213" s="268"/>
      <c r="R213" s="268"/>
      <c r="S213" s="268"/>
      <c r="T213" s="26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70" t="s">
        <v>174</v>
      </c>
      <c r="AU213" s="270" t="s">
        <v>82</v>
      </c>
      <c r="AV213" s="13" t="s">
        <v>82</v>
      </c>
      <c r="AW213" s="13" t="s">
        <v>30</v>
      </c>
      <c r="AX213" s="13" t="s">
        <v>80</v>
      </c>
      <c r="AY213" s="270" t="s">
        <v>161</v>
      </c>
    </row>
    <row r="214" s="2" customFormat="1" ht="24.15" customHeight="1">
      <c r="A214" s="37"/>
      <c r="B214" s="38"/>
      <c r="C214" s="272" t="s">
        <v>282</v>
      </c>
      <c r="D214" s="272" t="s">
        <v>214</v>
      </c>
      <c r="E214" s="273" t="s">
        <v>528</v>
      </c>
      <c r="F214" s="274" t="s">
        <v>529</v>
      </c>
      <c r="G214" s="275" t="s">
        <v>285</v>
      </c>
      <c r="H214" s="276">
        <v>22</v>
      </c>
      <c r="I214" s="277"/>
      <c r="J214" s="278">
        <f>ROUND(I214*H214,2)</f>
        <v>0</v>
      </c>
      <c r="K214" s="274" t="s">
        <v>167</v>
      </c>
      <c r="L214" s="279"/>
      <c r="M214" s="280" t="s">
        <v>1</v>
      </c>
      <c r="N214" s="281" t="s">
        <v>38</v>
      </c>
      <c r="O214" s="90"/>
      <c r="P214" s="250">
        <f>O214*H214</f>
        <v>0</v>
      </c>
      <c r="Q214" s="250">
        <v>0.0030999999999999999</v>
      </c>
      <c r="R214" s="250">
        <f>Q214*H214</f>
        <v>0.068199999999999997</v>
      </c>
      <c r="S214" s="250">
        <v>0</v>
      </c>
      <c r="T214" s="251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52" t="s">
        <v>217</v>
      </c>
      <c r="AT214" s="252" t="s">
        <v>214</v>
      </c>
      <c r="AU214" s="252" t="s">
        <v>82</v>
      </c>
      <c r="AY214" s="16" t="s">
        <v>161</v>
      </c>
      <c r="BE214" s="253">
        <f>IF(N214="základní",J214,0)</f>
        <v>0</v>
      </c>
      <c r="BF214" s="253">
        <f>IF(N214="snížená",J214,0)</f>
        <v>0</v>
      </c>
      <c r="BG214" s="253">
        <f>IF(N214="zákl. přenesená",J214,0)</f>
        <v>0</v>
      </c>
      <c r="BH214" s="253">
        <f>IF(N214="sníž. přenesená",J214,0)</f>
        <v>0</v>
      </c>
      <c r="BI214" s="253">
        <f>IF(N214="nulová",J214,0)</f>
        <v>0</v>
      </c>
      <c r="BJ214" s="16" t="s">
        <v>80</v>
      </c>
      <c r="BK214" s="253">
        <f>ROUND(I214*H214,2)</f>
        <v>0</v>
      </c>
      <c r="BL214" s="16" t="s">
        <v>168</v>
      </c>
      <c r="BM214" s="252" t="s">
        <v>530</v>
      </c>
    </row>
    <row r="215" s="2" customFormat="1">
      <c r="A215" s="37"/>
      <c r="B215" s="38"/>
      <c r="C215" s="39"/>
      <c r="D215" s="254" t="s">
        <v>170</v>
      </c>
      <c r="E215" s="39"/>
      <c r="F215" s="255" t="s">
        <v>529</v>
      </c>
      <c r="G215" s="39"/>
      <c r="H215" s="39"/>
      <c r="I215" s="209"/>
      <c r="J215" s="39"/>
      <c r="K215" s="39"/>
      <c r="L215" s="43"/>
      <c r="M215" s="256"/>
      <c r="N215" s="257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170</v>
      </c>
      <c r="AU215" s="16" t="s">
        <v>82</v>
      </c>
    </row>
    <row r="216" s="12" customFormat="1" ht="22.8" customHeight="1">
      <c r="A216" s="12"/>
      <c r="B216" s="225"/>
      <c r="C216" s="226"/>
      <c r="D216" s="227" t="s">
        <v>72</v>
      </c>
      <c r="E216" s="239" t="s">
        <v>227</v>
      </c>
      <c r="F216" s="239" t="s">
        <v>316</v>
      </c>
      <c r="G216" s="226"/>
      <c r="H216" s="226"/>
      <c r="I216" s="229"/>
      <c r="J216" s="240">
        <f>BK216</f>
        <v>0</v>
      </c>
      <c r="K216" s="226"/>
      <c r="L216" s="231"/>
      <c r="M216" s="232"/>
      <c r="N216" s="233"/>
      <c r="O216" s="233"/>
      <c r="P216" s="234">
        <f>SUM(P217:P231)</f>
        <v>0</v>
      </c>
      <c r="Q216" s="233"/>
      <c r="R216" s="234">
        <f>SUM(R217:R231)</f>
        <v>23.378053000000001</v>
      </c>
      <c r="S216" s="233"/>
      <c r="T216" s="235">
        <f>SUM(T217:T231)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36" t="s">
        <v>80</v>
      </c>
      <c r="AT216" s="237" t="s">
        <v>72</v>
      </c>
      <c r="AU216" s="237" t="s">
        <v>80</v>
      </c>
      <c r="AY216" s="236" t="s">
        <v>161</v>
      </c>
      <c r="BK216" s="238">
        <f>SUM(BK217:BK231)</f>
        <v>0</v>
      </c>
    </row>
    <row r="217" s="2" customFormat="1" ht="33" customHeight="1">
      <c r="A217" s="37"/>
      <c r="B217" s="38"/>
      <c r="C217" s="241" t="s">
        <v>291</v>
      </c>
      <c r="D217" s="241" t="s">
        <v>163</v>
      </c>
      <c r="E217" s="242" t="s">
        <v>318</v>
      </c>
      <c r="F217" s="243" t="s">
        <v>319</v>
      </c>
      <c r="G217" s="244" t="s">
        <v>285</v>
      </c>
      <c r="H217" s="245">
        <v>40</v>
      </c>
      <c r="I217" s="246"/>
      <c r="J217" s="247">
        <f>ROUND(I217*H217,2)</f>
        <v>0</v>
      </c>
      <c r="K217" s="243" t="s">
        <v>167</v>
      </c>
      <c r="L217" s="43"/>
      <c r="M217" s="248" t="s">
        <v>1</v>
      </c>
      <c r="N217" s="249" t="s">
        <v>38</v>
      </c>
      <c r="O217" s="90"/>
      <c r="P217" s="250">
        <f>O217*H217</f>
        <v>0</v>
      </c>
      <c r="Q217" s="250">
        <v>0.15540000000000001</v>
      </c>
      <c r="R217" s="250">
        <f>Q217*H217</f>
        <v>6.2160000000000002</v>
      </c>
      <c r="S217" s="250">
        <v>0</v>
      </c>
      <c r="T217" s="25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52" t="s">
        <v>168</v>
      </c>
      <c r="AT217" s="252" t="s">
        <v>163</v>
      </c>
      <c r="AU217" s="252" t="s">
        <v>82</v>
      </c>
      <c r="AY217" s="16" t="s">
        <v>161</v>
      </c>
      <c r="BE217" s="253">
        <f>IF(N217="základní",J217,0)</f>
        <v>0</v>
      </c>
      <c r="BF217" s="253">
        <f>IF(N217="snížená",J217,0)</f>
        <v>0</v>
      </c>
      <c r="BG217" s="253">
        <f>IF(N217="zákl. přenesená",J217,0)</f>
        <v>0</v>
      </c>
      <c r="BH217" s="253">
        <f>IF(N217="sníž. přenesená",J217,0)</f>
        <v>0</v>
      </c>
      <c r="BI217" s="253">
        <f>IF(N217="nulová",J217,0)</f>
        <v>0</v>
      </c>
      <c r="BJ217" s="16" t="s">
        <v>80</v>
      </c>
      <c r="BK217" s="253">
        <f>ROUND(I217*H217,2)</f>
        <v>0</v>
      </c>
      <c r="BL217" s="16" t="s">
        <v>168</v>
      </c>
      <c r="BM217" s="252" t="s">
        <v>320</v>
      </c>
    </row>
    <row r="218" s="2" customFormat="1">
      <c r="A218" s="37"/>
      <c r="B218" s="38"/>
      <c r="C218" s="39"/>
      <c r="D218" s="254" t="s">
        <v>170</v>
      </c>
      <c r="E218" s="39"/>
      <c r="F218" s="255" t="s">
        <v>321</v>
      </c>
      <c r="G218" s="39"/>
      <c r="H218" s="39"/>
      <c r="I218" s="209"/>
      <c r="J218" s="39"/>
      <c r="K218" s="39"/>
      <c r="L218" s="43"/>
      <c r="M218" s="256"/>
      <c r="N218" s="257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170</v>
      </c>
      <c r="AU218" s="16" t="s">
        <v>82</v>
      </c>
    </row>
    <row r="219" s="2" customFormat="1">
      <c r="A219" s="37"/>
      <c r="B219" s="38"/>
      <c r="C219" s="39"/>
      <c r="D219" s="258" t="s">
        <v>172</v>
      </c>
      <c r="E219" s="39"/>
      <c r="F219" s="259" t="s">
        <v>322</v>
      </c>
      <c r="G219" s="39"/>
      <c r="H219" s="39"/>
      <c r="I219" s="209"/>
      <c r="J219" s="39"/>
      <c r="K219" s="39"/>
      <c r="L219" s="43"/>
      <c r="M219" s="256"/>
      <c r="N219" s="257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172</v>
      </c>
      <c r="AU219" s="16" t="s">
        <v>82</v>
      </c>
    </row>
    <row r="220" s="13" customFormat="1">
      <c r="A220" s="13"/>
      <c r="B220" s="260"/>
      <c r="C220" s="261"/>
      <c r="D220" s="254" t="s">
        <v>174</v>
      </c>
      <c r="E220" s="262" t="s">
        <v>1</v>
      </c>
      <c r="F220" s="263" t="s">
        <v>433</v>
      </c>
      <c r="G220" s="261"/>
      <c r="H220" s="264">
        <v>40</v>
      </c>
      <c r="I220" s="265"/>
      <c r="J220" s="261"/>
      <c r="K220" s="261"/>
      <c r="L220" s="266"/>
      <c r="M220" s="267"/>
      <c r="N220" s="268"/>
      <c r="O220" s="268"/>
      <c r="P220" s="268"/>
      <c r="Q220" s="268"/>
      <c r="R220" s="268"/>
      <c r="S220" s="268"/>
      <c r="T220" s="26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70" t="s">
        <v>174</v>
      </c>
      <c r="AU220" s="270" t="s">
        <v>82</v>
      </c>
      <c r="AV220" s="13" t="s">
        <v>82</v>
      </c>
      <c r="AW220" s="13" t="s">
        <v>30</v>
      </c>
      <c r="AX220" s="13" t="s">
        <v>80</v>
      </c>
      <c r="AY220" s="270" t="s">
        <v>161</v>
      </c>
    </row>
    <row r="221" s="2" customFormat="1" ht="16.5" customHeight="1">
      <c r="A221" s="37"/>
      <c r="B221" s="38"/>
      <c r="C221" s="272" t="s">
        <v>298</v>
      </c>
      <c r="D221" s="272" t="s">
        <v>214</v>
      </c>
      <c r="E221" s="273" t="s">
        <v>325</v>
      </c>
      <c r="F221" s="274" t="s">
        <v>326</v>
      </c>
      <c r="G221" s="275" t="s">
        <v>285</v>
      </c>
      <c r="H221" s="276">
        <v>40</v>
      </c>
      <c r="I221" s="277"/>
      <c r="J221" s="278">
        <f>ROUND(I221*H221,2)</f>
        <v>0</v>
      </c>
      <c r="K221" s="274" t="s">
        <v>167</v>
      </c>
      <c r="L221" s="279"/>
      <c r="M221" s="280" t="s">
        <v>1</v>
      </c>
      <c r="N221" s="281" t="s">
        <v>38</v>
      </c>
      <c r="O221" s="90"/>
      <c r="P221" s="250">
        <f>O221*H221</f>
        <v>0</v>
      </c>
      <c r="Q221" s="250">
        <v>0.080000000000000002</v>
      </c>
      <c r="R221" s="250">
        <f>Q221*H221</f>
        <v>3.2000000000000002</v>
      </c>
      <c r="S221" s="250">
        <v>0</v>
      </c>
      <c r="T221" s="25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52" t="s">
        <v>217</v>
      </c>
      <c r="AT221" s="252" t="s">
        <v>214</v>
      </c>
      <c r="AU221" s="252" t="s">
        <v>82</v>
      </c>
      <c r="AY221" s="16" t="s">
        <v>161</v>
      </c>
      <c r="BE221" s="253">
        <f>IF(N221="základní",J221,0)</f>
        <v>0</v>
      </c>
      <c r="BF221" s="253">
        <f>IF(N221="snížená",J221,0)</f>
        <v>0</v>
      </c>
      <c r="BG221" s="253">
        <f>IF(N221="zákl. přenesená",J221,0)</f>
        <v>0</v>
      </c>
      <c r="BH221" s="253">
        <f>IF(N221="sníž. přenesená",J221,0)</f>
        <v>0</v>
      </c>
      <c r="BI221" s="253">
        <f>IF(N221="nulová",J221,0)</f>
        <v>0</v>
      </c>
      <c r="BJ221" s="16" t="s">
        <v>80</v>
      </c>
      <c r="BK221" s="253">
        <f>ROUND(I221*H221,2)</f>
        <v>0</v>
      </c>
      <c r="BL221" s="16" t="s">
        <v>168</v>
      </c>
      <c r="BM221" s="252" t="s">
        <v>327</v>
      </c>
    </row>
    <row r="222" s="2" customFormat="1">
      <c r="A222" s="37"/>
      <c r="B222" s="38"/>
      <c r="C222" s="39"/>
      <c r="D222" s="254" t="s">
        <v>170</v>
      </c>
      <c r="E222" s="39"/>
      <c r="F222" s="255" t="s">
        <v>326</v>
      </c>
      <c r="G222" s="39"/>
      <c r="H222" s="39"/>
      <c r="I222" s="209"/>
      <c r="J222" s="39"/>
      <c r="K222" s="39"/>
      <c r="L222" s="43"/>
      <c r="M222" s="256"/>
      <c r="N222" s="257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170</v>
      </c>
      <c r="AU222" s="16" t="s">
        <v>82</v>
      </c>
    </row>
    <row r="223" s="13" customFormat="1">
      <c r="A223" s="13"/>
      <c r="B223" s="260"/>
      <c r="C223" s="261"/>
      <c r="D223" s="254" t="s">
        <v>174</v>
      </c>
      <c r="E223" s="262" t="s">
        <v>1</v>
      </c>
      <c r="F223" s="263" t="s">
        <v>816</v>
      </c>
      <c r="G223" s="261"/>
      <c r="H223" s="264">
        <v>40</v>
      </c>
      <c r="I223" s="265"/>
      <c r="J223" s="261"/>
      <c r="K223" s="261"/>
      <c r="L223" s="266"/>
      <c r="M223" s="267"/>
      <c r="N223" s="268"/>
      <c r="O223" s="268"/>
      <c r="P223" s="268"/>
      <c r="Q223" s="268"/>
      <c r="R223" s="268"/>
      <c r="S223" s="268"/>
      <c r="T223" s="26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70" t="s">
        <v>174</v>
      </c>
      <c r="AU223" s="270" t="s">
        <v>82</v>
      </c>
      <c r="AV223" s="13" t="s">
        <v>82</v>
      </c>
      <c r="AW223" s="13" t="s">
        <v>30</v>
      </c>
      <c r="AX223" s="13" t="s">
        <v>80</v>
      </c>
      <c r="AY223" s="270" t="s">
        <v>161</v>
      </c>
    </row>
    <row r="224" s="2" customFormat="1" ht="24.15" customHeight="1">
      <c r="A224" s="37"/>
      <c r="B224" s="38"/>
      <c r="C224" s="241" t="s">
        <v>304</v>
      </c>
      <c r="D224" s="241" t="s">
        <v>163</v>
      </c>
      <c r="E224" s="242" t="s">
        <v>558</v>
      </c>
      <c r="F224" s="243" t="s">
        <v>559</v>
      </c>
      <c r="G224" s="244" t="s">
        <v>285</v>
      </c>
      <c r="H224" s="245">
        <v>30.699999999999999</v>
      </c>
      <c r="I224" s="246"/>
      <c r="J224" s="247">
        <f>ROUND(I224*H224,2)</f>
        <v>0</v>
      </c>
      <c r="K224" s="243" t="s">
        <v>167</v>
      </c>
      <c r="L224" s="43"/>
      <c r="M224" s="248" t="s">
        <v>1</v>
      </c>
      <c r="N224" s="249" t="s">
        <v>38</v>
      </c>
      <c r="O224" s="90"/>
      <c r="P224" s="250">
        <f>O224*H224</f>
        <v>0</v>
      </c>
      <c r="Q224" s="250">
        <v>0.43819000000000002</v>
      </c>
      <c r="R224" s="250">
        <f>Q224*H224</f>
        <v>13.452433000000001</v>
      </c>
      <c r="S224" s="250">
        <v>0</v>
      </c>
      <c r="T224" s="25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52" t="s">
        <v>168</v>
      </c>
      <c r="AT224" s="252" t="s">
        <v>163</v>
      </c>
      <c r="AU224" s="252" t="s">
        <v>82</v>
      </c>
      <c r="AY224" s="16" t="s">
        <v>161</v>
      </c>
      <c r="BE224" s="253">
        <f>IF(N224="základní",J224,0)</f>
        <v>0</v>
      </c>
      <c r="BF224" s="253">
        <f>IF(N224="snížená",J224,0)</f>
        <v>0</v>
      </c>
      <c r="BG224" s="253">
        <f>IF(N224="zákl. přenesená",J224,0)</f>
        <v>0</v>
      </c>
      <c r="BH224" s="253">
        <f>IF(N224="sníž. přenesená",J224,0)</f>
        <v>0</v>
      </c>
      <c r="BI224" s="253">
        <f>IF(N224="nulová",J224,0)</f>
        <v>0</v>
      </c>
      <c r="BJ224" s="16" t="s">
        <v>80</v>
      </c>
      <c r="BK224" s="253">
        <f>ROUND(I224*H224,2)</f>
        <v>0</v>
      </c>
      <c r="BL224" s="16" t="s">
        <v>168</v>
      </c>
      <c r="BM224" s="252" t="s">
        <v>560</v>
      </c>
    </row>
    <row r="225" s="2" customFormat="1">
      <c r="A225" s="37"/>
      <c r="B225" s="38"/>
      <c r="C225" s="39"/>
      <c r="D225" s="254" t="s">
        <v>170</v>
      </c>
      <c r="E225" s="39"/>
      <c r="F225" s="255" t="s">
        <v>561</v>
      </c>
      <c r="G225" s="39"/>
      <c r="H225" s="39"/>
      <c r="I225" s="209"/>
      <c r="J225" s="39"/>
      <c r="K225" s="39"/>
      <c r="L225" s="43"/>
      <c r="M225" s="256"/>
      <c r="N225" s="257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170</v>
      </c>
      <c r="AU225" s="16" t="s">
        <v>82</v>
      </c>
    </row>
    <row r="226" s="2" customFormat="1">
      <c r="A226" s="37"/>
      <c r="B226" s="38"/>
      <c r="C226" s="39"/>
      <c r="D226" s="258" t="s">
        <v>172</v>
      </c>
      <c r="E226" s="39"/>
      <c r="F226" s="259" t="s">
        <v>562</v>
      </c>
      <c r="G226" s="39"/>
      <c r="H226" s="39"/>
      <c r="I226" s="209"/>
      <c r="J226" s="39"/>
      <c r="K226" s="39"/>
      <c r="L226" s="43"/>
      <c r="M226" s="256"/>
      <c r="N226" s="257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172</v>
      </c>
      <c r="AU226" s="16" t="s">
        <v>82</v>
      </c>
    </row>
    <row r="227" s="13" customFormat="1">
      <c r="A227" s="13"/>
      <c r="B227" s="260"/>
      <c r="C227" s="261"/>
      <c r="D227" s="254" t="s">
        <v>174</v>
      </c>
      <c r="E227" s="262" t="s">
        <v>1</v>
      </c>
      <c r="F227" s="263" t="s">
        <v>817</v>
      </c>
      <c r="G227" s="261"/>
      <c r="H227" s="264">
        <v>22.699999999999999</v>
      </c>
      <c r="I227" s="265"/>
      <c r="J227" s="261"/>
      <c r="K227" s="261"/>
      <c r="L227" s="266"/>
      <c r="M227" s="267"/>
      <c r="N227" s="268"/>
      <c r="O227" s="268"/>
      <c r="P227" s="268"/>
      <c r="Q227" s="268"/>
      <c r="R227" s="268"/>
      <c r="S227" s="268"/>
      <c r="T227" s="26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70" t="s">
        <v>174</v>
      </c>
      <c r="AU227" s="270" t="s">
        <v>82</v>
      </c>
      <c r="AV227" s="13" t="s">
        <v>82</v>
      </c>
      <c r="AW227" s="13" t="s">
        <v>30</v>
      </c>
      <c r="AX227" s="13" t="s">
        <v>73</v>
      </c>
      <c r="AY227" s="270" t="s">
        <v>161</v>
      </c>
    </row>
    <row r="228" s="13" customFormat="1">
      <c r="A228" s="13"/>
      <c r="B228" s="260"/>
      <c r="C228" s="261"/>
      <c r="D228" s="254" t="s">
        <v>174</v>
      </c>
      <c r="E228" s="262" t="s">
        <v>1</v>
      </c>
      <c r="F228" s="263" t="s">
        <v>818</v>
      </c>
      <c r="G228" s="261"/>
      <c r="H228" s="264">
        <v>8</v>
      </c>
      <c r="I228" s="265"/>
      <c r="J228" s="261"/>
      <c r="K228" s="261"/>
      <c r="L228" s="266"/>
      <c r="M228" s="267"/>
      <c r="N228" s="268"/>
      <c r="O228" s="268"/>
      <c r="P228" s="268"/>
      <c r="Q228" s="268"/>
      <c r="R228" s="268"/>
      <c r="S228" s="268"/>
      <c r="T228" s="26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70" t="s">
        <v>174</v>
      </c>
      <c r="AU228" s="270" t="s">
        <v>82</v>
      </c>
      <c r="AV228" s="13" t="s">
        <v>82</v>
      </c>
      <c r="AW228" s="13" t="s">
        <v>30</v>
      </c>
      <c r="AX228" s="13" t="s">
        <v>73</v>
      </c>
      <c r="AY228" s="270" t="s">
        <v>161</v>
      </c>
    </row>
    <row r="229" s="14" customFormat="1">
      <c r="A229" s="14"/>
      <c r="B229" s="282"/>
      <c r="C229" s="283"/>
      <c r="D229" s="254" t="s">
        <v>174</v>
      </c>
      <c r="E229" s="284" t="s">
        <v>1</v>
      </c>
      <c r="F229" s="285" t="s">
        <v>330</v>
      </c>
      <c r="G229" s="283"/>
      <c r="H229" s="286">
        <v>30.699999999999999</v>
      </c>
      <c r="I229" s="287"/>
      <c r="J229" s="283"/>
      <c r="K229" s="283"/>
      <c r="L229" s="288"/>
      <c r="M229" s="289"/>
      <c r="N229" s="290"/>
      <c r="O229" s="290"/>
      <c r="P229" s="290"/>
      <c r="Q229" s="290"/>
      <c r="R229" s="290"/>
      <c r="S229" s="290"/>
      <c r="T229" s="291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92" t="s">
        <v>174</v>
      </c>
      <c r="AU229" s="292" t="s">
        <v>82</v>
      </c>
      <c r="AV229" s="14" t="s">
        <v>168</v>
      </c>
      <c r="AW229" s="14" t="s">
        <v>30</v>
      </c>
      <c r="AX229" s="14" t="s">
        <v>80</v>
      </c>
      <c r="AY229" s="292" t="s">
        <v>161</v>
      </c>
    </row>
    <row r="230" s="2" customFormat="1" ht="24.15" customHeight="1">
      <c r="A230" s="37"/>
      <c r="B230" s="38"/>
      <c r="C230" s="272" t="s">
        <v>7</v>
      </c>
      <c r="D230" s="272" t="s">
        <v>214</v>
      </c>
      <c r="E230" s="273" t="s">
        <v>565</v>
      </c>
      <c r="F230" s="274" t="s">
        <v>566</v>
      </c>
      <c r="G230" s="275" t="s">
        <v>285</v>
      </c>
      <c r="H230" s="276">
        <v>30.699999999999999</v>
      </c>
      <c r="I230" s="277"/>
      <c r="J230" s="278">
        <f>ROUND(I230*H230,2)</f>
        <v>0</v>
      </c>
      <c r="K230" s="274" t="s">
        <v>1</v>
      </c>
      <c r="L230" s="279"/>
      <c r="M230" s="280" t="s">
        <v>1</v>
      </c>
      <c r="N230" s="281" t="s">
        <v>38</v>
      </c>
      <c r="O230" s="90"/>
      <c r="P230" s="250">
        <f>O230*H230</f>
        <v>0</v>
      </c>
      <c r="Q230" s="250">
        <v>0.0166</v>
      </c>
      <c r="R230" s="250">
        <f>Q230*H230</f>
        <v>0.50961999999999996</v>
      </c>
      <c r="S230" s="250">
        <v>0</v>
      </c>
      <c r="T230" s="25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52" t="s">
        <v>217</v>
      </c>
      <c r="AT230" s="252" t="s">
        <v>214</v>
      </c>
      <c r="AU230" s="252" t="s">
        <v>82</v>
      </c>
      <c r="AY230" s="16" t="s">
        <v>161</v>
      </c>
      <c r="BE230" s="253">
        <f>IF(N230="základní",J230,0)</f>
        <v>0</v>
      </c>
      <c r="BF230" s="253">
        <f>IF(N230="snížená",J230,0)</f>
        <v>0</v>
      </c>
      <c r="BG230" s="253">
        <f>IF(N230="zákl. přenesená",J230,0)</f>
        <v>0</v>
      </c>
      <c r="BH230" s="253">
        <f>IF(N230="sníž. přenesená",J230,0)</f>
        <v>0</v>
      </c>
      <c r="BI230" s="253">
        <f>IF(N230="nulová",J230,0)</f>
        <v>0</v>
      </c>
      <c r="BJ230" s="16" t="s">
        <v>80</v>
      </c>
      <c r="BK230" s="253">
        <f>ROUND(I230*H230,2)</f>
        <v>0</v>
      </c>
      <c r="BL230" s="16" t="s">
        <v>168</v>
      </c>
      <c r="BM230" s="252" t="s">
        <v>567</v>
      </c>
    </row>
    <row r="231" s="2" customFormat="1">
      <c r="A231" s="37"/>
      <c r="B231" s="38"/>
      <c r="C231" s="39"/>
      <c r="D231" s="254" t="s">
        <v>170</v>
      </c>
      <c r="E231" s="39"/>
      <c r="F231" s="255" t="s">
        <v>568</v>
      </c>
      <c r="G231" s="39"/>
      <c r="H231" s="39"/>
      <c r="I231" s="209"/>
      <c r="J231" s="39"/>
      <c r="K231" s="39"/>
      <c r="L231" s="43"/>
      <c r="M231" s="256"/>
      <c r="N231" s="257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170</v>
      </c>
      <c r="AU231" s="16" t="s">
        <v>82</v>
      </c>
    </row>
    <row r="232" s="12" customFormat="1" ht="22.8" customHeight="1">
      <c r="A232" s="12"/>
      <c r="B232" s="225"/>
      <c r="C232" s="226"/>
      <c r="D232" s="227" t="s">
        <v>72</v>
      </c>
      <c r="E232" s="239" t="s">
        <v>359</v>
      </c>
      <c r="F232" s="239" t="s">
        <v>360</v>
      </c>
      <c r="G232" s="226"/>
      <c r="H232" s="226"/>
      <c r="I232" s="229"/>
      <c r="J232" s="240">
        <f>BK232</f>
        <v>0</v>
      </c>
      <c r="K232" s="226"/>
      <c r="L232" s="231"/>
      <c r="M232" s="232"/>
      <c r="N232" s="233"/>
      <c r="O232" s="233"/>
      <c r="P232" s="234">
        <f>SUM(P233:P249)</f>
        <v>0</v>
      </c>
      <c r="Q232" s="233"/>
      <c r="R232" s="234">
        <f>SUM(R233:R249)</f>
        <v>0</v>
      </c>
      <c r="S232" s="233"/>
      <c r="T232" s="235">
        <f>SUM(T233:T249)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36" t="s">
        <v>80</v>
      </c>
      <c r="AT232" s="237" t="s">
        <v>72</v>
      </c>
      <c r="AU232" s="237" t="s">
        <v>80</v>
      </c>
      <c r="AY232" s="236" t="s">
        <v>161</v>
      </c>
      <c r="BK232" s="238">
        <f>SUM(BK233:BK249)</f>
        <v>0</v>
      </c>
    </row>
    <row r="233" s="2" customFormat="1" ht="24.15" customHeight="1">
      <c r="A233" s="37"/>
      <c r="B233" s="38"/>
      <c r="C233" s="241" t="s">
        <v>317</v>
      </c>
      <c r="D233" s="241" t="s">
        <v>163</v>
      </c>
      <c r="E233" s="242" t="s">
        <v>369</v>
      </c>
      <c r="F233" s="243" t="s">
        <v>221</v>
      </c>
      <c r="G233" s="244" t="s">
        <v>222</v>
      </c>
      <c r="H233" s="245">
        <v>44.351999999999997</v>
      </c>
      <c r="I233" s="246"/>
      <c r="J233" s="247">
        <f>ROUND(I233*H233,2)</f>
        <v>0</v>
      </c>
      <c r="K233" s="243" t="s">
        <v>167</v>
      </c>
      <c r="L233" s="43"/>
      <c r="M233" s="248" t="s">
        <v>1</v>
      </c>
      <c r="N233" s="249" t="s">
        <v>38</v>
      </c>
      <c r="O233" s="90"/>
      <c r="P233" s="250">
        <f>O233*H233</f>
        <v>0</v>
      </c>
      <c r="Q233" s="250">
        <v>0</v>
      </c>
      <c r="R233" s="250">
        <f>Q233*H233</f>
        <v>0</v>
      </c>
      <c r="S233" s="250">
        <v>0</v>
      </c>
      <c r="T233" s="25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52" t="s">
        <v>168</v>
      </c>
      <c r="AT233" s="252" t="s">
        <v>163</v>
      </c>
      <c r="AU233" s="252" t="s">
        <v>82</v>
      </c>
      <c r="AY233" s="16" t="s">
        <v>161</v>
      </c>
      <c r="BE233" s="253">
        <f>IF(N233="základní",J233,0)</f>
        <v>0</v>
      </c>
      <c r="BF233" s="253">
        <f>IF(N233="snížená",J233,0)</f>
        <v>0</v>
      </c>
      <c r="BG233" s="253">
        <f>IF(N233="zákl. přenesená",J233,0)</f>
        <v>0</v>
      </c>
      <c r="BH233" s="253">
        <f>IF(N233="sníž. přenesená",J233,0)</f>
        <v>0</v>
      </c>
      <c r="BI233" s="253">
        <f>IF(N233="nulová",J233,0)</f>
        <v>0</v>
      </c>
      <c r="BJ233" s="16" t="s">
        <v>80</v>
      </c>
      <c r="BK233" s="253">
        <f>ROUND(I233*H233,2)</f>
        <v>0</v>
      </c>
      <c r="BL233" s="16" t="s">
        <v>168</v>
      </c>
      <c r="BM233" s="252" t="s">
        <v>370</v>
      </c>
    </row>
    <row r="234" s="2" customFormat="1">
      <c r="A234" s="37"/>
      <c r="B234" s="38"/>
      <c r="C234" s="39"/>
      <c r="D234" s="254" t="s">
        <v>170</v>
      </c>
      <c r="E234" s="39"/>
      <c r="F234" s="255" t="s">
        <v>224</v>
      </c>
      <c r="G234" s="39"/>
      <c r="H234" s="39"/>
      <c r="I234" s="209"/>
      <c r="J234" s="39"/>
      <c r="K234" s="39"/>
      <c r="L234" s="43"/>
      <c r="M234" s="256"/>
      <c r="N234" s="257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170</v>
      </c>
      <c r="AU234" s="16" t="s">
        <v>82</v>
      </c>
    </row>
    <row r="235" s="2" customFormat="1">
      <c r="A235" s="37"/>
      <c r="B235" s="38"/>
      <c r="C235" s="39"/>
      <c r="D235" s="258" t="s">
        <v>172</v>
      </c>
      <c r="E235" s="39"/>
      <c r="F235" s="259" t="s">
        <v>371</v>
      </c>
      <c r="G235" s="39"/>
      <c r="H235" s="39"/>
      <c r="I235" s="209"/>
      <c r="J235" s="39"/>
      <c r="K235" s="39"/>
      <c r="L235" s="43"/>
      <c r="M235" s="256"/>
      <c r="N235" s="257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172</v>
      </c>
      <c r="AU235" s="16" t="s">
        <v>82</v>
      </c>
    </row>
    <row r="236" s="13" customFormat="1">
      <c r="A236" s="13"/>
      <c r="B236" s="260"/>
      <c r="C236" s="261"/>
      <c r="D236" s="254" t="s">
        <v>174</v>
      </c>
      <c r="E236" s="262" t="s">
        <v>1</v>
      </c>
      <c r="F236" s="263" t="s">
        <v>569</v>
      </c>
      <c r="G236" s="261"/>
      <c r="H236" s="264">
        <v>44.351999999999997</v>
      </c>
      <c r="I236" s="265"/>
      <c r="J236" s="261"/>
      <c r="K236" s="261"/>
      <c r="L236" s="266"/>
      <c r="M236" s="267"/>
      <c r="N236" s="268"/>
      <c r="O236" s="268"/>
      <c r="P236" s="268"/>
      <c r="Q236" s="268"/>
      <c r="R236" s="268"/>
      <c r="S236" s="268"/>
      <c r="T236" s="26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70" t="s">
        <v>174</v>
      </c>
      <c r="AU236" s="270" t="s">
        <v>82</v>
      </c>
      <c r="AV236" s="13" t="s">
        <v>82</v>
      </c>
      <c r="AW236" s="13" t="s">
        <v>30</v>
      </c>
      <c r="AX236" s="13" t="s">
        <v>80</v>
      </c>
      <c r="AY236" s="270" t="s">
        <v>161</v>
      </c>
    </row>
    <row r="237" s="2" customFormat="1" ht="21.75" customHeight="1">
      <c r="A237" s="37"/>
      <c r="B237" s="38"/>
      <c r="C237" s="241" t="s">
        <v>324</v>
      </c>
      <c r="D237" s="241" t="s">
        <v>163</v>
      </c>
      <c r="E237" s="242" t="s">
        <v>374</v>
      </c>
      <c r="F237" s="243" t="s">
        <v>375</v>
      </c>
      <c r="G237" s="244" t="s">
        <v>222</v>
      </c>
      <c r="H237" s="245">
        <v>44.351999999999997</v>
      </c>
      <c r="I237" s="246"/>
      <c r="J237" s="247">
        <f>ROUND(I237*H237,2)</f>
        <v>0</v>
      </c>
      <c r="K237" s="243" t="s">
        <v>167</v>
      </c>
      <c r="L237" s="43"/>
      <c r="M237" s="248" t="s">
        <v>1</v>
      </c>
      <c r="N237" s="249" t="s">
        <v>38</v>
      </c>
      <c r="O237" s="90"/>
      <c r="P237" s="250">
        <f>O237*H237</f>
        <v>0</v>
      </c>
      <c r="Q237" s="250">
        <v>0</v>
      </c>
      <c r="R237" s="250">
        <f>Q237*H237</f>
        <v>0</v>
      </c>
      <c r="S237" s="250">
        <v>0</v>
      </c>
      <c r="T237" s="25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52" t="s">
        <v>168</v>
      </c>
      <c r="AT237" s="252" t="s">
        <v>163</v>
      </c>
      <c r="AU237" s="252" t="s">
        <v>82</v>
      </c>
      <c r="AY237" s="16" t="s">
        <v>161</v>
      </c>
      <c r="BE237" s="253">
        <f>IF(N237="základní",J237,0)</f>
        <v>0</v>
      </c>
      <c r="BF237" s="253">
        <f>IF(N237="snížená",J237,0)</f>
        <v>0</v>
      </c>
      <c r="BG237" s="253">
        <f>IF(N237="zákl. přenesená",J237,0)</f>
        <v>0</v>
      </c>
      <c r="BH237" s="253">
        <f>IF(N237="sníž. přenesená",J237,0)</f>
        <v>0</v>
      </c>
      <c r="BI237" s="253">
        <f>IF(N237="nulová",J237,0)</f>
        <v>0</v>
      </c>
      <c r="BJ237" s="16" t="s">
        <v>80</v>
      </c>
      <c r="BK237" s="253">
        <f>ROUND(I237*H237,2)</f>
        <v>0</v>
      </c>
      <c r="BL237" s="16" t="s">
        <v>168</v>
      </c>
      <c r="BM237" s="252" t="s">
        <v>376</v>
      </c>
    </row>
    <row r="238" s="2" customFormat="1">
      <c r="A238" s="37"/>
      <c r="B238" s="38"/>
      <c r="C238" s="39"/>
      <c r="D238" s="254" t="s">
        <v>170</v>
      </c>
      <c r="E238" s="39"/>
      <c r="F238" s="255" t="s">
        <v>377</v>
      </c>
      <c r="G238" s="39"/>
      <c r="H238" s="39"/>
      <c r="I238" s="209"/>
      <c r="J238" s="39"/>
      <c r="K238" s="39"/>
      <c r="L238" s="43"/>
      <c r="M238" s="256"/>
      <c r="N238" s="257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170</v>
      </c>
      <c r="AU238" s="16" t="s">
        <v>82</v>
      </c>
    </row>
    <row r="239" s="2" customFormat="1">
      <c r="A239" s="37"/>
      <c r="B239" s="38"/>
      <c r="C239" s="39"/>
      <c r="D239" s="258" t="s">
        <v>172</v>
      </c>
      <c r="E239" s="39"/>
      <c r="F239" s="259" t="s">
        <v>378</v>
      </c>
      <c r="G239" s="39"/>
      <c r="H239" s="39"/>
      <c r="I239" s="209"/>
      <c r="J239" s="39"/>
      <c r="K239" s="39"/>
      <c r="L239" s="43"/>
      <c r="M239" s="256"/>
      <c r="N239" s="257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172</v>
      </c>
      <c r="AU239" s="16" t="s">
        <v>82</v>
      </c>
    </row>
    <row r="240" s="13" customFormat="1">
      <c r="A240" s="13"/>
      <c r="B240" s="260"/>
      <c r="C240" s="261"/>
      <c r="D240" s="254" t="s">
        <v>174</v>
      </c>
      <c r="E240" s="262" t="s">
        <v>1</v>
      </c>
      <c r="F240" s="263" t="s">
        <v>569</v>
      </c>
      <c r="G240" s="261"/>
      <c r="H240" s="264">
        <v>44.351999999999997</v>
      </c>
      <c r="I240" s="265"/>
      <c r="J240" s="261"/>
      <c r="K240" s="261"/>
      <c r="L240" s="266"/>
      <c r="M240" s="267"/>
      <c r="N240" s="268"/>
      <c r="O240" s="268"/>
      <c r="P240" s="268"/>
      <c r="Q240" s="268"/>
      <c r="R240" s="268"/>
      <c r="S240" s="268"/>
      <c r="T240" s="26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70" t="s">
        <v>174</v>
      </c>
      <c r="AU240" s="270" t="s">
        <v>82</v>
      </c>
      <c r="AV240" s="13" t="s">
        <v>82</v>
      </c>
      <c r="AW240" s="13" t="s">
        <v>30</v>
      </c>
      <c r="AX240" s="13" t="s">
        <v>73</v>
      </c>
      <c r="AY240" s="270" t="s">
        <v>161</v>
      </c>
    </row>
    <row r="241" s="14" customFormat="1">
      <c r="A241" s="14"/>
      <c r="B241" s="282"/>
      <c r="C241" s="283"/>
      <c r="D241" s="254" t="s">
        <v>174</v>
      </c>
      <c r="E241" s="284" t="s">
        <v>111</v>
      </c>
      <c r="F241" s="285" t="s">
        <v>330</v>
      </c>
      <c r="G241" s="283"/>
      <c r="H241" s="286">
        <v>44.351999999999997</v>
      </c>
      <c r="I241" s="287"/>
      <c r="J241" s="283"/>
      <c r="K241" s="283"/>
      <c r="L241" s="288"/>
      <c r="M241" s="289"/>
      <c r="N241" s="290"/>
      <c r="O241" s="290"/>
      <c r="P241" s="290"/>
      <c r="Q241" s="290"/>
      <c r="R241" s="290"/>
      <c r="S241" s="290"/>
      <c r="T241" s="29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92" t="s">
        <v>174</v>
      </c>
      <c r="AU241" s="292" t="s">
        <v>82</v>
      </c>
      <c r="AV241" s="14" t="s">
        <v>168</v>
      </c>
      <c r="AW241" s="14" t="s">
        <v>30</v>
      </c>
      <c r="AX241" s="14" t="s">
        <v>80</v>
      </c>
      <c r="AY241" s="292" t="s">
        <v>161</v>
      </c>
    </row>
    <row r="242" s="2" customFormat="1" ht="24.15" customHeight="1">
      <c r="A242" s="37"/>
      <c r="B242" s="38"/>
      <c r="C242" s="241" t="s">
        <v>331</v>
      </c>
      <c r="D242" s="241" t="s">
        <v>163</v>
      </c>
      <c r="E242" s="242" t="s">
        <v>380</v>
      </c>
      <c r="F242" s="243" t="s">
        <v>381</v>
      </c>
      <c r="G242" s="244" t="s">
        <v>222</v>
      </c>
      <c r="H242" s="245">
        <v>842.68799999999999</v>
      </c>
      <c r="I242" s="246"/>
      <c r="J242" s="247">
        <f>ROUND(I242*H242,2)</f>
        <v>0</v>
      </c>
      <c r="K242" s="243" t="s">
        <v>167</v>
      </c>
      <c r="L242" s="43"/>
      <c r="M242" s="248" t="s">
        <v>1</v>
      </c>
      <c r="N242" s="249" t="s">
        <v>38</v>
      </c>
      <c r="O242" s="90"/>
      <c r="P242" s="250">
        <f>O242*H242</f>
        <v>0</v>
      </c>
      <c r="Q242" s="250">
        <v>0</v>
      </c>
      <c r="R242" s="250">
        <f>Q242*H242</f>
        <v>0</v>
      </c>
      <c r="S242" s="250">
        <v>0</v>
      </c>
      <c r="T242" s="25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52" t="s">
        <v>168</v>
      </c>
      <c r="AT242" s="252" t="s">
        <v>163</v>
      </c>
      <c r="AU242" s="252" t="s">
        <v>82</v>
      </c>
      <c r="AY242" s="16" t="s">
        <v>161</v>
      </c>
      <c r="BE242" s="253">
        <f>IF(N242="základní",J242,0)</f>
        <v>0</v>
      </c>
      <c r="BF242" s="253">
        <f>IF(N242="snížená",J242,0)</f>
        <v>0</v>
      </c>
      <c r="BG242" s="253">
        <f>IF(N242="zákl. přenesená",J242,0)</f>
        <v>0</v>
      </c>
      <c r="BH242" s="253">
        <f>IF(N242="sníž. přenesená",J242,0)</f>
        <v>0</v>
      </c>
      <c r="BI242" s="253">
        <f>IF(N242="nulová",J242,0)</f>
        <v>0</v>
      </c>
      <c r="BJ242" s="16" t="s">
        <v>80</v>
      </c>
      <c r="BK242" s="253">
        <f>ROUND(I242*H242,2)</f>
        <v>0</v>
      </c>
      <c r="BL242" s="16" t="s">
        <v>168</v>
      </c>
      <c r="BM242" s="252" t="s">
        <v>382</v>
      </c>
    </row>
    <row r="243" s="2" customFormat="1">
      <c r="A243" s="37"/>
      <c r="B243" s="38"/>
      <c r="C243" s="39"/>
      <c r="D243" s="254" t="s">
        <v>170</v>
      </c>
      <c r="E243" s="39"/>
      <c r="F243" s="255" t="s">
        <v>383</v>
      </c>
      <c r="G243" s="39"/>
      <c r="H243" s="39"/>
      <c r="I243" s="209"/>
      <c r="J243" s="39"/>
      <c r="K243" s="39"/>
      <c r="L243" s="43"/>
      <c r="M243" s="256"/>
      <c r="N243" s="257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170</v>
      </c>
      <c r="AU243" s="16" t="s">
        <v>82</v>
      </c>
    </row>
    <row r="244" s="2" customFormat="1">
      <c r="A244" s="37"/>
      <c r="B244" s="38"/>
      <c r="C244" s="39"/>
      <c r="D244" s="258" t="s">
        <v>172</v>
      </c>
      <c r="E244" s="39"/>
      <c r="F244" s="259" t="s">
        <v>384</v>
      </c>
      <c r="G244" s="39"/>
      <c r="H244" s="39"/>
      <c r="I244" s="209"/>
      <c r="J244" s="39"/>
      <c r="K244" s="39"/>
      <c r="L244" s="43"/>
      <c r="M244" s="256"/>
      <c r="N244" s="257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172</v>
      </c>
      <c r="AU244" s="16" t="s">
        <v>82</v>
      </c>
    </row>
    <row r="245" s="13" customFormat="1">
      <c r="A245" s="13"/>
      <c r="B245" s="260"/>
      <c r="C245" s="261"/>
      <c r="D245" s="254" t="s">
        <v>174</v>
      </c>
      <c r="E245" s="262" t="s">
        <v>1</v>
      </c>
      <c r="F245" s="263" t="s">
        <v>385</v>
      </c>
      <c r="G245" s="261"/>
      <c r="H245" s="264">
        <v>842.68799999999999</v>
      </c>
      <c r="I245" s="265"/>
      <c r="J245" s="261"/>
      <c r="K245" s="261"/>
      <c r="L245" s="266"/>
      <c r="M245" s="267"/>
      <c r="N245" s="268"/>
      <c r="O245" s="268"/>
      <c r="P245" s="268"/>
      <c r="Q245" s="268"/>
      <c r="R245" s="268"/>
      <c r="S245" s="268"/>
      <c r="T245" s="26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70" t="s">
        <v>174</v>
      </c>
      <c r="AU245" s="270" t="s">
        <v>82</v>
      </c>
      <c r="AV245" s="13" t="s">
        <v>82</v>
      </c>
      <c r="AW245" s="13" t="s">
        <v>30</v>
      </c>
      <c r="AX245" s="13" t="s">
        <v>80</v>
      </c>
      <c r="AY245" s="270" t="s">
        <v>161</v>
      </c>
    </row>
    <row r="246" s="2" customFormat="1" ht="24.15" customHeight="1">
      <c r="A246" s="37"/>
      <c r="B246" s="38"/>
      <c r="C246" s="241" t="s">
        <v>336</v>
      </c>
      <c r="D246" s="241" t="s">
        <v>163</v>
      </c>
      <c r="E246" s="242" t="s">
        <v>414</v>
      </c>
      <c r="F246" s="243" t="s">
        <v>415</v>
      </c>
      <c r="G246" s="244" t="s">
        <v>222</v>
      </c>
      <c r="H246" s="245">
        <v>44.351999999999997</v>
      </c>
      <c r="I246" s="246"/>
      <c r="J246" s="247">
        <f>ROUND(I246*H246,2)</f>
        <v>0</v>
      </c>
      <c r="K246" s="243" t="s">
        <v>167</v>
      </c>
      <c r="L246" s="43"/>
      <c r="M246" s="248" t="s">
        <v>1</v>
      </c>
      <c r="N246" s="249" t="s">
        <v>38</v>
      </c>
      <c r="O246" s="90"/>
      <c r="P246" s="250">
        <f>O246*H246</f>
        <v>0</v>
      </c>
      <c r="Q246" s="250">
        <v>0</v>
      </c>
      <c r="R246" s="250">
        <f>Q246*H246</f>
        <v>0</v>
      </c>
      <c r="S246" s="250">
        <v>0</v>
      </c>
      <c r="T246" s="25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52" t="s">
        <v>168</v>
      </c>
      <c r="AT246" s="252" t="s">
        <v>163</v>
      </c>
      <c r="AU246" s="252" t="s">
        <v>82</v>
      </c>
      <c r="AY246" s="16" t="s">
        <v>161</v>
      </c>
      <c r="BE246" s="253">
        <f>IF(N246="základní",J246,0)</f>
        <v>0</v>
      </c>
      <c r="BF246" s="253">
        <f>IF(N246="snížená",J246,0)</f>
        <v>0</v>
      </c>
      <c r="BG246" s="253">
        <f>IF(N246="zákl. přenesená",J246,0)</f>
        <v>0</v>
      </c>
      <c r="BH246" s="253">
        <f>IF(N246="sníž. přenesená",J246,0)</f>
        <v>0</v>
      </c>
      <c r="BI246" s="253">
        <f>IF(N246="nulová",J246,0)</f>
        <v>0</v>
      </c>
      <c r="BJ246" s="16" t="s">
        <v>80</v>
      </c>
      <c r="BK246" s="253">
        <f>ROUND(I246*H246,2)</f>
        <v>0</v>
      </c>
      <c r="BL246" s="16" t="s">
        <v>168</v>
      </c>
      <c r="BM246" s="252" t="s">
        <v>416</v>
      </c>
    </row>
    <row r="247" s="2" customFormat="1">
      <c r="A247" s="37"/>
      <c r="B247" s="38"/>
      <c r="C247" s="39"/>
      <c r="D247" s="254" t="s">
        <v>170</v>
      </c>
      <c r="E247" s="39"/>
      <c r="F247" s="255" t="s">
        <v>417</v>
      </c>
      <c r="G247" s="39"/>
      <c r="H247" s="39"/>
      <c r="I247" s="209"/>
      <c r="J247" s="39"/>
      <c r="K247" s="39"/>
      <c r="L247" s="43"/>
      <c r="M247" s="256"/>
      <c r="N247" s="257"/>
      <c r="O247" s="90"/>
      <c r="P247" s="90"/>
      <c r="Q247" s="90"/>
      <c r="R247" s="90"/>
      <c r="S247" s="90"/>
      <c r="T247" s="91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6" t="s">
        <v>170</v>
      </c>
      <c r="AU247" s="16" t="s">
        <v>82</v>
      </c>
    </row>
    <row r="248" s="2" customFormat="1">
      <c r="A248" s="37"/>
      <c r="B248" s="38"/>
      <c r="C248" s="39"/>
      <c r="D248" s="258" t="s">
        <v>172</v>
      </c>
      <c r="E248" s="39"/>
      <c r="F248" s="259" t="s">
        <v>418</v>
      </c>
      <c r="G248" s="39"/>
      <c r="H248" s="39"/>
      <c r="I248" s="209"/>
      <c r="J248" s="39"/>
      <c r="K248" s="39"/>
      <c r="L248" s="43"/>
      <c r="M248" s="256"/>
      <c r="N248" s="257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172</v>
      </c>
      <c r="AU248" s="16" t="s">
        <v>82</v>
      </c>
    </row>
    <row r="249" s="13" customFormat="1">
      <c r="A249" s="13"/>
      <c r="B249" s="260"/>
      <c r="C249" s="261"/>
      <c r="D249" s="254" t="s">
        <v>174</v>
      </c>
      <c r="E249" s="262" t="s">
        <v>1</v>
      </c>
      <c r="F249" s="263" t="s">
        <v>569</v>
      </c>
      <c r="G249" s="261"/>
      <c r="H249" s="264">
        <v>44.351999999999997</v>
      </c>
      <c r="I249" s="265"/>
      <c r="J249" s="261"/>
      <c r="K249" s="261"/>
      <c r="L249" s="266"/>
      <c r="M249" s="267"/>
      <c r="N249" s="268"/>
      <c r="O249" s="268"/>
      <c r="P249" s="268"/>
      <c r="Q249" s="268"/>
      <c r="R249" s="268"/>
      <c r="S249" s="268"/>
      <c r="T249" s="26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70" t="s">
        <v>174</v>
      </c>
      <c r="AU249" s="270" t="s">
        <v>82</v>
      </c>
      <c r="AV249" s="13" t="s">
        <v>82</v>
      </c>
      <c r="AW249" s="13" t="s">
        <v>30</v>
      </c>
      <c r="AX249" s="13" t="s">
        <v>80</v>
      </c>
      <c r="AY249" s="270" t="s">
        <v>161</v>
      </c>
    </row>
    <row r="250" s="12" customFormat="1" ht="22.8" customHeight="1">
      <c r="A250" s="12"/>
      <c r="B250" s="225"/>
      <c r="C250" s="226"/>
      <c r="D250" s="227" t="s">
        <v>72</v>
      </c>
      <c r="E250" s="239" t="s">
        <v>431</v>
      </c>
      <c r="F250" s="239" t="s">
        <v>432</v>
      </c>
      <c r="G250" s="226"/>
      <c r="H250" s="226"/>
      <c r="I250" s="229"/>
      <c r="J250" s="240">
        <f>BK250</f>
        <v>0</v>
      </c>
      <c r="K250" s="226"/>
      <c r="L250" s="231"/>
      <c r="M250" s="232"/>
      <c r="N250" s="233"/>
      <c r="O250" s="233"/>
      <c r="P250" s="234">
        <f>SUM(P251:P253)</f>
        <v>0</v>
      </c>
      <c r="Q250" s="233"/>
      <c r="R250" s="234">
        <f>SUM(R251:R253)</f>
        <v>0</v>
      </c>
      <c r="S250" s="233"/>
      <c r="T250" s="235">
        <f>SUM(T251:T253)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36" t="s">
        <v>80</v>
      </c>
      <c r="AT250" s="237" t="s">
        <v>72</v>
      </c>
      <c r="AU250" s="237" t="s">
        <v>80</v>
      </c>
      <c r="AY250" s="236" t="s">
        <v>161</v>
      </c>
      <c r="BK250" s="238">
        <f>SUM(BK251:BK253)</f>
        <v>0</v>
      </c>
    </row>
    <row r="251" s="2" customFormat="1" ht="24.15" customHeight="1">
      <c r="A251" s="37"/>
      <c r="B251" s="38"/>
      <c r="C251" s="241" t="s">
        <v>340</v>
      </c>
      <c r="D251" s="241" t="s">
        <v>163</v>
      </c>
      <c r="E251" s="242" t="s">
        <v>570</v>
      </c>
      <c r="F251" s="243" t="s">
        <v>571</v>
      </c>
      <c r="G251" s="244" t="s">
        <v>222</v>
      </c>
      <c r="H251" s="245">
        <v>74.310000000000002</v>
      </c>
      <c r="I251" s="246"/>
      <c r="J251" s="247">
        <f>ROUND(I251*H251,2)</f>
        <v>0</v>
      </c>
      <c r="K251" s="243" t="s">
        <v>167</v>
      </c>
      <c r="L251" s="43"/>
      <c r="M251" s="248" t="s">
        <v>1</v>
      </c>
      <c r="N251" s="249" t="s">
        <v>38</v>
      </c>
      <c r="O251" s="90"/>
      <c r="P251" s="250">
        <f>O251*H251</f>
        <v>0</v>
      </c>
      <c r="Q251" s="250">
        <v>0</v>
      </c>
      <c r="R251" s="250">
        <f>Q251*H251</f>
        <v>0</v>
      </c>
      <c r="S251" s="250">
        <v>0</v>
      </c>
      <c r="T251" s="251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52" t="s">
        <v>168</v>
      </c>
      <c r="AT251" s="252" t="s">
        <v>163</v>
      </c>
      <c r="AU251" s="252" t="s">
        <v>82</v>
      </c>
      <c r="AY251" s="16" t="s">
        <v>161</v>
      </c>
      <c r="BE251" s="253">
        <f>IF(N251="základní",J251,0)</f>
        <v>0</v>
      </c>
      <c r="BF251" s="253">
        <f>IF(N251="snížená",J251,0)</f>
        <v>0</v>
      </c>
      <c r="BG251" s="253">
        <f>IF(N251="zákl. přenesená",J251,0)</f>
        <v>0</v>
      </c>
      <c r="BH251" s="253">
        <f>IF(N251="sníž. přenesená",J251,0)</f>
        <v>0</v>
      </c>
      <c r="BI251" s="253">
        <f>IF(N251="nulová",J251,0)</f>
        <v>0</v>
      </c>
      <c r="BJ251" s="16" t="s">
        <v>80</v>
      </c>
      <c r="BK251" s="253">
        <f>ROUND(I251*H251,2)</f>
        <v>0</v>
      </c>
      <c r="BL251" s="16" t="s">
        <v>168</v>
      </c>
      <c r="BM251" s="252" t="s">
        <v>572</v>
      </c>
    </row>
    <row r="252" s="2" customFormat="1">
      <c r="A252" s="37"/>
      <c r="B252" s="38"/>
      <c r="C252" s="39"/>
      <c r="D252" s="254" t="s">
        <v>170</v>
      </c>
      <c r="E252" s="39"/>
      <c r="F252" s="255" t="s">
        <v>573</v>
      </c>
      <c r="G252" s="39"/>
      <c r="H252" s="39"/>
      <c r="I252" s="209"/>
      <c r="J252" s="39"/>
      <c r="K252" s="39"/>
      <c r="L252" s="43"/>
      <c r="M252" s="256"/>
      <c r="N252" s="257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170</v>
      </c>
      <c r="AU252" s="16" t="s">
        <v>82</v>
      </c>
    </row>
    <row r="253" s="2" customFormat="1">
      <c r="A253" s="37"/>
      <c r="B253" s="38"/>
      <c r="C253" s="39"/>
      <c r="D253" s="258" t="s">
        <v>172</v>
      </c>
      <c r="E253" s="39"/>
      <c r="F253" s="259" t="s">
        <v>574</v>
      </c>
      <c r="G253" s="39"/>
      <c r="H253" s="39"/>
      <c r="I253" s="209"/>
      <c r="J253" s="39"/>
      <c r="K253" s="39"/>
      <c r="L253" s="43"/>
      <c r="M253" s="293"/>
      <c r="N253" s="294"/>
      <c r="O253" s="295"/>
      <c r="P253" s="295"/>
      <c r="Q253" s="295"/>
      <c r="R253" s="295"/>
      <c r="S253" s="295"/>
      <c r="T253" s="296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172</v>
      </c>
      <c r="AU253" s="16" t="s">
        <v>82</v>
      </c>
    </row>
    <row r="254" s="2" customFormat="1" ht="6.96" customHeight="1">
      <c r="A254" s="37"/>
      <c r="B254" s="65"/>
      <c r="C254" s="66"/>
      <c r="D254" s="66"/>
      <c r="E254" s="66"/>
      <c r="F254" s="66"/>
      <c r="G254" s="66"/>
      <c r="H254" s="66"/>
      <c r="I254" s="66"/>
      <c r="J254" s="66"/>
      <c r="K254" s="66"/>
      <c r="L254" s="43"/>
      <c r="M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</row>
  </sheetData>
  <sheetProtection sheet="1" autoFilter="0" formatColumns="0" formatRows="0" objects="1" scenarios="1" spinCount="100000" saltValue="KeYDZKTnpbsyvLDiF8iWOD1au6IVsl0UIYs+AlaIgQF3vO8g4H3+OzfohCGwcQ+f9179+rbYPsdtYJkQ7eUDGA==" hashValue="thgJjRiiQqaqP//HJF/ZQR0euFKWnTCKrEQThPaLQCV1ocUe55MW6lHh/NmzLfbFrMEW/9+YXPki7tHdDzMDPg==" algorithmName="SHA-512" password="CC35"/>
  <autoFilter ref="C137:K253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0:F110"/>
    <mergeCell ref="D111:F111"/>
    <mergeCell ref="D112:F112"/>
    <mergeCell ref="D113:F113"/>
    <mergeCell ref="D114:F114"/>
    <mergeCell ref="E126:H126"/>
    <mergeCell ref="E128:H128"/>
    <mergeCell ref="E130:H130"/>
    <mergeCell ref="L2:V2"/>
  </mergeCells>
  <hyperlinks>
    <hyperlink ref="F143" r:id="rId1" display="https://podminky.urs.cz/item/CS_URS_2022_02/113107164"/>
    <hyperlink ref="F147" r:id="rId2" display="https://podminky.urs.cz/item/CS_URS_2022_02/122252203"/>
    <hyperlink ref="F152" r:id="rId3" display="https://podminky.urs.cz/item/CS_URS_2022_02/132212231"/>
    <hyperlink ref="F158" r:id="rId4" display="https://podminky.urs.cz/item/CS_URS_2022_02/162751117"/>
    <hyperlink ref="F165" r:id="rId5" display="https://podminky.urs.cz/item/CS_URS_2022_02/162751119"/>
    <hyperlink ref="F170" r:id="rId6" display="https://podminky.urs.cz/item/CS_URS_2022_02/171152111"/>
    <hyperlink ref="F178" r:id="rId7" display="https://podminky.urs.cz/item/CS_URS_2022_02/171201221"/>
    <hyperlink ref="F183" r:id="rId8" display="https://podminky.urs.cz/item/CS_URS_2022_02/171251201"/>
    <hyperlink ref="F188" r:id="rId9" display="https://podminky.urs.cz/item/CS_URS_2022_02/175111101"/>
    <hyperlink ref="F196" r:id="rId10" display="https://podminky.urs.cz/item/CS_URS_2022_02/451573111"/>
    <hyperlink ref="F201" r:id="rId11" display="https://podminky.urs.cz/item/CS_URS_2022_02/564861112"/>
    <hyperlink ref="F205" r:id="rId12" display="https://podminky.urs.cz/item/CS_URS_2022_02/596412212"/>
    <hyperlink ref="F212" r:id="rId13" display="https://podminky.urs.cz/item/CS_URS_2022_02/871350430"/>
    <hyperlink ref="F219" r:id="rId14" display="https://podminky.urs.cz/item/CS_URS_2022_02/916131213"/>
    <hyperlink ref="F226" r:id="rId15" display="https://podminky.urs.cz/item/CS_URS_2022_02/935113212"/>
    <hyperlink ref="F235" r:id="rId16" display="https://podminky.urs.cz/item/CS_URS_2022_02/997013655"/>
    <hyperlink ref="F239" r:id="rId17" display="https://podminky.urs.cz/item/CS_URS_2022_02/997221551"/>
    <hyperlink ref="F244" r:id="rId18" display="https://podminky.urs.cz/item/CS_URS_2022_02/997221559"/>
    <hyperlink ref="F248" r:id="rId19" display="https://podminky.urs.cz/item/CS_URS_2022_02/997221611"/>
    <hyperlink ref="F253" r:id="rId20" display="https://podminky.urs.cz/item/CS_URS_2022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102</v>
      </c>
      <c r="AZ2" s="145" t="s">
        <v>439</v>
      </c>
      <c r="BA2" s="145" t="s">
        <v>1</v>
      </c>
      <c r="BB2" s="145" t="s">
        <v>1</v>
      </c>
      <c r="BC2" s="145" t="s">
        <v>819</v>
      </c>
      <c r="BD2" s="145" t="s">
        <v>82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9"/>
      <c r="AT3" s="16" t="s">
        <v>82</v>
      </c>
      <c r="AZ3" s="145" t="s">
        <v>109</v>
      </c>
      <c r="BA3" s="145" t="s">
        <v>1</v>
      </c>
      <c r="BB3" s="145" t="s">
        <v>1</v>
      </c>
      <c r="BC3" s="145" t="s">
        <v>820</v>
      </c>
      <c r="BD3" s="145" t="s">
        <v>82</v>
      </c>
    </row>
    <row r="4" s="1" customFormat="1" ht="24.96" customHeight="1">
      <c r="B4" s="19"/>
      <c r="D4" s="148" t="s">
        <v>113</v>
      </c>
      <c r="L4" s="19"/>
      <c r="M4" s="149" t="s">
        <v>10</v>
      </c>
      <c r="AT4" s="16" t="s">
        <v>4</v>
      </c>
      <c r="AZ4" s="145" t="s">
        <v>111</v>
      </c>
      <c r="BA4" s="145" t="s">
        <v>1</v>
      </c>
      <c r="BB4" s="145" t="s">
        <v>1</v>
      </c>
      <c r="BC4" s="145" t="s">
        <v>821</v>
      </c>
      <c r="BD4" s="145" t="s">
        <v>82</v>
      </c>
    </row>
    <row r="5" s="1" customFormat="1" ht="6.96" customHeight="1">
      <c r="B5" s="19"/>
      <c r="L5" s="19"/>
      <c r="AZ5" s="145" t="s">
        <v>114</v>
      </c>
      <c r="BA5" s="145" t="s">
        <v>1</v>
      </c>
      <c r="BB5" s="145" t="s">
        <v>1</v>
      </c>
      <c r="BC5" s="145" t="s">
        <v>822</v>
      </c>
      <c r="BD5" s="145" t="s">
        <v>82</v>
      </c>
    </row>
    <row r="6" s="1" customFormat="1" ht="12" customHeight="1">
      <c r="B6" s="19"/>
      <c r="D6" s="150" t="s">
        <v>16</v>
      </c>
      <c r="L6" s="19"/>
    </row>
    <row r="7" s="1" customFormat="1" ht="16.5" customHeight="1">
      <c r="B7" s="19"/>
      <c r="E7" s="151" t="str">
        <f>'Rekapitulace stavby'!K6</f>
        <v>Oprava místních komunikací Na Kopci v obci Kravsko</v>
      </c>
      <c r="F7" s="150"/>
      <c r="G7" s="150"/>
      <c r="H7" s="150"/>
      <c r="L7" s="19"/>
    </row>
    <row r="8" s="1" customFormat="1" ht="12" customHeight="1">
      <c r="B8" s="19"/>
      <c r="D8" s="150" t="s">
        <v>118</v>
      </c>
      <c r="L8" s="19"/>
    </row>
    <row r="9" s="2" customFormat="1" ht="16.5" customHeight="1">
      <c r="A9" s="37"/>
      <c r="B9" s="43"/>
      <c r="C9" s="37"/>
      <c r="D9" s="37"/>
      <c r="E9" s="151" t="s">
        <v>823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0" t="s">
        <v>120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2" t="s">
        <v>824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0" t="s">
        <v>18</v>
      </c>
      <c r="E13" s="37"/>
      <c r="F13" s="140" t="s">
        <v>1</v>
      </c>
      <c r="G13" s="37"/>
      <c r="H13" s="37"/>
      <c r="I13" s="150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0" t="s">
        <v>20</v>
      </c>
      <c r="E14" s="37"/>
      <c r="F14" s="140" t="s">
        <v>21</v>
      </c>
      <c r="G14" s="37"/>
      <c r="H14" s="37"/>
      <c r="I14" s="150" t="s">
        <v>22</v>
      </c>
      <c r="J14" s="153" t="str">
        <f>'Rekapitulace stavby'!AN8</f>
        <v>26. 11. 2021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0" t="s">
        <v>24</v>
      </c>
      <c r="E16" s="37"/>
      <c r="F16" s="37"/>
      <c r="G16" s="37"/>
      <c r="H16" s="37"/>
      <c r="I16" s="150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 xml:space="preserve"> </v>
      </c>
      <c r="F17" s="37"/>
      <c r="G17" s="37"/>
      <c r="H17" s="37"/>
      <c r="I17" s="150" t="s">
        <v>26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0" t="s">
        <v>27</v>
      </c>
      <c r="E19" s="37"/>
      <c r="F19" s="37"/>
      <c r="G19" s="37"/>
      <c r="H19" s="37"/>
      <c r="I19" s="150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50" t="s">
        <v>26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0" t="s">
        <v>29</v>
      </c>
      <c r="E22" s="37"/>
      <c r="F22" s="37"/>
      <c r="G22" s="37"/>
      <c r="H22" s="37"/>
      <c r="I22" s="150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 xml:space="preserve"> </v>
      </c>
      <c r="F23" s="37"/>
      <c r="G23" s="37"/>
      <c r="H23" s="37"/>
      <c r="I23" s="150" t="s">
        <v>26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0" t="s">
        <v>31</v>
      </c>
      <c r="E25" s="37"/>
      <c r="F25" s="37"/>
      <c r="G25" s="37"/>
      <c r="H25" s="37"/>
      <c r="I25" s="150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50" t="s">
        <v>26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0" t="s">
        <v>32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8"/>
      <c r="E31" s="158"/>
      <c r="F31" s="158"/>
      <c r="G31" s="158"/>
      <c r="H31" s="158"/>
      <c r="I31" s="158"/>
      <c r="J31" s="158"/>
      <c r="K31" s="15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140" t="s">
        <v>122</v>
      </c>
      <c r="E32" s="37"/>
      <c r="F32" s="37"/>
      <c r="G32" s="37"/>
      <c r="H32" s="37"/>
      <c r="I32" s="37"/>
      <c r="J32" s="159">
        <f>J98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0" t="s">
        <v>123</v>
      </c>
      <c r="E33" s="37"/>
      <c r="F33" s="37"/>
      <c r="G33" s="37"/>
      <c r="H33" s="37"/>
      <c r="I33" s="37"/>
      <c r="J33" s="159">
        <f>J108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25.44" customHeight="1">
      <c r="A34" s="37"/>
      <c r="B34" s="43"/>
      <c r="C34" s="37"/>
      <c r="D34" s="161" t="s">
        <v>33</v>
      </c>
      <c r="E34" s="37"/>
      <c r="F34" s="37"/>
      <c r="G34" s="37"/>
      <c r="H34" s="37"/>
      <c r="I34" s="37"/>
      <c r="J34" s="162">
        <f>ROUND(J32 + J33,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6.96" customHeight="1">
      <c r="A35" s="37"/>
      <c r="B35" s="43"/>
      <c r="C35" s="37"/>
      <c r="D35" s="158"/>
      <c r="E35" s="158"/>
      <c r="F35" s="158"/>
      <c r="G35" s="158"/>
      <c r="H35" s="158"/>
      <c r="I35" s="158"/>
      <c r="J35" s="158"/>
      <c r="K35" s="158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37"/>
      <c r="F36" s="163" t="s">
        <v>35</v>
      </c>
      <c r="G36" s="37"/>
      <c r="H36" s="37"/>
      <c r="I36" s="163" t="s">
        <v>34</v>
      </c>
      <c r="J36" s="163" t="s">
        <v>36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14.4" customHeight="1">
      <c r="A37" s="37"/>
      <c r="B37" s="43"/>
      <c r="C37" s="37"/>
      <c r="D37" s="164" t="s">
        <v>37</v>
      </c>
      <c r="E37" s="150" t="s">
        <v>38</v>
      </c>
      <c r="F37" s="165">
        <f>ROUND((SUM(BE108:BE115) + SUM(BE137:BE309)),  2)</f>
        <v>0</v>
      </c>
      <c r="G37" s="37"/>
      <c r="H37" s="37"/>
      <c r="I37" s="166">
        <v>0.20999999999999999</v>
      </c>
      <c r="J37" s="165">
        <f>ROUND(((SUM(BE108:BE115) + SUM(BE137:BE309))*I37),  2)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150" t="s">
        <v>39</v>
      </c>
      <c r="F38" s="165">
        <f>ROUND((SUM(BF108:BF115) + SUM(BF137:BF309)),  2)</f>
        <v>0</v>
      </c>
      <c r="G38" s="37"/>
      <c r="H38" s="37"/>
      <c r="I38" s="166">
        <v>0.14999999999999999</v>
      </c>
      <c r="J38" s="165">
        <f>ROUND(((SUM(BF108:BF115) + SUM(BF137:BF309))*I38),  2)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0" t="s">
        <v>40</v>
      </c>
      <c r="F39" s="165">
        <f>ROUND((SUM(BG108:BG115) + SUM(BG137:BG309)),  2)</f>
        <v>0</v>
      </c>
      <c r="G39" s="37"/>
      <c r="H39" s="37"/>
      <c r="I39" s="166">
        <v>0.20999999999999999</v>
      </c>
      <c r="J39" s="165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150" t="s">
        <v>41</v>
      </c>
      <c r="F40" s="165">
        <f>ROUND((SUM(BH108:BH115) + SUM(BH137:BH309)),  2)</f>
        <v>0</v>
      </c>
      <c r="G40" s="37"/>
      <c r="H40" s="37"/>
      <c r="I40" s="166">
        <v>0.14999999999999999</v>
      </c>
      <c r="J40" s="165">
        <f>0</f>
        <v>0</v>
      </c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14.4" customHeight="1">
      <c r="A41" s="37"/>
      <c r="B41" s="43"/>
      <c r="C41" s="37"/>
      <c r="D41" s="37"/>
      <c r="E41" s="150" t="s">
        <v>42</v>
      </c>
      <c r="F41" s="165">
        <f>ROUND((SUM(BI108:BI115) + SUM(BI137:BI309)),  2)</f>
        <v>0</v>
      </c>
      <c r="G41" s="37"/>
      <c r="H41" s="37"/>
      <c r="I41" s="166">
        <v>0</v>
      </c>
      <c r="J41" s="165">
        <f>0</f>
        <v>0</v>
      </c>
      <c r="K41" s="37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6.96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5.44" customHeight="1">
      <c r="A43" s="37"/>
      <c r="B43" s="43"/>
      <c r="C43" s="167"/>
      <c r="D43" s="168" t="s">
        <v>43</v>
      </c>
      <c r="E43" s="169"/>
      <c r="F43" s="169"/>
      <c r="G43" s="170" t="s">
        <v>44</v>
      </c>
      <c r="H43" s="171" t="s">
        <v>45</v>
      </c>
      <c r="I43" s="169"/>
      <c r="J43" s="172">
        <f>SUM(J34:J41)</f>
        <v>0</v>
      </c>
      <c r="K43" s="173"/>
      <c r="L43" s="62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14.4" customHeight="1">
      <c r="A44" s="37"/>
      <c r="B44" s="43"/>
      <c r="C44" s="37"/>
      <c r="D44" s="37"/>
      <c r="E44" s="37"/>
      <c r="F44" s="37"/>
      <c r="G44" s="37"/>
      <c r="H44" s="37"/>
      <c r="I44" s="37"/>
      <c r="J44" s="37"/>
      <c r="K44" s="37"/>
      <c r="L44" s="62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4" t="s">
        <v>46</v>
      </c>
      <c r="E50" s="175"/>
      <c r="F50" s="175"/>
      <c r="G50" s="174" t="s">
        <v>47</v>
      </c>
      <c r="H50" s="175"/>
      <c r="I50" s="175"/>
      <c r="J50" s="175"/>
      <c r="K50" s="175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6" t="s">
        <v>48</v>
      </c>
      <c r="E61" s="177"/>
      <c r="F61" s="178" t="s">
        <v>49</v>
      </c>
      <c r="G61" s="176" t="s">
        <v>48</v>
      </c>
      <c r="H61" s="177"/>
      <c r="I61" s="177"/>
      <c r="J61" s="179" t="s">
        <v>49</v>
      </c>
      <c r="K61" s="177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4" t="s">
        <v>50</v>
      </c>
      <c r="E65" s="180"/>
      <c r="F65" s="180"/>
      <c r="G65" s="174" t="s">
        <v>51</v>
      </c>
      <c r="H65" s="180"/>
      <c r="I65" s="180"/>
      <c r="J65" s="180"/>
      <c r="K65" s="180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6" t="s">
        <v>48</v>
      </c>
      <c r="E76" s="177"/>
      <c r="F76" s="178" t="s">
        <v>49</v>
      </c>
      <c r="G76" s="176" t="s">
        <v>48</v>
      </c>
      <c r="H76" s="177"/>
      <c r="I76" s="177"/>
      <c r="J76" s="179" t="s">
        <v>49</v>
      </c>
      <c r="K76" s="177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5" t="str">
        <f>E7</f>
        <v>Oprava místních komunikací Na Kopci v obci Kravsko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118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5" t="s">
        <v>823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120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001 - Místní komunikace 3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 xml:space="preserve"> </v>
      </c>
      <c r="G91" s="39"/>
      <c r="H91" s="39"/>
      <c r="I91" s="31" t="s">
        <v>22</v>
      </c>
      <c r="J91" s="78" t="str">
        <f>IF(J14="","",J14)</f>
        <v>26. 11. 2021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 xml:space="preserve"> </v>
      </c>
      <c r="G93" s="39"/>
      <c r="H93" s="39"/>
      <c r="I93" s="31" t="s">
        <v>29</v>
      </c>
      <c r="J93" s="35" t="str">
        <f>E23</f>
        <v xml:space="preserve"> 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27</v>
      </c>
      <c r="D94" s="39"/>
      <c r="E94" s="39"/>
      <c r="F94" s="26" t="str">
        <f>IF(E20="","",E20)</f>
        <v>Vyplň údaj</v>
      </c>
      <c r="G94" s="39"/>
      <c r="H94" s="39"/>
      <c r="I94" s="31" t="s">
        <v>31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6" t="s">
        <v>125</v>
      </c>
      <c r="D96" s="187"/>
      <c r="E96" s="187"/>
      <c r="F96" s="187"/>
      <c r="G96" s="187"/>
      <c r="H96" s="187"/>
      <c r="I96" s="187"/>
      <c r="J96" s="188" t="s">
        <v>126</v>
      </c>
      <c r="K96" s="187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9" t="s">
        <v>127</v>
      </c>
      <c r="D98" s="39"/>
      <c r="E98" s="39"/>
      <c r="F98" s="39"/>
      <c r="G98" s="39"/>
      <c r="H98" s="39"/>
      <c r="I98" s="39"/>
      <c r="J98" s="109">
        <f>J137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128</v>
      </c>
    </row>
    <row r="99" s="9" customFormat="1" ht="24.96" customHeight="1">
      <c r="A99" s="9"/>
      <c r="B99" s="190"/>
      <c r="C99" s="191"/>
      <c r="D99" s="192" t="s">
        <v>129</v>
      </c>
      <c r="E99" s="193"/>
      <c r="F99" s="193"/>
      <c r="G99" s="193"/>
      <c r="H99" s="193"/>
      <c r="I99" s="193"/>
      <c r="J99" s="194">
        <f>J138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2"/>
      <c r="D100" s="197" t="s">
        <v>130</v>
      </c>
      <c r="E100" s="198"/>
      <c r="F100" s="198"/>
      <c r="G100" s="198"/>
      <c r="H100" s="198"/>
      <c r="I100" s="198"/>
      <c r="J100" s="199">
        <f>J139</f>
        <v>0</v>
      </c>
      <c r="K100" s="132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2"/>
      <c r="D101" s="197" t="s">
        <v>131</v>
      </c>
      <c r="E101" s="198"/>
      <c r="F101" s="198"/>
      <c r="G101" s="198"/>
      <c r="H101" s="198"/>
      <c r="I101" s="198"/>
      <c r="J101" s="199">
        <f>J201</f>
        <v>0</v>
      </c>
      <c r="K101" s="132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2"/>
      <c r="D102" s="197" t="s">
        <v>132</v>
      </c>
      <c r="E102" s="198"/>
      <c r="F102" s="198"/>
      <c r="G102" s="198"/>
      <c r="H102" s="198"/>
      <c r="I102" s="198"/>
      <c r="J102" s="199">
        <f>J234</f>
        <v>0</v>
      </c>
      <c r="K102" s="132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2"/>
      <c r="D103" s="197" t="s">
        <v>133</v>
      </c>
      <c r="E103" s="198"/>
      <c r="F103" s="198"/>
      <c r="G103" s="198"/>
      <c r="H103" s="198"/>
      <c r="I103" s="198"/>
      <c r="J103" s="199">
        <f>J243</f>
        <v>0</v>
      </c>
      <c r="K103" s="132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2"/>
      <c r="D104" s="197" t="s">
        <v>134</v>
      </c>
      <c r="E104" s="198"/>
      <c r="F104" s="198"/>
      <c r="G104" s="198"/>
      <c r="H104" s="198"/>
      <c r="I104" s="198"/>
      <c r="J104" s="199">
        <f>J281</f>
        <v>0</v>
      </c>
      <c r="K104" s="132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2"/>
      <c r="D105" s="197" t="s">
        <v>135</v>
      </c>
      <c r="E105" s="198"/>
      <c r="F105" s="198"/>
      <c r="G105" s="198"/>
      <c r="H105" s="198"/>
      <c r="I105" s="198"/>
      <c r="J105" s="199">
        <f>J306</f>
        <v>0</v>
      </c>
      <c r="K105" s="132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9.28" customHeight="1">
      <c r="A108" s="37"/>
      <c r="B108" s="38"/>
      <c r="C108" s="189" t="s">
        <v>136</v>
      </c>
      <c r="D108" s="39"/>
      <c r="E108" s="39"/>
      <c r="F108" s="39"/>
      <c r="G108" s="39"/>
      <c r="H108" s="39"/>
      <c r="I108" s="39"/>
      <c r="J108" s="201">
        <f>ROUND(J109 + J110 + J111 + J112 + J113 + J114,2)</f>
        <v>0</v>
      </c>
      <c r="K108" s="39"/>
      <c r="L108" s="62"/>
      <c r="N108" s="202" t="s">
        <v>37</v>
      </c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8" customHeight="1">
      <c r="A109" s="37"/>
      <c r="B109" s="38"/>
      <c r="C109" s="39"/>
      <c r="D109" s="203" t="s">
        <v>137</v>
      </c>
      <c r="E109" s="204"/>
      <c r="F109" s="204"/>
      <c r="G109" s="39"/>
      <c r="H109" s="39"/>
      <c r="I109" s="39"/>
      <c r="J109" s="205">
        <v>0</v>
      </c>
      <c r="K109" s="39"/>
      <c r="L109" s="206"/>
      <c r="M109" s="207"/>
      <c r="N109" s="208" t="s">
        <v>38</v>
      </c>
      <c r="O109" s="207"/>
      <c r="P109" s="207"/>
      <c r="Q109" s="207"/>
      <c r="R109" s="207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209"/>
      <c r="AE109" s="209"/>
      <c r="AF109" s="207"/>
      <c r="AG109" s="207"/>
      <c r="AH109" s="207"/>
      <c r="AI109" s="207"/>
      <c r="AJ109" s="207"/>
      <c r="AK109" s="207"/>
      <c r="AL109" s="207"/>
      <c r="AM109" s="207"/>
      <c r="AN109" s="207"/>
      <c r="AO109" s="207"/>
      <c r="AP109" s="207"/>
      <c r="AQ109" s="207"/>
      <c r="AR109" s="207"/>
      <c r="AS109" s="207"/>
      <c r="AT109" s="207"/>
      <c r="AU109" s="207"/>
      <c r="AV109" s="207"/>
      <c r="AW109" s="207"/>
      <c r="AX109" s="207"/>
      <c r="AY109" s="210" t="s">
        <v>138</v>
      </c>
      <c r="AZ109" s="207"/>
      <c r="BA109" s="207"/>
      <c r="BB109" s="207"/>
      <c r="BC109" s="207"/>
      <c r="BD109" s="207"/>
      <c r="BE109" s="211">
        <f>IF(N109="základní",J109,0)</f>
        <v>0</v>
      </c>
      <c r="BF109" s="211">
        <f>IF(N109="snížená",J109,0)</f>
        <v>0</v>
      </c>
      <c r="BG109" s="211">
        <f>IF(N109="zákl. přenesená",J109,0)</f>
        <v>0</v>
      </c>
      <c r="BH109" s="211">
        <f>IF(N109="sníž. přenesená",J109,0)</f>
        <v>0</v>
      </c>
      <c r="BI109" s="211">
        <f>IF(N109="nulová",J109,0)</f>
        <v>0</v>
      </c>
      <c r="BJ109" s="210" t="s">
        <v>80</v>
      </c>
      <c r="BK109" s="207"/>
      <c r="BL109" s="207"/>
      <c r="BM109" s="207"/>
    </row>
    <row r="110" s="2" customFormat="1" ht="18" customHeight="1">
      <c r="A110" s="37"/>
      <c r="B110" s="38"/>
      <c r="C110" s="39"/>
      <c r="D110" s="203" t="s">
        <v>139</v>
      </c>
      <c r="E110" s="204"/>
      <c r="F110" s="204"/>
      <c r="G110" s="39"/>
      <c r="H110" s="39"/>
      <c r="I110" s="39"/>
      <c r="J110" s="205">
        <v>0</v>
      </c>
      <c r="K110" s="39"/>
      <c r="L110" s="206"/>
      <c r="M110" s="207"/>
      <c r="N110" s="208" t="s">
        <v>38</v>
      </c>
      <c r="O110" s="207"/>
      <c r="P110" s="207"/>
      <c r="Q110" s="207"/>
      <c r="R110" s="207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C110" s="209"/>
      <c r="AD110" s="209"/>
      <c r="AE110" s="209"/>
      <c r="AF110" s="207"/>
      <c r="AG110" s="207"/>
      <c r="AH110" s="207"/>
      <c r="AI110" s="207"/>
      <c r="AJ110" s="207"/>
      <c r="AK110" s="207"/>
      <c r="AL110" s="207"/>
      <c r="AM110" s="207"/>
      <c r="AN110" s="207"/>
      <c r="AO110" s="207"/>
      <c r="AP110" s="207"/>
      <c r="AQ110" s="207"/>
      <c r="AR110" s="207"/>
      <c r="AS110" s="207"/>
      <c r="AT110" s="207"/>
      <c r="AU110" s="207"/>
      <c r="AV110" s="207"/>
      <c r="AW110" s="207"/>
      <c r="AX110" s="207"/>
      <c r="AY110" s="210" t="s">
        <v>138</v>
      </c>
      <c r="AZ110" s="207"/>
      <c r="BA110" s="207"/>
      <c r="BB110" s="207"/>
      <c r="BC110" s="207"/>
      <c r="BD110" s="207"/>
      <c r="BE110" s="211">
        <f>IF(N110="základní",J110,0)</f>
        <v>0</v>
      </c>
      <c r="BF110" s="211">
        <f>IF(N110="snížená",J110,0)</f>
        <v>0</v>
      </c>
      <c r="BG110" s="211">
        <f>IF(N110="zákl. přenesená",J110,0)</f>
        <v>0</v>
      </c>
      <c r="BH110" s="211">
        <f>IF(N110="sníž. přenesená",J110,0)</f>
        <v>0</v>
      </c>
      <c r="BI110" s="211">
        <f>IF(N110="nulová",J110,0)</f>
        <v>0</v>
      </c>
      <c r="BJ110" s="210" t="s">
        <v>80</v>
      </c>
      <c r="BK110" s="207"/>
      <c r="BL110" s="207"/>
      <c r="BM110" s="207"/>
    </row>
    <row r="111" s="2" customFormat="1" ht="18" customHeight="1">
      <c r="A111" s="37"/>
      <c r="B111" s="38"/>
      <c r="C111" s="39"/>
      <c r="D111" s="203" t="s">
        <v>140</v>
      </c>
      <c r="E111" s="204"/>
      <c r="F111" s="204"/>
      <c r="G111" s="39"/>
      <c r="H111" s="39"/>
      <c r="I111" s="39"/>
      <c r="J111" s="205">
        <v>0</v>
      </c>
      <c r="K111" s="39"/>
      <c r="L111" s="206"/>
      <c r="M111" s="207"/>
      <c r="N111" s="208" t="s">
        <v>38</v>
      </c>
      <c r="O111" s="207"/>
      <c r="P111" s="207"/>
      <c r="Q111" s="207"/>
      <c r="R111" s="207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209"/>
      <c r="AE111" s="209"/>
      <c r="AF111" s="207"/>
      <c r="AG111" s="207"/>
      <c r="AH111" s="207"/>
      <c r="AI111" s="207"/>
      <c r="AJ111" s="207"/>
      <c r="AK111" s="207"/>
      <c r="AL111" s="207"/>
      <c r="AM111" s="207"/>
      <c r="AN111" s="207"/>
      <c r="AO111" s="207"/>
      <c r="AP111" s="207"/>
      <c r="AQ111" s="207"/>
      <c r="AR111" s="207"/>
      <c r="AS111" s="207"/>
      <c r="AT111" s="207"/>
      <c r="AU111" s="207"/>
      <c r="AV111" s="207"/>
      <c r="AW111" s="207"/>
      <c r="AX111" s="207"/>
      <c r="AY111" s="210" t="s">
        <v>138</v>
      </c>
      <c r="AZ111" s="207"/>
      <c r="BA111" s="207"/>
      <c r="BB111" s="207"/>
      <c r="BC111" s="207"/>
      <c r="BD111" s="207"/>
      <c r="BE111" s="211">
        <f>IF(N111="základní",J111,0)</f>
        <v>0</v>
      </c>
      <c r="BF111" s="211">
        <f>IF(N111="snížená",J111,0)</f>
        <v>0</v>
      </c>
      <c r="BG111" s="211">
        <f>IF(N111="zákl. přenesená",J111,0)</f>
        <v>0</v>
      </c>
      <c r="BH111" s="211">
        <f>IF(N111="sníž. přenesená",J111,0)</f>
        <v>0</v>
      </c>
      <c r="BI111" s="211">
        <f>IF(N111="nulová",J111,0)</f>
        <v>0</v>
      </c>
      <c r="BJ111" s="210" t="s">
        <v>80</v>
      </c>
      <c r="BK111" s="207"/>
      <c r="BL111" s="207"/>
      <c r="BM111" s="207"/>
    </row>
    <row r="112" s="2" customFormat="1" ht="18" customHeight="1">
      <c r="A112" s="37"/>
      <c r="B112" s="38"/>
      <c r="C112" s="39"/>
      <c r="D112" s="203" t="s">
        <v>141</v>
      </c>
      <c r="E112" s="204"/>
      <c r="F112" s="204"/>
      <c r="G112" s="39"/>
      <c r="H112" s="39"/>
      <c r="I112" s="39"/>
      <c r="J112" s="205">
        <v>0</v>
      </c>
      <c r="K112" s="39"/>
      <c r="L112" s="206"/>
      <c r="M112" s="207"/>
      <c r="N112" s="208" t="s">
        <v>38</v>
      </c>
      <c r="O112" s="207"/>
      <c r="P112" s="207"/>
      <c r="Q112" s="207"/>
      <c r="R112" s="207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209"/>
      <c r="AE112" s="209"/>
      <c r="AF112" s="207"/>
      <c r="AG112" s="207"/>
      <c r="AH112" s="207"/>
      <c r="AI112" s="207"/>
      <c r="AJ112" s="207"/>
      <c r="AK112" s="207"/>
      <c r="AL112" s="207"/>
      <c r="AM112" s="207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207"/>
      <c r="AY112" s="210" t="s">
        <v>138</v>
      </c>
      <c r="AZ112" s="207"/>
      <c r="BA112" s="207"/>
      <c r="BB112" s="207"/>
      <c r="BC112" s="207"/>
      <c r="BD112" s="207"/>
      <c r="BE112" s="211">
        <f>IF(N112="základní",J112,0)</f>
        <v>0</v>
      </c>
      <c r="BF112" s="211">
        <f>IF(N112="snížená",J112,0)</f>
        <v>0</v>
      </c>
      <c r="BG112" s="211">
        <f>IF(N112="zákl. přenesená",J112,0)</f>
        <v>0</v>
      </c>
      <c r="BH112" s="211">
        <f>IF(N112="sníž. přenesená",J112,0)</f>
        <v>0</v>
      </c>
      <c r="BI112" s="211">
        <f>IF(N112="nulová",J112,0)</f>
        <v>0</v>
      </c>
      <c r="BJ112" s="210" t="s">
        <v>80</v>
      </c>
      <c r="BK112" s="207"/>
      <c r="BL112" s="207"/>
      <c r="BM112" s="207"/>
    </row>
    <row r="113" s="2" customFormat="1" ht="18" customHeight="1">
      <c r="A113" s="37"/>
      <c r="B113" s="38"/>
      <c r="C113" s="39"/>
      <c r="D113" s="203" t="s">
        <v>142</v>
      </c>
      <c r="E113" s="204"/>
      <c r="F113" s="204"/>
      <c r="G113" s="39"/>
      <c r="H113" s="39"/>
      <c r="I113" s="39"/>
      <c r="J113" s="205">
        <v>0</v>
      </c>
      <c r="K113" s="39"/>
      <c r="L113" s="206"/>
      <c r="M113" s="207"/>
      <c r="N113" s="208" t="s">
        <v>38</v>
      </c>
      <c r="O113" s="207"/>
      <c r="P113" s="207"/>
      <c r="Q113" s="207"/>
      <c r="R113" s="207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7"/>
      <c r="AG113" s="207"/>
      <c r="AH113" s="207"/>
      <c r="AI113" s="207"/>
      <c r="AJ113" s="207"/>
      <c r="AK113" s="207"/>
      <c r="AL113" s="207"/>
      <c r="AM113" s="207"/>
      <c r="AN113" s="207"/>
      <c r="AO113" s="207"/>
      <c r="AP113" s="207"/>
      <c r="AQ113" s="207"/>
      <c r="AR113" s="207"/>
      <c r="AS113" s="207"/>
      <c r="AT113" s="207"/>
      <c r="AU113" s="207"/>
      <c r="AV113" s="207"/>
      <c r="AW113" s="207"/>
      <c r="AX113" s="207"/>
      <c r="AY113" s="210" t="s">
        <v>138</v>
      </c>
      <c r="AZ113" s="207"/>
      <c r="BA113" s="207"/>
      <c r="BB113" s="207"/>
      <c r="BC113" s="207"/>
      <c r="BD113" s="207"/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210" t="s">
        <v>80</v>
      </c>
      <c r="BK113" s="207"/>
      <c r="BL113" s="207"/>
      <c r="BM113" s="207"/>
    </row>
    <row r="114" s="2" customFormat="1" ht="18" customHeight="1">
      <c r="A114" s="37"/>
      <c r="B114" s="38"/>
      <c r="C114" s="39"/>
      <c r="D114" s="204" t="s">
        <v>143</v>
      </c>
      <c r="E114" s="39"/>
      <c r="F114" s="39"/>
      <c r="G114" s="39"/>
      <c r="H114" s="39"/>
      <c r="I114" s="39"/>
      <c r="J114" s="205">
        <f>ROUND(J32*T114,2)</f>
        <v>0</v>
      </c>
      <c r="K114" s="39"/>
      <c r="L114" s="206"/>
      <c r="M114" s="207"/>
      <c r="N114" s="208" t="s">
        <v>38</v>
      </c>
      <c r="O114" s="207"/>
      <c r="P114" s="207"/>
      <c r="Q114" s="207"/>
      <c r="R114" s="207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7"/>
      <c r="AG114" s="207"/>
      <c r="AH114" s="207"/>
      <c r="AI114" s="207"/>
      <c r="AJ114" s="207"/>
      <c r="AK114" s="207"/>
      <c r="AL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207"/>
      <c r="AY114" s="210" t="s">
        <v>144</v>
      </c>
      <c r="AZ114" s="207"/>
      <c r="BA114" s="207"/>
      <c r="BB114" s="207"/>
      <c r="BC114" s="207"/>
      <c r="BD114" s="207"/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210" t="s">
        <v>80</v>
      </c>
      <c r="BK114" s="207"/>
      <c r="BL114" s="207"/>
      <c r="BM114" s="207"/>
    </row>
    <row r="115" s="2" customForma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9.28" customHeight="1">
      <c r="A116" s="37"/>
      <c r="B116" s="38"/>
      <c r="C116" s="212" t="s">
        <v>145</v>
      </c>
      <c r="D116" s="187"/>
      <c r="E116" s="187"/>
      <c r="F116" s="187"/>
      <c r="G116" s="187"/>
      <c r="H116" s="187"/>
      <c r="I116" s="187"/>
      <c r="J116" s="213">
        <f>ROUND(J98+J108,2)</f>
        <v>0</v>
      </c>
      <c r="K116" s="187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21" s="2" customFormat="1" ht="6.96" customHeight="1">
      <c r="A121" s="37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4.96" customHeight="1">
      <c r="A122" s="37"/>
      <c r="B122" s="38"/>
      <c r="C122" s="22" t="s">
        <v>146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16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9"/>
      <c r="D125" s="39"/>
      <c r="E125" s="185" t="str">
        <f>E7</f>
        <v>Oprava místních komunikací Na Kopci v obci Kravsko</v>
      </c>
      <c r="F125" s="31"/>
      <c r="G125" s="31"/>
      <c r="H125" s="31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" customFormat="1" ht="12" customHeight="1">
      <c r="B126" s="20"/>
      <c r="C126" s="31" t="s">
        <v>118</v>
      </c>
      <c r="D126" s="21"/>
      <c r="E126" s="21"/>
      <c r="F126" s="21"/>
      <c r="G126" s="21"/>
      <c r="H126" s="21"/>
      <c r="I126" s="21"/>
      <c r="J126" s="21"/>
      <c r="K126" s="21"/>
      <c r="L126" s="19"/>
    </row>
    <row r="127" s="2" customFormat="1" ht="16.5" customHeight="1">
      <c r="A127" s="37"/>
      <c r="B127" s="38"/>
      <c r="C127" s="39"/>
      <c r="D127" s="39"/>
      <c r="E127" s="185" t="s">
        <v>823</v>
      </c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31" t="s">
        <v>120</v>
      </c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6.5" customHeight="1">
      <c r="A129" s="37"/>
      <c r="B129" s="38"/>
      <c r="C129" s="39"/>
      <c r="D129" s="39"/>
      <c r="E129" s="75" t="str">
        <f>E11</f>
        <v>001 - Místní komunikace 3</v>
      </c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6.96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2" customHeight="1">
      <c r="A131" s="37"/>
      <c r="B131" s="38"/>
      <c r="C131" s="31" t="s">
        <v>20</v>
      </c>
      <c r="D131" s="39"/>
      <c r="E131" s="39"/>
      <c r="F131" s="26" t="str">
        <f>F14</f>
        <v xml:space="preserve"> </v>
      </c>
      <c r="G131" s="39"/>
      <c r="H131" s="39"/>
      <c r="I131" s="31" t="s">
        <v>22</v>
      </c>
      <c r="J131" s="78" t="str">
        <f>IF(J14="","",J14)</f>
        <v>26. 11. 2021</v>
      </c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6.96" customHeight="1">
      <c r="A132" s="37"/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5.15" customHeight="1">
      <c r="A133" s="37"/>
      <c r="B133" s="38"/>
      <c r="C133" s="31" t="s">
        <v>24</v>
      </c>
      <c r="D133" s="39"/>
      <c r="E133" s="39"/>
      <c r="F133" s="26" t="str">
        <f>E17</f>
        <v xml:space="preserve"> </v>
      </c>
      <c r="G133" s="39"/>
      <c r="H133" s="39"/>
      <c r="I133" s="31" t="s">
        <v>29</v>
      </c>
      <c r="J133" s="35" t="str">
        <f>E23</f>
        <v xml:space="preserve"> </v>
      </c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5.15" customHeight="1">
      <c r="A134" s="37"/>
      <c r="B134" s="38"/>
      <c r="C134" s="31" t="s">
        <v>27</v>
      </c>
      <c r="D134" s="39"/>
      <c r="E134" s="39"/>
      <c r="F134" s="26" t="str">
        <f>IF(E20="","",E20)</f>
        <v>Vyplň údaj</v>
      </c>
      <c r="G134" s="39"/>
      <c r="H134" s="39"/>
      <c r="I134" s="31" t="s">
        <v>31</v>
      </c>
      <c r="J134" s="35" t="str">
        <f>E26</f>
        <v xml:space="preserve"> </v>
      </c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10.32" customHeight="1">
      <c r="A135" s="37"/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6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11" customFormat="1" ht="29.28" customHeight="1">
      <c r="A136" s="214"/>
      <c r="B136" s="215"/>
      <c r="C136" s="216" t="s">
        <v>147</v>
      </c>
      <c r="D136" s="217" t="s">
        <v>58</v>
      </c>
      <c r="E136" s="217" t="s">
        <v>54</v>
      </c>
      <c r="F136" s="217" t="s">
        <v>55</v>
      </c>
      <c r="G136" s="217" t="s">
        <v>148</v>
      </c>
      <c r="H136" s="217" t="s">
        <v>149</v>
      </c>
      <c r="I136" s="217" t="s">
        <v>150</v>
      </c>
      <c r="J136" s="217" t="s">
        <v>126</v>
      </c>
      <c r="K136" s="218" t="s">
        <v>151</v>
      </c>
      <c r="L136" s="219"/>
      <c r="M136" s="99" t="s">
        <v>1</v>
      </c>
      <c r="N136" s="100" t="s">
        <v>37</v>
      </c>
      <c r="O136" s="100" t="s">
        <v>152</v>
      </c>
      <c r="P136" s="100" t="s">
        <v>153</v>
      </c>
      <c r="Q136" s="100" t="s">
        <v>154</v>
      </c>
      <c r="R136" s="100" t="s">
        <v>155</v>
      </c>
      <c r="S136" s="100" t="s">
        <v>156</v>
      </c>
      <c r="T136" s="101" t="s">
        <v>157</v>
      </c>
      <c r="U136" s="214"/>
      <c r="V136" s="214"/>
      <c r="W136" s="214"/>
      <c r="X136" s="214"/>
      <c r="Y136" s="214"/>
      <c r="Z136" s="214"/>
      <c r="AA136" s="214"/>
      <c r="AB136" s="214"/>
      <c r="AC136" s="214"/>
      <c r="AD136" s="214"/>
      <c r="AE136" s="214"/>
    </row>
    <row r="137" s="2" customFormat="1" ht="22.8" customHeight="1">
      <c r="A137" s="37"/>
      <c r="B137" s="38"/>
      <c r="C137" s="106" t="s">
        <v>158</v>
      </c>
      <c r="D137" s="39"/>
      <c r="E137" s="39"/>
      <c r="F137" s="39"/>
      <c r="G137" s="39"/>
      <c r="H137" s="39"/>
      <c r="I137" s="39"/>
      <c r="J137" s="220">
        <f>BK137</f>
        <v>0</v>
      </c>
      <c r="K137" s="39"/>
      <c r="L137" s="43"/>
      <c r="M137" s="102"/>
      <c r="N137" s="221"/>
      <c r="O137" s="103"/>
      <c r="P137" s="222">
        <f>P138</f>
        <v>0</v>
      </c>
      <c r="Q137" s="103"/>
      <c r="R137" s="222">
        <f>R138</f>
        <v>141.69846999999999</v>
      </c>
      <c r="S137" s="103"/>
      <c r="T137" s="223">
        <f>T138</f>
        <v>69.439999999999998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72</v>
      </c>
      <c r="AU137" s="16" t="s">
        <v>128</v>
      </c>
      <c r="BK137" s="224">
        <f>BK138</f>
        <v>0</v>
      </c>
    </row>
    <row r="138" s="12" customFormat="1" ht="25.92" customHeight="1">
      <c r="A138" s="12"/>
      <c r="B138" s="225"/>
      <c r="C138" s="226"/>
      <c r="D138" s="227" t="s">
        <v>72</v>
      </c>
      <c r="E138" s="228" t="s">
        <v>159</v>
      </c>
      <c r="F138" s="228" t="s">
        <v>160</v>
      </c>
      <c r="G138" s="226"/>
      <c r="H138" s="226"/>
      <c r="I138" s="229"/>
      <c r="J138" s="230">
        <f>BK138</f>
        <v>0</v>
      </c>
      <c r="K138" s="226"/>
      <c r="L138" s="231"/>
      <c r="M138" s="232"/>
      <c r="N138" s="233"/>
      <c r="O138" s="233"/>
      <c r="P138" s="234">
        <f>P139+P201+P234+P243+P281+P306</f>
        <v>0</v>
      </c>
      <c r="Q138" s="233"/>
      <c r="R138" s="234">
        <f>R139+R201+R234+R243+R281+R306</f>
        <v>141.69846999999999</v>
      </c>
      <c r="S138" s="233"/>
      <c r="T138" s="235">
        <f>T139+T201+T234+T243+T281+T306</f>
        <v>69.439999999999998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6" t="s">
        <v>80</v>
      </c>
      <c r="AT138" s="237" t="s">
        <v>72</v>
      </c>
      <c r="AU138" s="237" t="s">
        <v>73</v>
      </c>
      <c r="AY138" s="236" t="s">
        <v>161</v>
      </c>
      <c r="BK138" s="238">
        <f>BK139+BK201+BK234+BK243+BK281+BK306</f>
        <v>0</v>
      </c>
    </row>
    <row r="139" s="12" customFormat="1" ht="22.8" customHeight="1">
      <c r="A139" s="12"/>
      <c r="B139" s="225"/>
      <c r="C139" s="226"/>
      <c r="D139" s="227" t="s">
        <v>72</v>
      </c>
      <c r="E139" s="239" t="s">
        <v>80</v>
      </c>
      <c r="F139" s="239" t="s">
        <v>162</v>
      </c>
      <c r="G139" s="226"/>
      <c r="H139" s="226"/>
      <c r="I139" s="229"/>
      <c r="J139" s="240">
        <f>BK139</f>
        <v>0</v>
      </c>
      <c r="K139" s="226"/>
      <c r="L139" s="231"/>
      <c r="M139" s="232"/>
      <c r="N139" s="233"/>
      <c r="O139" s="233"/>
      <c r="P139" s="234">
        <f>SUM(P140:P200)</f>
        <v>0</v>
      </c>
      <c r="Q139" s="233"/>
      <c r="R139" s="234">
        <f>SUM(R140:R200)</f>
        <v>88.000579999999999</v>
      </c>
      <c r="S139" s="233"/>
      <c r="T139" s="235">
        <f>SUM(T140:T200)</f>
        <v>69.439999999999998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36" t="s">
        <v>80</v>
      </c>
      <c r="AT139" s="237" t="s">
        <v>72</v>
      </c>
      <c r="AU139" s="237" t="s">
        <v>80</v>
      </c>
      <c r="AY139" s="236" t="s">
        <v>161</v>
      </c>
      <c r="BK139" s="238">
        <f>SUM(BK140:BK200)</f>
        <v>0</v>
      </c>
    </row>
    <row r="140" s="2" customFormat="1" ht="24.15" customHeight="1">
      <c r="A140" s="37"/>
      <c r="B140" s="38"/>
      <c r="C140" s="241" t="s">
        <v>80</v>
      </c>
      <c r="D140" s="241" t="s">
        <v>163</v>
      </c>
      <c r="E140" s="242" t="s">
        <v>450</v>
      </c>
      <c r="F140" s="243" t="s">
        <v>451</v>
      </c>
      <c r="G140" s="244" t="s">
        <v>166</v>
      </c>
      <c r="H140" s="245">
        <v>75</v>
      </c>
      <c r="I140" s="246"/>
      <c r="J140" s="247">
        <f>ROUND(I140*H140,2)</f>
        <v>0</v>
      </c>
      <c r="K140" s="243" t="s">
        <v>167</v>
      </c>
      <c r="L140" s="43"/>
      <c r="M140" s="248" t="s">
        <v>1</v>
      </c>
      <c r="N140" s="249" t="s">
        <v>38</v>
      </c>
      <c r="O140" s="90"/>
      <c r="P140" s="250">
        <f>O140*H140</f>
        <v>0</v>
      </c>
      <c r="Q140" s="250">
        <v>0</v>
      </c>
      <c r="R140" s="250">
        <f>Q140*H140</f>
        <v>0</v>
      </c>
      <c r="S140" s="250">
        <v>0</v>
      </c>
      <c r="T140" s="25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52" t="s">
        <v>168</v>
      </c>
      <c r="AT140" s="252" t="s">
        <v>163</v>
      </c>
      <c r="AU140" s="252" t="s">
        <v>82</v>
      </c>
      <c r="AY140" s="16" t="s">
        <v>161</v>
      </c>
      <c r="BE140" s="253">
        <f>IF(N140="základní",J140,0)</f>
        <v>0</v>
      </c>
      <c r="BF140" s="253">
        <f>IF(N140="snížená",J140,0)</f>
        <v>0</v>
      </c>
      <c r="BG140" s="253">
        <f>IF(N140="zákl. přenesená",J140,0)</f>
        <v>0</v>
      </c>
      <c r="BH140" s="253">
        <f>IF(N140="sníž. přenesená",J140,0)</f>
        <v>0</v>
      </c>
      <c r="BI140" s="253">
        <f>IF(N140="nulová",J140,0)</f>
        <v>0</v>
      </c>
      <c r="BJ140" s="16" t="s">
        <v>80</v>
      </c>
      <c r="BK140" s="253">
        <f>ROUND(I140*H140,2)</f>
        <v>0</v>
      </c>
      <c r="BL140" s="16" t="s">
        <v>168</v>
      </c>
      <c r="BM140" s="252" t="s">
        <v>760</v>
      </c>
    </row>
    <row r="141" s="2" customFormat="1">
      <c r="A141" s="37"/>
      <c r="B141" s="38"/>
      <c r="C141" s="39"/>
      <c r="D141" s="254" t="s">
        <v>170</v>
      </c>
      <c r="E141" s="39"/>
      <c r="F141" s="255" t="s">
        <v>453</v>
      </c>
      <c r="G141" s="39"/>
      <c r="H141" s="39"/>
      <c r="I141" s="209"/>
      <c r="J141" s="39"/>
      <c r="K141" s="39"/>
      <c r="L141" s="43"/>
      <c r="M141" s="256"/>
      <c r="N141" s="257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170</v>
      </c>
      <c r="AU141" s="16" t="s">
        <v>82</v>
      </c>
    </row>
    <row r="142" s="2" customFormat="1">
      <c r="A142" s="37"/>
      <c r="B142" s="38"/>
      <c r="C142" s="39"/>
      <c r="D142" s="258" t="s">
        <v>172</v>
      </c>
      <c r="E142" s="39"/>
      <c r="F142" s="259" t="s">
        <v>454</v>
      </c>
      <c r="G142" s="39"/>
      <c r="H142" s="39"/>
      <c r="I142" s="209"/>
      <c r="J142" s="39"/>
      <c r="K142" s="39"/>
      <c r="L142" s="43"/>
      <c r="M142" s="256"/>
      <c r="N142" s="257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172</v>
      </c>
      <c r="AU142" s="16" t="s">
        <v>82</v>
      </c>
    </row>
    <row r="143" s="13" customFormat="1">
      <c r="A143" s="13"/>
      <c r="B143" s="260"/>
      <c r="C143" s="261"/>
      <c r="D143" s="254" t="s">
        <v>174</v>
      </c>
      <c r="E143" s="262" t="s">
        <v>439</v>
      </c>
      <c r="F143" s="263" t="s">
        <v>825</v>
      </c>
      <c r="G143" s="261"/>
      <c r="H143" s="264">
        <v>75</v>
      </c>
      <c r="I143" s="265"/>
      <c r="J143" s="261"/>
      <c r="K143" s="261"/>
      <c r="L143" s="266"/>
      <c r="M143" s="267"/>
      <c r="N143" s="268"/>
      <c r="O143" s="268"/>
      <c r="P143" s="268"/>
      <c r="Q143" s="268"/>
      <c r="R143" s="268"/>
      <c r="S143" s="268"/>
      <c r="T143" s="26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70" t="s">
        <v>174</v>
      </c>
      <c r="AU143" s="270" t="s">
        <v>82</v>
      </c>
      <c r="AV143" s="13" t="s">
        <v>82</v>
      </c>
      <c r="AW143" s="13" t="s">
        <v>30</v>
      </c>
      <c r="AX143" s="13" t="s">
        <v>80</v>
      </c>
      <c r="AY143" s="270" t="s">
        <v>161</v>
      </c>
    </row>
    <row r="144" s="2" customFormat="1" ht="33" customHeight="1">
      <c r="A144" s="37"/>
      <c r="B144" s="38"/>
      <c r="C144" s="241" t="s">
        <v>82</v>
      </c>
      <c r="D144" s="241" t="s">
        <v>163</v>
      </c>
      <c r="E144" s="242" t="s">
        <v>164</v>
      </c>
      <c r="F144" s="243" t="s">
        <v>165</v>
      </c>
      <c r="G144" s="244" t="s">
        <v>166</v>
      </c>
      <c r="H144" s="245">
        <v>45</v>
      </c>
      <c r="I144" s="246"/>
      <c r="J144" s="247">
        <f>ROUND(I144*H144,2)</f>
        <v>0</v>
      </c>
      <c r="K144" s="243" t="s">
        <v>167</v>
      </c>
      <c r="L144" s="43"/>
      <c r="M144" s="248" t="s">
        <v>1</v>
      </c>
      <c r="N144" s="249" t="s">
        <v>38</v>
      </c>
      <c r="O144" s="90"/>
      <c r="P144" s="250">
        <f>O144*H144</f>
        <v>0</v>
      </c>
      <c r="Q144" s="250">
        <v>0</v>
      </c>
      <c r="R144" s="250">
        <f>Q144*H144</f>
        <v>0</v>
      </c>
      <c r="S144" s="250">
        <v>0.57999999999999996</v>
      </c>
      <c r="T144" s="251">
        <f>S144*H144</f>
        <v>26.099999999999998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2" t="s">
        <v>168</v>
      </c>
      <c r="AT144" s="252" t="s">
        <v>163</v>
      </c>
      <c r="AU144" s="252" t="s">
        <v>82</v>
      </c>
      <c r="AY144" s="16" t="s">
        <v>161</v>
      </c>
      <c r="BE144" s="253">
        <f>IF(N144="základní",J144,0)</f>
        <v>0</v>
      </c>
      <c r="BF144" s="253">
        <f>IF(N144="snížená",J144,0)</f>
        <v>0</v>
      </c>
      <c r="BG144" s="253">
        <f>IF(N144="zákl. přenesená",J144,0)</f>
        <v>0</v>
      </c>
      <c r="BH144" s="253">
        <f>IF(N144="sníž. přenesená",J144,0)</f>
        <v>0</v>
      </c>
      <c r="BI144" s="253">
        <f>IF(N144="nulová",J144,0)</f>
        <v>0</v>
      </c>
      <c r="BJ144" s="16" t="s">
        <v>80</v>
      </c>
      <c r="BK144" s="253">
        <f>ROUND(I144*H144,2)</f>
        <v>0</v>
      </c>
      <c r="BL144" s="16" t="s">
        <v>168</v>
      </c>
      <c r="BM144" s="252" t="s">
        <v>169</v>
      </c>
    </row>
    <row r="145" s="2" customFormat="1">
      <c r="A145" s="37"/>
      <c r="B145" s="38"/>
      <c r="C145" s="39"/>
      <c r="D145" s="254" t="s">
        <v>170</v>
      </c>
      <c r="E145" s="39"/>
      <c r="F145" s="255" t="s">
        <v>171</v>
      </c>
      <c r="G145" s="39"/>
      <c r="H145" s="39"/>
      <c r="I145" s="209"/>
      <c r="J145" s="39"/>
      <c r="K145" s="39"/>
      <c r="L145" s="43"/>
      <c r="M145" s="256"/>
      <c r="N145" s="257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170</v>
      </c>
      <c r="AU145" s="16" t="s">
        <v>82</v>
      </c>
    </row>
    <row r="146" s="2" customFormat="1">
      <c r="A146" s="37"/>
      <c r="B146" s="38"/>
      <c r="C146" s="39"/>
      <c r="D146" s="258" t="s">
        <v>172</v>
      </c>
      <c r="E146" s="39"/>
      <c r="F146" s="259" t="s">
        <v>173</v>
      </c>
      <c r="G146" s="39"/>
      <c r="H146" s="39"/>
      <c r="I146" s="209"/>
      <c r="J146" s="39"/>
      <c r="K146" s="39"/>
      <c r="L146" s="43"/>
      <c r="M146" s="256"/>
      <c r="N146" s="257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172</v>
      </c>
      <c r="AU146" s="16" t="s">
        <v>82</v>
      </c>
    </row>
    <row r="147" s="13" customFormat="1">
      <c r="A147" s="13"/>
      <c r="B147" s="260"/>
      <c r="C147" s="261"/>
      <c r="D147" s="254" t="s">
        <v>174</v>
      </c>
      <c r="E147" s="262" t="s">
        <v>109</v>
      </c>
      <c r="F147" s="263" t="s">
        <v>826</v>
      </c>
      <c r="G147" s="261"/>
      <c r="H147" s="264">
        <v>45</v>
      </c>
      <c r="I147" s="265"/>
      <c r="J147" s="261"/>
      <c r="K147" s="261"/>
      <c r="L147" s="266"/>
      <c r="M147" s="267"/>
      <c r="N147" s="268"/>
      <c r="O147" s="268"/>
      <c r="P147" s="268"/>
      <c r="Q147" s="268"/>
      <c r="R147" s="268"/>
      <c r="S147" s="268"/>
      <c r="T147" s="26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70" t="s">
        <v>174</v>
      </c>
      <c r="AU147" s="270" t="s">
        <v>82</v>
      </c>
      <c r="AV147" s="13" t="s">
        <v>82</v>
      </c>
      <c r="AW147" s="13" t="s">
        <v>30</v>
      </c>
      <c r="AX147" s="13" t="s">
        <v>80</v>
      </c>
      <c r="AY147" s="270" t="s">
        <v>161</v>
      </c>
    </row>
    <row r="148" s="2" customFormat="1" ht="24.15" customHeight="1">
      <c r="A148" s="37"/>
      <c r="B148" s="38"/>
      <c r="C148" s="241" t="s">
        <v>182</v>
      </c>
      <c r="D148" s="241" t="s">
        <v>163</v>
      </c>
      <c r="E148" s="242" t="s">
        <v>176</v>
      </c>
      <c r="F148" s="243" t="s">
        <v>177</v>
      </c>
      <c r="G148" s="244" t="s">
        <v>166</v>
      </c>
      <c r="H148" s="245">
        <v>197</v>
      </c>
      <c r="I148" s="246"/>
      <c r="J148" s="247">
        <f>ROUND(I148*H148,2)</f>
        <v>0</v>
      </c>
      <c r="K148" s="243" t="s">
        <v>167</v>
      </c>
      <c r="L148" s="43"/>
      <c r="M148" s="248" t="s">
        <v>1</v>
      </c>
      <c r="N148" s="249" t="s">
        <v>38</v>
      </c>
      <c r="O148" s="90"/>
      <c r="P148" s="250">
        <f>O148*H148</f>
        <v>0</v>
      </c>
      <c r="Q148" s="250">
        <v>0</v>
      </c>
      <c r="R148" s="250">
        <f>Q148*H148</f>
        <v>0</v>
      </c>
      <c r="S148" s="250">
        <v>0.22</v>
      </c>
      <c r="T148" s="251">
        <f>S148*H148</f>
        <v>43.340000000000003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2" t="s">
        <v>168</v>
      </c>
      <c r="AT148" s="252" t="s">
        <v>163</v>
      </c>
      <c r="AU148" s="252" t="s">
        <v>82</v>
      </c>
      <c r="AY148" s="16" t="s">
        <v>161</v>
      </c>
      <c r="BE148" s="253">
        <f>IF(N148="základní",J148,0)</f>
        <v>0</v>
      </c>
      <c r="BF148" s="253">
        <f>IF(N148="snížená",J148,0)</f>
        <v>0</v>
      </c>
      <c r="BG148" s="253">
        <f>IF(N148="zákl. přenesená",J148,0)</f>
        <v>0</v>
      </c>
      <c r="BH148" s="253">
        <f>IF(N148="sníž. přenesená",J148,0)</f>
        <v>0</v>
      </c>
      <c r="BI148" s="253">
        <f>IF(N148="nulová",J148,0)</f>
        <v>0</v>
      </c>
      <c r="BJ148" s="16" t="s">
        <v>80</v>
      </c>
      <c r="BK148" s="253">
        <f>ROUND(I148*H148,2)</f>
        <v>0</v>
      </c>
      <c r="BL148" s="16" t="s">
        <v>168</v>
      </c>
      <c r="BM148" s="252" t="s">
        <v>178</v>
      </c>
    </row>
    <row r="149" s="2" customFormat="1">
      <c r="A149" s="37"/>
      <c r="B149" s="38"/>
      <c r="C149" s="39"/>
      <c r="D149" s="254" t="s">
        <v>170</v>
      </c>
      <c r="E149" s="39"/>
      <c r="F149" s="255" t="s">
        <v>179</v>
      </c>
      <c r="G149" s="39"/>
      <c r="H149" s="39"/>
      <c r="I149" s="209"/>
      <c r="J149" s="39"/>
      <c r="K149" s="39"/>
      <c r="L149" s="43"/>
      <c r="M149" s="256"/>
      <c r="N149" s="257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170</v>
      </c>
      <c r="AU149" s="16" t="s">
        <v>82</v>
      </c>
    </row>
    <row r="150" s="2" customFormat="1">
      <c r="A150" s="37"/>
      <c r="B150" s="38"/>
      <c r="C150" s="39"/>
      <c r="D150" s="258" t="s">
        <v>172</v>
      </c>
      <c r="E150" s="39"/>
      <c r="F150" s="259" t="s">
        <v>180</v>
      </c>
      <c r="G150" s="39"/>
      <c r="H150" s="39"/>
      <c r="I150" s="209"/>
      <c r="J150" s="39"/>
      <c r="K150" s="39"/>
      <c r="L150" s="43"/>
      <c r="M150" s="256"/>
      <c r="N150" s="257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172</v>
      </c>
      <c r="AU150" s="16" t="s">
        <v>82</v>
      </c>
    </row>
    <row r="151" s="13" customFormat="1">
      <c r="A151" s="13"/>
      <c r="B151" s="260"/>
      <c r="C151" s="261"/>
      <c r="D151" s="254" t="s">
        <v>174</v>
      </c>
      <c r="E151" s="262" t="s">
        <v>116</v>
      </c>
      <c r="F151" s="263" t="s">
        <v>827</v>
      </c>
      <c r="G151" s="261"/>
      <c r="H151" s="264">
        <v>197</v>
      </c>
      <c r="I151" s="265"/>
      <c r="J151" s="261"/>
      <c r="K151" s="261"/>
      <c r="L151" s="266"/>
      <c r="M151" s="267"/>
      <c r="N151" s="268"/>
      <c r="O151" s="268"/>
      <c r="P151" s="268"/>
      <c r="Q151" s="268"/>
      <c r="R151" s="268"/>
      <c r="S151" s="268"/>
      <c r="T151" s="26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70" t="s">
        <v>174</v>
      </c>
      <c r="AU151" s="270" t="s">
        <v>82</v>
      </c>
      <c r="AV151" s="13" t="s">
        <v>82</v>
      </c>
      <c r="AW151" s="13" t="s">
        <v>30</v>
      </c>
      <c r="AX151" s="13" t="s">
        <v>80</v>
      </c>
      <c r="AY151" s="270" t="s">
        <v>161</v>
      </c>
    </row>
    <row r="152" s="2" customFormat="1" ht="37.8" customHeight="1">
      <c r="A152" s="37"/>
      <c r="B152" s="38"/>
      <c r="C152" s="241" t="s">
        <v>168</v>
      </c>
      <c r="D152" s="241" t="s">
        <v>163</v>
      </c>
      <c r="E152" s="242" t="s">
        <v>183</v>
      </c>
      <c r="F152" s="243" t="s">
        <v>184</v>
      </c>
      <c r="G152" s="244" t="s">
        <v>185</v>
      </c>
      <c r="H152" s="245">
        <v>111.25</v>
      </c>
      <c r="I152" s="246"/>
      <c r="J152" s="247">
        <f>ROUND(I152*H152,2)</f>
        <v>0</v>
      </c>
      <c r="K152" s="243" t="s">
        <v>167</v>
      </c>
      <c r="L152" s="43"/>
      <c r="M152" s="248" t="s">
        <v>1</v>
      </c>
      <c r="N152" s="249" t="s">
        <v>38</v>
      </c>
      <c r="O152" s="90"/>
      <c r="P152" s="250">
        <f>O152*H152</f>
        <v>0</v>
      </c>
      <c r="Q152" s="250">
        <v>0</v>
      </c>
      <c r="R152" s="250">
        <f>Q152*H152</f>
        <v>0</v>
      </c>
      <c r="S152" s="250">
        <v>0</v>
      </c>
      <c r="T152" s="25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52" t="s">
        <v>168</v>
      </c>
      <c r="AT152" s="252" t="s">
        <v>163</v>
      </c>
      <c r="AU152" s="252" t="s">
        <v>82</v>
      </c>
      <c r="AY152" s="16" t="s">
        <v>161</v>
      </c>
      <c r="BE152" s="253">
        <f>IF(N152="základní",J152,0)</f>
        <v>0</v>
      </c>
      <c r="BF152" s="253">
        <f>IF(N152="snížená",J152,0)</f>
        <v>0</v>
      </c>
      <c r="BG152" s="253">
        <f>IF(N152="zákl. přenesená",J152,0)</f>
        <v>0</v>
      </c>
      <c r="BH152" s="253">
        <f>IF(N152="sníž. přenesená",J152,0)</f>
        <v>0</v>
      </c>
      <c r="BI152" s="253">
        <f>IF(N152="nulová",J152,0)</f>
        <v>0</v>
      </c>
      <c r="BJ152" s="16" t="s">
        <v>80</v>
      </c>
      <c r="BK152" s="253">
        <f>ROUND(I152*H152,2)</f>
        <v>0</v>
      </c>
      <c r="BL152" s="16" t="s">
        <v>168</v>
      </c>
      <c r="BM152" s="252" t="s">
        <v>186</v>
      </c>
    </row>
    <row r="153" s="2" customFormat="1">
      <c r="A153" s="37"/>
      <c r="B153" s="38"/>
      <c r="C153" s="39"/>
      <c r="D153" s="254" t="s">
        <v>170</v>
      </c>
      <c r="E153" s="39"/>
      <c r="F153" s="255" t="s">
        <v>187</v>
      </c>
      <c r="G153" s="39"/>
      <c r="H153" s="39"/>
      <c r="I153" s="209"/>
      <c r="J153" s="39"/>
      <c r="K153" s="39"/>
      <c r="L153" s="43"/>
      <c r="M153" s="256"/>
      <c r="N153" s="257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170</v>
      </c>
      <c r="AU153" s="16" t="s">
        <v>82</v>
      </c>
    </row>
    <row r="154" s="2" customFormat="1">
      <c r="A154" s="37"/>
      <c r="B154" s="38"/>
      <c r="C154" s="39"/>
      <c r="D154" s="258" t="s">
        <v>172</v>
      </c>
      <c r="E154" s="39"/>
      <c r="F154" s="259" t="s">
        <v>188</v>
      </c>
      <c r="G154" s="39"/>
      <c r="H154" s="39"/>
      <c r="I154" s="209"/>
      <c r="J154" s="39"/>
      <c r="K154" s="39"/>
      <c r="L154" s="43"/>
      <c r="M154" s="256"/>
      <c r="N154" s="257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172</v>
      </c>
      <c r="AU154" s="16" t="s">
        <v>82</v>
      </c>
    </row>
    <row r="155" s="2" customFormat="1">
      <c r="A155" s="37"/>
      <c r="B155" s="38"/>
      <c r="C155" s="39"/>
      <c r="D155" s="254" t="s">
        <v>189</v>
      </c>
      <c r="E155" s="39"/>
      <c r="F155" s="271" t="s">
        <v>190</v>
      </c>
      <c r="G155" s="39"/>
      <c r="H155" s="39"/>
      <c r="I155" s="209"/>
      <c r="J155" s="39"/>
      <c r="K155" s="39"/>
      <c r="L155" s="43"/>
      <c r="M155" s="256"/>
      <c r="N155" s="257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189</v>
      </c>
      <c r="AU155" s="16" t="s">
        <v>82</v>
      </c>
    </row>
    <row r="156" s="13" customFormat="1">
      <c r="A156" s="13"/>
      <c r="B156" s="260"/>
      <c r="C156" s="261"/>
      <c r="D156" s="254" t="s">
        <v>174</v>
      </c>
      <c r="E156" s="262" t="s">
        <v>1</v>
      </c>
      <c r="F156" s="263" t="s">
        <v>828</v>
      </c>
      <c r="G156" s="261"/>
      <c r="H156" s="264">
        <v>88</v>
      </c>
      <c r="I156" s="265"/>
      <c r="J156" s="261"/>
      <c r="K156" s="261"/>
      <c r="L156" s="266"/>
      <c r="M156" s="267"/>
      <c r="N156" s="268"/>
      <c r="O156" s="268"/>
      <c r="P156" s="268"/>
      <c r="Q156" s="268"/>
      <c r="R156" s="268"/>
      <c r="S156" s="268"/>
      <c r="T156" s="26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70" t="s">
        <v>174</v>
      </c>
      <c r="AU156" s="270" t="s">
        <v>82</v>
      </c>
      <c r="AV156" s="13" t="s">
        <v>82</v>
      </c>
      <c r="AW156" s="13" t="s">
        <v>30</v>
      </c>
      <c r="AX156" s="13" t="s">
        <v>73</v>
      </c>
      <c r="AY156" s="270" t="s">
        <v>161</v>
      </c>
    </row>
    <row r="157" s="13" customFormat="1">
      <c r="A157" s="13"/>
      <c r="B157" s="260"/>
      <c r="C157" s="261"/>
      <c r="D157" s="254" t="s">
        <v>174</v>
      </c>
      <c r="E157" s="262" t="s">
        <v>1</v>
      </c>
      <c r="F157" s="263" t="s">
        <v>829</v>
      </c>
      <c r="G157" s="261"/>
      <c r="H157" s="264">
        <v>23.25</v>
      </c>
      <c r="I157" s="265"/>
      <c r="J157" s="261"/>
      <c r="K157" s="261"/>
      <c r="L157" s="266"/>
      <c r="M157" s="267"/>
      <c r="N157" s="268"/>
      <c r="O157" s="268"/>
      <c r="P157" s="268"/>
      <c r="Q157" s="268"/>
      <c r="R157" s="268"/>
      <c r="S157" s="268"/>
      <c r="T157" s="26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70" t="s">
        <v>174</v>
      </c>
      <c r="AU157" s="270" t="s">
        <v>82</v>
      </c>
      <c r="AV157" s="13" t="s">
        <v>82</v>
      </c>
      <c r="AW157" s="13" t="s">
        <v>30</v>
      </c>
      <c r="AX157" s="13" t="s">
        <v>73</v>
      </c>
      <c r="AY157" s="270" t="s">
        <v>161</v>
      </c>
    </row>
    <row r="158" s="14" customFormat="1">
      <c r="A158" s="14"/>
      <c r="B158" s="282"/>
      <c r="C158" s="283"/>
      <c r="D158" s="254" t="s">
        <v>174</v>
      </c>
      <c r="E158" s="284" t="s">
        <v>1</v>
      </c>
      <c r="F158" s="285" t="s">
        <v>330</v>
      </c>
      <c r="G158" s="283"/>
      <c r="H158" s="286">
        <v>111.25</v>
      </c>
      <c r="I158" s="287"/>
      <c r="J158" s="283"/>
      <c r="K158" s="283"/>
      <c r="L158" s="288"/>
      <c r="M158" s="289"/>
      <c r="N158" s="290"/>
      <c r="O158" s="290"/>
      <c r="P158" s="290"/>
      <c r="Q158" s="290"/>
      <c r="R158" s="290"/>
      <c r="S158" s="290"/>
      <c r="T158" s="29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92" t="s">
        <v>174</v>
      </c>
      <c r="AU158" s="292" t="s">
        <v>82</v>
      </c>
      <c r="AV158" s="14" t="s">
        <v>168</v>
      </c>
      <c r="AW158" s="14" t="s">
        <v>30</v>
      </c>
      <c r="AX158" s="14" t="s">
        <v>80</v>
      </c>
      <c r="AY158" s="292" t="s">
        <v>161</v>
      </c>
    </row>
    <row r="159" s="2" customFormat="1" ht="37.8" customHeight="1">
      <c r="A159" s="37"/>
      <c r="B159" s="38"/>
      <c r="C159" s="241" t="s">
        <v>199</v>
      </c>
      <c r="D159" s="241" t="s">
        <v>163</v>
      </c>
      <c r="E159" s="242" t="s">
        <v>192</v>
      </c>
      <c r="F159" s="243" t="s">
        <v>193</v>
      </c>
      <c r="G159" s="244" t="s">
        <v>185</v>
      </c>
      <c r="H159" s="245">
        <v>186.25</v>
      </c>
      <c r="I159" s="246"/>
      <c r="J159" s="247">
        <f>ROUND(I159*H159,2)</f>
        <v>0</v>
      </c>
      <c r="K159" s="243" t="s">
        <v>167</v>
      </c>
      <c r="L159" s="43"/>
      <c r="M159" s="248" t="s">
        <v>1</v>
      </c>
      <c r="N159" s="249" t="s">
        <v>38</v>
      </c>
      <c r="O159" s="90"/>
      <c r="P159" s="250">
        <f>O159*H159</f>
        <v>0</v>
      </c>
      <c r="Q159" s="250">
        <v>0</v>
      </c>
      <c r="R159" s="250">
        <f>Q159*H159</f>
        <v>0</v>
      </c>
      <c r="S159" s="250">
        <v>0</v>
      </c>
      <c r="T159" s="25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52" t="s">
        <v>168</v>
      </c>
      <c r="AT159" s="252" t="s">
        <v>163</v>
      </c>
      <c r="AU159" s="252" t="s">
        <v>82</v>
      </c>
      <c r="AY159" s="16" t="s">
        <v>161</v>
      </c>
      <c r="BE159" s="253">
        <f>IF(N159="základní",J159,0)</f>
        <v>0</v>
      </c>
      <c r="BF159" s="253">
        <f>IF(N159="snížená",J159,0)</f>
        <v>0</v>
      </c>
      <c r="BG159" s="253">
        <f>IF(N159="zákl. přenesená",J159,0)</f>
        <v>0</v>
      </c>
      <c r="BH159" s="253">
        <f>IF(N159="sníž. přenesená",J159,0)</f>
        <v>0</v>
      </c>
      <c r="BI159" s="253">
        <f>IF(N159="nulová",J159,0)</f>
        <v>0</v>
      </c>
      <c r="BJ159" s="16" t="s">
        <v>80</v>
      </c>
      <c r="BK159" s="253">
        <f>ROUND(I159*H159,2)</f>
        <v>0</v>
      </c>
      <c r="BL159" s="16" t="s">
        <v>168</v>
      </c>
      <c r="BM159" s="252" t="s">
        <v>194</v>
      </c>
    </row>
    <row r="160" s="2" customFormat="1">
      <c r="A160" s="37"/>
      <c r="B160" s="38"/>
      <c r="C160" s="39"/>
      <c r="D160" s="254" t="s">
        <v>170</v>
      </c>
      <c r="E160" s="39"/>
      <c r="F160" s="255" t="s">
        <v>195</v>
      </c>
      <c r="G160" s="39"/>
      <c r="H160" s="39"/>
      <c r="I160" s="209"/>
      <c r="J160" s="39"/>
      <c r="K160" s="39"/>
      <c r="L160" s="43"/>
      <c r="M160" s="256"/>
      <c r="N160" s="257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170</v>
      </c>
      <c r="AU160" s="16" t="s">
        <v>82</v>
      </c>
    </row>
    <row r="161" s="2" customFormat="1">
      <c r="A161" s="37"/>
      <c r="B161" s="38"/>
      <c r="C161" s="39"/>
      <c r="D161" s="258" t="s">
        <v>172</v>
      </c>
      <c r="E161" s="39"/>
      <c r="F161" s="259" t="s">
        <v>196</v>
      </c>
      <c r="G161" s="39"/>
      <c r="H161" s="39"/>
      <c r="I161" s="209"/>
      <c r="J161" s="39"/>
      <c r="K161" s="39"/>
      <c r="L161" s="43"/>
      <c r="M161" s="256"/>
      <c r="N161" s="257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172</v>
      </c>
      <c r="AU161" s="16" t="s">
        <v>82</v>
      </c>
    </row>
    <row r="162" s="2" customFormat="1">
      <c r="A162" s="37"/>
      <c r="B162" s="38"/>
      <c r="C162" s="39"/>
      <c r="D162" s="254" t="s">
        <v>189</v>
      </c>
      <c r="E162" s="39"/>
      <c r="F162" s="271" t="s">
        <v>197</v>
      </c>
      <c r="G162" s="39"/>
      <c r="H162" s="39"/>
      <c r="I162" s="209"/>
      <c r="J162" s="39"/>
      <c r="K162" s="39"/>
      <c r="L162" s="43"/>
      <c r="M162" s="256"/>
      <c r="N162" s="257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189</v>
      </c>
      <c r="AU162" s="16" t="s">
        <v>82</v>
      </c>
    </row>
    <row r="163" s="13" customFormat="1">
      <c r="A163" s="13"/>
      <c r="B163" s="260"/>
      <c r="C163" s="261"/>
      <c r="D163" s="254" t="s">
        <v>174</v>
      </c>
      <c r="E163" s="262" t="s">
        <v>1</v>
      </c>
      <c r="F163" s="263" t="s">
        <v>830</v>
      </c>
      <c r="G163" s="261"/>
      <c r="H163" s="264">
        <v>88</v>
      </c>
      <c r="I163" s="265"/>
      <c r="J163" s="261"/>
      <c r="K163" s="261"/>
      <c r="L163" s="266"/>
      <c r="M163" s="267"/>
      <c r="N163" s="268"/>
      <c r="O163" s="268"/>
      <c r="P163" s="268"/>
      <c r="Q163" s="268"/>
      <c r="R163" s="268"/>
      <c r="S163" s="268"/>
      <c r="T163" s="26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70" t="s">
        <v>174</v>
      </c>
      <c r="AU163" s="270" t="s">
        <v>82</v>
      </c>
      <c r="AV163" s="13" t="s">
        <v>82</v>
      </c>
      <c r="AW163" s="13" t="s">
        <v>30</v>
      </c>
      <c r="AX163" s="13" t="s">
        <v>73</v>
      </c>
      <c r="AY163" s="270" t="s">
        <v>161</v>
      </c>
    </row>
    <row r="164" s="13" customFormat="1">
      <c r="A164" s="13"/>
      <c r="B164" s="260"/>
      <c r="C164" s="261"/>
      <c r="D164" s="254" t="s">
        <v>174</v>
      </c>
      <c r="E164" s="262" t="s">
        <v>1</v>
      </c>
      <c r="F164" s="263" t="s">
        <v>829</v>
      </c>
      <c r="G164" s="261"/>
      <c r="H164" s="264">
        <v>23.25</v>
      </c>
      <c r="I164" s="265"/>
      <c r="J164" s="261"/>
      <c r="K164" s="261"/>
      <c r="L164" s="266"/>
      <c r="M164" s="267"/>
      <c r="N164" s="268"/>
      <c r="O164" s="268"/>
      <c r="P164" s="268"/>
      <c r="Q164" s="268"/>
      <c r="R164" s="268"/>
      <c r="S164" s="268"/>
      <c r="T164" s="26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70" t="s">
        <v>174</v>
      </c>
      <c r="AU164" s="270" t="s">
        <v>82</v>
      </c>
      <c r="AV164" s="13" t="s">
        <v>82</v>
      </c>
      <c r="AW164" s="13" t="s">
        <v>30</v>
      </c>
      <c r="AX164" s="13" t="s">
        <v>73</v>
      </c>
      <c r="AY164" s="270" t="s">
        <v>161</v>
      </c>
    </row>
    <row r="165" s="13" customFormat="1">
      <c r="A165" s="13"/>
      <c r="B165" s="260"/>
      <c r="C165" s="261"/>
      <c r="D165" s="254" t="s">
        <v>174</v>
      </c>
      <c r="E165" s="262" t="s">
        <v>1</v>
      </c>
      <c r="F165" s="263" t="s">
        <v>439</v>
      </c>
      <c r="G165" s="261"/>
      <c r="H165" s="264">
        <v>75</v>
      </c>
      <c r="I165" s="265"/>
      <c r="J165" s="261"/>
      <c r="K165" s="261"/>
      <c r="L165" s="266"/>
      <c r="M165" s="267"/>
      <c r="N165" s="268"/>
      <c r="O165" s="268"/>
      <c r="P165" s="268"/>
      <c r="Q165" s="268"/>
      <c r="R165" s="268"/>
      <c r="S165" s="268"/>
      <c r="T165" s="26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70" t="s">
        <v>174</v>
      </c>
      <c r="AU165" s="270" t="s">
        <v>82</v>
      </c>
      <c r="AV165" s="13" t="s">
        <v>82</v>
      </c>
      <c r="AW165" s="13" t="s">
        <v>30</v>
      </c>
      <c r="AX165" s="13" t="s">
        <v>73</v>
      </c>
      <c r="AY165" s="270" t="s">
        <v>161</v>
      </c>
    </row>
    <row r="166" s="14" customFormat="1">
      <c r="A166" s="14"/>
      <c r="B166" s="282"/>
      <c r="C166" s="283"/>
      <c r="D166" s="254" t="s">
        <v>174</v>
      </c>
      <c r="E166" s="284" t="s">
        <v>114</v>
      </c>
      <c r="F166" s="285" t="s">
        <v>330</v>
      </c>
      <c r="G166" s="283"/>
      <c r="H166" s="286">
        <v>186.25</v>
      </c>
      <c r="I166" s="287"/>
      <c r="J166" s="283"/>
      <c r="K166" s="283"/>
      <c r="L166" s="288"/>
      <c r="M166" s="289"/>
      <c r="N166" s="290"/>
      <c r="O166" s="290"/>
      <c r="P166" s="290"/>
      <c r="Q166" s="290"/>
      <c r="R166" s="290"/>
      <c r="S166" s="290"/>
      <c r="T166" s="29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92" t="s">
        <v>174</v>
      </c>
      <c r="AU166" s="292" t="s">
        <v>82</v>
      </c>
      <c r="AV166" s="14" t="s">
        <v>168</v>
      </c>
      <c r="AW166" s="14" t="s">
        <v>30</v>
      </c>
      <c r="AX166" s="14" t="s">
        <v>80</v>
      </c>
      <c r="AY166" s="292" t="s">
        <v>161</v>
      </c>
    </row>
    <row r="167" s="2" customFormat="1" ht="37.8" customHeight="1">
      <c r="A167" s="37"/>
      <c r="B167" s="38"/>
      <c r="C167" s="241" t="s">
        <v>206</v>
      </c>
      <c r="D167" s="241" t="s">
        <v>163</v>
      </c>
      <c r="E167" s="242" t="s">
        <v>200</v>
      </c>
      <c r="F167" s="243" t="s">
        <v>201</v>
      </c>
      <c r="G167" s="244" t="s">
        <v>185</v>
      </c>
      <c r="H167" s="245">
        <v>1862.5</v>
      </c>
      <c r="I167" s="246"/>
      <c r="J167" s="247">
        <f>ROUND(I167*H167,2)</f>
        <v>0</v>
      </c>
      <c r="K167" s="243" t="s">
        <v>167</v>
      </c>
      <c r="L167" s="43"/>
      <c r="M167" s="248" t="s">
        <v>1</v>
      </c>
      <c r="N167" s="249" t="s">
        <v>38</v>
      </c>
      <c r="O167" s="90"/>
      <c r="P167" s="250">
        <f>O167*H167</f>
        <v>0</v>
      </c>
      <c r="Q167" s="250">
        <v>0</v>
      </c>
      <c r="R167" s="250">
        <f>Q167*H167</f>
        <v>0</v>
      </c>
      <c r="S167" s="250">
        <v>0</v>
      </c>
      <c r="T167" s="25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52" t="s">
        <v>168</v>
      </c>
      <c r="AT167" s="252" t="s">
        <v>163</v>
      </c>
      <c r="AU167" s="252" t="s">
        <v>82</v>
      </c>
      <c r="AY167" s="16" t="s">
        <v>161</v>
      </c>
      <c r="BE167" s="253">
        <f>IF(N167="základní",J167,0)</f>
        <v>0</v>
      </c>
      <c r="BF167" s="253">
        <f>IF(N167="snížená",J167,0)</f>
        <v>0</v>
      </c>
      <c r="BG167" s="253">
        <f>IF(N167="zákl. přenesená",J167,0)</f>
        <v>0</v>
      </c>
      <c r="BH167" s="253">
        <f>IF(N167="sníž. přenesená",J167,0)</f>
        <v>0</v>
      </c>
      <c r="BI167" s="253">
        <f>IF(N167="nulová",J167,0)</f>
        <v>0</v>
      </c>
      <c r="BJ167" s="16" t="s">
        <v>80</v>
      </c>
      <c r="BK167" s="253">
        <f>ROUND(I167*H167,2)</f>
        <v>0</v>
      </c>
      <c r="BL167" s="16" t="s">
        <v>168</v>
      </c>
      <c r="BM167" s="252" t="s">
        <v>202</v>
      </c>
    </row>
    <row r="168" s="2" customFormat="1">
      <c r="A168" s="37"/>
      <c r="B168" s="38"/>
      <c r="C168" s="39"/>
      <c r="D168" s="254" t="s">
        <v>170</v>
      </c>
      <c r="E168" s="39"/>
      <c r="F168" s="255" t="s">
        <v>203</v>
      </c>
      <c r="G168" s="39"/>
      <c r="H168" s="39"/>
      <c r="I168" s="209"/>
      <c r="J168" s="39"/>
      <c r="K168" s="39"/>
      <c r="L168" s="43"/>
      <c r="M168" s="256"/>
      <c r="N168" s="257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170</v>
      </c>
      <c r="AU168" s="16" t="s">
        <v>82</v>
      </c>
    </row>
    <row r="169" s="2" customFormat="1">
      <c r="A169" s="37"/>
      <c r="B169" s="38"/>
      <c r="C169" s="39"/>
      <c r="D169" s="258" t="s">
        <v>172</v>
      </c>
      <c r="E169" s="39"/>
      <c r="F169" s="259" t="s">
        <v>204</v>
      </c>
      <c r="G169" s="39"/>
      <c r="H169" s="39"/>
      <c r="I169" s="209"/>
      <c r="J169" s="39"/>
      <c r="K169" s="39"/>
      <c r="L169" s="43"/>
      <c r="M169" s="256"/>
      <c r="N169" s="257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172</v>
      </c>
      <c r="AU169" s="16" t="s">
        <v>82</v>
      </c>
    </row>
    <row r="170" s="2" customFormat="1">
      <c r="A170" s="37"/>
      <c r="B170" s="38"/>
      <c r="C170" s="39"/>
      <c r="D170" s="254" t="s">
        <v>189</v>
      </c>
      <c r="E170" s="39"/>
      <c r="F170" s="271" t="s">
        <v>197</v>
      </c>
      <c r="G170" s="39"/>
      <c r="H170" s="39"/>
      <c r="I170" s="209"/>
      <c r="J170" s="39"/>
      <c r="K170" s="39"/>
      <c r="L170" s="43"/>
      <c r="M170" s="256"/>
      <c r="N170" s="257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189</v>
      </c>
      <c r="AU170" s="16" t="s">
        <v>82</v>
      </c>
    </row>
    <row r="171" s="13" customFormat="1">
      <c r="A171" s="13"/>
      <c r="B171" s="260"/>
      <c r="C171" s="261"/>
      <c r="D171" s="254" t="s">
        <v>174</v>
      </c>
      <c r="E171" s="262" t="s">
        <v>1</v>
      </c>
      <c r="F171" s="263" t="s">
        <v>205</v>
      </c>
      <c r="G171" s="261"/>
      <c r="H171" s="264">
        <v>1862.5</v>
      </c>
      <c r="I171" s="265"/>
      <c r="J171" s="261"/>
      <c r="K171" s="261"/>
      <c r="L171" s="266"/>
      <c r="M171" s="267"/>
      <c r="N171" s="268"/>
      <c r="O171" s="268"/>
      <c r="P171" s="268"/>
      <c r="Q171" s="268"/>
      <c r="R171" s="268"/>
      <c r="S171" s="268"/>
      <c r="T171" s="26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70" t="s">
        <v>174</v>
      </c>
      <c r="AU171" s="270" t="s">
        <v>82</v>
      </c>
      <c r="AV171" s="13" t="s">
        <v>82</v>
      </c>
      <c r="AW171" s="13" t="s">
        <v>30</v>
      </c>
      <c r="AX171" s="13" t="s">
        <v>80</v>
      </c>
      <c r="AY171" s="270" t="s">
        <v>161</v>
      </c>
    </row>
    <row r="172" s="2" customFormat="1" ht="33" customHeight="1">
      <c r="A172" s="37"/>
      <c r="B172" s="38"/>
      <c r="C172" s="241" t="s">
        <v>213</v>
      </c>
      <c r="D172" s="241" t="s">
        <v>163</v>
      </c>
      <c r="E172" s="242" t="s">
        <v>207</v>
      </c>
      <c r="F172" s="243" t="s">
        <v>208</v>
      </c>
      <c r="G172" s="244" t="s">
        <v>185</v>
      </c>
      <c r="H172" s="245">
        <v>88</v>
      </c>
      <c r="I172" s="246"/>
      <c r="J172" s="247">
        <f>ROUND(I172*H172,2)</f>
        <v>0</v>
      </c>
      <c r="K172" s="243" t="s">
        <v>167</v>
      </c>
      <c r="L172" s="43"/>
      <c r="M172" s="248" t="s">
        <v>1</v>
      </c>
      <c r="N172" s="249" t="s">
        <v>38</v>
      </c>
      <c r="O172" s="90"/>
      <c r="P172" s="250">
        <f>O172*H172</f>
        <v>0</v>
      </c>
      <c r="Q172" s="250">
        <v>0</v>
      </c>
      <c r="R172" s="250">
        <f>Q172*H172</f>
        <v>0</v>
      </c>
      <c r="S172" s="250">
        <v>0</v>
      </c>
      <c r="T172" s="25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52" t="s">
        <v>168</v>
      </c>
      <c r="AT172" s="252" t="s">
        <v>163</v>
      </c>
      <c r="AU172" s="252" t="s">
        <v>82</v>
      </c>
      <c r="AY172" s="16" t="s">
        <v>161</v>
      </c>
      <c r="BE172" s="253">
        <f>IF(N172="základní",J172,0)</f>
        <v>0</v>
      </c>
      <c r="BF172" s="253">
        <f>IF(N172="snížená",J172,0)</f>
        <v>0</v>
      </c>
      <c r="BG172" s="253">
        <f>IF(N172="zákl. přenesená",J172,0)</f>
        <v>0</v>
      </c>
      <c r="BH172" s="253">
        <f>IF(N172="sníž. přenesená",J172,0)</f>
        <v>0</v>
      </c>
      <c r="BI172" s="253">
        <f>IF(N172="nulová",J172,0)</f>
        <v>0</v>
      </c>
      <c r="BJ172" s="16" t="s">
        <v>80</v>
      </c>
      <c r="BK172" s="253">
        <f>ROUND(I172*H172,2)</f>
        <v>0</v>
      </c>
      <c r="BL172" s="16" t="s">
        <v>168</v>
      </c>
      <c r="BM172" s="252" t="s">
        <v>209</v>
      </c>
    </row>
    <row r="173" s="2" customFormat="1">
      <c r="A173" s="37"/>
      <c r="B173" s="38"/>
      <c r="C173" s="39"/>
      <c r="D173" s="254" t="s">
        <v>170</v>
      </c>
      <c r="E173" s="39"/>
      <c r="F173" s="255" t="s">
        <v>210</v>
      </c>
      <c r="G173" s="39"/>
      <c r="H173" s="39"/>
      <c r="I173" s="209"/>
      <c r="J173" s="39"/>
      <c r="K173" s="39"/>
      <c r="L173" s="43"/>
      <c r="M173" s="256"/>
      <c r="N173" s="257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170</v>
      </c>
      <c r="AU173" s="16" t="s">
        <v>82</v>
      </c>
    </row>
    <row r="174" s="2" customFormat="1">
      <c r="A174" s="37"/>
      <c r="B174" s="38"/>
      <c r="C174" s="39"/>
      <c r="D174" s="258" t="s">
        <v>172</v>
      </c>
      <c r="E174" s="39"/>
      <c r="F174" s="259" t="s">
        <v>211</v>
      </c>
      <c r="G174" s="39"/>
      <c r="H174" s="39"/>
      <c r="I174" s="209"/>
      <c r="J174" s="39"/>
      <c r="K174" s="39"/>
      <c r="L174" s="43"/>
      <c r="M174" s="256"/>
      <c r="N174" s="257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172</v>
      </c>
      <c r="AU174" s="16" t="s">
        <v>82</v>
      </c>
    </row>
    <row r="175" s="2" customFormat="1">
      <c r="A175" s="37"/>
      <c r="B175" s="38"/>
      <c r="C175" s="39"/>
      <c r="D175" s="254" t="s">
        <v>189</v>
      </c>
      <c r="E175" s="39"/>
      <c r="F175" s="271" t="s">
        <v>197</v>
      </c>
      <c r="G175" s="39"/>
      <c r="H175" s="39"/>
      <c r="I175" s="209"/>
      <c r="J175" s="39"/>
      <c r="K175" s="39"/>
      <c r="L175" s="43"/>
      <c r="M175" s="256"/>
      <c r="N175" s="257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189</v>
      </c>
      <c r="AU175" s="16" t="s">
        <v>82</v>
      </c>
    </row>
    <row r="176" s="13" customFormat="1">
      <c r="A176" s="13"/>
      <c r="B176" s="260"/>
      <c r="C176" s="261"/>
      <c r="D176" s="254" t="s">
        <v>174</v>
      </c>
      <c r="E176" s="262" t="s">
        <v>1</v>
      </c>
      <c r="F176" s="263" t="s">
        <v>831</v>
      </c>
      <c r="G176" s="261"/>
      <c r="H176" s="264">
        <v>88</v>
      </c>
      <c r="I176" s="265"/>
      <c r="J176" s="261"/>
      <c r="K176" s="261"/>
      <c r="L176" s="266"/>
      <c r="M176" s="267"/>
      <c r="N176" s="268"/>
      <c r="O176" s="268"/>
      <c r="P176" s="268"/>
      <c r="Q176" s="268"/>
      <c r="R176" s="268"/>
      <c r="S176" s="268"/>
      <c r="T176" s="26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70" t="s">
        <v>174</v>
      </c>
      <c r="AU176" s="270" t="s">
        <v>82</v>
      </c>
      <c r="AV176" s="13" t="s">
        <v>82</v>
      </c>
      <c r="AW176" s="13" t="s">
        <v>30</v>
      </c>
      <c r="AX176" s="13" t="s">
        <v>80</v>
      </c>
      <c r="AY176" s="270" t="s">
        <v>161</v>
      </c>
    </row>
    <row r="177" s="2" customFormat="1" ht="16.5" customHeight="1">
      <c r="A177" s="37"/>
      <c r="B177" s="38"/>
      <c r="C177" s="272" t="s">
        <v>217</v>
      </c>
      <c r="D177" s="272" t="s">
        <v>214</v>
      </c>
      <c r="E177" s="273" t="s">
        <v>215</v>
      </c>
      <c r="F177" s="274" t="s">
        <v>216</v>
      </c>
      <c r="G177" s="275" t="s">
        <v>185</v>
      </c>
      <c r="H177" s="276">
        <v>88</v>
      </c>
      <c r="I177" s="277"/>
      <c r="J177" s="278">
        <f>ROUND(I177*H177,2)</f>
        <v>0</v>
      </c>
      <c r="K177" s="274" t="s">
        <v>1</v>
      </c>
      <c r="L177" s="279"/>
      <c r="M177" s="280" t="s">
        <v>1</v>
      </c>
      <c r="N177" s="281" t="s">
        <v>38</v>
      </c>
      <c r="O177" s="90"/>
      <c r="P177" s="250">
        <f>O177*H177</f>
        <v>0</v>
      </c>
      <c r="Q177" s="250">
        <v>1</v>
      </c>
      <c r="R177" s="250">
        <f>Q177*H177</f>
        <v>88</v>
      </c>
      <c r="S177" s="250">
        <v>0</v>
      </c>
      <c r="T177" s="25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52" t="s">
        <v>217</v>
      </c>
      <c r="AT177" s="252" t="s">
        <v>214</v>
      </c>
      <c r="AU177" s="252" t="s">
        <v>82</v>
      </c>
      <c r="AY177" s="16" t="s">
        <v>161</v>
      </c>
      <c r="BE177" s="253">
        <f>IF(N177="základní",J177,0)</f>
        <v>0</v>
      </c>
      <c r="BF177" s="253">
        <f>IF(N177="snížená",J177,0)</f>
        <v>0</v>
      </c>
      <c r="BG177" s="253">
        <f>IF(N177="zákl. přenesená",J177,0)</f>
        <v>0</v>
      </c>
      <c r="BH177" s="253">
        <f>IF(N177="sníž. přenesená",J177,0)</f>
        <v>0</v>
      </c>
      <c r="BI177" s="253">
        <f>IF(N177="nulová",J177,0)</f>
        <v>0</v>
      </c>
      <c r="BJ177" s="16" t="s">
        <v>80</v>
      </c>
      <c r="BK177" s="253">
        <f>ROUND(I177*H177,2)</f>
        <v>0</v>
      </c>
      <c r="BL177" s="16" t="s">
        <v>168</v>
      </c>
      <c r="BM177" s="252" t="s">
        <v>218</v>
      </c>
    </row>
    <row r="178" s="2" customFormat="1">
      <c r="A178" s="37"/>
      <c r="B178" s="38"/>
      <c r="C178" s="39"/>
      <c r="D178" s="254" t="s">
        <v>170</v>
      </c>
      <c r="E178" s="39"/>
      <c r="F178" s="255" t="s">
        <v>219</v>
      </c>
      <c r="G178" s="39"/>
      <c r="H178" s="39"/>
      <c r="I178" s="209"/>
      <c r="J178" s="39"/>
      <c r="K178" s="39"/>
      <c r="L178" s="43"/>
      <c r="M178" s="256"/>
      <c r="N178" s="257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170</v>
      </c>
      <c r="AU178" s="16" t="s">
        <v>82</v>
      </c>
    </row>
    <row r="179" s="2" customFormat="1">
      <c r="A179" s="37"/>
      <c r="B179" s="38"/>
      <c r="C179" s="39"/>
      <c r="D179" s="254" t="s">
        <v>189</v>
      </c>
      <c r="E179" s="39"/>
      <c r="F179" s="271" t="s">
        <v>197</v>
      </c>
      <c r="G179" s="39"/>
      <c r="H179" s="39"/>
      <c r="I179" s="209"/>
      <c r="J179" s="39"/>
      <c r="K179" s="39"/>
      <c r="L179" s="43"/>
      <c r="M179" s="256"/>
      <c r="N179" s="257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189</v>
      </c>
      <c r="AU179" s="16" t="s">
        <v>82</v>
      </c>
    </row>
    <row r="180" s="2" customFormat="1" ht="24.15" customHeight="1">
      <c r="A180" s="37"/>
      <c r="B180" s="38"/>
      <c r="C180" s="241" t="s">
        <v>227</v>
      </c>
      <c r="D180" s="241" t="s">
        <v>163</v>
      </c>
      <c r="E180" s="242" t="s">
        <v>220</v>
      </c>
      <c r="F180" s="243" t="s">
        <v>221</v>
      </c>
      <c r="G180" s="244" t="s">
        <v>222</v>
      </c>
      <c r="H180" s="245">
        <v>335.25</v>
      </c>
      <c r="I180" s="246"/>
      <c r="J180" s="247">
        <f>ROUND(I180*H180,2)</f>
        <v>0</v>
      </c>
      <c r="K180" s="243" t="s">
        <v>167</v>
      </c>
      <c r="L180" s="43"/>
      <c r="M180" s="248" t="s">
        <v>1</v>
      </c>
      <c r="N180" s="249" t="s">
        <v>38</v>
      </c>
      <c r="O180" s="90"/>
      <c r="P180" s="250">
        <f>O180*H180</f>
        <v>0</v>
      </c>
      <c r="Q180" s="250">
        <v>0</v>
      </c>
      <c r="R180" s="250">
        <f>Q180*H180</f>
        <v>0</v>
      </c>
      <c r="S180" s="250">
        <v>0</v>
      </c>
      <c r="T180" s="25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52" t="s">
        <v>168</v>
      </c>
      <c r="AT180" s="252" t="s">
        <v>163</v>
      </c>
      <c r="AU180" s="252" t="s">
        <v>82</v>
      </c>
      <c r="AY180" s="16" t="s">
        <v>161</v>
      </c>
      <c r="BE180" s="253">
        <f>IF(N180="základní",J180,0)</f>
        <v>0</v>
      </c>
      <c r="BF180" s="253">
        <f>IF(N180="snížená",J180,0)</f>
        <v>0</v>
      </c>
      <c r="BG180" s="253">
        <f>IF(N180="zákl. přenesená",J180,0)</f>
        <v>0</v>
      </c>
      <c r="BH180" s="253">
        <f>IF(N180="sníž. přenesená",J180,0)</f>
        <v>0</v>
      </c>
      <c r="BI180" s="253">
        <f>IF(N180="nulová",J180,0)</f>
        <v>0</v>
      </c>
      <c r="BJ180" s="16" t="s">
        <v>80</v>
      </c>
      <c r="BK180" s="253">
        <f>ROUND(I180*H180,2)</f>
        <v>0</v>
      </c>
      <c r="BL180" s="16" t="s">
        <v>168</v>
      </c>
      <c r="BM180" s="252" t="s">
        <v>223</v>
      </c>
    </row>
    <row r="181" s="2" customFormat="1">
      <c r="A181" s="37"/>
      <c r="B181" s="38"/>
      <c r="C181" s="39"/>
      <c r="D181" s="254" t="s">
        <v>170</v>
      </c>
      <c r="E181" s="39"/>
      <c r="F181" s="255" t="s">
        <v>224</v>
      </c>
      <c r="G181" s="39"/>
      <c r="H181" s="39"/>
      <c r="I181" s="209"/>
      <c r="J181" s="39"/>
      <c r="K181" s="39"/>
      <c r="L181" s="43"/>
      <c r="M181" s="256"/>
      <c r="N181" s="257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170</v>
      </c>
      <c r="AU181" s="16" t="s">
        <v>82</v>
      </c>
    </row>
    <row r="182" s="2" customFormat="1">
      <c r="A182" s="37"/>
      <c r="B182" s="38"/>
      <c r="C182" s="39"/>
      <c r="D182" s="258" t="s">
        <v>172</v>
      </c>
      <c r="E182" s="39"/>
      <c r="F182" s="259" t="s">
        <v>225</v>
      </c>
      <c r="G182" s="39"/>
      <c r="H182" s="39"/>
      <c r="I182" s="209"/>
      <c r="J182" s="39"/>
      <c r="K182" s="39"/>
      <c r="L182" s="43"/>
      <c r="M182" s="256"/>
      <c r="N182" s="257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172</v>
      </c>
      <c r="AU182" s="16" t="s">
        <v>82</v>
      </c>
    </row>
    <row r="183" s="2" customFormat="1">
      <c r="A183" s="37"/>
      <c r="B183" s="38"/>
      <c r="C183" s="39"/>
      <c r="D183" s="254" t="s">
        <v>189</v>
      </c>
      <c r="E183" s="39"/>
      <c r="F183" s="271" t="s">
        <v>190</v>
      </c>
      <c r="G183" s="39"/>
      <c r="H183" s="39"/>
      <c r="I183" s="209"/>
      <c r="J183" s="39"/>
      <c r="K183" s="39"/>
      <c r="L183" s="43"/>
      <c r="M183" s="256"/>
      <c r="N183" s="257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189</v>
      </c>
      <c r="AU183" s="16" t="s">
        <v>82</v>
      </c>
    </row>
    <row r="184" s="13" customFormat="1">
      <c r="A184" s="13"/>
      <c r="B184" s="260"/>
      <c r="C184" s="261"/>
      <c r="D184" s="254" t="s">
        <v>174</v>
      </c>
      <c r="E184" s="262" t="s">
        <v>1</v>
      </c>
      <c r="F184" s="263" t="s">
        <v>226</v>
      </c>
      <c r="G184" s="261"/>
      <c r="H184" s="264">
        <v>335.25</v>
      </c>
      <c r="I184" s="265"/>
      <c r="J184" s="261"/>
      <c r="K184" s="261"/>
      <c r="L184" s="266"/>
      <c r="M184" s="267"/>
      <c r="N184" s="268"/>
      <c r="O184" s="268"/>
      <c r="P184" s="268"/>
      <c r="Q184" s="268"/>
      <c r="R184" s="268"/>
      <c r="S184" s="268"/>
      <c r="T184" s="26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70" t="s">
        <v>174</v>
      </c>
      <c r="AU184" s="270" t="s">
        <v>82</v>
      </c>
      <c r="AV184" s="13" t="s">
        <v>82</v>
      </c>
      <c r="AW184" s="13" t="s">
        <v>30</v>
      </c>
      <c r="AX184" s="13" t="s">
        <v>80</v>
      </c>
      <c r="AY184" s="270" t="s">
        <v>161</v>
      </c>
    </row>
    <row r="185" s="2" customFormat="1" ht="16.5" customHeight="1">
      <c r="A185" s="37"/>
      <c r="B185" s="38"/>
      <c r="C185" s="241" t="s">
        <v>234</v>
      </c>
      <c r="D185" s="241" t="s">
        <v>163</v>
      </c>
      <c r="E185" s="242" t="s">
        <v>228</v>
      </c>
      <c r="F185" s="243" t="s">
        <v>229</v>
      </c>
      <c r="G185" s="244" t="s">
        <v>185</v>
      </c>
      <c r="H185" s="245">
        <v>88</v>
      </c>
      <c r="I185" s="246"/>
      <c r="J185" s="247">
        <f>ROUND(I185*H185,2)</f>
        <v>0</v>
      </c>
      <c r="K185" s="243" t="s">
        <v>167</v>
      </c>
      <c r="L185" s="43"/>
      <c r="M185" s="248" t="s">
        <v>1</v>
      </c>
      <c r="N185" s="249" t="s">
        <v>38</v>
      </c>
      <c r="O185" s="90"/>
      <c r="P185" s="250">
        <f>O185*H185</f>
        <v>0</v>
      </c>
      <c r="Q185" s="250">
        <v>0</v>
      </c>
      <c r="R185" s="250">
        <f>Q185*H185</f>
        <v>0</v>
      </c>
      <c r="S185" s="250">
        <v>0</v>
      </c>
      <c r="T185" s="25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52" t="s">
        <v>168</v>
      </c>
      <c r="AT185" s="252" t="s">
        <v>163</v>
      </c>
      <c r="AU185" s="252" t="s">
        <v>82</v>
      </c>
      <c r="AY185" s="16" t="s">
        <v>161</v>
      </c>
      <c r="BE185" s="253">
        <f>IF(N185="základní",J185,0)</f>
        <v>0</v>
      </c>
      <c r="BF185" s="253">
        <f>IF(N185="snížená",J185,0)</f>
        <v>0</v>
      </c>
      <c r="BG185" s="253">
        <f>IF(N185="zákl. přenesená",J185,0)</f>
        <v>0</v>
      </c>
      <c r="BH185" s="253">
        <f>IF(N185="sníž. přenesená",J185,0)</f>
        <v>0</v>
      </c>
      <c r="BI185" s="253">
        <f>IF(N185="nulová",J185,0)</f>
        <v>0</v>
      </c>
      <c r="BJ185" s="16" t="s">
        <v>80</v>
      </c>
      <c r="BK185" s="253">
        <f>ROUND(I185*H185,2)</f>
        <v>0</v>
      </c>
      <c r="BL185" s="16" t="s">
        <v>168</v>
      </c>
      <c r="BM185" s="252" t="s">
        <v>230</v>
      </c>
    </row>
    <row r="186" s="2" customFormat="1">
      <c r="A186" s="37"/>
      <c r="B186" s="38"/>
      <c r="C186" s="39"/>
      <c r="D186" s="254" t="s">
        <v>170</v>
      </c>
      <c r="E186" s="39"/>
      <c r="F186" s="255" t="s">
        <v>231</v>
      </c>
      <c r="G186" s="39"/>
      <c r="H186" s="39"/>
      <c r="I186" s="209"/>
      <c r="J186" s="39"/>
      <c r="K186" s="39"/>
      <c r="L186" s="43"/>
      <c r="M186" s="256"/>
      <c r="N186" s="257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170</v>
      </c>
      <c r="AU186" s="16" t="s">
        <v>82</v>
      </c>
    </row>
    <row r="187" s="2" customFormat="1">
      <c r="A187" s="37"/>
      <c r="B187" s="38"/>
      <c r="C187" s="39"/>
      <c r="D187" s="258" t="s">
        <v>172</v>
      </c>
      <c r="E187" s="39"/>
      <c r="F187" s="259" t="s">
        <v>232</v>
      </c>
      <c r="G187" s="39"/>
      <c r="H187" s="39"/>
      <c r="I187" s="209"/>
      <c r="J187" s="39"/>
      <c r="K187" s="39"/>
      <c r="L187" s="43"/>
      <c r="M187" s="256"/>
      <c r="N187" s="257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172</v>
      </c>
      <c r="AU187" s="16" t="s">
        <v>82</v>
      </c>
    </row>
    <row r="188" s="2" customFormat="1">
      <c r="A188" s="37"/>
      <c r="B188" s="38"/>
      <c r="C188" s="39"/>
      <c r="D188" s="254" t="s">
        <v>189</v>
      </c>
      <c r="E188" s="39"/>
      <c r="F188" s="271" t="s">
        <v>190</v>
      </c>
      <c r="G188" s="39"/>
      <c r="H188" s="39"/>
      <c r="I188" s="209"/>
      <c r="J188" s="39"/>
      <c r="K188" s="39"/>
      <c r="L188" s="43"/>
      <c r="M188" s="256"/>
      <c r="N188" s="257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189</v>
      </c>
      <c r="AU188" s="16" t="s">
        <v>82</v>
      </c>
    </row>
    <row r="189" s="13" customFormat="1">
      <c r="A189" s="13"/>
      <c r="B189" s="260"/>
      <c r="C189" s="261"/>
      <c r="D189" s="254" t="s">
        <v>174</v>
      </c>
      <c r="E189" s="262" t="s">
        <v>1</v>
      </c>
      <c r="F189" s="263" t="s">
        <v>828</v>
      </c>
      <c r="G189" s="261"/>
      <c r="H189" s="264">
        <v>88</v>
      </c>
      <c r="I189" s="265"/>
      <c r="J189" s="261"/>
      <c r="K189" s="261"/>
      <c r="L189" s="266"/>
      <c r="M189" s="267"/>
      <c r="N189" s="268"/>
      <c r="O189" s="268"/>
      <c r="P189" s="268"/>
      <c r="Q189" s="268"/>
      <c r="R189" s="268"/>
      <c r="S189" s="268"/>
      <c r="T189" s="26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70" t="s">
        <v>174</v>
      </c>
      <c r="AU189" s="270" t="s">
        <v>82</v>
      </c>
      <c r="AV189" s="13" t="s">
        <v>82</v>
      </c>
      <c r="AW189" s="13" t="s">
        <v>30</v>
      </c>
      <c r="AX189" s="13" t="s">
        <v>80</v>
      </c>
      <c r="AY189" s="270" t="s">
        <v>161</v>
      </c>
    </row>
    <row r="190" s="2" customFormat="1" ht="24.15" customHeight="1">
      <c r="A190" s="37"/>
      <c r="B190" s="38"/>
      <c r="C190" s="241" t="s">
        <v>241</v>
      </c>
      <c r="D190" s="241" t="s">
        <v>163</v>
      </c>
      <c r="E190" s="242" t="s">
        <v>477</v>
      </c>
      <c r="F190" s="243" t="s">
        <v>478</v>
      </c>
      <c r="G190" s="244" t="s">
        <v>166</v>
      </c>
      <c r="H190" s="245">
        <v>29</v>
      </c>
      <c r="I190" s="246"/>
      <c r="J190" s="247">
        <f>ROUND(I190*H190,2)</f>
        <v>0</v>
      </c>
      <c r="K190" s="243" t="s">
        <v>167</v>
      </c>
      <c r="L190" s="43"/>
      <c r="M190" s="248" t="s">
        <v>1</v>
      </c>
      <c r="N190" s="249" t="s">
        <v>38</v>
      </c>
      <c r="O190" s="90"/>
      <c r="P190" s="250">
        <f>O190*H190</f>
        <v>0</v>
      </c>
      <c r="Q190" s="250">
        <v>0</v>
      </c>
      <c r="R190" s="250">
        <f>Q190*H190</f>
        <v>0</v>
      </c>
      <c r="S190" s="250">
        <v>0</v>
      </c>
      <c r="T190" s="25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52" t="s">
        <v>168</v>
      </c>
      <c r="AT190" s="252" t="s">
        <v>163</v>
      </c>
      <c r="AU190" s="252" t="s">
        <v>82</v>
      </c>
      <c r="AY190" s="16" t="s">
        <v>161</v>
      </c>
      <c r="BE190" s="253">
        <f>IF(N190="základní",J190,0)</f>
        <v>0</v>
      </c>
      <c r="BF190" s="253">
        <f>IF(N190="snížená",J190,0)</f>
        <v>0</v>
      </c>
      <c r="BG190" s="253">
        <f>IF(N190="zákl. přenesená",J190,0)</f>
        <v>0</v>
      </c>
      <c r="BH190" s="253">
        <f>IF(N190="sníž. přenesená",J190,0)</f>
        <v>0</v>
      </c>
      <c r="BI190" s="253">
        <f>IF(N190="nulová",J190,0)</f>
        <v>0</v>
      </c>
      <c r="BJ190" s="16" t="s">
        <v>80</v>
      </c>
      <c r="BK190" s="253">
        <f>ROUND(I190*H190,2)</f>
        <v>0</v>
      </c>
      <c r="BL190" s="16" t="s">
        <v>168</v>
      </c>
      <c r="BM190" s="252" t="s">
        <v>767</v>
      </c>
    </row>
    <row r="191" s="2" customFormat="1">
      <c r="A191" s="37"/>
      <c r="B191" s="38"/>
      <c r="C191" s="39"/>
      <c r="D191" s="254" t="s">
        <v>170</v>
      </c>
      <c r="E191" s="39"/>
      <c r="F191" s="255" t="s">
        <v>480</v>
      </c>
      <c r="G191" s="39"/>
      <c r="H191" s="39"/>
      <c r="I191" s="209"/>
      <c r="J191" s="39"/>
      <c r="K191" s="39"/>
      <c r="L191" s="43"/>
      <c r="M191" s="256"/>
      <c r="N191" s="257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170</v>
      </c>
      <c r="AU191" s="16" t="s">
        <v>82</v>
      </c>
    </row>
    <row r="192" s="2" customFormat="1">
      <c r="A192" s="37"/>
      <c r="B192" s="38"/>
      <c r="C192" s="39"/>
      <c r="D192" s="258" t="s">
        <v>172</v>
      </c>
      <c r="E192" s="39"/>
      <c r="F192" s="259" t="s">
        <v>481</v>
      </c>
      <c r="G192" s="39"/>
      <c r="H192" s="39"/>
      <c r="I192" s="209"/>
      <c r="J192" s="39"/>
      <c r="K192" s="39"/>
      <c r="L192" s="43"/>
      <c r="M192" s="256"/>
      <c r="N192" s="257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172</v>
      </c>
      <c r="AU192" s="16" t="s">
        <v>82</v>
      </c>
    </row>
    <row r="193" s="13" customFormat="1">
      <c r="A193" s="13"/>
      <c r="B193" s="260"/>
      <c r="C193" s="261"/>
      <c r="D193" s="254" t="s">
        <v>174</v>
      </c>
      <c r="E193" s="262" t="s">
        <v>1</v>
      </c>
      <c r="F193" s="263" t="s">
        <v>832</v>
      </c>
      <c r="G193" s="261"/>
      <c r="H193" s="264">
        <v>29</v>
      </c>
      <c r="I193" s="265"/>
      <c r="J193" s="261"/>
      <c r="K193" s="261"/>
      <c r="L193" s="266"/>
      <c r="M193" s="267"/>
      <c r="N193" s="268"/>
      <c r="O193" s="268"/>
      <c r="P193" s="268"/>
      <c r="Q193" s="268"/>
      <c r="R193" s="268"/>
      <c r="S193" s="268"/>
      <c r="T193" s="26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70" t="s">
        <v>174</v>
      </c>
      <c r="AU193" s="270" t="s">
        <v>82</v>
      </c>
      <c r="AV193" s="13" t="s">
        <v>82</v>
      </c>
      <c r="AW193" s="13" t="s">
        <v>30</v>
      </c>
      <c r="AX193" s="13" t="s">
        <v>80</v>
      </c>
      <c r="AY193" s="270" t="s">
        <v>161</v>
      </c>
    </row>
    <row r="194" s="2" customFormat="1" ht="24.15" customHeight="1">
      <c r="A194" s="37"/>
      <c r="B194" s="38"/>
      <c r="C194" s="241" t="s">
        <v>248</v>
      </c>
      <c r="D194" s="241" t="s">
        <v>163</v>
      </c>
      <c r="E194" s="242" t="s">
        <v>483</v>
      </c>
      <c r="F194" s="243" t="s">
        <v>484</v>
      </c>
      <c r="G194" s="244" t="s">
        <v>166</v>
      </c>
      <c r="H194" s="245">
        <v>29</v>
      </c>
      <c r="I194" s="246"/>
      <c r="J194" s="247">
        <f>ROUND(I194*H194,2)</f>
        <v>0</v>
      </c>
      <c r="K194" s="243" t="s">
        <v>167</v>
      </c>
      <c r="L194" s="43"/>
      <c r="M194" s="248" t="s">
        <v>1</v>
      </c>
      <c r="N194" s="249" t="s">
        <v>38</v>
      </c>
      <c r="O194" s="90"/>
      <c r="P194" s="250">
        <f>O194*H194</f>
        <v>0</v>
      </c>
      <c r="Q194" s="250">
        <v>0</v>
      </c>
      <c r="R194" s="250">
        <f>Q194*H194</f>
        <v>0</v>
      </c>
      <c r="S194" s="250">
        <v>0</v>
      </c>
      <c r="T194" s="25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52" t="s">
        <v>168</v>
      </c>
      <c r="AT194" s="252" t="s">
        <v>163</v>
      </c>
      <c r="AU194" s="252" t="s">
        <v>82</v>
      </c>
      <c r="AY194" s="16" t="s">
        <v>161</v>
      </c>
      <c r="BE194" s="253">
        <f>IF(N194="základní",J194,0)</f>
        <v>0</v>
      </c>
      <c r="BF194" s="253">
        <f>IF(N194="snížená",J194,0)</f>
        <v>0</v>
      </c>
      <c r="BG194" s="253">
        <f>IF(N194="zákl. přenesená",J194,0)</f>
        <v>0</v>
      </c>
      <c r="BH194" s="253">
        <f>IF(N194="sníž. přenesená",J194,0)</f>
        <v>0</v>
      </c>
      <c r="BI194" s="253">
        <f>IF(N194="nulová",J194,0)</f>
        <v>0</v>
      </c>
      <c r="BJ194" s="16" t="s">
        <v>80</v>
      </c>
      <c r="BK194" s="253">
        <f>ROUND(I194*H194,2)</f>
        <v>0</v>
      </c>
      <c r="BL194" s="16" t="s">
        <v>168</v>
      </c>
      <c r="BM194" s="252" t="s">
        <v>769</v>
      </c>
    </row>
    <row r="195" s="2" customFormat="1">
      <c r="A195" s="37"/>
      <c r="B195" s="38"/>
      <c r="C195" s="39"/>
      <c r="D195" s="254" t="s">
        <v>170</v>
      </c>
      <c r="E195" s="39"/>
      <c r="F195" s="255" t="s">
        <v>486</v>
      </c>
      <c r="G195" s="39"/>
      <c r="H195" s="39"/>
      <c r="I195" s="209"/>
      <c r="J195" s="39"/>
      <c r="K195" s="39"/>
      <c r="L195" s="43"/>
      <c r="M195" s="256"/>
      <c r="N195" s="257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170</v>
      </c>
      <c r="AU195" s="16" t="s">
        <v>82</v>
      </c>
    </row>
    <row r="196" s="2" customFormat="1">
      <c r="A196" s="37"/>
      <c r="B196" s="38"/>
      <c r="C196" s="39"/>
      <c r="D196" s="258" t="s">
        <v>172</v>
      </c>
      <c r="E196" s="39"/>
      <c r="F196" s="259" t="s">
        <v>487</v>
      </c>
      <c r="G196" s="39"/>
      <c r="H196" s="39"/>
      <c r="I196" s="209"/>
      <c r="J196" s="39"/>
      <c r="K196" s="39"/>
      <c r="L196" s="43"/>
      <c r="M196" s="256"/>
      <c r="N196" s="257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172</v>
      </c>
      <c r="AU196" s="16" t="s">
        <v>82</v>
      </c>
    </row>
    <row r="197" s="13" customFormat="1">
      <c r="A197" s="13"/>
      <c r="B197" s="260"/>
      <c r="C197" s="261"/>
      <c r="D197" s="254" t="s">
        <v>174</v>
      </c>
      <c r="E197" s="262" t="s">
        <v>1</v>
      </c>
      <c r="F197" s="263" t="s">
        <v>361</v>
      </c>
      <c r="G197" s="261"/>
      <c r="H197" s="264">
        <v>29</v>
      </c>
      <c r="I197" s="265"/>
      <c r="J197" s="261"/>
      <c r="K197" s="261"/>
      <c r="L197" s="266"/>
      <c r="M197" s="267"/>
      <c r="N197" s="268"/>
      <c r="O197" s="268"/>
      <c r="P197" s="268"/>
      <c r="Q197" s="268"/>
      <c r="R197" s="268"/>
      <c r="S197" s="268"/>
      <c r="T197" s="26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70" t="s">
        <v>174</v>
      </c>
      <c r="AU197" s="270" t="s">
        <v>82</v>
      </c>
      <c r="AV197" s="13" t="s">
        <v>82</v>
      </c>
      <c r="AW197" s="13" t="s">
        <v>30</v>
      </c>
      <c r="AX197" s="13" t="s">
        <v>80</v>
      </c>
      <c r="AY197" s="270" t="s">
        <v>161</v>
      </c>
    </row>
    <row r="198" s="2" customFormat="1" ht="16.5" customHeight="1">
      <c r="A198" s="37"/>
      <c r="B198" s="38"/>
      <c r="C198" s="272" t="s">
        <v>255</v>
      </c>
      <c r="D198" s="272" t="s">
        <v>214</v>
      </c>
      <c r="E198" s="273" t="s">
        <v>488</v>
      </c>
      <c r="F198" s="274" t="s">
        <v>489</v>
      </c>
      <c r="G198" s="275" t="s">
        <v>490</v>
      </c>
      <c r="H198" s="276">
        <v>0.57999999999999996</v>
      </c>
      <c r="I198" s="277"/>
      <c r="J198" s="278">
        <f>ROUND(I198*H198,2)</f>
        <v>0</v>
      </c>
      <c r="K198" s="274" t="s">
        <v>167</v>
      </c>
      <c r="L198" s="279"/>
      <c r="M198" s="280" t="s">
        <v>1</v>
      </c>
      <c r="N198" s="281" t="s">
        <v>38</v>
      </c>
      <c r="O198" s="90"/>
      <c r="P198" s="250">
        <f>O198*H198</f>
        <v>0</v>
      </c>
      <c r="Q198" s="250">
        <v>0.001</v>
      </c>
      <c r="R198" s="250">
        <f>Q198*H198</f>
        <v>0.00058</v>
      </c>
      <c r="S198" s="250">
        <v>0</v>
      </c>
      <c r="T198" s="25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52" t="s">
        <v>217</v>
      </c>
      <c r="AT198" s="252" t="s">
        <v>214</v>
      </c>
      <c r="AU198" s="252" t="s">
        <v>82</v>
      </c>
      <c r="AY198" s="16" t="s">
        <v>161</v>
      </c>
      <c r="BE198" s="253">
        <f>IF(N198="základní",J198,0)</f>
        <v>0</v>
      </c>
      <c r="BF198" s="253">
        <f>IF(N198="snížená",J198,0)</f>
        <v>0</v>
      </c>
      <c r="BG198" s="253">
        <f>IF(N198="zákl. přenesená",J198,0)</f>
        <v>0</v>
      </c>
      <c r="BH198" s="253">
        <f>IF(N198="sníž. přenesená",J198,0)</f>
        <v>0</v>
      </c>
      <c r="BI198" s="253">
        <f>IF(N198="nulová",J198,0)</f>
        <v>0</v>
      </c>
      <c r="BJ198" s="16" t="s">
        <v>80</v>
      </c>
      <c r="BK198" s="253">
        <f>ROUND(I198*H198,2)</f>
        <v>0</v>
      </c>
      <c r="BL198" s="16" t="s">
        <v>168</v>
      </c>
      <c r="BM198" s="252" t="s">
        <v>770</v>
      </c>
    </row>
    <row r="199" s="2" customFormat="1">
      <c r="A199" s="37"/>
      <c r="B199" s="38"/>
      <c r="C199" s="39"/>
      <c r="D199" s="254" t="s">
        <v>170</v>
      </c>
      <c r="E199" s="39"/>
      <c r="F199" s="255" t="s">
        <v>489</v>
      </c>
      <c r="G199" s="39"/>
      <c r="H199" s="39"/>
      <c r="I199" s="209"/>
      <c r="J199" s="39"/>
      <c r="K199" s="39"/>
      <c r="L199" s="43"/>
      <c r="M199" s="256"/>
      <c r="N199" s="257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170</v>
      </c>
      <c r="AU199" s="16" t="s">
        <v>82</v>
      </c>
    </row>
    <row r="200" s="13" customFormat="1">
      <c r="A200" s="13"/>
      <c r="B200" s="260"/>
      <c r="C200" s="261"/>
      <c r="D200" s="254" t="s">
        <v>174</v>
      </c>
      <c r="E200" s="261"/>
      <c r="F200" s="263" t="s">
        <v>833</v>
      </c>
      <c r="G200" s="261"/>
      <c r="H200" s="264">
        <v>0.57999999999999996</v>
      </c>
      <c r="I200" s="265"/>
      <c r="J200" s="261"/>
      <c r="K200" s="261"/>
      <c r="L200" s="266"/>
      <c r="M200" s="267"/>
      <c r="N200" s="268"/>
      <c r="O200" s="268"/>
      <c r="P200" s="268"/>
      <c r="Q200" s="268"/>
      <c r="R200" s="268"/>
      <c r="S200" s="268"/>
      <c r="T200" s="26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70" t="s">
        <v>174</v>
      </c>
      <c r="AU200" s="270" t="s">
        <v>82</v>
      </c>
      <c r="AV200" s="13" t="s">
        <v>82</v>
      </c>
      <c r="AW200" s="13" t="s">
        <v>4</v>
      </c>
      <c r="AX200" s="13" t="s">
        <v>80</v>
      </c>
      <c r="AY200" s="270" t="s">
        <v>161</v>
      </c>
    </row>
    <row r="201" s="12" customFormat="1" ht="22.8" customHeight="1">
      <c r="A201" s="12"/>
      <c r="B201" s="225"/>
      <c r="C201" s="226"/>
      <c r="D201" s="227" t="s">
        <v>72</v>
      </c>
      <c r="E201" s="239" t="s">
        <v>199</v>
      </c>
      <c r="F201" s="239" t="s">
        <v>233</v>
      </c>
      <c r="G201" s="226"/>
      <c r="H201" s="226"/>
      <c r="I201" s="229"/>
      <c r="J201" s="240">
        <f>BK201</f>
        <v>0</v>
      </c>
      <c r="K201" s="226"/>
      <c r="L201" s="231"/>
      <c r="M201" s="232"/>
      <c r="N201" s="233"/>
      <c r="O201" s="233"/>
      <c r="P201" s="234">
        <f>SUM(P202:P233)</f>
        <v>0</v>
      </c>
      <c r="Q201" s="233"/>
      <c r="R201" s="234">
        <f>SUM(R202:R233)</f>
        <v>0.75959999999999994</v>
      </c>
      <c r="S201" s="233"/>
      <c r="T201" s="235">
        <f>SUM(T202:T233)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36" t="s">
        <v>80</v>
      </c>
      <c r="AT201" s="237" t="s">
        <v>72</v>
      </c>
      <c r="AU201" s="237" t="s">
        <v>80</v>
      </c>
      <c r="AY201" s="236" t="s">
        <v>161</v>
      </c>
      <c r="BK201" s="238">
        <f>SUM(BK202:BK233)</f>
        <v>0</v>
      </c>
    </row>
    <row r="202" s="2" customFormat="1" ht="16.5" customHeight="1">
      <c r="A202" s="37"/>
      <c r="B202" s="38"/>
      <c r="C202" s="241" t="s">
        <v>262</v>
      </c>
      <c r="D202" s="241" t="s">
        <v>163</v>
      </c>
      <c r="E202" s="242" t="s">
        <v>235</v>
      </c>
      <c r="F202" s="243" t="s">
        <v>236</v>
      </c>
      <c r="G202" s="244" t="s">
        <v>166</v>
      </c>
      <c r="H202" s="245">
        <v>183</v>
      </c>
      <c r="I202" s="246"/>
      <c r="J202" s="247">
        <f>ROUND(I202*H202,2)</f>
        <v>0</v>
      </c>
      <c r="K202" s="243" t="s">
        <v>167</v>
      </c>
      <c r="L202" s="43"/>
      <c r="M202" s="248" t="s">
        <v>1</v>
      </c>
      <c r="N202" s="249" t="s">
        <v>38</v>
      </c>
      <c r="O202" s="90"/>
      <c r="P202" s="250">
        <f>O202*H202</f>
        <v>0</v>
      </c>
      <c r="Q202" s="250">
        <v>0</v>
      </c>
      <c r="R202" s="250">
        <f>Q202*H202</f>
        <v>0</v>
      </c>
      <c r="S202" s="250">
        <v>0</v>
      </c>
      <c r="T202" s="25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52" t="s">
        <v>168</v>
      </c>
      <c r="AT202" s="252" t="s">
        <v>163</v>
      </c>
      <c r="AU202" s="252" t="s">
        <v>82</v>
      </c>
      <c r="AY202" s="16" t="s">
        <v>161</v>
      </c>
      <c r="BE202" s="253">
        <f>IF(N202="základní",J202,0)</f>
        <v>0</v>
      </c>
      <c r="BF202" s="253">
        <f>IF(N202="snížená",J202,0)</f>
        <v>0</v>
      </c>
      <c r="BG202" s="253">
        <f>IF(N202="zákl. přenesená",J202,0)</f>
        <v>0</v>
      </c>
      <c r="BH202" s="253">
        <f>IF(N202="sníž. přenesená",J202,0)</f>
        <v>0</v>
      </c>
      <c r="BI202" s="253">
        <f>IF(N202="nulová",J202,0)</f>
        <v>0</v>
      </c>
      <c r="BJ202" s="16" t="s">
        <v>80</v>
      </c>
      <c r="BK202" s="253">
        <f>ROUND(I202*H202,2)</f>
        <v>0</v>
      </c>
      <c r="BL202" s="16" t="s">
        <v>168</v>
      </c>
      <c r="BM202" s="252" t="s">
        <v>237</v>
      </c>
    </row>
    <row r="203" s="2" customFormat="1">
      <c r="A203" s="37"/>
      <c r="B203" s="38"/>
      <c r="C203" s="39"/>
      <c r="D203" s="254" t="s">
        <v>170</v>
      </c>
      <c r="E203" s="39"/>
      <c r="F203" s="255" t="s">
        <v>238</v>
      </c>
      <c r="G203" s="39"/>
      <c r="H203" s="39"/>
      <c r="I203" s="209"/>
      <c r="J203" s="39"/>
      <c r="K203" s="39"/>
      <c r="L203" s="43"/>
      <c r="M203" s="256"/>
      <c r="N203" s="257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170</v>
      </c>
      <c r="AU203" s="16" t="s">
        <v>82</v>
      </c>
    </row>
    <row r="204" s="2" customFormat="1">
      <c r="A204" s="37"/>
      <c r="B204" s="38"/>
      <c r="C204" s="39"/>
      <c r="D204" s="258" t="s">
        <v>172</v>
      </c>
      <c r="E204" s="39"/>
      <c r="F204" s="259" t="s">
        <v>239</v>
      </c>
      <c r="G204" s="39"/>
      <c r="H204" s="39"/>
      <c r="I204" s="209"/>
      <c r="J204" s="39"/>
      <c r="K204" s="39"/>
      <c r="L204" s="43"/>
      <c r="M204" s="256"/>
      <c r="N204" s="257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172</v>
      </c>
      <c r="AU204" s="16" t="s">
        <v>82</v>
      </c>
    </row>
    <row r="205" s="13" customFormat="1">
      <c r="A205" s="13"/>
      <c r="B205" s="260"/>
      <c r="C205" s="261"/>
      <c r="D205" s="254" t="s">
        <v>174</v>
      </c>
      <c r="E205" s="262" t="s">
        <v>1</v>
      </c>
      <c r="F205" s="263" t="s">
        <v>834</v>
      </c>
      <c r="G205" s="261"/>
      <c r="H205" s="264">
        <v>183</v>
      </c>
      <c r="I205" s="265"/>
      <c r="J205" s="261"/>
      <c r="K205" s="261"/>
      <c r="L205" s="266"/>
      <c r="M205" s="267"/>
      <c r="N205" s="268"/>
      <c r="O205" s="268"/>
      <c r="P205" s="268"/>
      <c r="Q205" s="268"/>
      <c r="R205" s="268"/>
      <c r="S205" s="268"/>
      <c r="T205" s="26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70" t="s">
        <v>174</v>
      </c>
      <c r="AU205" s="270" t="s">
        <v>82</v>
      </c>
      <c r="AV205" s="13" t="s">
        <v>82</v>
      </c>
      <c r="AW205" s="13" t="s">
        <v>30</v>
      </c>
      <c r="AX205" s="13" t="s">
        <v>80</v>
      </c>
      <c r="AY205" s="270" t="s">
        <v>161</v>
      </c>
    </row>
    <row r="206" s="2" customFormat="1" ht="16.5" customHeight="1">
      <c r="A206" s="37"/>
      <c r="B206" s="38"/>
      <c r="C206" s="241" t="s">
        <v>8</v>
      </c>
      <c r="D206" s="241" t="s">
        <v>163</v>
      </c>
      <c r="E206" s="242" t="s">
        <v>242</v>
      </c>
      <c r="F206" s="243" t="s">
        <v>243</v>
      </c>
      <c r="G206" s="244" t="s">
        <v>166</v>
      </c>
      <c r="H206" s="245">
        <v>183</v>
      </c>
      <c r="I206" s="246"/>
      <c r="J206" s="247">
        <f>ROUND(I206*H206,2)</f>
        <v>0</v>
      </c>
      <c r="K206" s="243" t="s">
        <v>167</v>
      </c>
      <c r="L206" s="43"/>
      <c r="M206" s="248" t="s">
        <v>1</v>
      </c>
      <c r="N206" s="249" t="s">
        <v>38</v>
      </c>
      <c r="O206" s="90"/>
      <c r="P206" s="250">
        <f>O206*H206</f>
        <v>0</v>
      </c>
      <c r="Q206" s="250">
        <v>0</v>
      </c>
      <c r="R206" s="250">
        <f>Q206*H206</f>
        <v>0</v>
      </c>
      <c r="S206" s="250">
        <v>0</v>
      </c>
      <c r="T206" s="25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52" t="s">
        <v>168</v>
      </c>
      <c r="AT206" s="252" t="s">
        <v>163</v>
      </c>
      <c r="AU206" s="252" t="s">
        <v>82</v>
      </c>
      <c r="AY206" s="16" t="s">
        <v>161</v>
      </c>
      <c r="BE206" s="253">
        <f>IF(N206="základní",J206,0)</f>
        <v>0</v>
      </c>
      <c r="BF206" s="253">
        <f>IF(N206="snížená",J206,0)</f>
        <v>0</v>
      </c>
      <c r="BG206" s="253">
        <f>IF(N206="zákl. přenesená",J206,0)</f>
        <v>0</v>
      </c>
      <c r="BH206" s="253">
        <f>IF(N206="sníž. přenesená",J206,0)</f>
        <v>0</v>
      </c>
      <c r="BI206" s="253">
        <f>IF(N206="nulová",J206,0)</f>
        <v>0</v>
      </c>
      <c r="BJ206" s="16" t="s">
        <v>80</v>
      </c>
      <c r="BK206" s="253">
        <f>ROUND(I206*H206,2)</f>
        <v>0</v>
      </c>
      <c r="BL206" s="16" t="s">
        <v>168</v>
      </c>
      <c r="BM206" s="252" t="s">
        <v>244</v>
      </c>
    </row>
    <row r="207" s="2" customFormat="1">
      <c r="A207" s="37"/>
      <c r="B207" s="38"/>
      <c r="C207" s="39"/>
      <c r="D207" s="254" t="s">
        <v>170</v>
      </c>
      <c r="E207" s="39"/>
      <c r="F207" s="255" t="s">
        <v>245</v>
      </c>
      <c r="G207" s="39"/>
      <c r="H207" s="39"/>
      <c r="I207" s="209"/>
      <c r="J207" s="39"/>
      <c r="K207" s="39"/>
      <c r="L207" s="43"/>
      <c r="M207" s="256"/>
      <c r="N207" s="257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170</v>
      </c>
      <c r="AU207" s="16" t="s">
        <v>82</v>
      </c>
    </row>
    <row r="208" s="2" customFormat="1">
      <c r="A208" s="37"/>
      <c r="B208" s="38"/>
      <c r="C208" s="39"/>
      <c r="D208" s="258" t="s">
        <v>172</v>
      </c>
      <c r="E208" s="39"/>
      <c r="F208" s="259" t="s">
        <v>246</v>
      </c>
      <c r="G208" s="39"/>
      <c r="H208" s="39"/>
      <c r="I208" s="209"/>
      <c r="J208" s="39"/>
      <c r="K208" s="39"/>
      <c r="L208" s="43"/>
      <c r="M208" s="256"/>
      <c r="N208" s="257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172</v>
      </c>
      <c r="AU208" s="16" t="s">
        <v>82</v>
      </c>
    </row>
    <row r="209" s="13" customFormat="1">
      <c r="A209" s="13"/>
      <c r="B209" s="260"/>
      <c r="C209" s="261"/>
      <c r="D209" s="254" t="s">
        <v>174</v>
      </c>
      <c r="E209" s="262" t="s">
        <v>1</v>
      </c>
      <c r="F209" s="263" t="s">
        <v>835</v>
      </c>
      <c r="G209" s="261"/>
      <c r="H209" s="264">
        <v>183</v>
      </c>
      <c r="I209" s="265"/>
      <c r="J209" s="261"/>
      <c r="K209" s="261"/>
      <c r="L209" s="266"/>
      <c r="M209" s="267"/>
      <c r="N209" s="268"/>
      <c r="O209" s="268"/>
      <c r="P209" s="268"/>
      <c r="Q209" s="268"/>
      <c r="R209" s="268"/>
      <c r="S209" s="268"/>
      <c r="T209" s="26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70" t="s">
        <v>174</v>
      </c>
      <c r="AU209" s="270" t="s">
        <v>82</v>
      </c>
      <c r="AV209" s="13" t="s">
        <v>82</v>
      </c>
      <c r="AW209" s="13" t="s">
        <v>30</v>
      </c>
      <c r="AX209" s="13" t="s">
        <v>80</v>
      </c>
      <c r="AY209" s="270" t="s">
        <v>161</v>
      </c>
    </row>
    <row r="210" s="2" customFormat="1" ht="33" customHeight="1">
      <c r="A210" s="37"/>
      <c r="B210" s="38"/>
      <c r="C210" s="241" t="s">
        <v>275</v>
      </c>
      <c r="D210" s="241" t="s">
        <v>163</v>
      </c>
      <c r="E210" s="242" t="s">
        <v>249</v>
      </c>
      <c r="F210" s="243" t="s">
        <v>250</v>
      </c>
      <c r="G210" s="244" t="s">
        <v>166</v>
      </c>
      <c r="H210" s="245">
        <v>314</v>
      </c>
      <c r="I210" s="246"/>
      <c r="J210" s="247">
        <f>ROUND(I210*H210,2)</f>
        <v>0</v>
      </c>
      <c r="K210" s="243" t="s">
        <v>167</v>
      </c>
      <c r="L210" s="43"/>
      <c r="M210" s="248" t="s">
        <v>1</v>
      </c>
      <c r="N210" s="249" t="s">
        <v>38</v>
      </c>
      <c r="O210" s="90"/>
      <c r="P210" s="250">
        <f>O210*H210</f>
        <v>0</v>
      </c>
      <c r="Q210" s="250">
        <v>0</v>
      </c>
      <c r="R210" s="250">
        <f>Q210*H210</f>
        <v>0</v>
      </c>
      <c r="S210" s="250">
        <v>0</v>
      </c>
      <c r="T210" s="25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52" t="s">
        <v>168</v>
      </c>
      <c r="AT210" s="252" t="s">
        <v>163</v>
      </c>
      <c r="AU210" s="252" t="s">
        <v>82</v>
      </c>
      <c r="AY210" s="16" t="s">
        <v>161</v>
      </c>
      <c r="BE210" s="253">
        <f>IF(N210="základní",J210,0)</f>
        <v>0</v>
      </c>
      <c r="BF210" s="253">
        <f>IF(N210="snížená",J210,0)</f>
        <v>0</v>
      </c>
      <c r="BG210" s="253">
        <f>IF(N210="zákl. přenesená",J210,0)</f>
        <v>0</v>
      </c>
      <c r="BH210" s="253">
        <f>IF(N210="sníž. přenesená",J210,0)</f>
        <v>0</v>
      </c>
      <c r="BI210" s="253">
        <f>IF(N210="nulová",J210,0)</f>
        <v>0</v>
      </c>
      <c r="BJ210" s="16" t="s">
        <v>80</v>
      </c>
      <c r="BK210" s="253">
        <f>ROUND(I210*H210,2)</f>
        <v>0</v>
      </c>
      <c r="BL210" s="16" t="s">
        <v>168</v>
      </c>
      <c r="BM210" s="252" t="s">
        <v>251</v>
      </c>
    </row>
    <row r="211" s="2" customFormat="1">
      <c r="A211" s="37"/>
      <c r="B211" s="38"/>
      <c r="C211" s="39"/>
      <c r="D211" s="254" t="s">
        <v>170</v>
      </c>
      <c r="E211" s="39"/>
      <c r="F211" s="255" t="s">
        <v>252</v>
      </c>
      <c r="G211" s="39"/>
      <c r="H211" s="39"/>
      <c r="I211" s="209"/>
      <c r="J211" s="39"/>
      <c r="K211" s="39"/>
      <c r="L211" s="43"/>
      <c r="M211" s="256"/>
      <c r="N211" s="257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170</v>
      </c>
      <c r="AU211" s="16" t="s">
        <v>82</v>
      </c>
    </row>
    <row r="212" s="2" customFormat="1">
      <c r="A212" s="37"/>
      <c r="B212" s="38"/>
      <c r="C212" s="39"/>
      <c r="D212" s="258" t="s">
        <v>172</v>
      </c>
      <c r="E212" s="39"/>
      <c r="F212" s="259" t="s">
        <v>253</v>
      </c>
      <c r="G212" s="39"/>
      <c r="H212" s="39"/>
      <c r="I212" s="209"/>
      <c r="J212" s="39"/>
      <c r="K212" s="39"/>
      <c r="L212" s="43"/>
      <c r="M212" s="256"/>
      <c r="N212" s="257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172</v>
      </c>
      <c r="AU212" s="16" t="s">
        <v>82</v>
      </c>
    </row>
    <row r="213" s="13" customFormat="1">
      <c r="A213" s="13"/>
      <c r="B213" s="260"/>
      <c r="C213" s="261"/>
      <c r="D213" s="254" t="s">
        <v>174</v>
      </c>
      <c r="E213" s="262" t="s">
        <v>1</v>
      </c>
      <c r="F213" s="263" t="s">
        <v>836</v>
      </c>
      <c r="G213" s="261"/>
      <c r="H213" s="264">
        <v>314</v>
      </c>
      <c r="I213" s="265"/>
      <c r="J213" s="261"/>
      <c r="K213" s="261"/>
      <c r="L213" s="266"/>
      <c r="M213" s="267"/>
      <c r="N213" s="268"/>
      <c r="O213" s="268"/>
      <c r="P213" s="268"/>
      <c r="Q213" s="268"/>
      <c r="R213" s="268"/>
      <c r="S213" s="268"/>
      <c r="T213" s="26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70" t="s">
        <v>174</v>
      </c>
      <c r="AU213" s="270" t="s">
        <v>82</v>
      </c>
      <c r="AV213" s="13" t="s">
        <v>82</v>
      </c>
      <c r="AW213" s="13" t="s">
        <v>30</v>
      </c>
      <c r="AX213" s="13" t="s">
        <v>80</v>
      </c>
      <c r="AY213" s="270" t="s">
        <v>161</v>
      </c>
    </row>
    <row r="214" s="2" customFormat="1" ht="24.15" customHeight="1">
      <c r="A214" s="37"/>
      <c r="B214" s="38"/>
      <c r="C214" s="241" t="s">
        <v>282</v>
      </c>
      <c r="D214" s="241" t="s">
        <v>163</v>
      </c>
      <c r="E214" s="242" t="s">
        <v>256</v>
      </c>
      <c r="F214" s="243" t="s">
        <v>257</v>
      </c>
      <c r="G214" s="244" t="s">
        <v>166</v>
      </c>
      <c r="H214" s="245">
        <v>183</v>
      </c>
      <c r="I214" s="246"/>
      <c r="J214" s="247">
        <f>ROUND(I214*H214,2)</f>
        <v>0</v>
      </c>
      <c r="K214" s="243" t="s">
        <v>167</v>
      </c>
      <c r="L214" s="43"/>
      <c r="M214" s="248" t="s">
        <v>1</v>
      </c>
      <c r="N214" s="249" t="s">
        <v>38</v>
      </c>
      <c r="O214" s="90"/>
      <c r="P214" s="250">
        <f>O214*H214</f>
        <v>0</v>
      </c>
      <c r="Q214" s="250">
        <v>0</v>
      </c>
      <c r="R214" s="250">
        <f>Q214*H214</f>
        <v>0</v>
      </c>
      <c r="S214" s="250">
        <v>0</v>
      </c>
      <c r="T214" s="251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52" t="s">
        <v>168</v>
      </c>
      <c r="AT214" s="252" t="s">
        <v>163</v>
      </c>
      <c r="AU214" s="252" t="s">
        <v>82</v>
      </c>
      <c r="AY214" s="16" t="s">
        <v>161</v>
      </c>
      <c r="BE214" s="253">
        <f>IF(N214="základní",J214,0)</f>
        <v>0</v>
      </c>
      <c r="BF214" s="253">
        <f>IF(N214="snížená",J214,0)</f>
        <v>0</v>
      </c>
      <c r="BG214" s="253">
        <f>IF(N214="zákl. přenesená",J214,0)</f>
        <v>0</v>
      </c>
      <c r="BH214" s="253">
        <f>IF(N214="sníž. přenesená",J214,0)</f>
        <v>0</v>
      </c>
      <c r="BI214" s="253">
        <f>IF(N214="nulová",J214,0)</f>
        <v>0</v>
      </c>
      <c r="BJ214" s="16" t="s">
        <v>80</v>
      </c>
      <c r="BK214" s="253">
        <f>ROUND(I214*H214,2)</f>
        <v>0</v>
      </c>
      <c r="BL214" s="16" t="s">
        <v>168</v>
      </c>
      <c r="BM214" s="252" t="s">
        <v>258</v>
      </c>
    </row>
    <row r="215" s="2" customFormat="1">
      <c r="A215" s="37"/>
      <c r="B215" s="38"/>
      <c r="C215" s="39"/>
      <c r="D215" s="254" t="s">
        <v>170</v>
      </c>
      <c r="E215" s="39"/>
      <c r="F215" s="255" t="s">
        <v>259</v>
      </c>
      <c r="G215" s="39"/>
      <c r="H215" s="39"/>
      <c r="I215" s="209"/>
      <c r="J215" s="39"/>
      <c r="K215" s="39"/>
      <c r="L215" s="43"/>
      <c r="M215" s="256"/>
      <c r="N215" s="257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170</v>
      </c>
      <c r="AU215" s="16" t="s">
        <v>82</v>
      </c>
    </row>
    <row r="216" s="2" customFormat="1">
      <c r="A216" s="37"/>
      <c r="B216" s="38"/>
      <c r="C216" s="39"/>
      <c r="D216" s="258" t="s">
        <v>172</v>
      </c>
      <c r="E216" s="39"/>
      <c r="F216" s="259" t="s">
        <v>260</v>
      </c>
      <c r="G216" s="39"/>
      <c r="H216" s="39"/>
      <c r="I216" s="209"/>
      <c r="J216" s="39"/>
      <c r="K216" s="39"/>
      <c r="L216" s="43"/>
      <c r="M216" s="256"/>
      <c r="N216" s="257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172</v>
      </c>
      <c r="AU216" s="16" t="s">
        <v>82</v>
      </c>
    </row>
    <row r="217" s="13" customFormat="1">
      <c r="A217" s="13"/>
      <c r="B217" s="260"/>
      <c r="C217" s="261"/>
      <c r="D217" s="254" t="s">
        <v>174</v>
      </c>
      <c r="E217" s="262" t="s">
        <v>1</v>
      </c>
      <c r="F217" s="263" t="s">
        <v>837</v>
      </c>
      <c r="G217" s="261"/>
      <c r="H217" s="264">
        <v>183</v>
      </c>
      <c r="I217" s="265"/>
      <c r="J217" s="261"/>
      <c r="K217" s="261"/>
      <c r="L217" s="266"/>
      <c r="M217" s="267"/>
      <c r="N217" s="268"/>
      <c r="O217" s="268"/>
      <c r="P217" s="268"/>
      <c r="Q217" s="268"/>
      <c r="R217" s="268"/>
      <c r="S217" s="268"/>
      <c r="T217" s="26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70" t="s">
        <v>174</v>
      </c>
      <c r="AU217" s="270" t="s">
        <v>82</v>
      </c>
      <c r="AV217" s="13" t="s">
        <v>82</v>
      </c>
      <c r="AW217" s="13" t="s">
        <v>30</v>
      </c>
      <c r="AX217" s="13" t="s">
        <v>80</v>
      </c>
      <c r="AY217" s="270" t="s">
        <v>161</v>
      </c>
    </row>
    <row r="218" s="2" customFormat="1" ht="21.75" customHeight="1">
      <c r="A218" s="37"/>
      <c r="B218" s="38"/>
      <c r="C218" s="241" t="s">
        <v>291</v>
      </c>
      <c r="D218" s="241" t="s">
        <v>163</v>
      </c>
      <c r="E218" s="242" t="s">
        <v>263</v>
      </c>
      <c r="F218" s="243" t="s">
        <v>264</v>
      </c>
      <c r="G218" s="244" t="s">
        <v>166</v>
      </c>
      <c r="H218" s="245">
        <v>352</v>
      </c>
      <c r="I218" s="246"/>
      <c r="J218" s="247">
        <f>ROUND(I218*H218,2)</f>
        <v>0</v>
      </c>
      <c r="K218" s="243" t="s">
        <v>167</v>
      </c>
      <c r="L218" s="43"/>
      <c r="M218" s="248" t="s">
        <v>1</v>
      </c>
      <c r="N218" s="249" t="s">
        <v>38</v>
      </c>
      <c r="O218" s="90"/>
      <c r="P218" s="250">
        <f>O218*H218</f>
        <v>0</v>
      </c>
      <c r="Q218" s="250">
        <v>0</v>
      </c>
      <c r="R218" s="250">
        <f>Q218*H218</f>
        <v>0</v>
      </c>
      <c r="S218" s="250">
        <v>0</v>
      </c>
      <c r="T218" s="25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52" t="s">
        <v>168</v>
      </c>
      <c r="AT218" s="252" t="s">
        <v>163</v>
      </c>
      <c r="AU218" s="252" t="s">
        <v>82</v>
      </c>
      <c r="AY218" s="16" t="s">
        <v>161</v>
      </c>
      <c r="BE218" s="253">
        <f>IF(N218="základní",J218,0)</f>
        <v>0</v>
      </c>
      <c r="BF218" s="253">
        <f>IF(N218="snížená",J218,0)</f>
        <v>0</v>
      </c>
      <c r="BG218" s="253">
        <f>IF(N218="zákl. přenesená",J218,0)</f>
        <v>0</v>
      </c>
      <c r="BH218" s="253">
        <f>IF(N218="sníž. přenesená",J218,0)</f>
        <v>0</v>
      </c>
      <c r="BI218" s="253">
        <f>IF(N218="nulová",J218,0)</f>
        <v>0</v>
      </c>
      <c r="BJ218" s="16" t="s">
        <v>80</v>
      </c>
      <c r="BK218" s="253">
        <f>ROUND(I218*H218,2)</f>
        <v>0</v>
      </c>
      <c r="BL218" s="16" t="s">
        <v>168</v>
      </c>
      <c r="BM218" s="252" t="s">
        <v>265</v>
      </c>
    </row>
    <row r="219" s="2" customFormat="1">
      <c r="A219" s="37"/>
      <c r="B219" s="38"/>
      <c r="C219" s="39"/>
      <c r="D219" s="254" t="s">
        <v>170</v>
      </c>
      <c r="E219" s="39"/>
      <c r="F219" s="255" t="s">
        <v>266</v>
      </c>
      <c r="G219" s="39"/>
      <c r="H219" s="39"/>
      <c r="I219" s="209"/>
      <c r="J219" s="39"/>
      <c r="K219" s="39"/>
      <c r="L219" s="43"/>
      <c r="M219" s="256"/>
      <c r="N219" s="257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170</v>
      </c>
      <c r="AU219" s="16" t="s">
        <v>82</v>
      </c>
    </row>
    <row r="220" s="2" customFormat="1">
      <c r="A220" s="37"/>
      <c r="B220" s="38"/>
      <c r="C220" s="39"/>
      <c r="D220" s="258" t="s">
        <v>172</v>
      </c>
      <c r="E220" s="39"/>
      <c r="F220" s="259" t="s">
        <v>267</v>
      </c>
      <c r="G220" s="39"/>
      <c r="H220" s="39"/>
      <c r="I220" s="209"/>
      <c r="J220" s="39"/>
      <c r="K220" s="39"/>
      <c r="L220" s="43"/>
      <c r="M220" s="256"/>
      <c r="N220" s="257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172</v>
      </c>
      <c r="AU220" s="16" t="s">
        <v>82</v>
      </c>
    </row>
    <row r="221" s="13" customFormat="1">
      <c r="A221" s="13"/>
      <c r="B221" s="260"/>
      <c r="C221" s="261"/>
      <c r="D221" s="254" t="s">
        <v>174</v>
      </c>
      <c r="E221" s="262" t="s">
        <v>1</v>
      </c>
      <c r="F221" s="263" t="s">
        <v>838</v>
      </c>
      <c r="G221" s="261"/>
      <c r="H221" s="264">
        <v>352</v>
      </c>
      <c r="I221" s="265"/>
      <c r="J221" s="261"/>
      <c r="K221" s="261"/>
      <c r="L221" s="266"/>
      <c r="M221" s="267"/>
      <c r="N221" s="268"/>
      <c r="O221" s="268"/>
      <c r="P221" s="268"/>
      <c r="Q221" s="268"/>
      <c r="R221" s="268"/>
      <c r="S221" s="268"/>
      <c r="T221" s="26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70" t="s">
        <v>174</v>
      </c>
      <c r="AU221" s="270" t="s">
        <v>82</v>
      </c>
      <c r="AV221" s="13" t="s">
        <v>82</v>
      </c>
      <c r="AW221" s="13" t="s">
        <v>30</v>
      </c>
      <c r="AX221" s="13" t="s">
        <v>80</v>
      </c>
      <c r="AY221" s="270" t="s">
        <v>161</v>
      </c>
    </row>
    <row r="222" s="2" customFormat="1" ht="21.75" customHeight="1">
      <c r="A222" s="37"/>
      <c r="B222" s="38"/>
      <c r="C222" s="241" t="s">
        <v>298</v>
      </c>
      <c r="D222" s="241" t="s">
        <v>163</v>
      </c>
      <c r="E222" s="242" t="s">
        <v>269</v>
      </c>
      <c r="F222" s="243" t="s">
        <v>270</v>
      </c>
      <c r="G222" s="244" t="s">
        <v>166</v>
      </c>
      <c r="H222" s="245">
        <v>131</v>
      </c>
      <c r="I222" s="246"/>
      <c r="J222" s="247">
        <f>ROUND(I222*H222,2)</f>
        <v>0</v>
      </c>
      <c r="K222" s="243" t="s">
        <v>167</v>
      </c>
      <c r="L222" s="43"/>
      <c r="M222" s="248" t="s">
        <v>1</v>
      </c>
      <c r="N222" s="249" t="s">
        <v>38</v>
      </c>
      <c r="O222" s="90"/>
      <c r="P222" s="250">
        <f>O222*H222</f>
        <v>0</v>
      </c>
      <c r="Q222" s="250">
        <v>0</v>
      </c>
      <c r="R222" s="250">
        <f>Q222*H222</f>
        <v>0</v>
      </c>
      <c r="S222" s="250">
        <v>0</v>
      </c>
      <c r="T222" s="25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52" t="s">
        <v>168</v>
      </c>
      <c r="AT222" s="252" t="s">
        <v>163</v>
      </c>
      <c r="AU222" s="252" t="s">
        <v>82</v>
      </c>
      <c r="AY222" s="16" t="s">
        <v>161</v>
      </c>
      <c r="BE222" s="253">
        <f>IF(N222="základní",J222,0)</f>
        <v>0</v>
      </c>
      <c r="BF222" s="253">
        <f>IF(N222="snížená",J222,0)</f>
        <v>0</v>
      </c>
      <c r="BG222" s="253">
        <f>IF(N222="zákl. přenesená",J222,0)</f>
        <v>0</v>
      </c>
      <c r="BH222" s="253">
        <f>IF(N222="sníž. přenesená",J222,0)</f>
        <v>0</v>
      </c>
      <c r="BI222" s="253">
        <f>IF(N222="nulová",J222,0)</f>
        <v>0</v>
      </c>
      <c r="BJ222" s="16" t="s">
        <v>80</v>
      </c>
      <c r="BK222" s="253">
        <f>ROUND(I222*H222,2)</f>
        <v>0</v>
      </c>
      <c r="BL222" s="16" t="s">
        <v>168</v>
      </c>
      <c r="BM222" s="252" t="s">
        <v>271</v>
      </c>
    </row>
    <row r="223" s="2" customFormat="1">
      <c r="A223" s="37"/>
      <c r="B223" s="38"/>
      <c r="C223" s="39"/>
      <c r="D223" s="254" t="s">
        <v>170</v>
      </c>
      <c r="E223" s="39"/>
      <c r="F223" s="255" t="s">
        <v>272</v>
      </c>
      <c r="G223" s="39"/>
      <c r="H223" s="39"/>
      <c r="I223" s="209"/>
      <c r="J223" s="39"/>
      <c r="K223" s="39"/>
      <c r="L223" s="43"/>
      <c r="M223" s="256"/>
      <c r="N223" s="257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170</v>
      </c>
      <c r="AU223" s="16" t="s">
        <v>82</v>
      </c>
    </row>
    <row r="224" s="2" customFormat="1">
      <c r="A224" s="37"/>
      <c r="B224" s="38"/>
      <c r="C224" s="39"/>
      <c r="D224" s="258" t="s">
        <v>172</v>
      </c>
      <c r="E224" s="39"/>
      <c r="F224" s="259" t="s">
        <v>273</v>
      </c>
      <c r="G224" s="39"/>
      <c r="H224" s="39"/>
      <c r="I224" s="209"/>
      <c r="J224" s="39"/>
      <c r="K224" s="39"/>
      <c r="L224" s="43"/>
      <c r="M224" s="256"/>
      <c r="N224" s="257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172</v>
      </c>
      <c r="AU224" s="16" t="s">
        <v>82</v>
      </c>
    </row>
    <row r="225" s="13" customFormat="1">
      <c r="A225" s="13"/>
      <c r="B225" s="260"/>
      <c r="C225" s="261"/>
      <c r="D225" s="254" t="s">
        <v>174</v>
      </c>
      <c r="E225" s="262" t="s">
        <v>1</v>
      </c>
      <c r="F225" s="263" t="s">
        <v>839</v>
      </c>
      <c r="G225" s="261"/>
      <c r="H225" s="264">
        <v>131</v>
      </c>
      <c r="I225" s="265"/>
      <c r="J225" s="261"/>
      <c r="K225" s="261"/>
      <c r="L225" s="266"/>
      <c r="M225" s="267"/>
      <c r="N225" s="268"/>
      <c r="O225" s="268"/>
      <c r="P225" s="268"/>
      <c r="Q225" s="268"/>
      <c r="R225" s="268"/>
      <c r="S225" s="268"/>
      <c r="T225" s="26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70" t="s">
        <v>174</v>
      </c>
      <c r="AU225" s="270" t="s">
        <v>82</v>
      </c>
      <c r="AV225" s="13" t="s">
        <v>82</v>
      </c>
      <c r="AW225" s="13" t="s">
        <v>30</v>
      </c>
      <c r="AX225" s="13" t="s">
        <v>80</v>
      </c>
      <c r="AY225" s="270" t="s">
        <v>161</v>
      </c>
    </row>
    <row r="226" s="2" customFormat="1" ht="33" customHeight="1">
      <c r="A226" s="37"/>
      <c r="B226" s="38"/>
      <c r="C226" s="241" t="s">
        <v>304</v>
      </c>
      <c r="D226" s="241" t="s">
        <v>163</v>
      </c>
      <c r="E226" s="242" t="s">
        <v>276</v>
      </c>
      <c r="F226" s="243" t="s">
        <v>277</v>
      </c>
      <c r="G226" s="244" t="s">
        <v>166</v>
      </c>
      <c r="H226" s="245">
        <v>314</v>
      </c>
      <c r="I226" s="246"/>
      <c r="J226" s="247">
        <f>ROUND(I226*H226,2)</f>
        <v>0</v>
      </c>
      <c r="K226" s="243" t="s">
        <v>167</v>
      </c>
      <c r="L226" s="43"/>
      <c r="M226" s="248" t="s">
        <v>1</v>
      </c>
      <c r="N226" s="249" t="s">
        <v>38</v>
      </c>
      <c r="O226" s="90"/>
      <c r="P226" s="250">
        <f>O226*H226</f>
        <v>0</v>
      </c>
      <c r="Q226" s="250">
        <v>0</v>
      </c>
      <c r="R226" s="250">
        <f>Q226*H226</f>
        <v>0</v>
      </c>
      <c r="S226" s="250">
        <v>0</v>
      </c>
      <c r="T226" s="25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52" t="s">
        <v>168</v>
      </c>
      <c r="AT226" s="252" t="s">
        <v>163</v>
      </c>
      <c r="AU226" s="252" t="s">
        <v>82</v>
      </c>
      <c r="AY226" s="16" t="s">
        <v>161</v>
      </c>
      <c r="BE226" s="253">
        <f>IF(N226="základní",J226,0)</f>
        <v>0</v>
      </c>
      <c r="BF226" s="253">
        <f>IF(N226="snížená",J226,0)</f>
        <v>0</v>
      </c>
      <c r="BG226" s="253">
        <f>IF(N226="zákl. přenesená",J226,0)</f>
        <v>0</v>
      </c>
      <c r="BH226" s="253">
        <f>IF(N226="sníž. přenesená",J226,0)</f>
        <v>0</v>
      </c>
      <c r="BI226" s="253">
        <f>IF(N226="nulová",J226,0)</f>
        <v>0</v>
      </c>
      <c r="BJ226" s="16" t="s">
        <v>80</v>
      </c>
      <c r="BK226" s="253">
        <f>ROUND(I226*H226,2)</f>
        <v>0</v>
      </c>
      <c r="BL226" s="16" t="s">
        <v>168</v>
      </c>
      <c r="BM226" s="252" t="s">
        <v>278</v>
      </c>
    </row>
    <row r="227" s="2" customFormat="1">
      <c r="A227" s="37"/>
      <c r="B227" s="38"/>
      <c r="C227" s="39"/>
      <c r="D227" s="254" t="s">
        <v>170</v>
      </c>
      <c r="E227" s="39"/>
      <c r="F227" s="255" t="s">
        <v>279</v>
      </c>
      <c r="G227" s="39"/>
      <c r="H227" s="39"/>
      <c r="I227" s="209"/>
      <c r="J227" s="39"/>
      <c r="K227" s="39"/>
      <c r="L227" s="43"/>
      <c r="M227" s="256"/>
      <c r="N227" s="257"/>
      <c r="O227" s="90"/>
      <c r="P227" s="90"/>
      <c r="Q227" s="90"/>
      <c r="R227" s="90"/>
      <c r="S227" s="90"/>
      <c r="T227" s="91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170</v>
      </c>
      <c r="AU227" s="16" t="s">
        <v>82</v>
      </c>
    </row>
    <row r="228" s="2" customFormat="1">
      <c r="A228" s="37"/>
      <c r="B228" s="38"/>
      <c r="C228" s="39"/>
      <c r="D228" s="258" t="s">
        <v>172</v>
      </c>
      <c r="E228" s="39"/>
      <c r="F228" s="259" t="s">
        <v>280</v>
      </c>
      <c r="G228" s="39"/>
      <c r="H228" s="39"/>
      <c r="I228" s="209"/>
      <c r="J228" s="39"/>
      <c r="K228" s="39"/>
      <c r="L228" s="43"/>
      <c r="M228" s="256"/>
      <c r="N228" s="257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172</v>
      </c>
      <c r="AU228" s="16" t="s">
        <v>82</v>
      </c>
    </row>
    <row r="229" s="13" customFormat="1">
      <c r="A229" s="13"/>
      <c r="B229" s="260"/>
      <c r="C229" s="261"/>
      <c r="D229" s="254" t="s">
        <v>174</v>
      </c>
      <c r="E229" s="262" t="s">
        <v>1</v>
      </c>
      <c r="F229" s="263" t="s">
        <v>840</v>
      </c>
      <c r="G229" s="261"/>
      <c r="H229" s="264">
        <v>314</v>
      </c>
      <c r="I229" s="265"/>
      <c r="J229" s="261"/>
      <c r="K229" s="261"/>
      <c r="L229" s="266"/>
      <c r="M229" s="267"/>
      <c r="N229" s="268"/>
      <c r="O229" s="268"/>
      <c r="P229" s="268"/>
      <c r="Q229" s="268"/>
      <c r="R229" s="268"/>
      <c r="S229" s="268"/>
      <c r="T229" s="26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70" t="s">
        <v>174</v>
      </c>
      <c r="AU229" s="270" t="s">
        <v>82</v>
      </c>
      <c r="AV229" s="13" t="s">
        <v>82</v>
      </c>
      <c r="AW229" s="13" t="s">
        <v>30</v>
      </c>
      <c r="AX229" s="13" t="s">
        <v>80</v>
      </c>
      <c r="AY229" s="270" t="s">
        <v>161</v>
      </c>
    </row>
    <row r="230" s="2" customFormat="1" ht="21.75" customHeight="1">
      <c r="A230" s="37"/>
      <c r="B230" s="38"/>
      <c r="C230" s="241" t="s">
        <v>7</v>
      </c>
      <c r="D230" s="241" t="s">
        <v>163</v>
      </c>
      <c r="E230" s="242" t="s">
        <v>283</v>
      </c>
      <c r="F230" s="243" t="s">
        <v>284</v>
      </c>
      <c r="G230" s="244" t="s">
        <v>285</v>
      </c>
      <c r="H230" s="245">
        <v>211</v>
      </c>
      <c r="I230" s="246"/>
      <c r="J230" s="247">
        <f>ROUND(I230*H230,2)</f>
        <v>0</v>
      </c>
      <c r="K230" s="243" t="s">
        <v>167</v>
      </c>
      <c r="L230" s="43"/>
      <c r="M230" s="248" t="s">
        <v>1</v>
      </c>
      <c r="N230" s="249" t="s">
        <v>38</v>
      </c>
      <c r="O230" s="90"/>
      <c r="P230" s="250">
        <f>O230*H230</f>
        <v>0</v>
      </c>
      <c r="Q230" s="250">
        <v>0.0035999999999999999</v>
      </c>
      <c r="R230" s="250">
        <f>Q230*H230</f>
        <v>0.75959999999999994</v>
      </c>
      <c r="S230" s="250">
        <v>0</v>
      </c>
      <c r="T230" s="25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52" t="s">
        <v>168</v>
      </c>
      <c r="AT230" s="252" t="s">
        <v>163</v>
      </c>
      <c r="AU230" s="252" t="s">
        <v>82</v>
      </c>
      <c r="AY230" s="16" t="s">
        <v>161</v>
      </c>
      <c r="BE230" s="253">
        <f>IF(N230="základní",J230,0)</f>
        <v>0</v>
      </c>
      <c r="BF230" s="253">
        <f>IF(N230="snížená",J230,0)</f>
        <v>0</v>
      </c>
      <c r="BG230" s="253">
        <f>IF(N230="zákl. přenesená",J230,0)</f>
        <v>0</v>
      </c>
      <c r="BH230" s="253">
        <f>IF(N230="sníž. přenesená",J230,0)</f>
        <v>0</v>
      </c>
      <c r="BI230" s="253">
        <f>IF(N230="nulová",J230,0)</f>
        <v>0</v>
      </c>
      <c r="BJ230" s="16" t="s">
        <v>80</v>
      </c>
      <c r="BK230" s="253">
        <f>ROUND(I230*H230,2)</f>
        <v>0</v>
      </c>
      <c r="BL230" s="16" t="s">
        <v>168</v>
      </c>
      <c r="BM230" s="252" t="s">
        <v>286</v>
      </c>
    </row>
    <row r="231" s="2" customFormat="1">
      <c r="A231" s="37"/>
      <c r="B231" s="38"/>
      <c r="C231" s="39"/>
      <c r="D231" s="254" t="s">
        <v>170</v>
      </c>
      <c r="E231" s="39"/>
      <c r="F231" s="255" t="s">
        <v>287</v>
      </c>
      <c r="G231" s="39"/>
      <c r="H231" s="39"/>
      <c r="I231" s="209"/>
      <c r="J231" s="39"/>
      <c r="K231" s="39"/>
      <c r="L231" s="43"/>
      <c r="M231" s="256"/>
      <c r="N231" s="257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170</v>
      </c>
      <c r="AU231" s="16" t="s">
        <v>82</v>
      </c>
    </row>
    <row r="232" s="2" customFormat="1">
      <c r="A232" s="37"/>
      <c r="B232" s="38"/>
      <c r="C232" s="39"/>
      <c r="D232" s="258" t="s">
        <v>172</v>
      </c>
      <c r="E232" s="39"/>
      <c r="F232" s="259" t="s">
        <v>288</v>
      </c>
      <c r="G232" s="39"/>
      <c r="H232" s="39"/>
      <c r="I232" s="209"/>
      <c r="J232" s="39"/>
      <c r="K232" s="39"/>
      <c r="L232" s="43"/>
      <c r="M232" s="256"/>
      <c r="N232" s="257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172</v>
      </c>
      <c r="AU232" s="16" t="s">
        <v>82</v>
      </c>
    </row>
    <row r="233" s="13" customFormat="1">
      <c r="A233" s="13"/>
      <c r="B233" s="260"/>
      <c r="C233" s="261"/>
      <c r="D233" s="254" t="s">
        <v>174</v>
      </c>
      <c r="E233" s="262" t="s">
        <v>1</v>
      </c>
      <c r="F233" s="263" t="s">
        <v>841</v>
      </c>
      <c r="G233" s="261"/>
      <c r="H233" s="264">
        <v>211</v>
      </c>
      <c r="I233" s="265"/>
      <c r="J233" s="261"/>
      <c r="K233" s="261"/>
      <c r="L233" s="266"/>
      <c r="M233" s="267"/>
      <c r="N233" s="268"/>
      <c r="O233" s="268"/>
      <c r="P233" s="268"/>
      <c r="Q233" s="268"/>
      <c r="R233" s="268"/>
      <c r="S233" s="268"/>
      <c r="T233" s="26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70" t="s">
        <v>174</v>
      </c>
      <c r="AU233" s="270" t="s">
        <v>82</v>
      </c>
      <c r="AV233" s="13" t="s">
        <v>82</v>
      </c>
      <c r="AW233" s="13" t="s">
        <v>30</v>
      </c>
      <c r="AX233" s="13" t="s">
        <v>80</v>
      </c>
      <c r="AY233" s="270" t="s">
        <v>161</v>
      </c>
    </row>
    <row r="234" s="12" customFormat="1" ht="22.8" customHeight="1">
      <c r="A234" s="12"/>
      <c r="B234" s="225"/>
      <c r="C234" s="226"/>
      <c r="D234" s="227" t="s">
        <v>72</v>
      </c>
      <c r="E234" s="239" t="s">
        <v>217</v>
      </c>
      <c r="F234" s="239" t="s">
        <v>290</v>
      </c>
      <c r="G234" s="226"/>
      <c r="H234" s="226"/>
      <c r="I234" s="229"/>
      <c r="J234" s="240">
        <f>BK234</f>
        <v>0</v>
      </c>
      <c r="K234" s="226"/>
      <c r="L234" s="231"/>
      <c r="M234" s="232"/>
      <c r="N234" s="233"/>
      <c r="O234" s="233"/>
      <c r="P234" s="234">
        <f>SUM(P235:P242)</f>
        <v>0</v>
      </c>
      <c r="Q234" s="233"/>
      <c r="R234" s="234">
        <f>SUM(R235:R242)</f>
        <v>4.48292</v>
      </c>
      <c r="S234" s="233"/>
      <c r="T234" s="235">
        <f>SUM(T235:T242)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36" t="s">
        <v>80</v>
      </c>
      <c r="AT234" s="237" t="s">
        <v>72</v>
      </c>
      <c r="AU234" s="237" t="s">
        <v>80</v>
      </c>
      <c r="AY234" s="236" t="s">
        <v>161</v>
      </c>
      <c r="BK234" s="238">
        <f>SUM(BK235:BK242)</f>
        <v>0</v>
      </c>
    </row>
    <row r="235" s="2" customFormat="1" ht="24.15" customHeight="1">
      <c r="A235" s="37"/>
      <c r="B235" s="38"/>
      <c r="C235" s="241" t="s">
        <v>317</v>
      </c>
      <c r="D235" s="241" t="s">
        <v>163</v>
      </c>
      <c r="E235" s="242" t="s">
        <v>305</v>
      </c>
      <c r="F235" s="243" t="s">
        <v>306</v>
      </c>
      <c r="G235" s="244" t="s">
        <v>294</v>
      </c>
      <c r="H235" s="245">
        <v>4</v>
      </c>
      <c r="I235" s="246"/>
      <c r="J235" s="247">
        <f>ROUND(I235*H235,2)</f>
        <v>0</v>
      </c>
      <c r="K235" s="243" t="s">
        <v>167</v>
      </c>
      <c r="L235" s="43"/>
      <c r="M235" s="248" t="s">
        <v>1</v>
      </c>
      <c r="N235" s="249" t="s">
        <v>38</v>
      </c>
      <c r="O235" s="90"/>
      <c r="P235" s="250">
        <f>O235*H235</f>
        <v>0</v>
      </c>
      <c r="Q235" s="250">
        <v>0.42080000000000001</v>
      </c>
      <c r="R235" s="250">
        <f>Q235*H235</f>
        <v>1.6832</v>
      </c>
      <c r="S235" s="250">
        <v>0</v>
      </c>
      <c r="T235" s="25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52" t="s">
        <v>168</v>
      </c>
      <c r="AT235" s="252" t="s">
        <v>163</v>
      </c>
      <c r="AU235" s="252" t="s">
        <v>82</v>
      </c>
      <c r="AY235" s="16" t="s">
        <v>161</v>
      </c>
      <c r="BE235" s="253">
        <f>IF(N235="základní",J235,0)</f>
        <v>0</v>
      </c>
      <c r="BF235" s="253">
        <f>IF(N235="snížená",J235,0)</f>
        <v>0</v>
      </c>
      <c r="BG235" s="253">
        <f>IF(N235="zákl. přenesená",J235,0)</f>
        <v>0</v>
      </c>
      <c r="BH235" s="253">
        <f>IF(N235="sníž. přenesená",J235,0)</f>
        <v>0</v>
      </c>
      <c r="BI235" s="253">
        <f>IF(N235="nulová",J235,0)</f>
        <v>0</v>
      </c>
      <c r="BJ235" s="16" t="s">
        <v>80</v>
      </c>
      <c r="BK235" s="253">
        <f>ROUND(I235*H235,2)</f>
        <v>0</v>
      </c>
      <c r="BL235" s="16" t="s">
        <v>168</v>
      </c>
      <c r="BM235" s="252" t="s">
        <v>307</v>
      </c>
    </row>
    <row r="236" s="2" customFormat="1">
      <c r="A236" s="37"/>
      <c r="B236" s="38"/>
      <c r="C236" s="39"/>
      <c r="D236" s="254" t="s">
        <v>170</v>
      </c>
      <c r="E236" s="39"/>
      <c r="F236" s="255" t="s">
        <v>306</v>
      </c>
      <c r="G236" s="39"/>
      <c r="H236" s="39"/>
      <c r="I236" s="209"/>
      <c r="J236" s="39"/>
      <c r="K236" s="39"/>
      <c r="L236" s="43"/>
      <c r="M236" s="256"/>
      <c r="N236" s="257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170</v>
      </c>
      <c r="AU236" s="16" t="s">
        <v>82</v>
      </c>
    </row>
    <row r="237" s="2" customFormat="1">
      <c r="A237" s="37"/>
      <c r="B237" s="38"/>
      <c r="C237" s="39"/>
      <c r="D237" s="258" t="s">
        <v>172</v>
      </c>
      <c r="E237" s="39"/>
      <c r="F237" s="259" t="s">
        <v>308</v>
      </c>
      <c r="G237" s="39"/>
      <c r="H237" s="39"/>
      <c r="I237" s="209"/>
      <c r="J237" s="39"/>
      <c r="K237" s="39"/>
      <c r="L237" s="43"/>
      <c r="M237" s="256"/>
      <c r="N237" s="257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172</v>
      </c>
      <c r="AU237" s="16" t="s">
        <v>82</v>
      </c>
    </row>
    <row r="238" s="13" customFormat="1">
      <c r="A238" s="13"/>
      <c r="B238" s="260"/>
      <c r="C238" s="261"/>
      <c r="D238" s="254" t="s">
        <v>174</v>
      </c>
      <c r="E238" s="262" t="s">
        <v>1</v>
      </c>
      <c r="F238" s="263" t="s">
        <v>842</v>
      </c>
      <c r="G238" s="261"/>
      <c r="H238" s="264">
        <v>4</v>
      </c>
      <c r="I238" s="265"/>
      <c r="J238" s="261"/>
      <c r="K238" s="261"/>
      <c r="L238" s="266"/>
      <c r="M238" s="267"/>
      <c r="N238" s="268"/>
      <c r="O238" s="268"/>
      <c r="P238" s="268"/>
      <c r="Q238" s="268"/>
      <c r="R238" s="268"/>
      <c r="S238" s="268"/>
      <c r="T238" s="26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70" t="s">
        <v>174</v>
      </c>
      <c r="AU238" s="270" t="s">
        <v>82</v>
      </c>
      <c r="AV238" s="13" t="s">
        <v>82</v>
      </c>
      <c r="AW238" s="13" t="s">
        <v>30</v>
      </c>
      <c r="AX238" s="13" t="s">
        <v>80</v>
      </c>
      <c r="AY238" s="270" t="s">
        <v>161</v>
      </c>
    </row>
    <row r="239" s="2" customFormat="1" ht="33" customHeight="1">
      <c r="A239" s="37"/>
      <c r="B239" s="38"/>
      <c r="C239" s="241" t="s">
        <v>324</v>
      </c>
      <c r="D239" s="241" t="s">
        <v>163</v>
      </c>
      <c r="E239" s="242" t="s">
        <v>310</v>
      </c>
      <c r="F239" s="243" t="s">
        <v>311</v>
      </c>
      <c r="G239" s="244" t="s">
        <v>294</v>
      </c>
      <c r="H239" s="245">
        <v>9</v>
      </c>
      <c r="I239" s="246"/>
      <c r="J239" s="247">
        <f>ROUND(I239*H239,2)</f>
        <v>0</v>
      </c>
      <c r="K239" s="243" t="s">
        <v>167</v>
      </c>
      <c r="L239" s="43"/>
      <c r="M239" s="248" t="s">
        <v>1</v>
      </c>
      <c r="N239" s="249" t="s">
        <v>38</v>
      </c>
      <c r="O239" s="90"/>
      <c r="P239" s="250">
        <f>O239*H239</f>
        <v>0</v>
      </c>
      <c r="Q239" s="250">
        <v>0.31108000000000002</v>
      </c>
      <c r="R239" s="250">
        <f>Q239*H239</f>
        <v>2.7997200000000002</v>
      </c>
      <c r="S239" s="250">
        <v>0</v>
      </c>
      <c r="T239" s="251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52" t="s">
        <v>168</v>
      </c>
      <c r="AT239" s="252" t="s">
        <v>163</v>
      </c>
      <c r="AU239" s="252" t="s">
        <v>82</v>
      </c>
      <c r="AY239" s="16" t="s">
        <v>161</v>
      </c>
      <c r="BE239" s="253">
        <f>IF(N239="základní",J239,0)</f>
        <v>0</v>
      </c>
      <c r="BF239" s="253">
        <f>IF(N239="snížená",J239,0)</f>
        <v>0</v>
      </c>
      <c r="BG239" s="253">
        <f>IF(N239="zákl. přenesená",J239,0)</f>
        <v>0</v>
      </c>
      <c r="BH239" s="253">
        <f>IF(N239="sníž. přenesená",J239,0)</f>
        <v>0</v>
      </c>
      <c r="BI239" s="253">
        <f>IF(N239="nulová",J239,0)</f>
        <v>0</v>
      </c>
      <c r="BJ239" s="16" t="s">
        <v>80</v>
      </c>
      <c r="BK239" s="253">
        <f>ROUND(I239*H239,2)</f>
        <v>0</v>
      </c>
      <c r="BL239" s="16" t="s">
        <v>168</v>
      </c>
      <c r="BM239" s="252" t="s">
        <v>312</v>
      </c>
    </row>
    <row r="240" s="2" customFormat="1">
      <c r="A240" s="37"/>
      <c r="B240" s="38"/>
      <c r="C240" s="39"/>
      <c r="D240" s="254" t="s">
        <v>170</v>
      </c>
      <c r="E240" s="39"/>
      <c r="F240" s="255" t="s">
        <v>313</v>
      </c>
      <c r="G240" s="39"/>
      <c r="H240" s="39"/>
      <c r="I240" s="209"/>
      <c r="J240" s="39"/>
      <c r="K240" s="39"/>
      <c r="L240" s="43"/>
      <c r="M240" s="256"/>
      <c r="N240" s="257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170</v>
      </c>
      <c r="AU240" s="16" t="s">
        <v>82</v>
      </c>
    </row>
    <row r="241" s="2" customFormat="1">
      <c r="A241" s="37"/>
      <c r="B241" s="38"/>
      <c r="C241" s="39"/>
      <c r="D241" s="258" t="s">
        <v>172</v>
      </c>
      <c r="E241" s="39"/>
      <c r="F241" s="259" t="s">
        <v>314</v>
      </c>
      <c r="G241" s="39"/>
      <c r="H241" s="39"/>
      <c r="I241" s="209"/>
      <c r="J241" s="39"/>
      <c r="K241" s="39"/>
      <c r="L241" s="43"/>
      <c r="M241" s="256"/>
      <c r="N241" s="257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172</v>
      </c>
      <c r="AU241" s="16" t="s">
        <v>82</v>
      </c>
    </row>
    <row r="242" s="13" customFormat="1">
      <c r="A242" s="13"/>
      <c r="B242" s="260"/>
      <c r="C242" s="261"/>
      <c r="D242" s="254" t="s">
        <v>174</v>
      </c>
      <c r="E242" s="262" t="s">
        <v>1</v>
      </c>
      <c r="F242" s="263" t="s">
        <v>843</v>
      </c>
      <c r="G242" s="261"/>
      <c r="H242" s="264">
        <v>9</v>
      </c>
      <c r="I242" s="265"/>
      <c r="J242" s="261"/>
      <c r="K242" s="261"/>
      <c r="L242" s="266"/>
      <c r="M242" s="267"/>
      <c r="N242" s="268"/>
      <c r="O242" s="268"/>
      <c r="P242" s="268"/>
      <c r="Q242" s="268"/>
      <c r="R242" s="268"/>
      <c r="S242" s="268"/>
      <c r="T242" s="26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70" t="s">
        <v>174</v>
      </c>
      <c r="AU242" s="270" t="s">
        <v>82</v>
      </c>
      <c r="AV242" s="13" t="s">
        <v>82</v>
      </c>
      <c r="AW242" s="13" t="s">
        <v>30</v>
      </c>
      <c r="AX242" s="13" t="s">
        <v>80</v>
      </c>
      <c r="AY242" s="270" t="s">
        <v>161</v>
      </c>
    </row>
    <row r="243" s="12" customFormat="1" ht="22.8" customHeight="1">
      <c r="A243" s="12"/>
      <c r="B243" s="225"/>
      <c r="C243" s="226"/>
      <c r="D243" s="227" t="s">
        <v>72</v>
      </c>
      <c r="E243" s="239" t="s">
        <v>227</v>
      </c>
      <c r="F243" s="239" t="s">
        <v>316</v>
      </c>
      <c r="G243" s="226"/>
      <c r="H243" s="226"/>
      <c r="I243" s="229"/>
      <c r="J243" s="240">
        <f>BK243</f>
        <v>0</v>
      </c>
      <c r="K243" s="226"/>
      <c r="L243" s="231"/>
      <c r="M243" s="232"/>
      <c r="N243" s="233"/>
      <c r="O243" s="233"/>
      <c r="P243" s="234">
        <f>SUM(P244:P280)</f>
        <v>0</v>
      </c>
      <c r="Q243" s="233"/>
      <c r="R243" s="234">
        <f>SUM(R244:R280)</f>
        <v>48.455370000000002</v>
      </c>
      <c r="S243" s="233"/>
      <c r="T243" s="235">
        <f>SUM(T244:T280)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36" t="s">
        <v>80</v>
      </c>
      <c r="AT243" s="237" t="s">
        <v>72</v>
      </c>
      <c r="AU243" s="237" t="s">
        <v>80</v>
      </c>
      <c r="AY243" s="236" t="s">
        <v>161</v>
      </c>
      <c r="BK243" s="238">
        <f>SUM(BK244:BK280)</f>
        <v>0</v>
      </c>
    </row>
    <row r="244" s="2" customFormat="1" ht="24.15" customHeight="1">
      <c r="A244" s="37"/>
      <c r="B244" s="38"/>
      <c r="C244" s="241" t="s">
        <v>331</v>
      </c>
      <c r="D244" s="241" t="s">
        <v>163</v>
      </c>
      <c r="E244" s="242" t="s">
        <v>844</v>
      </c>
      <c r="F244" s="243" t="s">
        <v>845</v>
      </c>
      <c r="G244" s="244" t="s">
        <v>294</v>
      </c>
      <c r="H244" s="245">
        <v>2</v>
      </c>
      <c r="I244" s="246"/>
      <c r="J244" s="247">
        <f>ROUND(I244*H244,2)</f>
        <v>0</v>
      </c>
      <c r="K244" s="243" t="s">
        <v>167</v>
      </c>
      <c r="L244" s="43"/>
      <c r="M244" s="248" t="s">
        <v>1</v>
      </c>
      <c r="N244" s="249" t="s">
        <v>38</v>
      </c>
      <c r="O244" s="90"/>
      <c r="P244" s="250">
        <f>O244*H244</f>
        <v>0</v>
      </c>
      <c r="Q244" s="250">
        <v>0.00069999999999999999</v>
      </c>
      <c r="R244" s="250">
        <f>Q244*H244</f>
        <v>0.0014</v>
      </c>
      <c r="S244" s="250">
        <v>0</v>
      </c>
      <c r="T244" s="25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52" t="s">
        <v>168</v>
      </c>
      <c r="AT244" s="252" t="s">
        <v>163</v>
      </c>
      <c r="AU244" s="252" t="s">
        <v>82</v>
      </c>
      <c r="AY244" s="16" t="s">
        <v>161</v>
      </c>
      <c r="BE244" s="253">
        <f>IF(N244="základní",J244,0)</f>
        <v>0</v>
      </c>
      <c r="BF244" s="253">
        <f>IF(N244="snížená",J244,0)</f>
        <v>0</v>
      </c>
      <c r="BG244" s="253">
        <f>IF(N244="zákl. přenesená",J244,0)</f>
        <v>0</v>
      </c>
      <c r="BH244" s="253">
        <f>IF(N244="sníž. přenesená",J244,0)</f>
        <v>0</v>
      </c>
      <c r="BI244" s="253">
        <f>IF(N244="nulová",J244,0)</f>
        <v>0</v>
      </c>
      <c r="BJ244" s="16" t="s">
        <v>80</v>
      </c>
      <c r="BK244" s="253">
        <f>ROUND(I244*H244,2)</f>
        <v>0</v>
      </c>
      <c r="BL244" s="16" t="s">
        <v>168</v>
      </c>
      <c r="BM244" s="252" t="s">
        <v>846</v>
      </c>
    </row>
    <row r="245" s="2" customFormat="1">
      <c r="A245" s="37"/>
      <c r="B245" s="38"/>
      <c r="C245" s="39"/>
      <c r="D245" s="254" t="s">
        <v>170</v>
      </c>
      <c r="E245" s="39"/>
      <c r="F245" s="255" t="s">
        <v>847</v>
      </c>
      <c r="G245" s="39"/>
      <c r="H245" s="39"/>
      <c r="I245" s="209"/>
      <c r="J245" s="39"/>
      <c r="K245" s="39"/>
      <c r="L245" s="43"/>
      <c r="M245" s="256"/>
      <c r="N245" s="257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170</v>
      </c>
      <c r="AU245" s="16" t="s">
        <v>82</v>
      </c>
    </row>
    <row r="246" s="2" customFormat="1">
      <c r="A246" s="37"/>
      <c r="B246" s="38"/>
      <c r="C246" s="39"/>
      <c r="D246" s="258" t="s">
        <v>172</v>
      </c>
      <c r="E246" s="39"/>
      <c r="F246" s="259" t="s">
        <v>848</v>
      </c>
      <c r="G246" s="39"/>
      <c r="H246" s="39"/>
      <c r="I246" s="209"/>
      <c r="J246" s="39"/>
      <c r="K246" s="39"/>
      <c r="L246" s="43"/>
      <c r="M246" s="256"/>
      <c r="N246" s="257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172</v>
      </c>
      <c r="AU246" s="16" t="s">
        <v>82</v>
      </c>
    </row>
    <row r="247" s="13" customFormat="1">
      <c r="A247" s="13"/>
      <c r="B247" s="260"/>
      <c r="C247" s="261"/>
      <c r="D247" s="254" t="s">
        <v>174</v>
      </c>
      <c r="E247" s="262" t="s">
        <v>1</v>
      </c>
      <c r="F247" s="263" t="s">
        <v>82</v>
      </c>
      <c r="G247" s="261"/>
      <c r="H247" s="264">
        <v>2</v>
      </c>
      <c r="I247" s="265"/>
      <c r="J247" s="261"/>
      <c r="K247" s="261"/>
      <c r="L247" s="266"/>
      <c r="M247" s="267"/>
      <c r="N247" s="268"/>
      <c r="O247" s="268"/>
      <c r="P247" s="268"/>
      <c r="Q247" s="268"/>
      <c r="R247" s="268"/>
      <c r="S247" s="268"/>
      <c r="T247" s="26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70" t="s">
        <v>174</v>
      </c>
      <c r="AU247" s="270" t="s">
        <v>82</v>
      </c>
      <c r="AV247" s="13" t="s">
        <v>82</v>
      </c>
      <c r="AW247" s="13" t="s">
        <v>30</v>
      </c>
      <c r="AX247" s="13" t="s">
        <v>80</v>
      </c>
      <c r="AY247" s="270" t="s">
        <v>161</v>
      </c>
    </row>
    <row r="248" s="2" customFormat="1" ht="24.15" customHeight="1">
      <c r="A248" s="37"/>
      <c r="B248" s="38"/>
      <c r="C248" s="272" t="s">
        <v>336</v>
      </c>
      <c r="D248" s="272" t="s">
        <v>214</v>
      </c>
      <c r="E248" s="273" t="s">
        <v>849</v>
      </c>
      <c r="F248" s="274" t="s">
        <v>850</v>
      </c>
      <c r="G248" s="275" t="s">
        <v>294</v>
      </c>
      <c r="H248" s="276">
        <v>1</v>
      </c>
      <c r="I248" s="277"/>
      <c r="J248" s="278">
        <f>ROUND(I248*H248,2)</f>
        <v>0</v>
      </c>
      <c r="K248" s="274" t="s">
        <v>167</v>
      </c>
      <c r="L248" s="279"/>
      <c r="M248" s="280" t="s">
        <v>1</v>
      </c>
      <c r="N248" s="281" t="s">
        <v>38</v>
      </c>
      <c r="O248" s="90"/>
      <c r="P248" s="250">
        <f>O248*H248</f>
        <v>0</v>
      </c>
      <c r="Q248" s="250">
        <v>0.0012999999999999999</v>
      </c>
      <c r="R248" s="250">
        <f>Q248*H248</f>
        <v>0.0012999999999999999</v>
      </c>
      <c r="S248" s="250">
        <v>0</v>
      </c>
      <c r="T248" s="25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52" t="s">
        <v>217</v>
      </c>
      <c r="AT248" s="252" t="s">
        <v>214</v>
      </c>
      <c r="AU248" s="252" t="s">
        <v>82</v>
      </c>
      <c r="AY248" s="16" t="s">
        <v>161</v>
      </c>
      <c r="BE248" s="253">
        <f>IF(N248="základní",J248,0)</f>
        <v>0</v>
      </c>
      <c r="BF248" s="253">
        <f>IF(N248="snížená",J248,0)</f>
        <v>0</v>
      </c>
      <c r="BG248" s="253">
        <f>IF(N248="zákl. přenesená",J248,0)</f>
        <v>0</v>
      </c>
      <c r="BH248" s="253">
        <f>IF(N248="sníž. přenesená",J248,0)</f>
        <v>0</v>
      </c>
      <c r="BI248" s="253">
        <f>IF(N248="nulová",J248,0)</f>
        <v>0</v>
      </c>
      <c r="BJ248" s="16" t="s">
        <v>80</v>
      </c>
      <c r="BK248" s="253">
        <f>ROUND(I248*H248,2)</f>
        <v>0</v>
      </c>
      <c r="BL248" s="16" t="s">
        <v>168</v>
      </c>
      <c r="BM248" s="252" t="s">
        <v>851</v>
      </c>
    </row>
    <row r="249" s="2" customFormat="1">
      <c r="A249" s="37"/>
      <c r="B249" s="38"/>
      <c r="C249" s="39"/>
      <c r="D249" s="254" t="s">
        <v>170</v>
      </c>
      <c r="E249" s="39"/>
      <c r="F249" s="255" t="s">
        <v>850</v>
      </c>
      <c r="G249" s="39"/>
      <c r="H249" s="39"/>
      <c r="I249" s="209"/>
      <c r="J249" s="39"/>
      <c r="K249" s="39"/>
      <c r="L249" s="43"/>
      <c r="M249" s="256"/>
      <c r="N249" s="257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170</v>
      </c>
      <c r="AU249" s="16" t="s">
        <v>82</v>
      </c>
    </row>
    <row r="250" s="13" customFormat="1">
      <c r="A250" s="13"/>
      <c r="B250" s="260"/>
      <c r="C250" s="261"/>
      <c r="D250" s="254" t="s">
        <v>174</v>
      </c>
      <c r="E250" s="262" t="s">
        <v>1</v>
      </c>
      <c r="F250" s="263" t="s">
        <v>852</v>
      </c>
      <c r="G250" s="261"/>
      <c r="H250" s="264">
        <v>1</v>
      </c>
      <c r="I250" s="265"/>
      <c r="J250" s="261"/>
      <c r="K250" s="261"/>
      <c r="L250" s="266"/>
      <c r="M250" s="267"/>
      <c r="N250" s="268"/>
      <c r="O250" s="268"/>
      <c r="P250" s="268"/>
      <c r="Q250" s="268"/>
      <c r="R250" s="268"/>
      <c r="S250" s="268"/>
      <c r="T250" s="26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70" t="s">
        <v>174</v>
      </c>
      <c r="AU250" s="270" t="s">
        <v>82</v>
      </c>
      <c r="AV250" s="13" t="s">
        <v>82</v>
      </c>
      <c r="AW250" s="13" t="s">
        <v>30</v>
      </c>
      <c r="AX250" s="13" t="s">
        <v>80</v>
      </c>
      <c r="AY250" s="270" t="s">
        <v>161</v>
      </c>
    </row>
    <row r="251" s="2" customFormat="1" ht="24.15" customHeight="1">
      <c r="A251" s="37"/>
      <c r="B251" s="38"/>
      <c r="C251" s="272" t="s">
        <v>340</v>
      </c>
      <c r="D251" s="272" t="s">
        <v>214</v>
      </c>
      <c r="E251" s="273" t="s">
        <v>853</v>
      </c>
      <c r="F251" s="274" t="s">
        <v>854</v>
      </c>
      <c r="G251" s="275" t="s">
        <v>294</v>
      </c>
      <c r="H251" s="276">
        <v>1</v>
      </c>
      <c r="I251" s="277"/>
      <c r="J251" s="278">
        <f>ROUND(I251*H251,2)</f>
        <v>0</v>
      </c>
      <c r="K251" s="274" t="s">
        <v>167</v>
      </c>
      <c r="L251" s="279"/>
      <c r="M251" s="280" t="s">
        <v>1</v>
      </c>
      <c r="N251" s="281" t="s">
        <v>38</v>
      </c>
      <c r="O251" s="90"/>
      <c r="P251" s="250">
        <f>O251*H251</f>
        <v>0</v>
      </c>
      <c r="Q251" s="250">
        <v>0.0025999999999999999</v>
      </c>
      <c r="R251" s="250">
        <f>Q251*H251</f>
        <v>0.0025999999999999999</v>
      </c>
      <c r="S251" s="250">
        <v>0</v>
      </c>
      <c r="T251" s="251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52" t="s">
        <v>217</v>
      </c>
      <c r="AT251" s="252" t="s">
        <v>214</v>
      </c>
      <c r="AU251" s="252" t="s">
        <v>82</v>
      </c>
      <c r="AY251" s="16" t="s">
        <v>161</v>
      </c>
      <c r="BE251" s="253">
        <f>IF(N251="základní",J251,0)</f>
        <v>0</v>
      </c>
      <c r="BF251" s="253">
        <f>IF(N251="snížená",J251,0)</f>
        <v>0</v>
      </c>
      <c r="BG251" s="253">
        <f>IF(N251="zákl. přenesená",J251,0)</f>
        <v>0</v>
      </c>
      <c r="BH251" s="253">
        <f>IF(N251="sníž. přenesená",J251,0)</f>
        <v>0</v>
      </c>
      <c r="BI251" s="253">
        <f>IF(N251="nulová",J251,0)</f>
        <v>0</v>
      </c>
      <c r="BJ251" s="16" t="s">
        <v>80</v>
      </c>
      <c r="BK251" s="253">
        <f>ROUND(I251*H251,2)</f>
        <v>0</v>
      </c>
      <c r="BL251" s="16" t="s">
        <v>168</v>
      </c>
      <c r="BM251" s="252" t="s">
        <v>855</v>
      </c>
    </row>
    <row r="252" s="2" customFormat="1">
      <c r="A252" s="37"/>
      <c r="B252" s="38"/>
      <c r="C252" s="39"/>
      <c r="D252" s="254" t="s">
        <v>170</v>
      </c>
      <c r="E252" s="39"/>
      <c r="F252" s="255" t="s">
        <v>854</v>
      </c>
      <c r="G252" s="39"/>
      <c r="H252" s="39"/>
      <c r="I252" s="209"/>
      <c r="J252" s="39"/>
      <c r="K252" s="39"/>
      <c r="L252" s="43"/>
      <c r="M252" s="256"/>
      <c r="N252" s="257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170</v>
      </c>
      <c r="AU252" s="16" t="s">
        <v>82</v>
      </c>
    </row>
    <row r="253" s="13" customFormat="1">
      <c r="A253" s="13"/>
      <c r="B253" s="260"/>
      <c r="C253" s="261"/>
      <c r="D253" s="254" t="s">
        <v>174</v>
      </c>
      <c r="E253" s="262" t="s">
        <v>1</v>
      </c>
      <c r="F253" s="263" t="s">
        <v>856</v>
      </c>
      <c r="G253" s="261"/>
      <c r="H253" s="264">
        <v>1</v>
      </c>
      <c r="I253" s="265"/>
      <c r="J253" s="261"/>
      <c r="K253" s="261"/>
      <c r="L253" s="266"/>
      <c r="M253" s="267"/>
      <c r="N253" s="268"/>
      <c r="O253" s="268"/>
      <c r="P253" s="268"/>
      <c r="Q253" s="268"/>
      <c r="R253" s="268"/>
      <c r="S253" s="268"/>
      <c r="T253" s="26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70" t="s">
        <v>174</v>
      </c>
      <c r="AU253" s="270" t="s">
        <v>82</v>
      </c>
      <c r="AV253" s="13" t="s">
        <v>82</v>
      </c>
      <c r="AW253" s="13" t="s">
        <v>30</v>
      </c>
      <c r="AX253" s="13" t="s">
        <v>80</v>
      </c>
      <c r="AY253" s="270" t="s">
        <v>161</v>
      </c>
    </row>
    <row r="254" s="2" customFormat="1" ht="24.15" customHeight="1">
      <c r="A254" s="37"/>
      <c r="B254" s="38"/>
      <c r="C254" s="241" t="s">
        <v>345</v>
      </c>
      <c r="D254" s="241" t="s">
        <v>163</v>
      </c>
      <c r="E254" s="242" t="s">
        <v>857</v>
      </c>
      <c r="F254" s="243" t="s">
        <v>858</v>
      </c>
      <c r="G254" s="244" t="s">
        <v>294</v>
      </c>
      <c r="H254" s="245">
        <v>2</v>
      </c>
      <c r="I254" s="246"/>
      <c r="J254" s="247">
        <f>ROUND(I254*H254,2)</f>
        <v>0</v>
      </c>
      <c r="K254" s="243" t="s">
        <v>167</v>
      </c>
      <c r="L254" s="43"/>
      <c r="M254" s="248" t="s">
        <v>1</v>
      </c>
      <c r="N254" s="249" t="s">
        <v>38</v>
      </c>
      <c r="O254" s="90"/>
      <c r="P254" s="250">
        <f>O254*H254</f>
        <v>0</v>
      </c>
      <c r="Q254" s="250">
        <v>0.10940999999999999</v>
      </c>
      <c r="R254" s="250">
        <f>Q254*H254</f>
        <v>0.21881999999999999</v>
      </c>
      <c r="S254" s="250">
        <v>0</v>
      </c>
      <c r="T254" s="25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52" t="s">
        <v>168</v>
      </c>
      <c r="AT254" s="252" t="s">
        <v>163</v>
      </c>
      <c r="AU254" s="252" t="s">
        <v>82</v>
      </c>
      <c r="AY254" s="16" t="s">
        <v>161</v>
      </c>
      <c r="BE254" s="253">
        <f>IF(N254="základní",J254,0)</f>
        <v>0</v>
      </c>
      <c r="BF254" s="253">
        <f>IF(N254="snížená",J254,0)</f>
        <v>0</v>
      </c>
      <c r="BG254" s="253">
        <f>IF(N254="zákl. přenesená",J254,0)</f>
        <v>0</v>
      </c>
      <c r="BH254" s="253">
        <f>IF(N254="sníž. přenesená",J254,0)</f>
        <v>0</v>
      </c>
      <c r="BI254" s="253">
        <f>IF(N254="nulová",J254,0)</f>
        <v>0</v>
      </c>
      <c r="BJ254" s="16" t="s">
        <v>80</v>
      </c>
      <c r="BK254" s="253">
        <f>ROUND(I254*H254,2)</f>
        <v>0</v>
      </c>
      <c r="BL254" s="16" t="s">
        <v>168</v>
      </c>
      <c r="BM254" s="252" t="s">
        <v>859</v>
      </c>
    </row>
    <row r="255" s="2" customFormat="1">
      <c r="A255" s="37"/>
      <c r="B255" s="38"/>
      <c r="C255" s="39"/>
      <c r="D255" s="254" t="s">
        <v>170</v>
      </c>
      <c r="E255" s="39"/>
      <c r="F255" s="255" t="s">
        <v>860</v>
      </c>
      <c r="G255" s="39"/>
      <c r="H255" s="39"/>
      <c r="I255" s="209"/>
      <c r="J255" s="39"/>
      <c r="K255" s="39"/>
      <c r="L255" s="43"/>
      <c r="M255" s="256"/>
      <c r="N255" s="257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170</v>
      </c>
      <c r="AU255" s="16" t="s">
        <v>82</v>
      </c>
    </row>
    <row r="256" s="2" customFormat="1">
      <c r="A256" s="37"/>
      <c r="B256" s="38"/>
      <c r="C256" s="39"/>
      <c r="D256" s="258" t="s">
        <v>172</v>
      </c>
      <c r="E256" s="39"/>
      <c r="F256" s="259" t="s">
        <v>861</v>
      </c>
      <c r="G256" s="39"/>
      <c r="H256" s="39"/>
      <c r="I256" s="209"/>
      <c r="J256" s="39"/>
      <c r="K256" s="39"/>
      <c r="L256" s="43"/>
      <c r="M256" s="256"/>
      <c r="N256" s="257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172</v>
      </c>
      <c r="AU256" s="16" t="s">
        <v>82</v>
      </c>
    </row>
    <row r="257" s="13" customFormat="1">
      <c r="A257" s="13"/>
      <c r="B257" s="260"/>
      <c r="C257" s="261"/>
      <c r="D257" s="254" t="s">
        <v>174</v>
      </c>
      <c r="E257" s="262" t="s">
        <v>1</v>
      </c>
      <c r="F257" s="263" t="s">
        <v>82</v>
      </c>
      <c r="G257" s="261"/>
      <c r="H257" s="264">
        <v>2</v>
      </c>
      <c r="I257" s="265"/>
      <c r="J257" s="261"/>
      <c r="K257" s="261"/>
      <c r="L257" s="266"/>
      <c r="M257" s="267"/>
      <c r="N257" s="268"/>
      <c r="O257" s="268"/>
      <c r="P257" s="268"/>
      <c r="Q257" s="268"/>
      <c r="R257" s="268"/>
      <c r="S257" s="268"/>
      <c r="T257" s="26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70" t="s">
        <v>174</v>
      </c>
      <c r="AU257" s="270" t="s">
        <v>82</v>
      </c>
      <c r="AV257" s="13" t="s">
        <v>82</v>
      </c>
      <c r="AW257" s="13" t="s">
        <v>30</v>
      </c>
      <c r="AX257" s="13" t="s">
        <v>80</v>
      </c>
      <c r="AY257" s="270" t="s">
        <v>161</v>
      </c>
    </row>
    <row r="258" s="2" customFormat="1" ht="21.75" customHeight="1">
      <c r="A258" s="37"/>
      <c r="B258" s="38"/>
      <c r="C258" s="272" t="s">
        <v>351</v>
      </c>
      <c r="D258" s="272" t="s">
        <v>214</v>
      </c>
      <c r="E258" s="273" t="s">
        <v>862</v>
      </c>
      <c r="F258" s="274" t="s">
        <v>863</v>
      </c>
      <c r="G258" s="275" t="s">
        <v>294</v>
      </c>
      <c r="H258" s="276">
        <v>2</v>
      </c>
      <c r="I258" s="277"/>
      <c r="J258" s="278">
        <f>ROUND(I258*H258,2)</f>
        <v>0</v>
      </c>
      <c r="K258" s="274" t="s">
        <v>167</v>
      </c>
      <c r="L258" s="279"/>
      <c r="M258" s="280" t="s">
        <v>1</v>
      </c>
      <c r="N258" s="281" t="s">
        <v>38</v>
      </c>
      <c r="O258" s="90"/>
      <c r="P258" s="250">
        <f>O258*H258</f>
        <v>0</v>
      </c>
      <c r="Q258" s="250">
        <v>0.00035</v>
      </c>
      <c r="R258" s="250">
        <f>Q258*H258</f>
        <v>0.00069999999999999999</v>
      </c>
      <c r="S258" s="250">
        <v>0</v>
      </c>
      <c r="T258" s="25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52" t="s">
        <v>217</v>
      </c>
      <c r="AT258" s="252" t="s">
        <v>214</v>
      </c>
      <c r="AU258" s="252" t="s">
        <v>82</v>
      </c>
      <c r="AY258" s="16" t="s">
        <v>161</v>
      </c>
      <c r="BE258" s="253">
        <f>IF(N258="základní",J258,0)</f>
        <v>0</v>
      </c>
      <c r="BF258" s="253">
        <f>IF(N258="snížená",J258,0)</f>
        <v>0</v>
      </c>
      <c r="BG258" s="253">
        <f>IF(N258="zákl. přenesená",J258,0)</f>
        <v>0</v>
      </c>
      <c r="BH258" s="253">
        <f>IF(N258="sníž. přenesená",J258,0)</f>
        <v>0</v>
      </c>
      <c r="BI258" s="253">
        <f>IF(N258="nulová",J258,0)</f>
        <v>0</v>
      </c>
      <c r="BJ258" s="16" t="s">
        <v>80</v>
      </c>
      <c r="BK258" s="253">
        <f>ROUND(I258*H258,2)</f>
        <v>0</v>
      </c>
      <c r="BL258" s="16" t="s">
        <v>168</v>
      </c>
      <c r="BM258" s="252" t="s">
        <v>864</v>
      </c>
    </row>
    <row r="259" s="2" customFormat="1">
      <c r="A259" s="37"/>
      <c r="B259" s="38"/>
      <c r="C259" s="39"/>
      <c r="D259" s="254" t="s">
        <v>170</v>
      </c>
      <c r="E259" s="39"/>
      <c r="F259" s="255" t="s">
        <v>863</v>
      </c>
      <c r="G259" s="39"/>
      <c r="H259" s="39"/>
      <c r="I259" s="209"/>
      <c r="J259" s="39"/>
      <c r="K259" s="39"/>
      <c r="L259" s="43"/>
      <c r="M259" s="256"/>
      <c r="N259" s="257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170</v>
      </c>
      <c r="AU259" s="16" t="s">
        <v>82</v>
      </c>
    </row>
    <row r="260" s="2" customFormat="1" ht="16.5" customHeight="1">
      <c r="A260" s="37"/>
      <c r="B260" s="38"/>
      <c r="C260" s="272" t="s">
        <v>361</v>
      </c>
      <c r="D260" s="272" t="s">
        <v>214</v>
      </c>
      <c r="E260" s="273" t="s">
        <v>865</v>
      </c>
      <c r="F260" s="274" t="s">
        <v>866</v>
      </c>
      <c r="G260" s="275" t="s">
        <v>294</v>
      </c>
      <c r="H260" s="276">
        <v>2</v>
      </c>
      <c r="I260" s="277"/>
      <c r="J260" s="278">
        <f>ROUND(I260*H260,2)</f>
        <v>0</v>
      </c>
      <c r="K260" s="274" t="s">
        <v>167</v>
      </c>
      <c r="L260" s="279"/>
      <c r="M260" s="280" t="s">
        <v>1</v>
      </c>
      <c r="N260" s="281" t="s">
        <v>38</v>
      </c>
      <c r="O260" s="90"/>
      <c r="P260" s="250">
        <f>O260*H260</f>
        <v>0</v>
      </c>
      <c r="Q260" s="250">
        <v>0.00010000000000000001</v>
      </c>
      <c r="R260" s="250">
        <f>Q260*H260</f>
        <v>0.00020000000000000001</v>
      </c>
      <c r="S260" s="250">
        <v>0</v>
      </c>
      <c r="T260" s="25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52" t="s">
        <v>217</v>
      </c>
      <c r="AT260" s="252" t="s">
        <v>214</v>
      </c>
      <c r="AU260" s="252" t="s">
        <v>82</v>
      </c>
      <c r="AY260" s="16" t="s">
        <v>161</v>
      </c>
      <c r="BE260" s="253">
        <f>IF(N260="základní",J260,0)</f>
        <v>0</v>
      </c>
      <c r="BF260" s="253">
        <f>IF(N260="snížená",J260,0)</f>
        <v>0</v>
      </c>
      <c r="BG260" s="253">
        <f>IF(N260="zákl. přenesená",J260,0)</f>
        <v>0</v>
      </c>
      <c r="BH260" s="253">
        <f>IF(N260="sníž. přenesená",J260,0)</f>
        <v>0</v>
      </c>
      <c r="BI260" s="253">
        <f>IF(N260="nulová",J260,0)</f>
        <v>0</v>
      </c>
      <c r="BJ260" s="16" t="s">
        <v>80</v>
      </c>
      <c r="BK260" s="253">
        <f>ROUND(I260*H260,2)</f>
        <v>0</v>
      </c>
      <c r="BL260" s="16" t="s">
        <v>168</v>
      </c>
      <c r="BM260" s="252" t="s">
        <v>867</v>
      </c>
    </row>
    <row r="261" s="2" customFormat="1">
      <c r="A261" s="37"/>
      <c r="B261" s="38"/>
      <c r="C261" s="39"/>
      <c r="D261" s="254" t="s">
        <v>170</v>
      </c>
      <c r="E261" s="39"/>
      <c r="F261" s="255" t="s">
        <v>866</v>
      </c>
      <c r="G261" s="39"/>
      <c r="H261" s="39"/>
      <c r="I261" s="209"/>
      <c r="J261" s="39"/>
      <c r="K261" s="39"/>
      <c r="L261" s="43"/>
      <c r="M261" s="256"/>
      <c r="N261" s="257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170</v>
      </c>
      <c r="AU261" s="16" t="s">
        <v>82</v>
      </c>
    </row>
    <row r="262" s="2" customFormat="1" ht="21.75" customHeight="1">
      <c r="A262" s="37"/>
      <c r="B262" s="38"/>
      <c r="C262" s="272" t="s">
        <v>368</v>
      </c>
      <c r="D262" s="272" t="s">
        <v>214</v>
      </c>
      <c r="E262" s="273" t="s">
        <v>868</v>
      </c>
      <c r="F262" s="274" t="s">
        <v>869</v>
      </c>
      <c r="G262" s="275" t="s">
        <v>294</v>
      </c>
      <c r="H262" s="276">
        <v>2</v>
      </c>
      <c r="I262" s="277"/>
      <c r="J262" s="278">
        <f>ROUND(I262*H262,2)</f>
        <v>0</v>
      </c>
      <c r="K262" s="274" t="s">
        <v>167</v>
      </c>
      <c r="L262" s="279"/>
      <c r="M262" s="280" t="s">
        <v>1</v>
      </c>
      <c r="N262" s="281" t="s">
        <v>38</v>
      </c>
      <c r="O262" s="90"/>
      <c r="P262" s="250">
        <f>O262*H262</f>
        <v>0</v>
      </c>
      <c r="Q262" s="250">
        <v>0.0061000000000000004</v>
      </c>
      <c r="R262" s="250">
        <f>Q262*H262</f>
        <v>0.012200000000000001</v>
      </c>
      <c r="S262" s="250">
        <v>0</v>
      </c>
      <c r="T262" s="25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52" t="s">
        <v>217</v>
      </c>
      <c r="AT262" s="252" t="s">
        <v>214</v>
      </c>
      <c r="AU262" s="252" t="s">
        <v>82</v>
      </c>
      <c r="AY262" s="16" t="s">
        <v>161</v>
      </c>
      <c r="BE262" s="253">
        <f>IF(N262="základní",J262,0)</f>
        <v>0</v>
      </c>
      <c r="BF262" s="253">
        <f>IF(N262="snížená",J262,0)</f>
        <v>0</v>
      </c>
      <c r="BG262" s="253">
        <f>IF(N262="zákl. přenesená",J262,0)</f>
        <v>0</v>
      </c>
      <c r="BH262" s="253">
        <f>IF(N262="sníž. přenesená",J262,0)</f>
        <v>0</v>
      </c>
      <c r="BI262" s="253">
        <f>IF(N262="nulová",J262,0)</f>
        <v>0</v>
      </c>
      <c r="BJ262" s="16" t="s">
        <v>80</v>
      </c>
      <c r="BK262" s="253">
        <f>ROUND(I262*H262,2)</f>
        <v>0</v>
      </c>
      <c r="BL262" s="16" t="s">
        <v>168</v>
      </c>
      <c r="BM262" s="252" t="s">
        <v>870</v>
      </c>
    </row>
    <row r="263" s="2" customFormat="1">
      <c r="A263" s="37"/>
      <c r="B263" s="38"/>
      <c r="C263" s="39"/>
      <c r="D263" s="254" t="s">
        <v>170</v>
      </c>
      <c r="E263" s="39"/>
      <c r="F263" s="255" t="s">
        <v>869</v>
      </c>
      <c r="G263" s="39"/>
      <c r="H263" s="39"/>
      <c r="I263" s="209"/>
      <c r="J263" s="39"/>
      <c r="K263" s="39"/>
      <c r="L263" s="43"/>
      <c r="M263" s="256"/>
      <c r="N263" s="257"/>
      <c r="O263" s="90"/>
      <c r="P263" s="90"/>
      <c r="Q263" s="90"/>
      <c r="R263" s="90"/>
      <c r="S263" s="90"/>
      <c r="T263" s="91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170</v>
      </c>
      <c r="AU263" s="16" t="s">
        <v>82</v>
      </c>
    </row>
    <row r="264" s="2" customFormat="1" ht="33" customHeight="1">
      <c r="A264" s="37"/>
      <c r="B264" s="38"/>
      <c r="C264" s="241" t="s">
        <v>373</v>
      </c>
      <c r="D264" s="241" t="s">
        <v>163</v>
      </c>
      <c r="E264" s="242" t="s">
        <v>318</v>
      </c>
      <c r="F264" s="243" t="s">
        <v>319</v>
      </c>
      <c r="G264" s="244" t="s">
        <v>285</v>
      </c>
      <c r="H264" s="245">
        <v>211</v>
      </c>
      <c r="I264" s="246"/>
      <c r="J264" s="247">
        <f>ROUND(I264*H264,2)</f>
        <v>0</v>
      </c>
      <c r="K264" s="243" t="s">
        <v>167</v>
      </c>
      <c r="L264" s="43"/>
      <c r="M264" s="248" t="s">
        <v>1</v>
      </c>
      <c r="N264" s="249" t="s">
        <v>38</v>
      </c>
      <c r="O264" s="90"/>
      <c r="P264" s="250">
        <f>O264*H264</f>
        <v>0</v>
      </c>
      <c r="Q264" s="250">
        <v>0.15540000000000001</v>
      </c>
      <c r="R264" s="250">
        <f>Q264*H264</f>
        <v>32.789400000000001</v>
      </c>
      <c r="S264" s="250">
        <v>0</v>
      </c>
      <c r="T264" s="25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52" t="s">
        <v>168</v>
      </c>
      <c r="AT264" s="252" t="s">
        <v>163</v>
      </c>
      <c r="AU264" s="252" t="s">
        <v>82</v>
      </c>
      <c r="AY264" s="16" t="s">
        <v>161</v>
      </c>
      <c r="BE264" s="253">
        <f>IF(N264="základní",J264,0)</f>
        <v>0</v>
      </c>
      <c r="BF264" s="253">
        <f>IF(N264="snížená",J264,0)</f>
        <v>0</v>
      </c>
      <c r="BG264" s="253">
        <f>IF(N264="zákl. přenesená",J264,0)</f>
        <v>0</v>
      </c>
      <c r="BH264" s="253">
        <f>IF(N264="sníž. přenesená",J264,0)</f>
        <v>0</v>
      </c>
      <c r="BI264" s="253">
        <f>IF(N264="nulová",J264,0)</f>
        <v>0</v>
      </c>
      <c r="BJ264" s="16" t="s">
        <v>80</v>
      </c>
      <c r="BK264" s="253">
        <f>ROUND(I264*H264,2)</f>
        <v>0</v>
      </c>
      <c r="BL264" s="16" t="s">
        <v>168</v>
      </c>
      <c r="BM264" s="252" t="s">
        <v>320</v>
      </c>
    </row>
    <row r="265" s="2" customFormat="1">
      <c r="A265" s="37"/>
      <c r="B265" s="38"/>
      <c r="C265" s="39"/>
      <c r="D265" s="254" t="s">
        <v>170</v>
      </c>
      <c r="E265" s="39"/>
      <c r="F265" s="255" t="s">
        <v>321</v>
      </c>
      <c r="G265" s="39"/>
      <c r="H265" s="39"/>
      <c r="I265" s="209"/>
      <c r="J265" s="39"/>
      <c r="K265" s="39"/>
      <c r="L265" s="43"/>
      <c r="M265" s="256"/>
      <c r="N265" s="257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170</v>
      </c>
      <c r="AU265" s="16" t="s">
        <v>82</v>
      </c>
    </row>
    <row r="266" s="2" customFormat="1">
      <c r="A266" s="37"/>
      <c r="B266" s="38"/>
      <c r="C266" s="39"/>
      <c r="D266" s="258" t="s">
        <v>172</v>
      </c>
      <c r="E266" s="39"/>
      <c r="F266" s="259" t="s">
        <v>322</v>
      </c>
      <c r="G266" s="39"/>
      <c r="H266" s="39"/>
      <c r="I266" s="209"/>
      <c r="J266" s="39"/>
      <c r="K266" s="39"/>
      <c r="L266" s="43"/>
      <c r="M266" s="256"/>
      <c r="N266" s="257"/>
      <c r="O266" s="90"/>
      <c r="P266" s="90"/>
      <c r="Q266" s="90"/>
      <c r="R266" s="90"/>
      <c r="S266" s="90"/>
      <c r="T266" s="91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172</v>
      </c>
      <c r="AU266" s="16" t="s">
        <v>82</v>
      </c>
    </row>
    <row r="267" s="13" customFormat="1">
      <c r="A267" s="13"/>
      <c r="B267" s="260"/>
      <c r="C267" s="261"/>
      <c r="D267" s="254" t="s">
        <v>174</v>
      </c>
      <c r="E267" s="262" t="s">
        <v>1</v>
      </c>
      <c r="F267" s="263" t="s">
        <v>871</v>
      </c>
      <c r="G267" s="261"/>
      <c r="H267" s="264">
        <v>211</v>
      </c>
      <c r="I267" s="265"/>
      <c r="J267" s="261"/>
      <c r="K267" s="261"/>
      <c r="L267" s="266"/>
      <c r="M267" s="267"/>
      <c r="N267" s="268"/>
      <c r="O267" s="268"/>
      <c r="P267" s="268"/>
      <c r="Q267" s="268"/>
      <c r="R267" s="268"/>
      <c r="S267" s="268"/>
      <c r="T267" s="26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70" t="s">
        <v>174</v>
      </c>
      <c r="AU267" s="270" t="s">
        <v>82</v>
      </c>
      <c r="AV267" s="13" t="s">
        <v>82</v>
      </c>
      <c r="AW267" s="13" t="s">
        <v>30</v>
      </c>
      <c r="AX267" s="13" t="s">
        <v>80</v>
      </c>
      <c r="AY267" s="270" t="s">
        <v>161</v>
      </c>
    </row>
    <row r="268" s="2" customFormat="1" ht="16.5" customHeight="1">
      <c r="A268" s="37"/>
      <c r="B268" s="38"/>
      <c r="C268" s="272" t="s">
        <v>379</v>
      </c>
      <c r="D268" s="272" t="s">
        <v>214</v>
      </c>
      <c r="E268" s="273" t="s">
        <v>325</v>
      </c>
      <c r="F268" s="274" t="s">
        <v>326</v>
      </c>
      <c r="G268" s="275" t="s">
        <v>285</v>
      </c>
      <c r="H268" s="276">
        <v>157</v>
      </c>
      <c r="I268" s="277"/>
      <c r="J268" s="278">
        <f>ROUND(I268*H268,2)</f>
        <v>0</v>
      </c>
      <c r="K268" s="274" t="s">
        <v>167</v>
      </c>
      <c r="L268" s="279"/>
      <c r="M268" s="280" t="s">
        <v>1</v>
      </c>
      <c r="N268" s="281" t="s">
        <v>38</v>
      </c>
      <c r="O268" s="90"/>
      <c r="P268" s="250">
        <f>O268*H268</f>
        <v>0</v>
      </c>
      <c r="Q268" s="250">
        <v>0.080000000000000002</v>
      </c>
      <c r="R268" s="250">
        <f>Q268*H268</f>
        <v>12.560000000000001</v>
      </c>
      <c r="S268" s="250">
        <v>0</v>
      </c>
      <c r="T268" s="25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52" t="s">
        <v>217</v>
      </c>
      <c r="AT268" s="252" t="s">
        <v>214</v>
      </c>
      <c r="AU268" s="252" t="s">
        <v>82</v>
      </c>
      <c r="AY268" s="16" t="s">
        <v>161</v>
      </c>
      <c r="BE268" s="253">
        <f>IF(N268="základní",J268,0)</f>
        <v>0</v>
      </c>
      <c r="BF268" s="253">
        <f>IF(N268="snížená",J268,0)</f>
        <v>0</v>
      </c>
      <c r="BG268" s="253">
        <f>IF(N268="zákl. přenesená",J268,0)</f>
        <v>0</v>
      </c>
      <c r="BH268" s="253">
        <f>IF(N268="sníž. přenesená",J268,0)</f>
        <v>0</v>
      </c>
      <c r="BI268" s="253">
        <f>IF(N268="nulová",J268,0)</f>
        <v>0</v>
      </c>
      <c r="BJ268" s="16" t="s">
        <v>80</v>
      </c>
      <c r="BK268" s="253">
        <f>ROUND(I268*H268,2)</f>
        <v>0</v>
      </c>
      <c r="BL268" s="16" t="s">
        <v>168</v>
      </c>
      <c r="BM268" s="252" t="s">
        <v>327</v>
      </c>
    </row>
    <row r="269" s="2" customFormat="1">
      <c r="A269" s="37"/>
      <c r="B269" s="38"/>
      <c r="C269" s="39"/>
      <c r="D269" s="254" t="s">
        <v>170</v>
      </c>
      <c r="E269" s="39"/>
      <c r="F269" s="255" t="s">
        <v>326</v>
      </c>
      <c r="G269" s="39"/>
      <c r="H269" s="39"/>
      <c r="I269" s="209"/>
      <c r="J269" s="39"/>
      <c r="K269" s="39"/>
      <c r="L269" s="43"/>
      <c r="M269" s="256"/>
      <c r="N269" s="257"/>
      <c r="O269" s="90"/>
      <c r="P269" s="90"/>
      <c r="Q269" s="90"/>
      <c r="R269" s="90"/>
      <c r="S269" s="90"/>
      <c r="T269" s="91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170</v>
      </c>
      <c r="AU269" s="16" t="s">
        <v>82</v>
      </c>
    </row>
    <row r="270" s="13" customFormat="1">
      <c r="A270" s="13"/>
      <c r="B270" s="260"/>
      <c r="C270" s="261"/>
      <c r="D270" s="254" t="s">
        <v>174</v>
      </c>
      <c r="E270" s="262" t="s">
        <v>1</v>
      </c>
      <c r="F270" s="263" t="s">
        <v>328</v>
      </c>
      <c r="G270" s="261"/>
      <c r="H270" s="264">
        <v>157</v>
      </c>
      <c r="I270" s="265"/>
      <c r="J270" s="261"/>
      <c r="K270" s="261"/>
      <c r="L270" s="266"/>
      <c r="M270" s="267"/>
      <c r="N270" s="268"/>
      <c r="O270" s="268"/>
      <c r="P270" s="268"/>
      <c r="Q270" s="268"/>
      <c r="R270" s="268"/>
      <c r="S270" s="268"/>
      <c r="T270" s="26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70" t="s">
        <v>174</v>
      </c>
      <c r="AU270" s="270" t="s">
        <v>82</v>
      </c>
      <c r="AV270" s="13" t="s">
        <v>82</v>
      </c>
      <c r="AW270" s="13" t="s">
        <v>30</v>
      </c>
      <c r="AX270" s="13" t="s">
        <v>80</v>
      </c>
      <c r="AY270" s="270" t="s">
        <v>161</v>
      </c>
    </row>
    <row r="271" s="2" customFormat="1" ht="24.15" customHeight="1">
      <c r="A271" s="37"/>
      <c r="B271" s="38"/>
      <c r="C271" s="272" t="s">
        <v>386</v>
      </c>
      <c r="D271" s="272" t="s">
        <v>214</v>
      </c>
      <c r="E271" s="273" t="s">
        <v>332</v>
      </c>
      <c r="F271" s="274" t="s">
        <v>333</v>
      </c>
      <c r="G271" s="275" t="s">
        <v>285</v>
      </c>
      <c r="H271" s="276">
        <v>39</v>
      </c>
      <c r="I271" s="277"/>
      <c r="J271" s="278">
        <f>ROUND(I271*H271,2)</f>
        <v>0</v>
      </c>
      <c r="K271" s="274" t="s">
        <v>167</v>
      </c>
      <c r="L271" s="279"/>
      <c r="M271" s="280" t="s">
        <v>1</v>
      </c>
      <c r="N271" s="281" t="s">
        <v>38</v>
      </c>
      <c r="O271" s="90"/>
      <c r="P271" s="250">
        <f>O271*H271</f>
        <v>0</v>
      </c>
      <c r="Q271" s="250">
        <v>0.048300000000000003</v>
      </c>
      <c r="R271" s="250">
        <f>Q271*H271</f>
        <v>1.8837000000000002</v>
      </c>
      <c r="S271" s="250">
        <v>0</v>
      </c>
      <c r="T271" s="25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52" t="s">
        <v>217</v>
      </c>
      <c r="AT271" s="252" t="s">
        <v>214</v>
      </c>
      <c r="AU271" s="252" t="s">
        <v>82</v>
      </c>
      <c r="AY271" s="16" t="s">
        <v>161</v>
      </c>
      <c r="BE271" s="253">
        <f>IF(N271="základní",J271,0)</f>
        <v>0</v>
      </c>
      <c r="BF271" s="253">
        <f>IF(N271="snížená",J271,0)</f>
        <v>0</v>
      </c>
      <c r="BG271" s="253">
        <f>IF(N271="zákl. přenesená",J271,0)</f>
        <v>0</v>
      </c>
      <c r="BH271" s="253">
        <f>IF(N271="sníž. přenesená",J271,0)</f>
        <v>0</v>
      </c>
      <c r="BI271" s="253">
        <f>IF(N271="nulová",J271,0)</f>
        <v>0</v>
      </c>
      <c r="BJ271" s="16" t="s">
        <v>80</v>
      </c>
      <c r="BK271" s="253">
        <f>ROUND(I271*H271,2)</f>
        <v>0</v>
      </c>
      <c r="BL271" s="16" t="s">
        <v>168</v>
      </c>
      <c r="BM271" s="252" t="s">
        <v>334</v>
      </c>
    </row>
    <row r="272" s="2" customFormat="1">
      <c r="A272" s="37"/>
      <c r="B272" s="38"/>
      <c r="C272" s="39"/>
      <c r="D272" s="254" t="s">
        <v>170</v>
      </c>
      <c r="E272" s="39"/>
      <c r="F272" s="255" t="s">
        <v>333</v>
      </c>
      <c r="G272" s="39"/>
      <c r="H272" s="39"/>
      <c r="I272" s="209"/>
      <c r="J272" s="39"/>
      <c r="K272" s="39"/>
      <c r="L272" s="43"/>
      <c r="M272" s="256"/>
      <c r="N272" s="257"/>
      <c r="O272" s="90"/>
      <c r="P272" s="90"/>
      <c r="Q272" s="90"/>
      <c r="R272" s="90"/>
      <c r="S272" s="90"/>
      <c r="T272" s="91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170</v>
      </c>
      <c r="AU272" s="16" t="s">
        <v>82</v>
      </c>
    </row>
    <row r="273" s="13" customFormat="1">
      <c r="A273" s="13"/>
      <c r="B273" s="260"/>
      <c r="C273" s="261"/>
      <c r="D273" s="254" t="s">
        <v>174</v>
      </c>
      <c r="E273" s="262" t="s">
        <v>1</v>
      </c>
      <c r="F273" s="263" t="s">
        <v>425</v>
      </c>
      <c r="G273" s="261"/>
      <c r="H273" s="264">
        <v>39</v>
      </c>
      <c r="I273" s="265"/>
      <c r="J273" s="261"/>
      <c r="K273" s="261"/>
      <c r="L273" s="266"/>
      <c r="M273" s="267"/>
      <c r="N273" s="268"/>
      <c r="O273" s="268"/>
      <c r="P273" s="268"/>
      <c r="Q273" s="268"/>
      <c r="R273" s="268"/>
      <c r="S273" s="268"/>
      <c r="T273" s="26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70" t="s">
        <v>174</v>
      </c>
      <c r="AU273" s="270" t="s">
        <v>82</v>
      </c>
      <c r="AV273" s="13" t="s">
        <v>82</v>
      </c>
      <c r="AW273" s="13" t="s">
        <v>30</v>
      </c>
      <c r="AX273" s="13" t="s">
        <v>80</v>
      </c>
      <c r="AY273" s="270" t="s">
        <v>161</v>
      </c>
    </row>
    <row r="274" s="2" customFormat="1" ht="24.15" customHeight="1">
      <c r="A274" s="37"/>
      <c r="B274" s="38"/>
      <c r="C274" s="272" t="s">
        <v>393</v>
      </c>
      <c r="D274" s="272" t="s">
        <v>214</v>
      </c>
      <c r="E274" s="273" t="s">
        <v>337</v>
      </c>
      <c r="F274" s="274" t="s">
        <v>338</v>
      </c>
      <c r="G274" s="275" t="s">
        <v>285</v>
      </c>
      <c r="H274" s="276">
        <v>15</v>
      </c>
      <c r="I274" s="277"/>
      <c r="J274" s="278">
        <f>ROUND(I274*H274,2)</f>
        <v>0</v>
      </c>
      <c r="K274" s="274" t="s">
        <v>167</v>
      </c>
      <c r="L274" s="279"/>
      <c r="M274" s="280" t="s">
        <v>1</v>
      </c>
      <c r="N274" s="281" t="s">
        <v>38</v>
      </c>
      <c r="O274" s="90"/>
      <c r="P274" s="250">
        <f>O274*H274</f>
        <v>0</v>
      </c>
      <c r="Q274" s="250">
        <v>0.065670000000000006</v>
      </c>
      <c r="R274" s="250">
        <f>Q274*H274</f>
        <v>0.98505000000000009</v>
      </c>
      <c r="S274" s="250">
        <v>0</v>
      </c>
      <c r="T274" s="25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52" t="s">
        <v>217</v>
      </c>
      <c r="AT274" s="252" t="s">
        <v>214</v>
      </c>
      <c r="AU274" s="252" t="s">
        <v>82</v>
      </c>
      <c r="AY274" s="16" t="s">
        <v>161</v>
      </c>
      <c r="BE274" s="253">
        <f>IF(N274="základní",J274,0)</f>
        <v>0</v>
      </c>
      <c r="BF274" s="253">
        <f>IF(N274="snížená",J274,0)</f>
        <v>0</v>
      </c>
      <c r="BG274" s="253">
        <f>IF(N274="zákl. přenesená",J274,0)</f>
        <v>0</v>
      </c>
      <c r="BH274" s="253">
        <f>IF(N274="sníž. přenesená",J274,0)</f>
        <v>0</v>
      </c>
      <c r="BI274" s="253">
        <f>IF(N274="nulová",J274,0)</f>
        <v>0</v>
      </c>
      <c r="BJ274" s="16" t="s">
        <v>80</v>
      </c>
      <c r="BK274" s="253">
        <f>ROUND(I274*H274,2)</f>
        <v>0</v>
      </c>
      <c r="BL274" s="16" t="s">
        <v>168</v>
      </c>
      <c r="BM274" s="252" t="s">
        <v>339</v>
      </c>
    </row>
    <row r="275" s="2" customFormat="1">
      <c r="A275" s="37"/>
      <c r="B275" s="38"/>
      <c r="C275" s="39"/>
      <c r="D275" s="254" t="s">
        <v>170</v>
      </c>
      <c r="E275" s="39"/>
      <c r="F275" s="255" t="s">
        <v>338</v>
      </c>
      <c r="G275" s="39"/>
      <c r="H275" s="39"/>
      <c r="I275" s="209"/>
      <c r="J275" s="39"/>
      <c r="K275" s="39"/>
      <c r="L275" s="43"/>
      <c r="M275" s="256"/>
      <c r="N275" s="257"/>
      <c r="O275" s="90"/>
      <c r="P275" s="90"/>
      <c r="Q275" s="90"/>
      <c r="R275" s="90"/>
      <c r="S275" s="90"/>
      <c r="T275" s="91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170</v>
      </c>
      <c r="AU275" s="16" t="s">
        <v>82</v>
      </c>
    </row>
    <row r="276" s="13" customFormat="1">
      <c r="A276" s="13"/>
      <c r="B276" s="260"/>
      <c r="C276" s="261"/>
      <c r="D276" s="254" t="s">
        <v>174</v>
      </c>
      <c r="E276" s="262" t="s">
        <v>1</v>
      </c>
      <c r="F276" s="263" t="s">
        <v>8</v>
      </c>
      <c r="G276" s="261"/>
      <c r="H276" s="264">
        <v>15</v>
      </c>
      <c r="I276" s="265"/>
      <c r="J276" s="261"/>
      <c r="K276" s="261"/>
      <c r="L276" s="266"/>
      <c r="M276" s="267"/>
      <c r="N276" s="268"/>
      <c r="O276" s="268"/>
      <c r="P276" s="268"/>
      <c r="Q276" s="268"/>
      <c r="R276" s="268"/>
      <c r="S276" s="268"/>
      <c r="T276" s="26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70" t="s">
        <v>174</v>
      </c>
      <c r="AU276" s="270" t="s">
        <v>82</v>
      </c>
      <c r="AV276" s="13" t="s">
        <v>82</v>
      </c>
      <c r="AW276" s="13" t="s">
        <v>30</v>
      </c>
      <c r="AX276" s="13" t="s">
        <v>80</v>
      </c>
      <c r="AY276" s="270" t="s">
        <v>161</v>
      </c>
    </row>
    <row r="277" s="2" customFormat="1" ht="24.15" customHeight="1">
      <c r="A277" s="37"/>
      <c r="B277" s="38"/>
      <c r="C277" s="241" t="s">
        <v>399</v>
      </c>
      <c r="D277" s="241" t="s">
        <v>163</v>
      </c>
      <c r="E277" s="242" t="s">
        <v>346</v>
      </c>
      <c r="F277" s="243" t="s">
        <v>347</v>
      </c>
      <c r="G277" s="244" t="s">
        <v>285</v>
      </c>
      <c r="H277" s="245">
        <v>211</v>
      </c>
      <c r="I277" s="246"/>
      <c r="J277" s="247">
        <f>ROUND(I277*H277,2)</f>
        <v>0</v>
      </c>
      <c r="K277" s="243" t="s">
        <v>167</v>
      </c>
      <c r="L277" s="43"/>
      <c r="M277" s="248" t="s">
        <v>1</v>
      </c>
      <c r="N277" s="249" t="s">
        <v>38</v>
      </c>
      <c r="O277" s="90"/>
      <c r="P277" s="250">
        <f>O277*H277</f>
        <v>0</v>
      </c>
      <c r="Q277" s="250">
        <v>0</v>
      </c>
      <c r="R277" s="250">
        <f>Q277*H277</f>
        <v>0</v>
      </c>
      <c r="S277" s="250">
        <v>0</v>
      </c>
      <c r="T277" s="251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52" t="s">
        <v>168</v>
      </c>
      <c r="AT277" s="252" t="s">
        <v>163</v>
      </c>
      <c r="AU277" s="252" t="s">
        <v>82</v>
      </c>
      <c r="AY277" s="16" t="s">
        <v>161</v>
      </c>
      <c r="BE277" s="253">
        <f>IF(N277="základní",J277,0)</f>
        <v>0</v>
      </c>
      <c r="BF277" s="253">
        <f>IF(N277="snížená",J277,0)</f>
        <v>0</v>
      </c>
      <c r="BG277" s="253">
        <f>IF(N277="zákl. přenesená",J277,0)</f>
        <v>0</v>
      </c>
      <c r="BH277" s="253">
        <f>IF(N277="sníž. přenesená",J277,0)</f>
        <v>0</v>
      </c>
      <c r="BI277" s="253">
        <f>IF(N277="nulová",J277,0)</f>
        <v>0</v>
      </c>
      <c r="BJ277" s="16" t="s">
        <v>80</v>
      </c>
      <c r="BK277" s="253">
        <f>ROUND(I277*H277,2)</f>
        <v>0</v>
      </c>
      <c r="BL277" s="16" t="s">
        <v>168</v>
      </c>
      <c r="BM277" s="252" t="s">
        <v>348</v>
      </c>
    </row>
    <row r="278" s="2" customFormat="1">
      <c r="A278" s="37"/>
      <c r="B278" s="38"/>
      <c r="C278" s="39"/>
      <c r="D278" s="254" t="s">
        <v>170</v>
      </c>
      <c r="E278" s="39"/>
      <c r="F278" s="255" t="s">
        <v>349</v>
      </c>
      <c r="G278" s="39"/>
      <c r="H278" s="39"/>
      <c r="I278" s="209"/>
      <c r="J278" s="39"/>
      <c r="K278" s="39"/>
      <c r="L278" s="43"/>
      <c r="M278" s="256"/>
      <c r="N278" s="257"/>
      <c r="O278" s="90"/>
      <c r="P278" s="90"/>
      <c r="Q278" s="90"/>
      <c r="R278" s="90"/>
      <c r="S278" s="90"/>
      <c r="T278" s="91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170</v>
      </c>
      <c r="AU278" s="16" t="s">
        <v>82</v>
      </c>
    </row>
    <row r="279" s="2" customFormat="1">
      <c r="A279" s="37"/>
      <c r="B279" s="38"/>
      <c r="C279" s="39"/>
      <c r="D279" s="258" t="s">
        <v>172</v>
      </c>
      <c r="E279" s="39"/>
      <c r="F279" s="259" t="s">
        <v>350</v>
      </c>
      <c r="G279" s="39"/>
      <c r="H279" s="39"/>
      <c r="I279" s="209"/>
      <c r="J279" s="39"/>
      <c r="K279" s="39"/>
      <c r="L279" s="43"/>
      <c r="M279" s="256"/>
      <c r="N279" s="257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172</v>
      </c>
      <c r="AU279" s="16" t="s">
        <v>82</v>
      </c>
    </row>
    <row r="280" s="13" customFormat="1">
      <c r="A280" s="13"/>
      <c r="B280" s="260"/>
      <c r="C280" s="261"/>
      <c r="D280" s="254" t="s">
        <v>174</v>
      </c>
      <c r="E280" s="262" t="s">
        <v>1</v>
      </c>
      <c r="F280" s="263" t="s">
        <v>841</v>
      </c>
      <c r="G280" s="261"/>
      <c r="H280" s="264">
        <v>211</v>
      </c>
      <c r="I280" s="265"/>
      <c r="J280" s="261"/>
      <c r="K280" s="261"/>
      <c r="L280" s="266"/>
      <c r="M280" s="267"/>
      <c r="N280" s="268"/>
      <c r="O280" s="268"/>
      <c r="P280" s="268"/>
      <c r="Q280" s="268"/>
      <c r="R280" s="268"/>
      <c r="S280" s="268"/>
      <c r="T280" s="26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70" t="s">
        <v>174</v>
      </c>
      <c r="AU280" s="270" t="s">
        <v>82</v>
      </c>
      <c r="AV280" s="13" t="s">
        <v>82</v>
      </c>
      <c r="AW280" s="13" t="s">
        <v>30</v>
      </c>
      <c r="AX280" s="13" t="s">
        <v>80</v>
      </c>
      <c r="AY280" s="270" t="s">
        <v>161</v>
      </c>
    </row>
    <row r="281" s="12" customFormat="1" ht="22.8" customHeight="1">
      <c r="A281" s="12"/>
      <c r="B281" s="225"/>
      <c r="C281" s="226"/>
      <c r="D281" s="227" t="s">
        <v>72</v>
      </c>
      <c r="E281" s="239" t="s">
        <v>359</v>
      </c>
      <c r="F281" s="239" t="s">
        <v>360</v>
      </c>
      <c r="G281" s="226"/>
      <c r="H281" s="226"/>
      <c r="I281" s="229"/>
      <c r="J281" s="240">
        <f>BK281</f>
        <v>0</v>
      </c>
      <c r="K281" s="226"/>
      <c r="L281" s="231"/>
      <c r="M281" s="232"/>
      <c r="N281" s="233"/>
      <c r="O281" s="233"/>
      <c r="P281" s="234">
        <f>SUM(P282:P305)</f>
        <v>0</v>
      </c>
      <c r="Q281" s="233"/>
      <c r="R281" s="234">
        <f>SUM(R282:R305)</f>
        <v>0</v>
      </c>
      <c r="S281" s="233"/>
      <c r="T281" s="235">
        <f>SUM(T282:T305)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36" t="s">
        <v>80</v>
      </c>
      <c r="AT281" s="237" t="s">
        <v>72</v>
      </c>
      <c r="AU281" s="237" t="s">
        <v>80</v>
      </c>
      <c r="AY281" s="236" t="s">
        <v>161</v>
      </c>
      <c r="BK281" s="238">
        <f>SUM(BK282:BK305)</f>
        <v>0</v>
      </c>
    </row>
    <row r="282" s="2" customFormat="1" ht="33" customHeight="1">
      <c r="A282" s="37"/>
      <c r="B282" s="38"/>
      <c r="C282" s="241" t="s">
        <v>406</v>
      </c>
      <c r="D282" s="241" t="s">
        <v>163</v>
      </c>
      <c r="E282" s="242" t="s">
        <v>362</v>
      </c>
      <c r="F282" s="243" t="s">
        <v>363</v>
      </c>
      <c r="G282" s="244" t="s">
        <v>222</v>
      </c>
      <c r="H282" s="245">
        <v>51.700000000000003</v>
      </c>
      <c r="I282" s="246"/>
      <c r="J282" s="247">
        <f>ROUND(I282*H282,2)</f>
        <v>0</v>
      </c>
      <c r="K282" s="243" t="s">
        <v>167</v>
      </c>
      <c r="L282" s="43"/>
      <c r="M282" s="248" t="s">
        <v>1</v>
      </c>
      <c r="N282" s="249" t="s">
        <v>38</v>
      </c>
      <c r="O282" s="90"/>
      <c r="P282" s="250">
        <f>O282*H282</f>
        <v>0</v>
      </c>
      <c r="Q282" s="250">
        <v>0</v>
      </c>
      <c r="R282" s="250">
        <f>Q282*H282</f>
        <v>0</v>
      </c>
      <c r="S282" s="250">
        <v>0</v>
      </c>
      <c r="T282" s="251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52" t="s">
        <v>168</v>
      </c>
      <c r="AT282" s="252" t="s">
        <v>163</v>
      </c>
      <c r="AU282" s="252" t="s">
        <v>82</v>
      </c>
      <c r="AY282" s="16" t="s">
        <v>161</v>
      </c>
      <c r="BE282" s="253">
        <f>IF(N282="základní",J282,0)</f>
        <v>0</v>
      </c>
      <c r="BF282" s="253">
        <f>IF(N282="snížená",J282,0)</f>
        <v>0</v>
      </c>
      <c r="BG282" s="253">
        <f>IF(N282="zákl. přenesená",J282,0)</f>
        <v>0</v>
      </c>
      <c r="BH282" s="253">
        <f>IF(N282="sníž. přenesená",J282,0)</f>
        <v>0</v>
      </c>
      <c r="BI282" s="253">
        <f>IF(N282="nulová",J282,0)</f>
        <v>0</v>
      </c>
      <c r="BJ282" s="16" t="s">
        <v>80</v>
      </c>
      <c r="BK282" s="253">
        <f>ROUND(I282*H282,2)</f>
        <v>0</v>
      </c>
      <c r="BL282" s="16" t="s">
        <v>168</v>
      </c>
      <c r="BM282" s="252" t="s">
        <v>364</v>
      </c>
    </row>
    <row r="283" s="2" customFormat="1">
      <c r="A283" s="37"/>
      <c r="B283" s="38"/>
      <c r="C283" s="39"/>
      <c r="D283" s="254" t="s">
        <v>170</v>
      </c>
      <c r="E283" s="39"/>
      <c r="F283" s="255" t="s">
        <v>365</v>
      </c>
      <c r="G283" s="39"/>
      <c r="H283" s="39"/>
      <c r="I283" s="209"/>
      <c r="J283" s="39"/>
      <c r="K283" s="39"/>
      <c r="L283" s="43"/>
      <c r="M283" s="256"/>
      <c r="N283" s="257"/>
      <c r="O283" s="90"/>
      <c r="P283" s="90"/>
      <c r="Q283" s="90"/>
      <c r="R283" s="90"/>
      <c r="S283" s="90"/>
      <c r="T283" s="91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6" t="s">
        <v>170</v>
      </c>
      <c r="AU283" s="16" t="s">
        <v>82</v>
      </c>
    </row>
    <row r="284" s="2" customFormat="1">
      <c r="A284" s="37"/>
      <c r="B284" s="38"/>
      <c r="C284" s="39"/>
      <c r="D284" s="258" t="s">
        <v>172</v>
      </c>
      <c r="E284" s="39"/>
      <c r="F284" s="259" t="s">
        <v>366</v>
      </c>
      <c r="G284" s="39"/>
      <c r="H284" s="39"/>
      <c r="I284" s="209"/>
      <c r="J284" s="39"/>
      <c r="K284" s="39"/>
      <c r="L284" s="43"/>
      <c r="M284" s="256"/>
      <c r="N284" s="257"/>
      <c r="O284" s="90"/>
      <c r="P284" s="90"/>
      <c r="Q284" s="90"/>
      <c r="R284" s="90"/>
      <c r="S284" s="90"/>
      <c r="T284" s="91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172</v>
      </c>
      <c r="AU284" s="16" t="s">
        <v>82</v>
      </c>
    </row>
    <row r="285" s="13" customFormat="1">
      <c r="A285" s="13"/>
      <c r="B285" s="260"/>
      <c r="C285" s="261"/>
      <c r="D285" s="254" t="s">
        <v>174</v>
      </c>
      <c r="E285" s="262" t="s">
        <v>1</v>
      </c>
      <c r="F285" s="263" t="s">
        <v>872</v>
      </c>
      <c r="G285" s="261"/>
      <c r="H285" s="264">
        <v>51.700000000000003</v>
      </c>
      <c r="I285" s="265"/>
      <c r="J285" s="261"/>
      <c r="K285" s="261"/>
      <c r="L285" s="266"/>
      <c r="M285" s="267"/>
      <c r="N285" s="268"/>
      <c r="O285" s="268"/>
      <c r="P285" s="268"/>
      <c r="Q285" s="268"/>
      <c r="R285" s="268"/>
      <c r="S285" s="268"/>
      <c r="T285" s="26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70" t="s">
        <v>174</v>
      </c>
      <c r="AU285" s="270" t="s">
        <v>82</v>
      </c>
      <c r="AV285" s="13" t="s">
        <v>82</v>
      </c>
      <c r="AW285" s="13" t="s">
        <v>30</v>
      </c>
      <c r="AX285" s="13" t="s">
        <v>80</v>
      </c>
      <c r="AY285" s="270" t="s">
        <v>161</v>
      </c>
    </row>
    <row r="286" s="2" customFormat="1" ht="24.15" customHeight="1">
      <c r="A286" s="37"/>
      <c r="B286" s="38"/>
      <c r="C286" s="241" t="s">
        <v>413</v>
      </c>
      <c r="D286" s="241" t="s">
        <v>163</v>
      </c>
      <c r="E286" s="242" t="s">
        <v>369</v>
      </c>
      <c r="F286" s="243" t="s">
        <v>221</v>
      </c>
      <c r="G286" s="244" t="s">
        <v>222</v>
      </c>
      <c r="H286" s="245">
        <v>25.109999999999999</v>
      </c>
      <c r="I286" s="246"/>
      <c r="J286" s="247">
        <f>ROUND(I286*H286,2)</f>
        <v>0</v>
      </c>
      <c r="K286" s="243" t="s">
        <v>167</v>
      </c>
      <c r="L286" s="43"/>
      <c r="M286" s="248" t="s">
        <v>1</v>
      </c>
      <c r="N286" s="249" t="s">
        <v>38</v>
      </c>
      <c r="O286" s="90"/>
      <c r="P286" s="250">
        <f>O286*H286</f>
        <v>0</v>
      </c>
      <c r="Q286" s="250">
        <v>0</v>
      </c>
      <c r="R286" s="250">
        <f>Q286*H286</f>
        <v>0</v>
      </c>
      <c r="S286" s="250">
        <v>0</v>
      </c>
      <c r="T286" s="251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52" t="s">
        <v>168</v>
      </c>
      <c r="AT286" s="252" t="s">
        <v>163</v>
      </c>
      <c r="AU286" s="252" t="s">
        <v>82</v>
      </c>
      <c r="AY286" s="16" t="s">
        <v>161</v>
      </c>
      <c r="BE286" s="253">
        <f>IF(N286="základní",J286,0)</f>
        <v>0</v>
      </c>
      <c r="BF286" s="253">
        <f>IF(N286="snížená",J286,0)</f>
        <v>0</v>
      </c>
      <c r="BG286" s="253">
        <f>IF(N286="zákl. přenesená",J286,0)</f>
        <v>0</v>
      </c>
      <c r="BH286" s="253">
        <f>IF(N286="sníž. přenesená",J286,0)</f>
        <v>0</v>
      </c>
      <c r="BI286" s="253">
        <f>IF(N286="nulová",J286,0)</f>
        <v>0</v>
      </c>
      <c r="BJ286" s="16" t="s">
        <v>80</v>
      </c>
      <c r="BK286" s="253">
        <f>ROUND(I286*H286,2)</f>
        <v>0</v>
      </c>
      <c r="BL286" s="16" t="s">
        <v>168</v>
      </c>
      <c r="BM286" s="252" t="s">
        <v>370</v>
      </c>
    </row>
    <row r="287" s="2" customFormat="1">
      <c r="A287" s="37"/>
      <c r="B287" s="38"/>
      <c r="C287" s="39"/>
      <c r="D287" s="254" t="s">
        <v>170</v>
      </c>
      <c r="E287" s="39"/>
      <c r="F287" s="255" t="s">
        <v>224</v>
      </c>
      <c r="G287" s="39"/>
      <c r="H287" s="39"/>
      <c r="I287" s="209"/>
      <c r="J287" s="39"/>
      <c r="K287" s="39"/>
      <c r="L287" s="43"/>
      <c r="M287" s="256"/>
      <c r="N287" s="257"/>
      <c r="O287" s="90"/>
      <c r="P287" s="90"/>
      <c r="Q287" s="90"/>
      <c r="R287" s="90"/>
      <c r="S287" s="90"/>
      <c r="T287" s="91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170</v>
      </c>
      <c r="AU287" s="16" t="s">
        <v>82</v>
      </c>
    </row>
    <row r="288" s="2" customFormat="1">
      <c r="A288" s="37"/>
      <c r="B288" s="38"/>
      <c r="C288" s="39"/>
      <c r="D288" s="258" t="s">
        <v>172</v>
      </c>
      <c r="E288" s="39"/>
      <c r="F288" s="259" t="s">
        <v>371</v>
      </c>
      <c r="G288" s="39"/>
      <c r="H288" s="39"/>
      <c r="I288" s="209"/>
      <c r="J288" s="39"/>
      <c r="K288" s="39"/>
      <c r="L288" s="43"/>
      <c r="M288" s="256"/>
      <c r="N288" s="257"/>
      <c r="O288" s="90"/>
      <c r="P288" s="90"/>
      <c r="Q288" s="90"/>
      <c r="R288" s="90"/>
      <c r="S288" s="90"/>
      <c r="T288" s="91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6" t="s">
        <v>172</v>
      </c>
      <c r="AU288" s="16" t="s">
        <v>82</v>
      </c>
    </row>
    <row r="289" s="13" customFormat="1">
      <c r="A289" s="13"/>
      <c r="B289" s="260"/>
      <c r="C289" s="261"/>
      <c r="D289" s="254" t="s">
        <v>174</v>
      </c>
      <c r="E289" s="262" t="s">
        <v>1</v>
      </c>
      <c r="F289" s="263" t="s">
        <v>372</v>
      </c>
      <c r="G289" s="261"/>
      <c r="H289" s="264">
        <v>25.109999999999999</v>
      </c>
      <c r="I289" s="265"/>
      <c r="J289" s="261"/>
      <c r="K289" s="261"/>
      <c r="L289" s="266"/>
      <c r="M289" s="267"/>
      <c r="N289" s="268"/>
      <c r="O289" s="268"/>
      <c r="P289" s="268"/>
      <c r="Q289" s="268"/>
      <c r="R289" s="268"/>
      <c r="S289" s="268"/>
      <c r="T289" s="269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70" t="s">
        <v>174</v>
      </c>
      <c r="AU289" s="270" t="s">
        <v>82</v>
      </c>
      <c r="AV289" s="13" t="s">
        <v>82</v>
      </c>
      <c r="AW289" s="13" t="s">
        <v>30</v>
      </c>
      <c r="AX289" s="13" t="s">
        <v>80</v>
      </c>
      <c r="AY289" s="270" t="s">
        <v>161</v>
      </c>
    </row>
    <row r="290" s="2" customFormat="1" ht="21.75" customHeight="1">
      <c r="A290" s="37"/>
      <c r="B290" s="38"/>
      <c r="C290" s="241" t="s">
        <v>419</v>
      </c>
      <c r="D290" s="241" t="s">
        <v>163</v>
      </c>
      <c r="E290" s="242" t="s">
        <v>374</v>
      </c>
      <c r="F290" s="243" t="s">
        <v>375</v>
      </c>
      <c r="G290" s="244" t="s">
        <v>222</v>
      </c>
      <c r="H290" s="245">
        <v>76.810000000000002</v>
      </c>
      <c r="I290" s="246"/>
      <c r="J290" s="247">
        <f>ROUND(I290*H290,2)</f>
        <v>0</v>
      </c>
      <c r="K290" s="243" t="s">
        <v>167</v>
      </c>
      <c r="L290" s="43"/>
      <c r="M290" s="248" t="s">
        <v>1</v>
      </c>
      <c r="N290" s="249" t="s">
        <v>38</v>
      </c>
      <c r="O290" s="90"/>
      <c r="P290" s="250">
        <f>O290*H290</f>
        <v>0</v>
      </c>
      <c r="Q290" s="250">
        <v>0</v>
      </c>
      <c r="R290" s="250">
        <f>Q290*H290</f>
        <v>0</v>
      </c>
      <c r="S290" s="250">
        <v>0</v>
      </c>
      <c r="T290" s="251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52" t="s">
        <v>168</v>
      </c>
      <c r="AT290" s="252" t="s">
        <v>163</v>
      </c>
      <c r="AU290" s="252" t="s">
        <v>82</v>
      </c>
      <c r="AY290" s="16" t="s">
        <v>161</v>
      </c>
      <c r="BE290" s="253">
        <f>IF(N290="základní",J290,0)</f>
        <v>0</v>
      </c>
      <c r="BF290" s="253">
        <f>IF(N290="snížená",J290,0)</f>
        <v>0</v>
      </c>
      <c r="BG290" s="253">
        <f>IF(N290="zákl. přenesená",J290,0)</f>
        <v>0</v>
      </c>
      <c r="BH290" s="253">
        <f>IF(N290="sníž. přenesená",J290,0)</f>
        <v>0</v>
      </c>
      <c r="BI290" s="253">
        <f>IF(N290="nulová",J290,0)</f>
        <v>0</v>
      </c>
      <c r="BJ290" s="16" t="s">
        <v>80</v>
      </c>
      <c r="BK290" s="253">
        <f>ROUND(I290*H290,2)</f>
        <v>0</v>
      </c>
      <c r="BL290" s="16" t="s">
        <v>168</v>
      </c>
      <c r="BM290" s="252" t="s">
        <v>376</v>
      </c>
    </row>
    <row r="291" s="2" customFormat="1">
      <c r="A291" s="37"/>
      <c r="B291" s="38"/>
      <c r="C291" s="39"/>
      <c r="D291" s="254" t="s">
        <v>170</v>
      </c>
      <c r="E291" s="39"/>
      <c r="F291" s="255" t="s">
        <v>377</v>
      </c>
      <c r="G291" s="39"/>
      <c r="H291" s="39"/>
      <c r="I291" s="209"/>
      <c r="J291" s="39"/>
      <c r="K291" s="39"/>
      <c r="L291" s="43"/>
      <c r="M291" s="256"/>
      <c r="N291" s="257"/>
      <c r="O291" s="90"/>
      <c r="P291" s="90"/>
      <c r="Q291" s="90"/>
      <c r="R291" s="90"/>
      <c r="S291" s="90"/>
      <c r="T291" s="91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6" t="s">
        <v>170</v>
      </c>
      <c r="AU291" s="16" t="s">
        <v>82</v>
      </c>
    </row>
    <row r="292" s="2" customFormat="1">
      <c r="A292" s="37"/>
      <c r="B292" s="38"/>
      <c r="C292" s="39"/>
      <c r="D292" s="258" t="s">
        <v>172</v>
      </c>
      <c r="E292" s="39"/>
      <c r="F292" s="259" t="s">
        <v>378</v>
      </c>
      <c r="G292" s="39"/>
      <c r="H292" s="39"/>
      <c r="I292" s="209"/>
      <c r="J292" s="39"/>
      <c r="K292" s="39"/>
      <c r="L292" s="43"/>
      <c r="M292" s="256"/>
      <c r="N292" s="257"/>
      <c r="O292" s="90"/>
      <c r="P292" s="90"/>
      <c r="Q292" s="90"/>
      <c r="R292" s="90"/>
      <c r="S292" s="90"/>
      <c r="T292" s="91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172</v>
      </c>
      <c r="AU292" s="16" t="s">
        <v>82</v>
      </c>
    </row>
    <row r="293" s="13" customFormat="1">
      <c r="A293" s="13"/>
      <c r="B293" s="260"/>
      <c r="C293" s="261"/>
      <c r="D293" s="254" t="s">
        <v>174</v>
      </c>
      <c r="E293" s="262" t="s">
        <v>1</v>
      </c>
      <c r="F293" s="263" t="s">
        <v>372</v>
      </c>
      <c r="G293" s="261"/>
      <c r="H293" s="264">
        <v>25.109999999999999</v>
      </c>
      <c r="I293" s="265"/>
      <c r="J293" s="261"/>
      <c r="K293" s="261"/>
      <c r="L293" s="266"/>
      <c r="M293" s="267"/>
      <c r="N293" s="268"/>
      <c r="O293" s="268"/>
      <c r="P293" s="268"/>
      <c r="Q293" s="268"/>
      <c r="R293" s="268"/>
      <c r="S293" s="268"/>
      <c r="T293" s="26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70" t="s">
        <v>174</v>
      </c>
      <c r="AU293" s="270" t="s">
        <v>82</v>
      </c>
      <c r="AV293" s="13" t="s">
        <v>82</v>
      </c>
      <c r="AW293" s="13" t="s">
        <v>30</v>
      </c>
      <c r="AX293" s="13" t="s">
        <v>73</v>
      </c>
      <c r="AY293" s="270" t="s">
        <v>161</v>
      </c>
    </row>
    <row r="294" s="13" customFormat="1">
      <c r="A294" s="13"/>
      <c r="B294" s="260"/>
      <c r="C294" s="261"/>
      <c r="D294" s="254" t="s">
        <v>174</v>
      </c>
      <c r="E294" s="262" t="s">
        <v>1</v>
      </c>
      <c r="F294" s="263" t="s">
        <v>872</v>
      </c>
      <c r="G294" s="261"/>
      <c r="H294" s="264">
        <v>51.700000000000003</v>
      </c>
      <c r="I294" s="265"/>
      <c r="J294" s="261"/>
      <c r="K294" s="261"/>
      <c r="L294" s="266"/>
      <c r="M294" s="267"/>
      <c r="N294" s="268"/>
      <c r="O294" s="268"/>
      <c r="P294" s="268"/>
      <c r="Q294" s="268"/>
      <c r="R294" s="268"/>
      <c r="S294" s="268"/>
      <c r="T294" s="26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70" t="s">
        <v>174</v>
      </c>
      <c r="AU294" s="270" t="s">
        <v>82</v>
      </c>
      <c r="AV294" s="13" t="s">
        <v>82</v>
      </c>
      <c r="AW294" s="13" t="s">
        <v>30</v>
      </c>
      <c r="AX294" s="13" t="s">
        <v>73</v>
      </c>
      <c r="AY294" s="270" t="s">
        <v>161</v>
      </c>
    </row>
    <row r="295" s="14" customFormat="1">
      <c r="A295" s="14"/>
      <c r="B295" s="282"/>
      <c r="C295" s="283"/>
      <c r="D295" s="254" t="s">
        <v>174</v>
      </c>
      <c r="E295" s="284" t="s">
        <v>111</v>
      </c>
      <c r="F295" s="285" t="s">
        <v>330</v>
      </c>
      <c r="G295" s="283"/>
      <c r="H295" s="286">
        <v>76.810000000000002</v>
      </c>
      <c r="I295" s="287"/>
      <c r="J295" s="283"/>
      <c r="K295" s="283"/>
      <c r="L295" s="288"/>
      <c r="M295" s="289"/>
      <c r="N295" s="290"/>
      <c r="O295" s="290"/>
      <c r="P295" s="290"/>
      <c r="Q295" s="290"/>
      <c r="R295" s="290"/>
      <c r="S295" s="290"/>
      <c r="T295" s="291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92" t="s">
        <v>174</v>
      </c>
      <c r="AU295" s="292" t="s">
        <v>82</v>
      </c>
      <c r="AV295" s="14" t="s">
        <v>168</v>
      </c>
      <c r="AW295" s="14" t="s">
        <v>30</v>
      </c>
      <c r="AX295" s="14" t="s">
        <v>80</v>
      </c>
      <c r="AY295" s="292" t="s">
        <v>161</v>
      </c>
    </row>
    <row r="296" s="2" customFormat="1" ht="24.15" customHeight="1">
      <c r="A296" s="37"/>
      <c r="B296" s="38"/>
      <c r="C296" s="241" t="s">
        <v>425</v>
      </c>
      <c r="D296" s="241" t="s">
        <v>163</v>
      </c>
      <c r="E296" s="242" t="s">
        <v>380</v>
      </c>
      <c r="F296" s="243" t="s">
        <v>381</v>
      </c>
      <c r="G296" s="244" t="s">
        <v>222</v>
      </c>
      <c r="H296" s="245">
        <v>1459.3900000000001</v>
      </c>
      <c r="I296" s="246"/>
      <c r="J296" s="247">
        <f>ROUND(I296*H296,2)</f>
        <v>0</v>
      </c>
      <c r="K296" s="243" t="s">
        <v>167</v>
      </c>
      <c r="L296" s="43"/>
      <c r="M296" s="248" t="s">
        <v>1</v>
      </c>
      <c r="N296" s="249" t="s">
        <v>38</v>
      </c>
      <c r="O296" s="90"/>
      <c r="P296" s="250">
        <f>O296*H296</f>
        <v>0</v>
      </c>
      <c r="Q296" s="250">
        <v>0</v>
      </c>
      <c r="R296" s="250">
        <f>Q296*H296</f>
        <v>0</v>
      </c>
      <c r="S296" s="250">
        <v>0</v>
      </c>
      <c r="T296" s="251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52" t="s">
        <v>168</v>
      </c>
      <c r="AT296" s="252" t="s">
        <v>163</v>
      </c>
      <c r="AU296" s="252" t="s">
        <v>82</v>
      </c>
      <c r="AY296" s="16" t="s">
        <v>161</v>
      </c>
      <c r="BE296" s="253">
        <f>IF(N296="základní",J296,0)</f>
        <v>0</v>
      </c>
      <c r="BF296" s="253">
        <f>IF(N296="snížená",J296,0)</f>
        <v>0</v>
      </c>
      <c r="BG296" s="253">
        <f>IF(N296="zákl. přenesená",J296,0)</f>
        <v>0</v>
      </c>
      <c r="BH296" s="253">
        <f>IF(N296="sníž. přenesená",J296,0)</f>
        <v>0</v>
      </c>
      <c r="BI296" s="253">
        <f>IF(N296="nulová",J296,0)</f>
        <v>0</v>
      </c>
      <c r="BJ296" s="16" t="s">
        <v>80</v>
      </c>
      <c r="BK296" s="253">
        <f>ROUND(I296*H296,2)</f>
        <v>0</v>
      </c>
      <c r="BL296" s="16" t="s">
        <v>168</v>
      </c>
      <c r="BM296" s="252" t="s">
        <v>382</v>
      </c>
    </row>
    <row r="297" s="2" customFormat="1">
      <c r="A297" s="37"/>
      <c r="B297" s="38"/>
      <c r="C297" s="39"/>
      <c r="D297" s="254" t="s">
        <v>170</v>
      </c>
      <c r="E297" s="39"/>
      <c r="F297" s="255" t="s">
        <v>383</v>
      </c>
      <c r="G297" s="39"/>
      <c r="H297" s="39"/>
      <c r="I297" s="209"/>
      <c r="J297" s="39"/>
      <c r="K297" s="39"/>
      <c r="L297" s="43"/>
      <c r="M297" s="256"/>
      <c r="N297" s="257"/>
      <c r="O297" s="90"/>
      <c r="P297" s="90"/>
      <c r="Q297" s="90"/>
      <c r="R297" s="90"/>
      <c r="S297" s="90"/>
      <c r="T297" s="91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6" t="s">
        <v>170</v>
      </c>
      <c r="AU297" s="16" t="s">
        <v>82</v>
      </c>
    </row>
    <row r="298" s="2" customFormat="1">
      <c r="A298" s="37"/>
      <c r="B298" s="38"/>
      <c r="C298" s="39"/>
      <c r="D298" s="258" t="s">
        <v>172</v>
      </c>
      <c r="E298" s="39"/>
      <c r="F298" s="259" t="s">
        <v>384</v>
      </c>
      <c r="G298" s="39"/>
      <c r="H298" s="39"/>
      <c r="I298" s="209"/>
      <c r="J298" s="39"/>
      <c r="K298" s="39"/>
      <c r="L298" s="43"/>
      <c r="M298" s="256"/>
      <c r="N298" s="257"/>
      <c r="O298" s="90"/>
      <c r="P298" s="90"/>
      <c r="Q298" s="90"/>
      <c r="R298" s="90"/>
      <c r="S298" s="90"/>
      <c r="T298" s="91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172</v>
      </c>
      <c r="AU298" s="16" t="s">
        <v>82</v>
      </c>
    </row>
    <row r="299" s="13" customFormat="1">
      <c r="A299" s="13"/>
      <c r="B299" s="260"/>
      <c r="C299" s="261"/>
      <c r="D299" s="254" t="s">
        <v>174</v>
      </c>
      <c r="E299" s="262" t="s">
        <v>1</v>
      </c>
      <c r="F299" s="263" t="s">
        <v>385</v>
      </c>
      <c r="G299" s="261"/>
      <c r="H299" s="264">
        <v>1459.3900000000001</v>
      </c>
      <c r="I299" s="265"/>
      <c r="J299" s="261"/>
      <c r="K299" s="261"/>
      <c r="L299" s="266"/>
      <c r="M299" s="267"/>
      <c r="N299" s="268"/>
      <c r="O299" s="268"/>
      <c r="P299" s="268"/>
      <c r="Q299" s="268"/>
      <c r="R299" s="268"/>
      <c r="S299" s="268"/>
      <c r="T299" s="26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70" t="s">
        <v>174</v>
      </c>
      <c r="AU299" s="270" t="s">
        <v>82</v>
      </c>
      <c r="AV299" s="13" t="s">
        <v>82</v>
      </c>
      <c r="AW299" s="13" t="s">
        <v>30</v>
      </c>
      <c r="AX299" s="13" t="s">
        <v>80</v>
      </c>
      <c r="AY299" s="270" t="s">
        <v>161</v>
      </c>
    </row>
    <row r="300" s="2" customFormat="1" ht="24.15" customHeight="1">
      <c r="A300" s="37"/>
      <c r="B300" s="38"/>
      <c r="C300" s="241" t="s">
        <v>433</v>
      </c>
      <c r="D300" s="241" t="s">
        <v>163</v>
      </c>
      <c r="E300" s="242" t="s">
        <v>414</v>
      </c>
      <c r="F300" s="243" t="s">
        <v>415</v>
      </c>
      <c r="G300" s="244" t="s">
        <v>222</v>
      </c>
      <c r="H300" s="245">
        <v>76.810000000000002</v>
      </c>
      <c r="I300" s="246"/>
      <c r="J300" s="247">
        <f>ROUND(I300*H300,2)</f>
        <v>0</v>
      </c>
      <c r="K300" s="243" t="s">
        <v>167</v>
      </c>
      <c r="L300" s="43"/>
      <c r="M300" s="248" t="s">
        <v>1</v>
      </c>
      <c r="N300" s="249" t="s">
        <v>38</v>
      </c>
      <c r="O300" s="90"/>
      <c r="P300" s="250">
        <f>O300*H300</f>
        <v>0</v>
      </c>
      <c r="Q300" s="250">
        <v>0</v>
      </c>
      <c r="R300" s="250">
        <f>Q300*H300</f>
        <v>0</v>
      </c>
      <c r="S300" s="250">
        <v>0</v>
      </c>
      <c r="T300" s="251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52" t="s">
        <v>168</v>
      </c>
      <c r="AT300" s="252" t="s">
        <v>163</v>
      </c>
      <c r="AU300" s="252" t="s">
        <v>82</v>
      </c>
      <c r="AY300" s="16" t="s">
        <v>161</v>
      </c>
      <c r="BE300" s="253">
        <f>IF(N300="základní",J300,0)</f>
        <v>0</v>
      </c>
      <c r="BF300" s="253">
        <f>IF(N300="snížená",J300,0)</f>
        <v>0</v>
      </c>
      <c r="BG300" s="253">
        <f>IF(N300="zákl. přenesená",J300,0)</f>
        <v>0</v>
      </c>
      <c r="BH300" s="253">
        <f>IF(N300="sníž. přenesená",J300,0)</f>
        <v>0</v>
      </c>
      <c r="BI300" s="253">
        <f>IF(N300="nulová",J300,0)</f>
        <v>0</v>
      </c>
      <c r="BJ300" s="16" t="s">
        <v>80</v>
      </c>
      <c r="BK300" s="253">
        <f>ROUND(I300*H300,2)</f>
        <v>0</v>
      </c>
      <c r="BL300" s="16" t="s">
        <v>168</v>
      </c>
      <c r="BM300" s="252" t="s">
        <v>416</v>
      </c>
    </row>
    <row r="301" s="2" customFormat="1">
      <c r="A301" s="37"/>
      <c r="B301" s="38"/>
      <c r="C301" s="39"/>
      <c r="D301" s="254" t="s">
        <v>170</v>
      </c>
      <c r="E301" s="39"/>
      <c r="F301" s="255" t="s">
        <v>417</v>
      </c>
      <c r="G301" s="39"/>
      <c r="H301" s="39"/>
      <c r="I301" s="209"/>
      <c r="J301" s="39"/>
      <c r="K301" s="39"/>
      <c r="L301" s="43"/>
      <c r="M301" s="256"/>
      <c r="N301" s="257"/>
      <c r="O301" s="90"/>
      <c r="P301" s="90"/>
      <c r="Q301" s="90"/>
      <c r="R301" s="90"/>
      <c r="S301" s="90"/>
      <c r="T301" s="91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170</v>
      </c>
      <c r="AU301" s="16" t="s">
        <v>82</v>
      </c>
    </row>
    <row r="302" s="2" customFormat="1">
      <c r="A302" s="37"/>
      <c r="B302" s="38"/>
      <c r="C302" s="39"/>
      <c r="D302" s="258" t="s">
        <v>172</v>
      </c>
      <c r="E302" s="39"/>
      <c r="F302" s="259" t="s">
        <v>418</v>
      </c>
      <c r="G302" s="39"/>
      <c r="H302" s="39"/>
      <c r="I302" s="209"/>
      <c r="J302" s="39"/>
      <c r="K302" s="39"/>
      <c r="L302" s="43"/>
      <c r="M302" s="256"/>
      <c r="N302" s="257"/>
      <c r="O302" s="90"/>
      <c r="P302" s="90"/>
      <c r="Q302" s="90"/>
      <c r="R302" s="90"/>
      <c r="S302" s="90"/>
      <c r="T302" s="91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6" t="s">
        <v>172</v>
      </c>
      <c r="AU302" s="16" t="s">
        <v>82</v>
      </c>
    </row>
    <row r="303" s="13" customFormat="1">
      <c r="A303" s="13"/>
      <c r="B303" s="260"/>
      <c r="C303" s="261"/>
      <c r="D303" s="254" t="s">
        <v>174</v>
      </c>
      <c r="E303" s="262" t="s">
        <v>1</v>
      </c>
      <c r="F303" s="263" t="s">
        <v>372</v>
      </c>
      <c r="G303" s="261"/>
      <c r="H303" s="264">
        <v>25.109999999999999</v>
      </c>
      <c r="I303" s="265"/>
      <c r="J303" s="261"/>
      <c r="K303" s="261"/>
      <c r="L303" s="266"/>
      <c r="M303" s="267"/>
      <c r="N303" s="268"/>
      <c r="O303" s="268"/>
      <c r="P303" s="268"/>
      <c r="Q303" s="268"/>
      <c r="R303" s="268"/>
      <c r="S303" s="268"/>
      <c r="T303" s="26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70" t="s">
        <v>174</v>
      </c>
      <c r="AU303" s="270" t="s">
        <v>82</v>
      </c>
      <c r="AV303" s="13" t="s">
        <v>82</v>
      </c>
      <c r="AW303" s="13" t="s">
        <v>30</v>
      </c>
      <c r="AX303" s="13" t="s">
        <v>73</v>
      </c>
      <c r="AY303" s="270" t="s">
        <v>161</v>
      </c>
    </row>
    <row r="304" s="13" customFormat="1">
      <c r="A304" s="13"/>
      <c r="B304" s="260"/>
      <c r="C304" s="261"/>
      <c r="D304" s="254" t="s">
        <v>174</v>
      </c>
      <c r="E304" s="262" t="s">
        <v>1</v>
      </c>
      <c r="F304" s="263" t="s">
        <v>872</v>
      </c>
      <c r="G304" s="261"/>
      <c r="H304" s="264">
        <v>51.700000000000003</v>
      </c>
      <c r="I304" s="265"/>
      <c r="J304" s="261"/>
      <c r="K304" s="261"/>
      <c r="L304" s="266"/>
      <c r="M304" s="267"/>
      <c r="N304" s="268"/>
      <c r="O304" s="268"/>
      <c r="P304" s="268"/>
      <c r="Q304" s="268"/>
      <c r="R304" s="268"/>
      <c r="S304" s="268"/>
      <c r="T304" s="26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70" t="s">
        <v>174</v>
      </c>
      <c r="AU304" s="270" t="s">
        <v>82</v>
      </c>
      <c r="AV304" s="13" t="s">
        <v>82</v>
      </c>
      <c r="AW304" s="13" t="s">
        <v>30</v>
      </c>
      <c r="AX304" s="13" t="s">
        <v>73</v>
      </c>
      <c r="AY304" s="270" t="s">
        <v>161</v>
      </c>
    </row>
    <row r="305" s="14" customFormat="1">
      <c r="A305" s="14"/>
      <c r="B305" s="282"/>
      <c r="C305" s="283"/>
      <c r="D305" s="254" t="s">
        <v>174</v>
      </c>
      <c r="E305" s="284" t="s">
        <v>1</v>
      </c>
      <c r="F305" s="285" t="s">
        <v>330</v>
      </c>
      <c r="G305" s="283"/>
      <c r="H305" s="286">
        <v>76.810000000000002</v>
      </c>
      <c r="I305" s="287"/>
      <c r="J305" s="283"/>
      <c r="K305" s="283"/>
      <c r="L305" s="288"/>
      <c r="M305" s="289"/>
      <c r="N305" s="290"/>
      <c r="O305" s="290"/>
      <c r="P305" s="290"/>
      <c r="Q305" s="290"/>
      <c r="R305" s="290"/>
      <c r="S305" s="290"/>
      <c r="T305" s="291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92" t="s">
        <v>174</v>
      </c>
      <c r="AU305" s="292" t="s">
        <v>82</v>
      </c>
      <c r="AV305" s="14" t="s">
        <v>168</v>
      </c>
      <c r="AW305" s="14" t="s">
        <v>30</v>
      </c>
      <c r="AX305" s="14" t="s">
        <v>80</v>
      </c>
      <c r="AY305" s="292" t="s">
        <v>161</v>
      </c>
    </row>
    <row r="306" s="12" customFormat="1" ht="22.8" customHeight="1">
      <c r="A306" s="12"/>
      <c r="B306" s="225"/>
      <c r="C306" s="226"/>
      <c r="D306" s="227" t="s">
        <v>72</v>
      </c>
      <c r="E306" s="239" t="s">
        <v>431</v>
      </c>
      <c r="F306" s="239" t="s">
        <v>432</v>
      </c>
      <c r="G306" s="226"/>
      <c r="H306" s="226"/>
      <c r="I306" s="229"/>
      <c r="J306" s="240">
        <f>BK306</f>
        <v>0</v>
      </c>
      <c r="K306" s="226"/>
      <c r="L306" s="231"/>
      <c r="M306" s="232"/>
      <c r="N306" s="233"/>
      <c r="O306" s="233"/>
      <c r="P306" s="234">
        <f>SUM(P307:P309)</f>
        <v>0</v>
      </c>
      <c r="Q306" s="233"/>
      <c r="R306" s="234">
        <f>SUM(R307:R309)</f>
        <v>0</v>
      </c>
      <c r="S306" s="233"/>
      <c r="T306" s="235">
        <f>SUM(T307:T309)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36" t="s">
        <v>80</v>
      </c>
      <c r="AT306" s="237" t="s">
        <v>72</v>
      </c>
      <c r="AU306" s="237" t="s">
        <v>80</v>
      </c>
      <c r="AY306" s="236" t="s">
        <v>161</v>
      </c>
      <c r="BK306" s="238">
        <f>SUM(BK307:BK309)</f>
        <v>0</v>
      </c>
    </row>
    <row r="307" s="2" customFormat="1" ht="33" customHeight="1">
      <c r="A307" s="37"/>
      <c r="B307" s="38"/>
      <c r="C307" s="241" t="s">
        <v>799</v>
      </c>
      <c r="D307" s="241" t="s">
        <v>163</v>
      </c>
      <c r="E307" s="242" t="s">
        <v>434</v>
      </c>
      <c r="F307" s="243" t="s">
        <v>435</v>
      </c>
      <c r="G307" s="244" t="s">
        <v>222</v>
      </c>
      <c r="H307" s="245">
        <v>141.69800000000001</v>
      </c>
      <c r="I307" s="246"/>
      <c r="J307" s="247">
        <f>ROUND(I307*H307,2)</f>
        <v>0</v>
      </c>
      <c r="K307" s="243" t="s">
        <v>167</v>
      </c>
      <c r="L307" s="43"/>
      <c r="M307" s="248" t="s">
        <v>1</v>
      </c>
      <c r="N307" s="249" t="s">
        <v>38</v>
      </c>
      <c r="O307" s="90"/>
      <c r="P307" s="250">
        <f>O307*H307</f>
        <v>0</v>
      </c>
      <c r="Q307" s="250">
        <v>0</v>
      </c>
      <c r="R307" s="250">
        <f>Q307*H307</f>
        <v>0</v>
      </c>
      <c r="S307" s="250">
        <v>0</v>
      </c>
      <c r="T307" s="251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52" t="s">
        <v>168</v>
      </c>
      <c r="AT307" s="252" t="s">
        <v>163</v>
      </c>
      <c r="AU307" s="252" t="s">
        <v>82</v>
      </c>
      <c r="AY307" s="16" t="s">
        <v>161</v>
      </c>
      <c r="BE307" s="253">
        <f>IF(N307="základní",J307,0)</f>
        <v>0</v>
      </c>
      <c r="BF307" s="253">
        <f>IF(N307="snížená",J307,0)</f>
        <v>0</v>
      </c>
      <c r="BG307" s="253">
        <f>IF(N307="zákl. přenesená",J307,0)</f>
        <v>0</v>
      </c>
      <c r="BH307" s="253">
        <f>IF(N307="sníž. přenesená",J307,0)</f>
        <v>0</v>
      </c>
      <c r="BI307" s="253">
        <f>IF(N307="nulová",J307,0)</f>
        <v>0</v>
      </c>
      <c r="BJ307" s="16" t="s">
        <v>80</v>
      </c>
      <c r="BK307" s="253">
        <f>ROUND(I307*H307,2)</f>
        <v>0</v>
      </c>
      <c r="BL307" s="16" t="s">
        <v>168</v>
      </c>
      <c r="BM307" s="252" t="s">
        <v>436</v>
      </c>
    </row>
    <row r="308" s="2" customFormat="1">
      <c r="A308" s="37"/>
      <c r="B308" s="38"/>
      <c r="C308" s="39"/>
      <c r="D308" s="254" t="s">
        <v>170</v>
      </c>
      <c r="E308" s="39"/>
      <c r="F308" s="255" t="s">
        <v>437</v>
      </c>
      <c r="G308" s="39"/>
      <c r="H308" s="39"/>
      <c r="I308" s="209"/>
      <c r="J308" s="39"/>
      <c r="K308" s="39"/>
      <c r="L308" s="43"/>
      <c r="M308" s="256"/>
      <c r="N308" s="257"/>
      <c r="O308" s="90"/>
      <c r="P308" s="90"/>
      <c r="Q308" s="90"/>
      <c r="R308" s="90"/>
      <c r="S308" s="90"/>
      <c r="T308" s="91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6" t="s">
        <v>170</v>
      </c>
      <c r="AU308" s="16" t="s">
        <v>82</v>
      </c>
    </row>
    <row r="309" s="2" customFormat="1">
      <c r="A309" s="37"/>
      <c r="B309" s="38"/>
      <c r="C309" s="39"/>
      <c r="D309" s="258" t="s">
        <v>172</v>
      </c>
      <c r="E309" s="39"/>
      <c r="F309" s="259" t="s">
        <v>438</v>
      </c>
      <c r="G309" s="39"/>
      <c r="H309" s="39"/>
      <c r="I309" s="209"/>
      <c r="J309" s="39"/>
      <c r="K309" s="39"/>
      <c r="L309" s="43"/>
      <c r="M309" s="293"/>
      <c r="N309" s="294"/>
      <c r="O309" s="295"/>
      <c r="P309" s="295"/>
      <c r="Q309" s="295"/>
      <c r="R309" s="295"/>
      <c r="S309" s="295"/>
      <c r="T309" s="296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6" t="s">
        <v>172</v>
      </c>
      <c r="AU309" s="16" t="s">
        <v>82</v>
      </c>
    </row>
    <row r="310" s="2" customFormat="1" ht="6.96" customHeight="1">
      <c r="A310" s="37"/>
      <c r="B310" s="65"/>
      <c r="C310" s="66"/>
      <c r="D310" s="66"/>
      <c r="E310" s="66"/>
      <c r="F310" s="66"/>
      <c r="G310" s="66"/>
      <c r="H310" s="66"/>
      <c r="I310" s="66"/>
      <c r="J310" s="66"/>
      <c r="K310" s="66"/>
      <c r="L310" s="43"/>
      <c r="M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</row>
  </sheetData>
  <sheetProtection sheet="1" autoFilter="0" formatColumns="0" formatRows="0" objects="1" scenarios="1" spinCount="100000" saltValue="1SHpPR0QwPMP8dyFqDYSRy82fU+7z6UTJYePewri34dwhD7ekxigJcIYKImXNdNl9+BDP9QdyscLqA5jbWmIhw==" hashValue="lGaAxwyDfcc+0jDa11Y0S0kTAD/7xsmA22wznVn0eTT2+xhcgXwEjVx/4EHGwcB3zYunqMmxC6R1xQX13jcYow==" algorithmName="SHA-512" password="CC35"/>
  <autoFilter ref="C136:K309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09:F109"/>
    <mergeCell ref="D110:F110"/>
    <mergeCell ref="D111:F111"/>
    <mergeCell ref="D112:F112"/>
    <mergeCell ref="D113:F113"/>
    <mergeCell ref="E125:H125"/>
    <mergeCell ref="E127:H127"/>
    <mergeCell ref="E129:H129"/>
    <mergeCell ref="L2:V2"/>
  </mergeCells>
  <hyperlinks>
    <hyperlink ref="F142" r:id="rId1" display="https://podminky.urs.cz/item/CS_URS_2022_02/111301111"/>
    <hyperlink ref="F146" r:id="rId2" display="https://podminky.urs.cz/item/CS_URS_2022_02/113107164"/>
    <hyperlink ref="F150" r:id="rId3" display="https://podminky.urs.cz/item/CS_URS_2022_02/113107242"/>
    <hyperlink ref="F154" r:id="rId4" display="https://podminky.urs.cz/item/CS_URS_2022_02/122252203"/>
    <hyperlink ref="F161" r:id="rId5" display="https://podminky.urs.cz/item/CS_URS_2022_02/162751117"/>
    <hyperlink ref="F169" r:id="rId6" display="https://podminky.urs.cz/item/CS_URS_2022_02/162751119"/>
    <hyperlink ref="F174" r:id="rId7" display="https://podminky.urs.cz/item/CS_URS_2022_02/171152111"/>
    <hyperlink ref="F182" r:id="rId8" display="https://podminky.urs.cz/item/CS_URS_2022_02/171201221"/>
    <hyperlink ref="F187" r:id="rId9" display="https://podminky.urs.cz/item/CS_URS_2022_02/171251201"/>
    <hyperlink ref="F192" r:id="rId10" display="https://podminky.urs.cz/item/CS_URS_2022_02/181311103"/>
    <hyperlink ref="F196" r:id="rId11" display="https://podminky.urs.cz/item/CS_URS_2022_02/181411121"/>
    <hyperlink ref="F204" r:id="rId12" display="https://podminky.urs.cz/item/CS_URS_2022_02/564851111"/>
    <hyperlink ref="F208" r:id="rId13" display="https://podminky.urs.cz/item/CS_URS_2022_02/564851112"/>
    <hyperlink ref="F212" r:id="rId14" display="https://podminky.urs.cz/item/CS_URS_2022_02/565155121"/>
    <hyperlink ref="F216" r:id="rId15" display="https://podminky.urs.cz/item/CS_URS_2022_02/573191111"/>
    <hyperlink ref="F220" r:id="rId16" display="https://podminky.urs.cz/item/CS_URS_2022_02/573211107"/>
    <hyperlink ref="F224" r:id="rId17" display="https://podminky.urs.cz/item/CS_URS_2022_02/573211108"/>
    <hyperlink ref="F228" r:id="rId18" display="https://podminky.urs.cz/item/CS_URS_2022_02/577134221"/>
    <hyperlink ref="F232" r:id="rId19" display="https://podminky.urs.cz/item/CS_URS_2022_02/599141111"/>
    <hyperlink ref="F237" r:id="rId20" display="https://podminky.urs.cz/item/CS_URS_2022_02/899331111"/>
    <hyperlink ref="F241" r:id="rId21" display="https://podminky.urs.cz/item/CS_URS_2022_02/899431111"/>
    <hyperlink ref="F246" r:id="rId22" display="https://podminky.urs.cz/item/CS_URS_2022_02/914111111"/>
    <hyperlink ref="F256" r:id="rId23" display="https://podminky.urs.cz/item/CS_URS_2022_02/914511111"/>
    <hyperlink ref="F266" r:id="rId24" display="https://podminky.urs.cz/item/CS_URS_2022_02/916131213"/>
    <hyperlink ref="F279" r:id="rId25" display="https://podminky.urs.cz/item/CS_URS_2022_02/919112221"/>
    <hyperlink ref="F284" r:id="rId26" display="https://podminky.urs.cz/item/CS_URS_2022_02/997013645"/>
    <hyperlink ref="F288" r:id="rId27" display="https://podminky.urs.cz/item/CS_URS_2022_02/997013655"/>
    <hyperlink ref="F292" r:id="rId28" display="https://podminky.urs.cz/item/CS_URS_2022_02/997221551"/>
    <hyperlink ref="F298" r:id="rId29" display="https://podminky.urs.cz/item/CS_URS_2022_02/997221559"/>
    <hyperlink ref="F302" r:id="rId30" display="https://podminky.urs.cz/item/CS_URS_2022_02/997221611"/>
    <hyperlink ref="F309" r:id="rId31" display="https://podminky.urs.cz/item/CS_URS_2022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104</v>
      </c>
      <c r="AZ2" s="145" t="s">
        <v>873</v>
      </c>
      <c r="BA2" s="145" t="s">
        <v>1</v>
      </c>
      <c r="BB2" s="145" t="s">
        <v>1</v>
      </c>
      <c r="BC2" s="145" t="s">
        <v>227</v>
      </c>
      <c r="BD2" s="145" t="s">
        <v>82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9"/>
      <c r="AT3" s="16" t="s">
        <v>82</v>
      </c>
      <c r="AZ3" s="145" t="s">
        <v>439</v>
      </c>
      <c r="BA3" s="145" t="s">
        <v>1</v>
      </c>
      <c r="BB3" s="145" t="s">
        <v>1</v>
      </c>
      <c r="BC3" s="145" t="s">
        <v>820</v>
      </c>
      <c r="BD3" s="145" t="s">
        <v>82</v>
      </c>
    </row>
    <row r="4" s="1" customFormat="1" ht="24.96" customHeight="1">
      <c r="B4" s="19"/>
      <c r="D4" s="148" t="s">
        <v>113</v>
      </c>
      <c r="L4" s="19"/>
      <c r="M4" s="149" t="s">
        <v>10</v>
      </c>
      <c r="AT4" s="16" t="s">
        <v>4</v>
      </c>
      <c r="AZ4" s="145" t="s">
        <v>444</v>
      </c>
      <c r="BA4" s="145" t="s">
        <v>1</v>
      </c>
      <c r="BB4" s="145" t="s">
        <v>1</v>
      </c>
      <c r="BC4" s="145" t="s">
        <v>874</v>
      </c>
      <c r="BD4" s="145" t="s">
        <v>82</v>
      </c>
    </row>
    <row r="5" s="1" customFormat="1" ht="6.96" customHeight="1">
      <c r="B5" s="19"/>
      <c r="L5" s="19"/>
      <c r="AZ5" s="145" t="s">
        <v>114</v>
      </c>
      <c r="BA5" s="145" t="s">
        <v>1</v>
      </c>
      <c r="BB5" s="145" t="s">
        <v>1</v>
      </c>
      <c r="BC5" s="145" t="s">
        <v>875</v>
      </c>
      <c r="BD5" s="145" t="s">
        <v>82</v>
      </c>
    </row>
    <row r="6" s="1" customFormat="1" ht="12" customHeight="1">
      <c r="B6" s="19"/>
      <c r="D6" s="150" t="s">
        <v>16</v>
      </c>
      <c r="L6" s="19"/>
    </row>
    <row r="7" s="1" customFormat="1" ht="16.5" customHeight="1">
      <c r="B7" s="19"/>
      <c r="E7" s="151" t="str">
        <f>'Rekapitulace stavby'!K6</f>
        <v>Oprava místních komunikací Na Kopci v obci Kravsko</v>
      </c>
      <c r="F7" s="150"/>
      <c r="G7" s="150"/>
      <c r="H7" s="150"/>
      <c r="L7" s="19"/>
    </row>
    <row r="8" s="1" customFormat="1" ht="12" customHeight="1">
      <c r="B8" s="19"/>
      <c r="D8" s="150" t="s">
        <v>118</v>
      </c>
      <c r="L8" s="19"/>
    </row>
    <row r="9" s="2" customFormat="1" ht="16.5" customHeight="1">
      <c r="A9" s="37"/>
      <c r="B9" s="43"/>
      <c r="C9" s="37"/>
      <c r="D9" s="37"/>
      <c r="E9" s="151" t="s">
        <v>823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0" t="s">
        <v>120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2" t="s">
        <v>876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0" t="s">
        <v>18</v>
      </c>
      <c r="E13" s="37"/>
      <c r="F13" s="140" t="s">
        <v>1</v>
      </c>
      <c r="G13" s="37"/>
      <c r="H13" s="37"/>
      <c r="I13" s="150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0" t="s">
        <v>20</v>
      </c>
      <c r="E14" s="37"/>
      <c r="F14" s="140" t="s">
        <v>21</v>
      </c>
      <c r="G14" s="37"/>
      <c r="H14" s="37"/>
      <c r="I14" s="150" t="s">
        <v>22</v>
      </c>
      <c r="J14" s="153" t="str">
        <f>'Rekapitulace stavby'!AN8</f>
        <v>26. 11. 2021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0" t="s">
        <v>24</v>
      </c>
      <c r="E16" s="37"/>
      <c r="F16" s="37"/>
      <c r="G16" s="37"/>
      <c r="H16" s="37"/>
      <c r="I16" s="150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 xml:space="preserve"> </v>
      </c>
      <c r="F17" s="37"/>
      <c r="G17" s="37"/>
      <c r="H17" s="37"/>
      <c r="I17" s="150" t="s">
        <v>26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0" t="s">
        <v>27</v>
      </c>
      <c r="E19" s="37"/>
      <c r="F19" s="37"/>
      <c r="G19" s="37"/>
      <c r="H19" s="37"/>
      <c r="I19" s="150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50" t="s">
        <v>26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0" t="s">
        <v>29</v>
      </c>
      <c r="E22" s="37"/>
      <c r="F22" s="37"/>
      <c r="G22" s="37"/>
      <c r="H22" s="37"/>
      <c r="I22" s="150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 xml:space="preserve"> </v>
      </c>
      <c r="F23" s="37"/>
      <c r="G23" s="37"/>
      <c r="H23" s="37"/>
      <c r="I23" s="150" t="s">
        <v>26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0" t="s">
        <v>31</v>
      </c>
      <c r="E25" s="37"/>
      <c r="F25" s="37"/>
      <c r="G25" s="37"/>
      <c r="H25" s="37"/>
      <c r="I25" s="150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50" t="s">
        <v>26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0" t="s">
        <v>32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8"/>
      <c r="E31" s="158"/>
      <c r="F31" s="158"/>
      <c r="G31" s="158"/>
      <c r="H31" s="158"/>
      <c r="I31" s="158"/>
      <c r="J31" s="158"/>
      <c r="K31" s="15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140" t="s">
        <v>122</v>
      </c>
      <c r="E32" s="37"/>
      <c r="F32" s="37"/>
      <c r="G32" s="37"/>
      <c r="H32" s="37"/>
      <c r="I32" s="37"/>
      <c r="J32" s="159">
        <f>J98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0" t="s">
        <v>123</v>
      </c>
      <c r="E33" s="37"/>
      <c r="F33" s="37"/>
      <c r="G33" s="37"/>
      <c r="H33" s="37"/>
      <c r="I33" s="37"/>
      <c r="J33" s="159">
        <f>J111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25.44" customHeight="1">
      <c r="A34" s="37"/>
      <c r="B34" s="43"/>
      <c r="C34" s="37"/>
      <c r="D34" s="161" t="s">
        <v>33</v>
      </c>
      <c r="E34" s="37"/>
      <c r="F34" s="37"/>
      <c r="G34" s="37"/>
      <c r="H34" s="37"/>
      <c r="I34" s="37"/>
      <c r="J34" s="162">
        <f>ROUND(J32 + J33,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6.96" customHeight="1">
      <c r="A35" s="37"/>
      <c r="B35" s="43"/>
      <c r="C35" s="37"/>
      <c r="D35" s="158"/>
      <c r="E35" s="158"/>
      <c r="F35" s="158"/>
      <c r="G35" s="158"/>
      <c r="H35" s="158"/>
      <c r="I35" s="158"/>
      <c r="J35" s="158"/>
      <c r="K35" s="158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37"/>
      <c r="F36" s="163" t="s">
        <v>35</v>
      </c>
      <c r="G36" s="37"/>
      <c r="H36" s="37"/>
      <c r="I36" s="163" t="s">
        <v>34</v>
      </c>
      <c r="J36" s="163" t="s">
        <v>36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14.4" customHeight="1">
      <c r="A37" s="37"/>
      <c r="B37" s="43"/>
      <c r="C37" s="37"/>
      <c r="D37" s="164" t="s">
        <v>37</v>
      </c>
      <c r="E37" s="150" t="s">
        <v>38</v>
      </c>
      <c r="F37" s="165">
        <f>ROUND((SUM(BE111:BE118) + SUM(BE140:BE289)),  2)</f>
        <v>0</v>
      </c>
      <c r="G37" s="37"/>
      <c r="H37" s="37"/>
      <c r="I37" s="166">
        <v>0.20999999999999999</v>
      </c>
      <c r="J37" s="165">
        <f>ROUND(((SUM(BE111:BE118) + SUM(BE140:BE289))*I37),  2)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150" t="s">
        <v>39</v>
      </c>
      <c r="F38" s="165">
        <f>ROUND((SUM(BF111:BF118) + SUM(BF140:BF289)),  2)</f>
        <v>0</v>
      </c>
      <c r="G38" s="37"/>
      <c r="H38" s="37"/>
      <c r="I38" s="166">
        <v>0.14999999999999999</v>
      </c>
      <c r="J38" s="165">
        <f>ROUND(((SUM(BF111:BF118) + SUM(BF140:BF289))*I38),  2)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0" t="s">
        <v>40</v>
      </c>
      <c r="F39" s="165">
        <f>ROUND((SUM(BG111:BG118) + SUM(BG140:BG289)),  2)</f>
        <v>0</v>
      </c>
      <c r="G39" s="37"/>
      <c r="H39" s="37"/>
      <c r="I39" s="166">
        <v>0.20999999999999999</v>
      </c>
      <c r="J39" s="165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150" t="s">
        <v>41</v>
      </c>
      <c r="F40" s="165">
        <f>ROUND((SUM(BH111:BH118) + SUM(BH140:BH289)),  2)</f>
        <v>0</v>
      </c>
      <c r="G40" s="37"/>
      <c r="H40" s="37"/>
      <c r="I40" s="166">
        <v>0.14999999999999999</v>
      </c>
      <c r="J40" s="165">
        <f>0</f>
        <v>0</v>
      </c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14.4" customHeight="1">
      <c r="A41" s="37"/>
      <c r="B41" s="43"/>
      <c r="C41" s="37"/>
      <c r="D41" s="37"/>
      <c r="E41" s="150" t="s">
        <v>42</v>
      </c>
      <c r="F41" s="165">
        <f>ROUND((SUM(BI111:BI118) + SUM(BI140:BI289)),  2)</f>
        <v>0</v>
      </c>
      <c r="G41" s="37"/>
      <c r="H41" s="37"/>
      <c r="I41" s="166">
        <v>0</v>
      </c>
      <c r="J41" s="165">
        <f>0</f>
        <v>0</v>
      </c>
      <c r="K41" s="37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6.96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5.44" customHeight="1">
      <c r="A43" s="37"/>
      <c r="B43" s="43"/>
      <c r="C43" s="167"/>
      <c r="D43" s="168" t="s">
        <v>43</v>
      </c>
      <c r="E43" s="169"/>
      <c r="F43" s="169"/>
      <c r="G43" s="170" t="s">
        <v>44</v>
      </c>
      <c r="H43" s="171" t="s">
        <v>45</v>
      </c>
      <c r="I43" s="169"/>
      <c r="J43" s="172">
        <f>SUM(J34:J41)</f>
        <v>0</v>
      </c>
      <c r="K43" s="173"/>
      <c r="L43" s="62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14.4" customHeight="1">
      <c r="A44" s="37"/>
      <c r="B44" s="43"/>
      <c r="C44" s="37"/>
      <c r="D44" s="37"/>
      <c r="E44" s="37"/>
      <c r="F44" s="37"/>
      <c r="G44" s="37"/>
      <c r="H44" s="37"/>
      <c r="I44" s="37"/>
      <c r="J44" s="37"/>
      <c r="K44" s="37"/>
      <c r="L44" s="62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4" t="s">
        <v>46</v>
      </c>
      <c r="E50" s="175"/>
      <c r="F50" s="175"/>
      <c r="G50" s="174" t="s">
        <v>47</v>
      </c>
      <c r="H50" s="175"/>
      <c r="I50" s="175"/>
      <c r="J50" s="175"/>
      <c r="K50" s="175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6" t="s">
        <v>48</v>
      </c>
      <c r="E61" s="177"/>
      <c r="F61" s="178" t="s">
        <v>49</v>
      </c>
      <c r="G61" s="176" t="s">
        <v>48</v>
      </c>
      <c r="H61" s="177"/>
      <c r="I61" s="177"/>
      <c r="J61" s="179" t="s">
        <v>49</v>
      </c>
      <c r="K61" s="177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4" t="s">
        <v>50</v>
      </c>
      <c r="E65" s="180"/>
      <c r="F65" s="180"/>
      <c r="G65" s="174" t="s">
        <v>51</v>
      </c>
      <c r="H65" s="180"/>
      <c r="I65" s="180"/>
      <c r="J65" s="180"/>
      <c r="K65" s="180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6" t="s">
        <v>48</v>
      </c>
      <c r="E76" s="177"/>
      <c r="F76" s="178" t="s">
        <v>49</v>
      </c>
      <c r="G76" s="176" t="s">
        <v>48</v>
      </c>
      <c r="H76" s="177"/>
      <c r="I76" s="177"/>
      <c r="J76" s="179" t="s">
        <v>49</v>
      </c>
      <c r="K76" s="177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5" t="str">
        <f>E7</f>
        <v>Oprava místních komunikací Na Kopci v obci Kravsko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118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5" t="s">
        <v>823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120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002 - Zpevněné plochy, odvodnění k MK3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 xml:space="preserve"> </v>
      </c>
      <c r="G91" s="39"/>
      <c r="H91" s="39"/>
      <c r="I91" s="31" t="s">
        <v>22</v>
      </c>
      <c r="J91" s="78" t="str">
        <f>IF(J14="","",J14)</f>
        <v>26. 11. 2021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 xml:space="preserve"> </v>
      </c>
      <c r="G93" s="39"/>
      <c r="H93" s="39"/>
      <c r="I93" s="31" t="s">
        <v>29</v>
      </c>
      <c r="J93" s="35" t="str">
        <f>E23</f>
        <v xml:space="preserve"> 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27</v>
      </c>
      <c r="D94" s="39"/>
      <c r="E94" s="39"/>
      <c r="F94" s="26" t="str">
        <f>IF(E20="","",E20)</f>
        <v>Vyplň údaj</v>
      </c>
      <c r="G94" s="39"/>
      <c r="H94" s="39"/>
      <c r="I94" s="31" t="s">
        <v>31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6" t="s">
        <v>125</v>
      </c>
      <c r="D96" s="187"/>
      <c r="E96" s="187"/>
      <c r="F96" s="187"/>
      <c r="G96" s="187"/>
      <c r="H96" s="187"/>
      <c r="I96" s="187"/>
      <c r="J96" s="188" t="s">
        <v>126</v>
      </c>
      <c r="K96" s="187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9" t="s">
        <v>127</v>
      </c>
      <c r="D98" s="39"/>
      <c r="E98" s="39"/>
      <c r="F98" s="39"/>
      <c r="G98" s="39"/>
      <c r="H98" s="39"/>
      <c r="I98" s="39"/>
      <c r="J98" s="109">
        <f>J140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128</v>
      </c>
    </row>
    <row r="99" s="9" customFormat="1" ht="24.96" customHeight="1">
      <c r="A99" s="9"/>
      <c r="B99" s="190"/>
      <c r="C99" s="191"/>
      <c r="D99" s="192" t="s">
        <v>129</v>
      </c>
      <c r="E99" s="193"/>
      <c r="F99" s="193"/>
      <c r="G99" s="193"/>
      <c r="H99" s="193"/>
      <c r="I99" s="193"/>
      <c r="J99" s="194">
        <f>J141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2"/>
      <c r="D100" s="197" t="s">
        <v>130</v>
      </c>
      <c r="E100" s="198"/>
      <c r="F100" s="198"/>
      <c r="G100" s="198"/>
      <c r="H100" s="198"/>
      <c r="I100" s="198"/>
      <c r="J100" s="199">
        <f>J142</f>
        <v>0</v>
      </c>
      <c r="K100" s="132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2"/>
      <c r="D101" s="197" t="s">
        <v>877</v>
      </c>
      <c r="E101" s="198"/>
      <c r="F101" s="198"/>
      <c r="G101" s="198"/>
      <c r="H101" s="198"/>
      <c r="I101" s="198"/>
      <c r="J101" s="199">
        <f>J203</f>
        <v>0</v>
      </c>
      <c r="K101" s="132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2"/>
      <c r="D102" s="197" t="s">
        <v>577</v>
      </c>
      <c r="E102" s="198"/>
      <c r="F102" s="198"/>
      <c r="G102" s="198"/>
      <c r="H102" s="198"/>
      <c r="I102" s="198"/>
      <c r="J102" s="199">
        <f>J212</f>
        <v>0</v>
      </c>
      <c r="K102" s="132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2"/>
      <c r="D103" s="197" t="s">
        <v>449</v>
      </c>
      <c r="E103" s="198"/>
      <c r="F103" s="198"/>
      <c r="G103" s="198"/>
      <c r="H103" s="198"/>
      <c r="I103" s="198"/>
      <c r="J103" s="199">
        <f>J219</f>
        <v>0</v>
      </c>
      <c r="K103" s="132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2"/>
      <c r="D104" s="197" t="s">
        <v>131</v>
      </c>
      <c r="E104" s="198"/>
      <c r="F104" s="198"/>
      <c r="G104" s="198"/>
      <c r="H104" s="198"/>
      <c r="I104" s="198"/>
      <c r="J104" s="199">
        <f>J224</f>
        <v>0</v>
      </c>
      <c r="K104" s="132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2"/>
      <c r="D105" s="197" t="s">
        <v>132</v>
      </c>
      <c r="E105" s="198"/>
      <c r="F105" s="198"/>
      <c r="G105" s="198"/>
      <c r="H105" s="198"/>
      <c r="I105" s="198"/>
      <c r="J105" s="199">
        <f>J235</f>
        <v>0</v>
      </c>
      <c r="K105" s="132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2"/>
      <c r="D106" s="197" t="s">
        <v>133</v>
      </c>
      <c r="E106" s="198"/>
      <c r="F106" s="198"/>
      <c r="G106" s="198"/>
      <c r="H106" s="198"/>
      <c r="I106" s="198"/>
      <c r="J106" s="199">
        <f>J242</f>
        <v>0</v>
      </c>
      <c r="K106" s="132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32"/>
      <c r="D107" s="197" t="s">
        <v>134</v>
      </c>
      <c r="E107" s="198"/>
      <c r="F107" s="198"/>
      <c r="G107" s="198"/>
      <c r="H107" s="198"/>
      <c r="I107" s="198"/>
      <c r="J107" s="199">
        <f>J263</f>
        <v>0</v>
      </c>
      <c r="K107" s="132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32"/>
      <c r="D108" s="197" t="s">
        <v>135</v>
      </c>
      <c r="E108" s="198"/>
      <c r="F108" s="198"/>
      <c r="G108" s="198"/>
      <c r="H108" s="198"/>
      <c r="I108" s="198"/>
      <c r="J108" s="199">
        <f>J285</f>
        <v>0</v>
      </c>
      <c r="K108" s="132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9.28" customHeight="1">
      <c r="A111" s="37"/>
      <c r="B111" s="38"/>
      <c r="C111" s="189" t="s">
        <v>136</v>
      </c>
      <c r="D111" s="39"/>
      <c r="E111" s="39"/>
      <c r="F111" s="39"/>
      <c r="G111" s="39"/>
      <c r="H111" s="39"/>
      <c r="I111" s="39"/>
      <c r="J111" s="201">
        <f>ROUND(J112 + J113 + J114 + J115 + J116 + J117,2)</f>
        <v>0</v>
      </c>
      <c r="K111" s="39"/>
      <c r="L111" s="62"/>
      <c r="N111" s="202" t="s">
        <v>37</v>
      </c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8" customHeight="1">
      <c r="A112" s="37"/>
      <c r="B112" s="38"/>
      <c r="C112" s="39"/>
      <c r="D112" s="203" t="s">
        <v>137</v>
      </c>
      <c r="E112" s="204"/>
      <c r="F112" s="204"/>
      <c r="G112" s="39"/>
      <c r="H112" s="39"/>
      <c r="I112" s="39"/>
      <c r="J112" s="205">
        <v>0</v>
      </c>
      <c r="K112" s="39"/>
      <c r="L112" s="206"/>
      <c r="M112" s="207"/>
      <c r="N112" s="208" t="s">
        <v>38</v>
      </c>
      <c r="O112" s="207"/>
      <c r="P112" s="207"/>
      <c r="Q112" s="207"/>
      <c r="R112" s="207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209"/>
      <c r="AE112" s="209"/>
      <c r="AF112" s="207"/>
      <c r="AG112" s="207"/>
      <c r="AH112" s="207"/>
      <c r="AI112" s="207"/>
      <c r="AJ112" s="207"/>
      <c r="AK112" s="207"/>
      <c r="AL112" s="207"/>
      <c r="AM112" s="207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207"/>
      <c r="AY112" s="210" t="s">
        <v>138</v>
      </c>
      <c r="AZ112" s="207"/>
      <c r="BA112" s="207"/>
      <c r="BB112" s="207"/>
      <c r="BC112" s="207"/>
      <c r="BD112" s="207"/>
      <c r="BE112" s="211">
        <f>IF(N112="základní",J112,0)</f>
        <v>0</v>
      </c>
      <c r="BF112" s="211">
        <f>IF(N112="snížená",J112,0)</f>
        <v>0</v>
      </c>
      <c r="BG112" s="211">
        <f>IF(N112="zákl. přenesená",J112,0)</f>
        <v>0</v>
      </c>
      <c r="BH112" s="211">
        <f>IF(N112="sníž. přenesená",J112,0)</f>
        <v>0</v>
      </c>
      <c r="BI112" s="211">
        <f>IF(N112="nulová",J112,0)</f>
        <v>0</v>
      </c>
      <c r="BJ112" s="210" t="s">
        <v>80</v>
      </c>
      <c r="BK112" s="207"/>
      <c r="BL112" s="207"/>
      <c r="BM112" s="207"/>
    </row>
    <row r="113" s="2" customFormat="1" ht="18" customHeight="1">
      <c r="A113" s="37"/>
      <c r="B113" s="38"/>
      <c r="C113" s="39"/>
      <c r="D113" s="203" t="s">
        <v>139</v>
      </c>
      <c r="E113" s="204"/>
      <c r="F113" s="204"/>
      <c r="G113" s="39"/>
      <c r="H113" s="39"/>
      <c r="I113" s="39"/>
      <c r="J113" s="205">
        <v>0</v>
      </c>
      <c r="K113" s="39"/>
      <c r="L113" s="206"/>
      <c r="M113" s="207"/>
      <c r="N113" s="208" t="s">
        <v>38</v>
      </c>
      <c r="O113" s="207"/>
      <c r="P113" s="207"/>
      <c r="Q113" s="207"/>
      <c r="R113" s="207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7"/>
      <c r="AG113" s="207"/>
      <c r="AH113" s="207"/>
      <c r="AI113" s="207"/>
      <c r="AJ113" s="207"/>
      <c r="AK113" s="207"/>
      <c r="AL113" s="207"/>
      <c r="AM113" s="207"/>
      <c r="AN113" s="207"/>
      <c r="AO113" s="207"/>
      <c r="AP113" s="207"/>
      <c r="AQ113" s="207"/>
      <c r="AR113" s="207"/>
      <c r="AS113" s="207"/>
      <c r="AT113" s="207"/>
      <c r="AU113" s="207"/>
      <c r="AV113" s="207"/>
      <c r="AW113" s="207"/>
      <c r="AX113" s="207"/>
      <c r="AY113" s="210" t="s">
        <v>138</v>
      </c>
      <c r="AZ113" s="207"/>
      <c r="BA113" s="207"/>
      <c r="BB113" s="207"/>
      <c r="BC113" s="207"/>
      <c r="BD113" s="207"/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210" t="s">
        <v>80</v>
      </c>
      <c r="BK113" s="207"/>
      <c r="BL113" s="207"/>
      <c r="BM113" s="207"/>
    </row>
    <row r="114" s="2" customFormat="1" ht="18" customHeight="1">
      <c r="A114" s="37"/>
      <c r="B114" s="38"/>
      <c r="C114" s="39"/>
      <c r="D114" s="203" t="s">
        <v>140</v>
      </c>
      <c r="E114" s="204"/>
      <c r="F114" s="204"/>
      <c r="G114" s="39"/>
      <c r="H114" s="39"/>
      <c r="I114" s="39"/>
      <c r="J114" s="205">
        <v>0</v>
      </c>
      <c r="K114" s="39"/>
      <c r="L114" s="206"/>
      <c r="M114" s="207"/>
      <c r="N114" s="208" t="s">
        <v>38</v>
      </c>
      <c r="O114" s="207"/>
      <c r="P114" s="207"/>
      <c r="Q114" s="207"/>
      <c r="R114" s="207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7"/>
      <c r="AG114" s="207"/>
      <c r="AH114" s="207"/>
      <c r="AI114" s="207"/>
      <c r="AJ114" s="207"/>
      <c r="AK114" s="207"/>
      <c r="AL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207"/>
      <c r="AY114" s="210" t="s">
        <v>138</v>
      </c>
      <c r="AZ114" s="207"/>
      <c r="BA114" s="207"/>
      <c r="BB114" s="207"/>
      <c r="BC114" s="207"/>
      <c r="BD114" s="207"/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210" t="s">
        <v>80</v>
      </c>
      <c r="BK114" s="207"/>
      <c r="BL114" s="207"/>
      <c r="BM114" s="207"/>
    </row>
    <row r="115" s="2" customFormat="1" ht="18" customHeight="1">
      <c r="A115" s="37"/>
      <c r="B115" s="38"/>
      <c r="C115" s="39"/>
      <c r="D115" s="203" t="s">
        <v>141</v>
      </c>
      <c r="E115" s="204"/>
      <c r="F115" s="204"/>
      <c r="G115" s="39"/>
      <c r="H115" s="39"/>
      <c r="I115" s="39"/>
      <c r="J115" s="205">
        <v>0</v>
      </c>
      <c r="K115" s="39"/>
      <c r="L115" s="206"/>
      <c r="M115" s="207"/>
      <c r="N115" s="208" t="s">
        <v>38</v>
      </c>
      <c r="O115" s="207"/>
      <c r="P115" s="207"/>
      <c r="Q115" s="207"/>
      <c r="R115" s="207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7"/>
      <c r="AG115" s="207"/>
      <c r="AH115" s="207"/>
      <c r="AI115" s="207"/>
      <c r="AJ115" s="207"/>
      <c r="AK115" s="207"/>
      <c r="AL115" s="207"/>
      <c r="AM115" s="207"/>
      <c r="AN115" s="207"/>
      <c r="AO115" s="207"/>
      <c r="AP115" s="207"/>
      <c r="AQ115" s="207"/>
      <c r="AR115" s="207"/>
      <c r="AS115" s="207"/>
      <c r="AT115" s="207"/>
      <c r="AU115" s="207"/>
      <c r="AV115" s="207"/>
      <c r="AW115" s="207"/>
      <c r="AX115" s="207"/>
      <c r="AY115" s="210" t="s">
        <v>138</v>
      </c>
      <c r="AZ115" s="207"/>
      <c r="BA115" s="207"/>
      <c r="BB115" s="207"/>
      <c r="BC115" s="207"/>
      <c r="BD115" s="207"/>
      <c r="BE115" s="211">
        <f>IF(N115="základní",J115,0)</f>
        <v>0</v>
      </c>
      <c r="BF115" s="211">
        <f>IF(N115="snížená",J115,0)</f>
        <v>0</v>
      </c>
      <c r="BG115" s="211">
        <f>IF(N115="zákl. přenesená",J115,0)</f>
        <v>0</v>
      </c>
      <c r="BH115" s="211">
        <f>IF(N115="sníž. přenesená",J115,0)</f>
        <v>0</v>
      </c>
      <c r="BI115" s="211">
        <f>IF(N115="nulová",J115,0)</f>
        <v>0</v>
      </c>
      <c r="BJ115" s="210" t="s">
        <v>80</v>
      </c>
      <c r="BK115" s="207"/>
      <c r="BL115" s="207"/>
      <c r="BM115" s="207"/>
    </row>
    <row r="116" s="2" customFormat="1" ht="18" customHeight="1">
      <c r="A116" s="37"/>
      <c r="B116" s="38"/>
      <c r="C116" s="39"/>
      <c r="D116" s="203" t="s">
        <v>142</v>
      </c>
      <c r="E116" s="204"/>
      <c r="F116" s="204"/>
      <c r="G116" s="39"/>
      <c r="H116" s="39"/>
      <c r="I116" s="39"/>
      <c r="J116" s="205">
        <v>0</v>
      </c>
      <c r="K116" s="39"/>
      <c r="L116" s="206"/>
      <c r="M116" s="207"/>
      <c r="N116" s="208" t="s">
        <v>38</v>
      </c>
      <c r="O116" s="207"/>
      <c r="P116" s="207"/>
      <c r="Q116" s="207"/>
      <c r="R116" s="207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209"/>
      <c r="AE116" s="209"/>
      <c r="AF116" s="207"/>
      <c r="AG116" s="207"/>
      <c r="AH116" s="207"/>
      <c r="AI116" s="207"/>
      <c r="AJ116" s="207"/>
      <c r="AK116" s="207"/>
      <c r="AL116" s="207"/>
      <c r="AM116" s="207"/>
      <c r="AN116" s="207"/>
      <c r="AO116" s="207"/>
      <c r="AP116" s="207"/>
      <c r="AQ116" s="207"/>
      <c r="AR116" s="207"/>
      <c r="AS116" s="207"/>
      <c r="AT116" s="207"/>
      <c r="AU116" s="207"/>
      <c r="AV116" s="207"/>
      <c r="AW116" s="207"/>
      <c r="AX116" s="207"/>
      <c r="AY116" s="210" t="s">
        <v>138</v>
      </c>
      <c r="AZ116" s="207"/>
      <c r="BA116" s="207"/>
      <c r="BB116" s="207"/>
      <c r="BC116" s="207"/>
      <c r="BD116" s="207"/>
      <c r="BE116" s="211">
        <f>IF(N116="základní",J116,0)</f>
        <v>0</v>
      </c>
      <c r="BF116" s="211">
        <f>IF(N116="snížená",J116,0)</f>
        <v>0</v>
      </c>
      <c r="BG116" s="211">
        <f>IF(N116="zákl. přenesená",J116,0)</f>
        <v>0</v>
      </c>
      <c r="BH116" s="211">
        <f>IF(N116="sníž. přenesená",J116,0)</f>
        <v>0</v>
      </c>
      <c r="BI116" s="211">
        <f>IF(N116="nulová",J116,0)</f>
        <v>0</v>
      </c>
      <c r="BJ116" s="210" t="s">
        <v>80</v>
      </c>
      <c r="BK116" s="207"/>
      <c r="BL116" s="207"/>
      <c r="BM116" s="207"/>
    </row>
    <row r="117" s="2" customFormat="1" ht="18" customHeight="1">
      <c r="A117" s="37"/>
      <c r="B117" s="38"/>
      <c r="C117" s="39"/>
      <c r="D117" s="204" t="s">
        <v>143</v>
      </c>
      <c r="E117" s="39"/>
      <c r="F117" s="39"/>
      <c r="G117" s="39"/>
      <c r="H117" s="39"/>
      <c r="I117" s="39"/>
      <c r="J117" s="205">
        <f>ROUND(J32*T117,2)</f>
        <v>0</v>
      </c>
      <c r="K117" s="39"/>
      <c r="L117" s="206"/>
      <c r="M117" s="207"/>
      <c r="N117" s="208" t="s">
        <v>38</v>
      </c>
      <c r="O117" s="207"/>
      <c r="P117" s="207"/>
      <c r="Q117" s="207"/>
      <c r="R117" s="207"/>
      <c r="S117" s="209"/>
      <c r="T117" s="209"/>
      <c r="U117" s="209"/>
      <c r="V117" s="209"/>
      <c r="W117" s="209"/>
      <c r="X117" s="209"/>
      <c r="Y117" s="209"/>
      <c r="Z117" s="209"/>
      <c r="AA117" s="209"/>
      <c r="AB117" s="209"/>
      <c r="AC117" s="209"/>
      <c r="AD117" s="209"/>
      <c r="AE117" s="209"/>
      <c r="AF117" s="207"/>
      <c r="AG117" s="207"/>
      <c r="AH117" s="207"/>
      <c r="AI117" s="207"/>
      <c r="AJ117" s="207"/>
      <c r="AK117" s="207"/>
      <c r="AL117" s="207"/>
      <c r="AM117" s="207"/>
      <c r="AN117" s="207"/>
      <c r="AO117" s="207"/>
      <c r="AP117" s="207"/>
      <c r="AQ117" s="207"/>
      <c r="AR117" s="207"/>
      <c r="AS117" s="207"/>
      <c r="AT117" s="207"/>
      <c r="AU117" s="207"/>
      <c r="AV117" s="207"/>
      <c r="AW117" s="207"/>
      <c r="AX117" s="207"/>
      <c r="AY117" s="210" t="s">
        <v>144</v>
      </c>
      <c r="AZ117" s="207"/>
      <c r="BA117" s="207"/>
      <c r="BB117" s="207"/>
      <c r="BC117" s="207"/>
      <c r="BD117" s="207"/>
      <c r="BE117" s="211">
        <f>IF(N117="základní",J117,0)</f>
        <v>0</v>
      </c>
      <c r="BF117" s="211">
        <f>IF(N117="snížená",J117,0)</f>
        <v>0</v>
      </c>
      <c r="BG117" s="211">
        <f>IF(N117="zákl. přenesená",J117,0)</f>
        <v>0</v>
      </c>
      <c r="BH117" s="211">
        <f>IF(N117="sníž. přenesená",J117,0)</f>
        <v>0</v>
      </c>
      <c r="BI117" s="211">
        <f>IF(N117="nulová",J117,0)</f>
        <v>0</v>
      </c>
      <c r="BJ117" s="210" t="s">
        <v>80</v>
      </c>
      <c r="BK117" s="207"/>
      <c r="BL117" s="207"/>
      <c r="BM117" s="207"/>
    </row>
    <row r="118" s="2" customForma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9.28" customHeight="1">
      <c r="A119" s="37"/>
      <c r="B119" s="38"/>
      <c r="C119" s="212" t="s">
        <v>145</v>
      </c>
      <c r="D119" s="187"/>
      <c r="E119" s="187"/>
      <c r="F119" s="187"/>
      <c r="G119" s="187"/>
      <c r="H119" s="187"/>
      <c r="I119" s="187"/>
      <c r="J119" s="213">
        <f>ROUND(J98+J111,2)</f>
        <v>0</v>
      </c>
      <c r="K119" s="187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65"/>
      <c r="C120" s="66"/>
      <c r="D120" s="66"/>
      <c r="E120" s="66"/>
      <c r="F120" s="66"/>
      <c r="G120" s="66"/>
      <c r="H120" s="66"/>
      <c r="I120" s="66"/>
      <c r="J120" s="66"/>
      <c r="K120" s="66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4" s="2" customFormat="1" ht="6.96" customHeight="1">
      <c r="A124" s="37"/>
      <c r="B124" s="67"/>
      <c r="C124" s="68"/>
      <c r="D124" s="68"/>
      <c r="E124" s="68"/>
      <c r="F124" s="68"/>
      <c r="G124" s="68"/>
      <c r="H124" s="68"/>
      <c r="I124" s="68"/>
      <c r="J124" s="68"/>
      <c r="K124" s="68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24.96" customHeight="1">
      <c r="A125" s="37"/>
      <c r="B125" s="38"/>
      <c r="C125" s="22" t="s">
        <v>146</v>
      </c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16</v>
      </c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6.5" customHeight="1">
      <c r="A128" s="37"/>
      <c r="B128" s="38"/>
      <c r="C128" s="39"/>
      <c r="D128" s="39"/>
      <c r="E128" s="185" t="str">
        <f>E7</f>
        <v>Oprava místních komunikací Na Kopci v obci Kravsko</v>
      </c>
      <c r="F128" s="31"/>
      <c r="G128" s="31"/>
      <c r="H128" s="31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" customFormat="1" ht="12" customHeight="1">
      <c r="B129" s="20"/>
      <c r="C129" s="31" t="s">
        <v>118</v>
      </c>
      <c r="D129" s="21"/>
      <c r="E129" s="21"/>
      <c r="F129" s="21"/>
      <c r="G129" s="21"/>
      <c r="H129" s="21"/>
      <c r="I129" s="21"/>
      <c r="J129" s="21"/>
      <c r="K129" s="21"/>
      <c r="L129" s="19"/>
    </row>
    <row r="130" s="2" customFormat="1" ht="16.5" customHeight="1">
      <c r="A130" s="37"/>
      <c r="B130" s="38"/>
      <c r="C130" s="39"/>
      <c r="D130" s="39"/>
      <c r="E130" s="185" t="s">
        <v>823</v>
      </c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2" customHeight="1">
      <c r="A131" s="37"/>
      <c r="B131" s="38"/>
      <c r="C131" s="31" t="s">
        <v>120</v>
      </c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6.5" customHeight="1">
      <c r="A132" s="37"/>
      <c r="B132" s="38"/>
      <c r="C132" s="39"/>
      <c r="D132" s="39"/>
      <c r="E132" s="75" t="str">
        <f>E11</f>
        <v>002 - Zpevněné plochy, odvodnění k MK3</v>
      </c>
      <c r="F132" s="39"/>
      <c r="G132" s="39"/>
      <c r="H132" s="39"/>
      <c r="I132" s="39"/>
      <c r="J132" s="39"/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6.96" customHeight="1">
      <c r="A133" s="37"/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2" customHeight="1">
      <c r="A134" s="37"/>
      <c r="B134" s="38"/>
      <c r="C134" s="31" t="s">
        <v>20</v>
      </c>
      <c r="D134" s="39"/>
      <c r="E134" s="39"/>
      <c r="F134" s="26" t="str">
        <f>F14</f>
        <v xml:space="preserve"> </v>
      </c>
      <c r="G134" s="39"/>
      <c r="H134" s="39"/>
      <c r="I134" s="31" t="s">
        <v>22</v>
      </c>
      <c r="J134" s="78" t="str">
        <f>IF(J14="","",J14)</f>
        <v>26. 11. 2021</v>
      </c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6.96" customHeight="1">
      <c r="A135" s="37"/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6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5.15" customHeight="1">
      <c r="A136" s="37"/>
      <c r="B136" s="38"/>
      <c r="C136" s="31" t="s">
        <v>24</v>
      </c>
      <c r="D136" s="39"/>
      <c r="E136" s="39"/>
      <c r="F136" s="26" t="str">
        <f>E17</f>
        <v xml:space="preserve"> </v>
      </c>
      <c r="G136" s="39"/>
      <c r="H136" s="39"/>
      <c r="I136" s="31" t="s">
        <v>29</v>
      </c>
      <c r="J136" s="35" t="str">
        <f>E23</f>
        <v xml:space="preserve"> </v>
      </c>
      <c r="K136" s="39"/>
      <c r="L136" s="62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15.15" customHeight="1">
      <c r="A137" s="37"/>
      <c r="B137" s="38"/>
      <c r="C137" s="31" t="s">
        <v>27</v>
      </c>
      <c r="D137" s="39"/>
      <c r="E137" s="39"/>
      <c r="F137" s="26" t="str">
        <f>IF(E20="","",E20)</f>
        <v>Vyplň údaj</v>
      </c>
      <c r="G137" s="39"/>
      <c r="H137" s="39"/>
      <c r="I137" s="31" t="s">
        <v>31</v>
      </c>
      <c r="J137" s="35" t="str">
        <f>E26</f>
        <v xml:space="preserve"> </v>
      </c>
      <c r="K137" s="39"/>
      <c r="L137" s="62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10.32" customHeight="1">
      <c r="A138" s="37"/>
      <c r="B138" s="38"/>
      <c r="C138" s="39"/>
      <c r="D138" s="39"/>
      <c r="E138" s="39"/>
      <c r="F138" s="39"/>
      <c r="G138" s="39"/>
      <c r="H138" s="39"/>
      <c r="I138" s="39"/>
      <c r="J138" s="39"/>
      <c r="K138" s="39"/>
      <c r="L138" s="62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11" customFormat="1" ht="29.28" customHeight="1">
      <c r="A139" s="214"/>
      <c r="B139" s="215"/>
      <c r="C139" s="216" t="s">
        <v>147</v>
      </c>
      <c r="D139" s="217" t="s">
        <v>58</v>
      </c>
      <c r="E139" s="217" t="s">
        <v>54</v>
      </c>
      <c r="F139" s="217" t="s">
        <v>55</v>
      </c>
      <c r="G139" s="217" t="s">
        <v>148</v>
      </c>
      <c r="H139" s="217" t="s">
        <v>149</v>
      </c>
      <c r="I139" s="217" t="s">
        <v>150</v>
      </c>
      <c r="J139" s="217" t="s">
        <v>126</v>
      </c>
      <c r="K139" s="218" t="s">
        <v>151</v>
      </c>
      <c r="L139" s="219"/>
      <c r="M139" s="99" t="s">
        <v>1</v>
      </c>
      <c r="N139" s="100" t="s">
        <v>37</v>
      </c>
      <c r="O139" s="100" t="s">
        <v>152</v>
      </c>
      <c r="P139" s="100" t="s">
        <v>153</v>
      </c>
      <c r="Q139" s="100" t="s">
        <v>154</v>
      </c>
      <c r="R139" s="100" t="s">
        <v>155</v>
      </c>
      <c r="S139" s="100" t="s">
        <v>156</v>
      </c>
      <c r="T139" s="101" t="s">
        <v>157</v>
      </c>
      <c r="U139" s="214"/>
      <c r="V139" s="214"/>
      <c r="W139" s="214"/>
      <c r="X139" s="214"/>
      <c r="Y139" s="214"/>
      <c r="Z139" s="214"/>
      <c r="AA139" s="214"/>
      <c r="AB139" s="214"/>
      <c r="AC139" s="214"/>
      <c r="AD139" s="214"/>
      <c r="AE139" s="214"/>
    </row>
    <row r="140" s="2" customFormat="1" ht="22.8" customHeight="1">
      <c r="A140" s="37"/>
      <c r="B140" s="38"/>
      <c r="C140" s="106" t="s">
        <v>158</v>
      </c>
      <c r="D140" s="39"/>
      <c r="E140" s="39"/>
      <c r="F140" s="39"/>
      <c r="G140" s="39"/>
      <c r="H140" s="39"/>
      <c r="I140" s="39"/>
      <c r="J140" s="220">
        <f>BK140</f>
        <v>0</v>
      </c>
      <c r="K140" s="39"/>
      <c r="L140" s="43"/>
      <c r="M140" s="102"/>
      <c r="N140" s="221"/>
      <c r="O140" s="103"/>
      <c r="P140" s="222">
        <f>P141</f>
        <v>0</v>
      </c>
      <c r="Q140" s="103"/>
      <c r="R140" s="222">
        <f>R141</f>
        <v>41.236906000000005</v>
      </c>
      <c r="S140" s="103"/>
      <c r="T140" s="223">
        <f>T141</f>
        <v>0.86220000000000008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72</v>
      </c>
      <c r="AU140" s="16" t="s">
        <v>128</v>
      </c>
      <c r="BK140" s="224">
        <f>BK141</f>
        <v>0</v>
      </c>
    </row>
    <row r="141" s="12" customFormat="1" ht="25.92" customHeight="1">
      <c r="A141" s="12"/>
      <c r="B141" s="225"/>
      <c r="C141" s="226"/>
      <c r="D141" s="227" t="s">
        <v>72</v>
      </c>
      <c r="E141" s="228" t="s">
        <v>159</v>
      </c>
      <c r="F141" s="228" t="s">
        <v>160</v>
      </c>
      <c r="G141" s="226"/>
      <c r="H141" s="226"/>
      <c r="I141" s="229"/>
      <c r="J141" s="230">
        <f>BK141</f>
        <v>0</v>
      </c>
      <c r="K141" s="226"/>
      <c r="L141" s="231"/>
      <c r="M141" s="232"/>
      <c r="N141" s="233"/>
      <c r="O141" s="233"/>
      <c r="P141" s="234">
        <f>P142+P203+P212+P219+P224+P235+P242+P263+P285</f>
        <v>0</v>
      </c>
      <c r="Q141" s="233"/>
      <c r="R141" s="234">
        <f>R142+R203+R212+R219+R224+R235+R242+R263+R285</f>
        <v>41.236906000000005</v>
      </c>
      <c r="S141" s="233"/>
      <c r="T141" s="235">
        <f>T142+T203+T212+T219+T224+T235+T242+T263+T285</f>
        <v>0.86220000000000008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6" t="s">
        <v>80</v>
      </c>
      <c r="AT141" s="237" t="s">
        <v>72</v>
      </c>
      <c r="AU141" s="237" t="s">
        <v>73</v>
      </c>
      <c r="AY141" s="236" t="s">
        <v>161</v>
      </c>
      <c r="BK141" s="238">
        <f>BK142+BK203+BK212+BK219+BK224+BK235+BK242+BK263+BK285</f>
        <v>0</v>
      </c>
    </row>
    <row r="142" s="12" customFormat="1" ht="22.8" customHeight="1">
      <c r="A142" s="12"/>
      <c r="B142" s="225"/>
      <c r="C142" s="226"/>
      <c r="D142" s="227" t="s">
        <v>72</v>
      </c>
      <c r="E142" s="239" t="s">
        <v>80</v>
      </c>
      <c r="F142" s="239" t="s">
        <v>162</v>
      </c>
      <c r="G142" s="226"/>
      <c r="H142" s="226"/>
      <c r="I142" s="229"/>
      <c r="J142" s="240">
        <f>BK142</f>
        <v>0</v>
      </c>
      <c r="K142" s="226"/>
      <c r="L142" s="231"/>
      <c r="M142" s="232"/>
      <c r="N142" s="233"/>
      <c r="O142" s="233"/>
      <c r="P142" s="234">
        <f>SUM(P143:P202)</f>
        <v>0</v>
      </c>
      <c r="Q142" s="233"/>
      <c r="R142" s="234">
        <f>SUM(R143:R202)</f>
        <v>18.693999999999999</v>
      </c>
      <c r="S142" s="233"/>
      <c r="T142" s="235">
        <f>SUM(T143:T202)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36" t="s">
        <v>80</v>
      </c>
      <c r="AT142" s="237" t="s">
        <v>72</v>
      </c>
      <c r="AU142" s="237" t="s">
        <v>80</v>
      </c>
      <c r="AY142" s="236" t="s">
        <v>161</v>
      </c>
      <c r="BK142" s="238">
        <f>SUM(BK143:BK202)</f>
        <v>0</v>
      </c>
    </row>
    <row r="143" s="2" customFormat="1" ht="24.15" customHeight="1">
      <c r="A143" s="37"/>
      <c r="B143" s="38"/>
      <c r="C143" s="241" t="s">
        <v>80</v>
      </c>
      <c r="D143" s="241" t="s">
        <v>163</v>
      </c>
      <c r="E143" s="242" t="s">
        <v>450</v>
      </c>
      <c r="F143" s="243" t="s">
        <v>451</v>
      </c>
      <c r="G143" s="244" t="s">
        <v>166</v>
      </c>
      <c r="H143" s="245">
        <v>45</v>
      </c>
      <c r="I143" s="246"/>
      <c r="J143" s="247">
        <f>ROUND(I143*H143,2)</f>
        <v>0</v>
      </c>
      <c r="K143" s="243" t="s">
        <v>167</v>
      </c>
      <c r="L143" s="43"/>
      <c r="M143" s="248" t="s">
        <v>1</v>
      </c>
      <c r="N143" s="249" t="s">
        <v>38</v>
      </c>
      <c r="O143" s="90"/>
      <c r="P143" s="250">
        <f>O143*H143</f>
        <v>0</v>
      </c>
      <c r="Q143" s="250">
        <v>0</v>
      </c>
      <c r="R143" s="250">
        <f>Q143*H143</f>
        <v>0</v>
      </c>
      <c r="S143" s="250">
        <v>0</v>
      </c>
      <c r="T143" s="25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52" t="s">
        <v>168</v>
      </c>
      <c r="AT143" s="252" t="s">
        <v>163</v>
      </c>
      <c r="AU143" s="252" t="s">
        <v>82</v>
      </c>
      <c r="AY143" s="16" t="s">
        <v>161</v>
      </c>
      <c r="BE143" s="253">
        <f>IF(N143="základní",J143,0)</f>
        <v>0</v>
      </c>
      <c r="BF143" s="253">
        <f>IF(N143="snížená",J143,0)</f>
        <v>0</v>
      </c>
      <c r="BG143" s="253">
        <f>IF(N143="zákl. přenesená",J143,0)</f>
        <v>0</v>
      </c>
      <c r="BH143" s="253">
        <f>IF(N143="sníž. přenesená",J143,0)</f>
        <v>0</v>
      </c>
      <c r="BI143" s="253">
        <f>IF(N143="nulová",J143,0)</f>
        <v>0</v>
      </c>
      <c r="BJ143" s="16" t="s">
        <v>80</v>
      </c>
      <c r="BK143" s="253">
        <f>ROUND(I143*H143,2)</f>
        <v>0</v>
      </c>
      <c r="BL143" s="16" t="s">
        <v>168</v>
      </c>
      <c r="BM143" s="252" t="s">
        <v>452</v>
      </c>
    </row>
    <row r="144" s="2" customFormat="1">
      <c r="A144" s="37"/>
      <c r="B144" s="38"/>
      <c r="C144" s="39"/>
      <c r="D144" s="254" t="s">
        <v>170</v>
      </c>
      <c r="E144" s="39"/>
      <c r="F144" s="255" t="s">
        <v>453</v>
      </c>
      <c r="G144" s="39"/>
      <c r="H144" s="39"/>
      <c r="I144" s="209"/>
      <c r="J144" s="39"/>
      <c r="K144" s="39"/>
      <c r="L144" s="43"/>
      <c r="M144" s="256"/>
      <c r="N144" s="257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170</v>
      </c>
      <c r="AU144" s="16" t="s">
        <v>82</v>
      </c>
    </row>
    <row r="145" s="2" customFormat="1">
      <c r="A145" s="37"/>
      <c r="B145" s="38"/>
      <c r="C145" s="39"/>
      <c r="D145" s="258" t="s">
        <v>172</v>
      </c>
      <c r="E145" s="39"/>
      <c r="F145" s="259" t="s">
        <v>454</v>
      </c>
      <c r="G145" s="39"/>
      <c r="H145" s="39"/>
      <c r="I145" s="209"/>
      <c r="J145" s="39"/>
      <c r="K145" s="39"/>
      <c r="L145" s="43"/>
      <c r="M145" s="256"/>
      <c r="N145" s="257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172</v>
      </c>
      <c r="AU145" s="16" t="s">
        <v>82</v>
      </c>
    </row>
    <row r="146" s="13" customFormat="1">
      <c r="A146" s="13"/>
      <c r="B146" s="260"/>
      <c r="C146" s="261"/>
      <c r="D146" s="254" t="s">
        <v>174</v>
      </c>
      <c r="E146" s="262" t="s">
        <v>439</v>
      </c>
      <c r="F146" s="263" t="s">
        <v>820</v>
      </c>
      <c r="G146" s="261"/>
      <c r="H146" s="264">
        <v>45</v>
      </c>
      <c r="I146" s="265"/>
      <c r="J146" s="261"/>
      <c r="K146" s="261"/>
      <c r="L146" s="266"/>
      <c r="M146" s="267"/>
      <c r="N146" s="268"/>
      <c r="O146" s="268"/>
      <c r="P146" s="268"/>
      <c r="Q146" s="268"/>
      <c r="R146" s="268"/>
      <c r="S146" s="268"/>
      <c r="T146" s="26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70" t="s">
        <v>174</v>
      </c>
      <c r="AU146" s="270" t="s">
        <v>82</v>
      </c>
      <c r="AV146" s="13" t="s">
        <v>82</v>
      </c>
      <c r="AW146" s="13" t="s">
        <v>30</v>
      </c>
      <c r="AX146" s="13" t="s">
        <v>80</v>
      </c>
      <c r="AY146" s="270" t="s">
        <v>161</v>
      </c>
    </row>
    <row r="147" s="2" customFormat="1" ht="37.8" customHeight="1">
      <c r="A147" s="37"/>
      <c r="B147" s="38"/>
      <c r="C147" s="241" t="s">
        <v>82</v>
      </c>
      <c r="D147" s="241" t="s">
        <v>163</v>
      </c>
      <c r="E147" s="242" t="s">
        <v>183</v>
      </c>
      <c r="F147" s="243" t="s">
        <v>184</v>
      </c>
      <c r="G147" s="244" t="s">
        <v>185</v>
      </c>
      <c r="H147" s="245">
        <v>23.399999999999999</v>
      </c>
      <c r="I147" s="246"/>
      <c r="J147" s="247">
        <f>ROUND(I147*H147,2)</f>
        <v>0</v>
      </c>
      <c r="K147" s="243" t="s">
        <v>167</v>
      </c>
      <c r="L147" s="43"/>
      <c r="M147" s="248" t="s">
        <v>1</v>
      </c>
      <c r="N147" s="249" t="s">
        <v>38</v>
      </c>
      <c r="O147" s="90"/>
      <c r="P147" s="250">
        <f>O147*H147</f>
        <v>0</v>
      </c>
      <c r="Q147" s="250">
        <v>0</v>
      </c>
      <c r="R147" s="250">
        <f>Q147*H147</f>
        <v>0</v>
      </c>
      <c r="S147" s="250">
        <v>0</v>
      </c>
      <c r="T147" s="25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52" t="s">
        <v>168</v>
      </c>
      <c r="AT147" s="252" t="s">
        <v>163</v>
      </c>
      <c r="AU147" s="252" t="s">
        <v>82</v>
      </c>
      <c r="AY147" s="16" t="s">
        <v>161</v>
      </c>
      <c r="BE147" s="253">
        <f>IF(N147="základní",J147,0)</f>
        <v>0</v>
      </c>
      <c r="BF147" s="253">
        <f>IF(N147="snížená",J147,0)</f>
        <v>0</v>
      </c>
      <c r="BG147" s="253">
        <f>IF(N147="zákl. přenesená",J147,0)</f>
        <v>0</v>
      </c>
      <c r="BH147" s="253">
        <f>IF(N147="sníž. přenesená",J147,0)</f>
        <v>0</v>
      </c>
      <c r="BI147" s="253">
        <f>IF(N147="nulová",J147,0)</f>
        <v>0</v>
      </c>
      <c r="BJ147" s="16" t="s">
        <v>80</v>
      </c>
      <c r="BK147" s="253">
        <f>ROUND(I147*H147,2)</f>
        <v>0</v>
      </c>
      <c r="BL147" s="16" t="s">
        <v>168</v>
      </c>
      <c r="BM147" s="252" t="s">
        <v>186</v>
      </c>
    </row>
    <row r="148" s="2" customFormat="1">
      <c r="A148" s="37"/>
      <c r="B148" s="38"/>
      <c r="C148" s="39"/>
      <c r="D148" s="254" t="s">
        <v>170</v>
      </c>
      <c r="E148" s="39"/>
      <c r="F148" s="255" t="s">
        <v>187</v>
      </c>
      <c r="G148" s="39"/>
      <c r="H148" s="39"/>
      <c r="I148" s="209"/>
      <c r="J148" s="39"/>
      <c r="K148" s="39"/>
      <c r="L148" s="43"/>
      <c r="M148" s="256"/>
      <c r="N148" s="257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170</v>
      </c>
      <c r="AU148" s="16" t="s">
        <v>82</v>
      </c>
    </row>
    <row r="149" s="2" customFormat="1">
      <c r="A149" s="37"/>
      <c r="B149" s="38"/>
      <c r="C149" s="39"/>
      <c r="D149" s="258" t="s">
        <v>172</v>
      </c>
      <c r="E149" s="39"/>
      <c r="F149" s="259" t="s">
        <v>188</v>
      </c>
      <c r="G149" s="39"/>
      <c r="H149" s="39"/>
      <c r="I149" s="209"/>
      <c r="J149" s="39"/>
      <c r="K149" s="39"/>
      <c r="L149" s="43"/>
      <c r="M149" s="256"/>
      <c r="N149" s="257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172</v>
      </c>
      <c r="AU149" s="16" t="s">
        <v>82</v>
      </c>
    </row>
    <row r="150" s="2" customFormat="1">
      <c r="A150" s="37"/>
      <c r="B150" s="38"/>
      <c r="C150" s="39"/>
      <c r="D150" s="254" t="s">
        <v>189</v>
      </c>
      <c r="E150" s="39"/>
      <c r="F150" s="271" t="s">
        <v>190</v>
      </c>
      <c r="G150" s="39"/>
      <c r="H150" s="39"/>
      <c r="I150" s="209"/>
      <c r="J150" s="39"/>
      <c r="K150" s="39"/>
      <c r="L150" s="43"/>
      <c r="M150" s="256"/>
      <c r="N150" s="257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189</v>
      </c>
      <c r="AU150" s="16" t="s">
        <v>82</v>
      </c>
    </row>
    <row r="151" s="13" customFormat="1">
      <c r="A151" s="13"/>
      <c r="B151" s="260"/>
      <c r="C151" s="261"/>
      <c r="D151" s="254" t="s">
        <v>174</v>
      </c>
      <c r="E151" s="262" t="s">
        <v>1</v>
      </c>
      <c r="F151" s="263" t="s">
        <v>878</v>
      </c>
      <c r="G151" s="261"/>
      <c r="H151" s="264">
        <v>13.5</v>
      </c>
      <c r="I151" s="265"/>
      <c r="J151" s="261"/>
      <c r="K151" s="261"/>
      <c r="L151" s="266"/>
      <c r="M151" s="267"/>
      <c r="N151" s="268"/>
      <c r="O151" s="268"/>
      <c r="P151" s="268"/>
      <c r="Q151" s="268"/>
      <c r="R151" s="268"/>
      <c r="S151" s="268"/>
      <c r="T151" s="26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70" t="s">
        <v>174</v>
      </c>
      <c r="AU151" s="270" t="s">
        <v>82</v>
      </c>
      <c r="AV151" s="13" t="s">
        <v>82</v>
      </c>
      <c r="AW151" s="13" t="s">
        <v>30</v>
      </c>
      <c r="AX151" s="13" t="s">
        <v>73</v>
      </c>
      <c r="AY151" s="270" t="s">
        <v>161</v>
      </c>
    </row>
    <row r="152" s="13" customFormat="1">
      <c r="A152" s="13"/>
      <c r="B152" s="260"/>
      <c r="C152" s="261"/>
      <c r="D152" s="254" t="s">
        <v>174</v>
      </c>
      <c r="E152" s="262" t="s">
        <v>1</v>
      </c>
      <c r="F152" s="263" t="s">
        <v>879</v>
      </c>
      <c r="G152" s="261"/>
      <c r="H152" s="264">
        <v>9.9000000000000004</v>
      </c>
      <c r="I152" s="265"/>
      <c r="J152" s="261"/>
      <c r="K152" s="261"/>
      <c r="L152" s="266"/>
      <c r="M152" s="267"/>
      <c r="N152" s="268"/>
      <c r="O152" s="268"/>
      <c r="P152" s="268"/>
      <c r="Q152" s="268"/>
      <c r="R152" s="268"/>
      <c r="S152" s="268"/>
      <c r="T152" s="26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70" t="s">
        <v>174</v>
      </c>
      <c r="AU152" s="270" t="s">
        <v>82</v>
      </c>
      <c r="AV152" s="13" t="s">
        <v>82</v>
      </c>
      <c r="AW152" s="13" t="s">
        <v>30</v>
      </c>
      <c r="AX152" s="13" t="s">
        <v>73</v>
      </c>
      <c r="AY152" s="270" t="s">
        <v>161</v>
      </c>
    </row>
    <row r="153" s="14" customFormat="1">
      <c r="A153" s="14"/>
      <c r="B153" s="282"/>
      <c r="C153" s="283"/>
      <c r="D153" s="254" t="s">
        <v>174</v>
      </c>
      <c r="E153" s="284" t="s">
        <v>1</v>
      </c>
      <c r="F153" s="285" t="s">
        <v>330</v>
      </c>
      <c r="G153" s="283"/>
      <c r="H153" s="286">
        <v>23.399999999999999</v>
      </c>
      <c r="I153" s="287"/>
      <c r="J153" s="283"/>
      <c r="K153" s="283"/>
      <c r="L153" s="288"/>
      <c r="M153" s="289"/>
      <c r="N153" s="290"/>
      <c r="O153" s="290"/>
      <c r="P153" s="290"/>
      <c r="Q153" s="290"/>
      <c r="R153" s="290"/>
      <c r="S153" s="290"/>
      <c r="T153" s="29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92" t="s">
        <v>174</v>
      </c>
      <c r="AU153" s="292" t="s">
        <v>82</v>
      </c>
      <c r="AV153" s="14" t="s">
        <v>168</v>
      </c>
      <c r="AW153" s="14" t="s">
        <v>30</v>
      </c>
      <c r="AX153" s="14" t="s">
        <v>80</v>
      </c>
      <c r="AY153" s="292" t="s">
        <v>161</v>
      </c>
    </row>
    <row r="154" s="2" customFormat="1" ht="24.15" customHeight="1">
      <c r="A154" s="37"/>
      <c r="B154" s="38"/>
      <c r="C154" s="241" t="s">
        <v>182</v>
      </c>
      <c r="D154" s="241" t="s">
        <v>163</v>
      </c>
      <c r="E154" s="242" t="s">
        <v>880</v>
      </c>
      <c r="F154" s="243" t="s">
        <v>881</v>
      </c>
      <c r="G154" s="244" t="s">
        <v>185</v>
      </c>
      <c r="H154" s="245">
        <v>9</v>
      </c>
      <c r="I154" s="246"/>
      <c r="J154" s="247">
        <f>ROUND(I154*H154,2)</f>
        <v>0</v>
      </c>
      <c r="K154" s="243" t="s">
        <v>167</v>
      </c>
      <c r="L154" s="43"/>
      <c r="M154" s="248" t="s">
        <v>1</v>
      </c>
      <c r="N154" s="249" t="s">
        <v>38</v>
      </c>
      <c r="O154" s="90"/>
      <c r="P154" s="250">
        <f>O154*H154</f>
        <v>0</v>
      </c>
      <c r="Q154" s="250">
        <v>0</v>
      </c>
      <c r="R154" s="250">
        <f>Q154*H154</f>
        <v>0</v>
      </c>
      <c r="S154" s="250">
        <v>0</v>
      </c>
      <c r="T154" s="25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52" t="s">
        <v>168</v>
      </c>
      <c r="AT154" s="252" t="s">
        <v>163</v>
      </c>
      <c r="AU154" s="252" t="s">
        <v>82</v>
      </c>
      <c r="AY154" s="16" t="s">
        <v>161</v>
      </c>
      <c r="BE154" s="253">
        <f>IF(N154="základní",J154,0)</f>
        <v>0</v>
      </c>
      <c r="BF154" s="253">
        <f>IF(N154="snížená",J154,0)</f>
        <v>0</v>
      </c>
      <c r="BG154" s="253">
        <f>IF(N154="zákl. přenesená",J154,0)</f>
        <v>0</v>
      </c>
      <c r="BH154" s="253">
        <f>IF(N154="sníž. přenesená",J154,0)</f>
        <v>0</v>
      </c>
      <c r="BI154" s="253">
        <f>IF(N154="nulová",J154,0)</f>
        <v>0</v>
      </c>
      <c r="BJ154" s="16" t="s">
        <v>80</v>
      </c>
      <c r="BK154" s="253">
        <f>ROUND(I154*H154,2)</f>
        <v>0</v>
      </c>
      <c r="BL154" s="16" t="s">
        <v>168</v>
      </c>
      <c r="BM154" s="252" t="s">
        <v>882</v>
      </c>
    </row>
    <row r="155" s="2" customFormat="1">
      <c r="A155" s="37"/>
      <c r="B155" s="38"/>
      <c r="C155" s="39"/>
      <c r="D155" s="254" t="s">
        <v>170</v>
      </c>
      <c r="E155" s="39"/>
      <c r="F155" s="255" t="s">
        <v>883</v>
      </c>
      <c r="G155" s="39"/>
      <c r="H155" s="39"/>
      <c r="I155" s="209"/>
      <c r="J155" s="39"/>
      <c r="K155" s="39"/>
      <c r="L155" s="43"/>
      <c r="M155" s="256"/>
      <c r="N155" s="257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170</v>
      </c>
      <c r="AU155" s="16" t="s">
        <v>82</v>
      </c>
    </row>
    <row r="156" s="2" customFormat="1">
      <c r="A156" s="37"/>
      <c r="B156" s="38"/>
      <c r="C156" s="39"/>
      <c r="D156" s="258" t="s">
        <v>172</v>
      </c>
      <c r="E156" s="39"/>
      <c r="F156" s="259" t="s">
        <v>884</v>
      </c>
      <c r="G156" s="39"/>
      <c r="H156" s="39"/>
      <c r="I156" s="209"/>
      <c r="J156" s="39"/>
      <c r="K156" s="39"/>
      <c r="L156" s="43"/>
      <c r="M156" s="256"/>
      <c r="N156" s="257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172</v>
      </c>
      <c r="AU156" s="16" t="s">
        <v>82</v>
      </c>
    </row>
    <row r="157" s="13" customFormat="1">
      <c r="A157" s="13"/>
      <c r="B157" s="260"/>
      <c r="C157" s="261"/>
      <c r="D157" s="254" t="s">
        <v>174</v>
      </c>
      <c r="E157" s="262" t="s">
        <v>873</v>
      </c>
      <c r="F157" s="263" t="s">
        <v>885</v>
      </c>
      <c r="G157" s="261"/>
      <c r="H157" s="264">
        <v>9</v>
      </c>
      <c r="I157" s="265"/>
      <c r="J157" s="261"/>
      <c r="K157" s="261"/>
      <c r="L157" s="266"/>
      <c r="M157" s="267"/>
      <c r="N157" s="268"/>
      <c r="O157" s="268"/>
      <c r="P157" s="268"/>
      <c r="Q157" s="268"/>
      <c r="R157" s="268"/>
      <c r="S157" s="268"/>
      <c r="T157" s="26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70" t="s">
        <v>174</v>
      </c>
      <c r="AU157" s="270" t="s">
        <v>82</v>
      </c>
      <c r="AV157" s="13" t="s">
        <v>82</v>
      </c>
      <c r="AW157" s="13" t="s">
        <v>30</v>
      </c>
      <c r="AX157" s="13" t="s">
        <v>80</v>
      </c>
      <c r="AY157" s="270" t="s">
        <v>161</v>
      </c>
    </row>
    <row r="158" s="2" customFormat="1" ht="37.8" customHeight="1">
      <c r="A158" s="37"/>
      <c r="B158" s="38"/>
      <c r="C158" s="241" t="s">
        <v>168</v>
      </c>
      <c r="D158" s="241" t="s">
        <v>163</v>
      </c>
      <c r="E158" s="242" t="s">
        <v>459</v>
      </c>
      <c r="F158" s="243" t="s">
        <v>460</v>
      </c>
      <c r="G158" s="244" t="s">
        <v>185</v>
      </c>
      <c r="H158" s="245">
        <v>5.4050000000000002</v>
      </c>
      <c r="I158" s="246"/>
      <c r="J158" s="247">
        <f>ROUND(I158*H158,2)</f>
        <v>0</v>
      </c>
      <c r="K158" s="243" t="s">
        <v>167</v>
      </c>
      <c r="L158" s="43"/>
      <c r="M158" s="248" t="s">
        <v>1</v>
      </c>
      <c r="N158" s="249" t="s">
        <v>38</v>
      </c>
      <c r="O158" s="90"/>
      <c r="P158" s="250">
        <f>O158*H158</f>
        <v>0</v>
      </c>
      <c r="Q158" s="250">
        <v>0</v>
      </c>
      <c r="R158" s="250">
        <f>Q158*H158</f>
        <v>0</v>
      </c>
      <c r="S158" s="250">
        <v>0</v>
      </c>
      <c r="T158" s="25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52" t="s">
        <v>168</v>
      </c>
      <c r="AT158" s="252" t="s">
        <v>163</v>
      </c>
      <c r="AU158" s="252" t="s">
        <v>82</v>
      </c>
      <c r="AY158" s="16" t="s">
        <v>161</v>
      </c>
      <c r="BE158" s="253">
        <f>IF(N158="základní",J158,0)</f>
        <v>0</v>
      </c>
      <c r="BF158" s="253">
        <f>IF(N158="snížená",J158,0)</f>
        <v>0</v>
      </c>
      <c r="BG158" s="253">
        <f>IF(N158="zákl. přenesená",J158,0)</f>
        <v>0</v>
      </c>
      <c r="BH158" s="253">
        <f>IF(N158="sníž. přenesená",J158,0)</f>
        <v>0</v>
      </c>
      <c r="BI158" s="253">
        <f>IF(N158="nulová",J158,0)</f>
        <v>0</v>
      </c>
      <c r="BJ158" s="16" t="s">
        <v>80</v>
      </c>
      <c r="BK158" s="253">
        <f>ROUND(I158*H158,2)</f>
        <v>0</v>
      </c>
      <c r="BL158" s="16" t="s">
        <v>168</v>
      </c>
      <c r="BM158" s="252" t="s">
        <v>461</v>
      </c>
    </row>
    <row r="159" s="2" customFormat="1">
      <c r="A159" s="37"/>
      <c r="B159" s="38"/>
      <c r="C159" s="39"/>
      <c r="D159" s="254" t="s">
        <v>170</v>
      </c>
      <c r="E159" s="39"/>
      <c r="F159" s="255" t="s">
        <v>462</v>
      </c>
      <c r="G159" s="39"/>
      <c r="H159" s="39"/>
      <c r="I159" s="209"/>
      <c r="J159" s="39"/>
      <c r="K159" s="39"/>
      <c r="L159" s="43"/>
      <c r="M159" s="256"/>
      <c r="N159" s="257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170</v>
      </c>
      <c r="AU159" s="16" t="s">
        <v>82</v>
      </c>
    </row>
    <row r="160" s="2" customFormat="1">
      <c r="A160" s="37"/>
      <c r="B160" s="38"/>
      <c r="C160" s="39"/>
      <c r="D160" s="258" t="s">
        <v>172</v>
      </c>
      <c r="E160" s="39"/>
      <c r="F160" s="259" t="s">
        <v>463</v>
      </c>
      <c r="G160" s="39"/>
      <c r="H160" s="39"/>
      <c r="I160" s="209"/>
      <c r="J160" s="39"/>
      <c r="K160" s="39"/>
      <c r="L160" s="43"/>
      <c r="M160" s="256"/>
      <c r="N160" s="257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172</v>
      </c>
      <c r="AU160" s="16" t="s">
        <v>82</v>
      </c>
    </row>
    <row r="161" s="13" customFormat="1">
      <c r="A161" s="13"/>
      <c r="B161" s="260"/>
      <c r="C161" s="261"/>
      <c r="D161" s="254" t="s">
        <v>174</v>
      </c>
      <c r="E161" s="262" t="s">
        <v>1</v>
      </c>
      <c r="F161" s="263" t="s">
        <v>886</v>
      </c>
      <c r="G161" s="261"/>
      <c r="H161" s="264">
        <v>2.0249999999999999</v>
      </c>
      <c r="I161" s="265"/>
      <c r="J161" s="261"/>
      <c r="K161" s="261"/>
      <c r="L161" s="266"/>
      <c r="M161" s="267"/>
      <c r="N161" s="268"/>
      <c r="O161" s="268"/>
      <c r="P161" s="268"/>
      <c r="Q161" s="268"/>
      <c r="R161" s="268"/>
      <c r="S161" s="268"/>
      <c r="T161" s="26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70" t="s">
        <v>174</v>
      </c>
      <c r="AU161" s="270" t="s">
        <v>82</v>
      </c>
      <c r="AV161" s="13" t="s">
        <v>82</v>
      </c>
      <c r="AW161" s="13" t="s">
        <v>30</v>
      </c>
      <c r="AX161" s="13" t="s">
        <v>73</v>
      </c>
      <c r="AY161" s="270" t="s">
        <v>161</v>
      </c>
    </row>
    <row r="162" s="13" customFormat="1">
      <c r="A162" s="13"/>
      <c r="B162" s="260"/>
      <c r="C162" s="261"/>
      <c r="D162" s="254" t="s">
        <v>174</v>
      </c>
      <c r="E162" s="262" t="s">
        <v>1</v>
      </c>
      <c r="F162" s="263" t="s">
        <v>887</v>
      </c>
      <c r="G162" s="261"/>
      <c r="H162" s="264">
        <v>3.3799999999999999</v>
      </c>
      <c r="I162" s="265"/>
      <c r="J162" s="261"/>
      <c r="K162" s="261"/>
      <c r="L162" s="266"/>
      <c r="M162" s="267"/>
      <c r="N162" s="268"/>
      <c r="O162" s="268"/>
      <c r="P162" s="268"/>
      <c r="Q162" s="268"/>
      <c r="R162" s="268"/>
      <c r="S162" s="268"/>
      <c r="T162" s="26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70" t="s">
        <v>174</v>
      </c>
      <c r="AU162" s="270" t="s">
        <v>82</v>
      </c>
      <c r="AV162" s="13" t="s">
        <v>82</v>
      </c>
      <c r="AW162" s="13" t="s">
        <v>30</v>
      </c>
      <c r="AX162" s="13" t="s">
        <v>73</v>
      </c>
      <c r="AY162" s="270" t="s">
        <v>161</v>
      </c>
    </row>
    <row r="163" s="14" customFormat="1">
      <c r="A163" s="14"/>
      <c r="B163" s="282"/>
      <c r="C163" s="283"/>
      <c r="D163" s="254" t="s">
        <v>174</v>
      </c>
      <c r="E163" s="284" t="s">
        <v>444</v>
      </c>
      <c r="F163" s="285" t="s">
        <v>330</v>
      </c>
      <c r="G163" s="283"/>
      <c r="H163" s="286">
        <v>5.4050000000000002</v>
      </c>
      <c r="I163" s="287"/>
      <c r="J163" s="283"/>
      <c r="K163" s="283"/>
      <c r="L163" s="288"/>
      <c r="M163" s="289"/>
      <c r="N163" s="290"/>
      <c r="O163" s="290"/>
      <c r="P163" s="290"/>
      <c r="Q163" s="290"/>
      <c r="R163" s="290"/>
      <c r="S163" s="290"/>
      <c r="T163" s="29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92" t="s">
        <v>174</v>
      </c>
      <c r="AU163" s="292" t="s">
        <v>82</v>
      </c>
      <c r="AV163" s="14" t="s">
        <v>168</v>
      </c>
      <c r="AW163" s="14" t="s">
        <v>30</v>
      </c>
      <c r="AX163" s="14" t="s">
        <v>80</v>
      </c>
      <c r="AY163" s="292" t="s">
        <v>161</v>
      </c>
    </row>
    <row r="164" s="2" customFormat="1" ht="37.8" customHeight="1">
      <c r="A164" s="37"/>
      <c r="B164" s="38"/>
      <c r="C164" s="241" t="s">
        <v>199</v>
      </c>
      <c r="D164" s="241" t="s">
        <v>163</v>
      </c>
      <c r="E164" s="242" t="s">
        <v>192</v>
      </c>
      <c r="F164" s="243" t="s">
        <v>193</v>
      </c>
      <c r="G164" s="244" t="s">
        <v>185</v>
      </c>
      <c r="H164" s="245">
        <v>73.805000000000007</v>
      </c>
      <c r="I164" s="246"/>
      <c r="J164" s="247">
        <f>ROUND(I164*H164,2)</f>
        <v>0</v>
      </c>
      <c r="K164" s="243" t="s">
        <v>167</v>
      </c>
      <c r="L164" s="43"/>
      <c r="M164" s="248" t="s">
        <v>1</v>
      </c>
      <c r="N164" s="249" t="s">
        <v>38</v>
      </c>
      <c r="O164" s="90"/>
      <c r="P164" s="250">
        <f>O164*H164</f>
        <v>0</v>
      </c>
      <c r="Q164" s="250">
        <v>0</v>
      </c>
      <c r="R164" s="250">
        <f>Q164*H164</f>
        <v>0</v>
      </c>
      <c r="S164" s="250">
        <v>0</v>
      </c>
      <c r="T164" s="25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52" t="s">
        <v>168</v>
      </c>
      <c r="AT164" s="252" t="s">
        <v>163</v>
      </c>
      <c r="AU164" s="252" t="s">
        <v>82</v>
      </c>
      <c r="AY164" s="16" t="s">
        <v>161</v>
      </c>
      <c r="BE164" s="253">
        <f>IF(N164="základní",J164,0)</f>
        <v>0</v>
      </c>
      <c r="BF164" s="253">
        <f>IF(N164="snížená",J164,0)</f>
        <v>0</v>
      </c>
      <c r="BG164" s="253">
        <f>IF(N164="zákl. přenesená",J164,0)</f>
        <v>0</v>
      </c>
      <c r="BH164" s="253">
        <f>IF(N164="sníž. přenesená",J164,0)</f>
        <v>0</v>
      </c>
      <c r="BI164" s="253">
        <f>IF(N164="nulová",J164,0)</f>
        <v>0</v>
      </c>
      <c r="BJ164" s="16" t="s">
        <v>80</v>
      </c>
      <c r="BK164" s="253">
        <f>ROUND(I164*H164,2)</f>
        <v>0</v>
      </c>
      <c r="BL164" s="16" t="s">
        <v>168</v>
      </c>
      <c r="BM164" s="252" t="s">
        <v>194</v>
      </c>
    </row>
    <row r="165" s="2" customFormat="1">
      <c r="A165" s="37"/>
      <c r="B165" s="38"/>
      <c r="C165" s="39"/>
      <c r="D165" s="254" t="s">
        <v>170</v>
      </c>
      <c r="E165" s="39"/>
      <c r="F165" s="255" t="s">
        <v>195</v>
      </c>
      <c r="G165" s="39"/>
      <c r="H165" s="39"/>
      <c r="I165" s="209"/>
      <c r="J165" s="39"/>
      <c r="K165" s="39"/>
      <c r="L165" s="43"/>
      <c r="M165" s="256"/>
      <c r="N165" s="257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170</v>
      </c>
      <c r="AU165" s="16" t="s">
        <v>82</v>
      </c>
    </row>
    <row r="166" s="2" customFormat="1">
      <c r="A166" s="37"/>
      <c r="B166" s="38"/>
      <c r="C166" s="39"/>
      <c r="D166" s="258" t="s">
        <v>172</v>
      </c>
      <c r="E166" s="39"/>
      <c r="F166" s="259" t="s">
        <v>196</v>
      </c>
      <c r="G166" s="39"/>
      <c r="H166" s="39"/>
      <c r="I166" s="209"/>
      <c r="J166" s="39"/>
      <c r="K166" s="39"/>
      <c r="L166" s="43"/>
      <c r="M166" s="256"/>
      <c r="N166" s="257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172</v>
      </c>
      <c r="AU166" s="16" t="s">
        <v>82</v>
      </c>
    </row>
    <row r="167" s="2" customFormat="1">
      <c r="A167" s="37"/>
      <c r="B167" s="38"/>
      <c r="C167" s="39"/>
      <c r="D167" s="254" t="s">
        <v>189</v>
      </c>
      <c r="E167" s="39"/>
      <c r="F167" s="271" t="s">
        <v>197</v>
      </c>
      <c r="G167" s="39"/>
      <c r="H167" s="39"/>
      <c r="I167" s="209"/>
      <c r="J167" s="39"/>
      <c r="K167" s="39"/>
      <c r="L167" s="43"/>
      <c r="M167" s="256"/>
      <c r="N167" s="257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189</v>
      </c>
      <c r="AU167" s="16" t="s">
        <v>82</v>
      </c>
    </row>
    <row r="168" s="13" customFormat="1">
      <c r="A168" s="13"/>
      <c r="B168" s="260"/>
      <c r="C168" s="261"/>
      <c r="D168" s="254" t="s">
        <v>174</v>
      </c>
      <c r="E168" s="262" t="s">
        <v>1</v>
      </c>
      <c r="F168" s="263" t="s">
        <v>878</v>
      </c>
      <c r="G168" s="261"/>
      <c r="H168" s="264">
        <v>13.5</v>
      </c>
      <c r="I168" s="265"/>
      <c r="J168" s="261"/>
      <c r="K168" s="261"/>
      <c r="L168" s="266"/>
      <c r="M168" s="267"/>
      <c r="N168" s="268"/>
      <c r="O168" s="268"/>
      <c r="P168" s="268"/>
      <c r="Q168" s="268"/>
      <c r="R168" s="268"/>
      <c r="S168" s="268"/>
      <c r="T168" s="26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70" t="s">
        <v>174</v>
      </c>
      <c r="AU168" s="270" t="s">
        <v>82</v>
      </c>
      <c r="AV168" s="13" t="s">
        <v>82</v>
      </c>
      <c r="AW168" s="13" t="s">
        <v>30</v>
      </c>
      <c r="AX168" s="13" t="s">
        <v>73</v>
      </c>
      <c r="AY168" s="270" t="s">
        <v>161</v>
      </c>
    </row>
    <row r="169" s="13" customFormat="1">
      <c r="A169" s="13"/>
      <c r="B169" s="260"/>
      <c r="C169" s="261"/>
      <c r="D169" s="254" t="s">
        <v>174</v>
      </c>
      <c r="E169" s="262" t="s">
        <v>1</v>
      </c>
      <c r="F169" s="263" t="s">
        <v>879</v>
      </c>
      <c r="G169" s="261"/>
      <c r="H169" s="264">
        <v>9.9000000000000004</v>
      </c>
      <c r="I169" s="265"/>
      <c r="J169" s="261"/>
      <c r="K169" s="261"/>
      <c r="L169" s="266"/>
      <c r="M169" s="267"/>
      <c r="N169" s="268"/>
      <c r="O169" s="268"/>
      <c r="P169" s="268"/>
      <c r="Q169" s="268"/>
      <c r="R169" s="268"/>
      <c r="S169" s="268"/>
      <c r="T169" s="26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70" t="s">
        <v>174</v>
      </c>
      <c r="AU169" s="270" t="s">
        <v>82</v>
      </c>
      <c r="AV169" s="13" t="s">
        <v>82</v>
      </c>
      <c r="AW169" s="13" t="s">
        <v>30</v>
      </c>
      <c r="AX169" s="13" t="s">
        <v>73</v>
      </c>
      <c r="AY169" s="270" t="s">
        <v>161</v>
      </c>
    </row>
    <row r="170" s="13" customFormat="1">
      <c r="A170" s="13"/>
      <c r="B170" s="260"/>
      <c r="C170" s="261"/>
      <c r="D170" s="254" t="s">
        <v>174</v>
      </c>
      <c r="E170" s="262" t="s">
        <v>1</v>
      </c>
      <c r="F170" s="263" t="s">
        <v>439</v>
      </c>
      <c r="G170" s="261"/>
      <c r="H170" s="264">
        <v>45</v>
      </c>
      <c r="I170" s="265"/>
      <c r="J170" s="261"/>
      <c r="K170" s="261"/>
      <c r="L170" s="266"/>
      <c r="M170" s="267"/>
      <c r="N170" s="268"/>
      <c r="O170" s="268"/>
      <c r="P170" s="268"/>
      <c r="Q170" s="268"/>
      <c r="R170" s="268"/>
      <c r="S170" s="268"/>
      <c r="T170" s="26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70" t="s">
        <v>174</v>
      </c>
      <c r="AU170" s="270" t="s">
        <v>82</v>
      </c>
      <c r="AV170" s="13" t="s">
        <v>82</v>
      </c>
      <c r="AW170" s="13" t="s">
        <v>30</v>
      </c>
      <c r="AX170" s="13" t="s">
        <v>73</v>
      </c>
      <c r="AY170" s="270" t="s">
        <v>161</v>
      </c>
    </row>
    <row r="171" s="13" customFormat="1">
      <c r="A171" s="13"/>
      <c r="B171" s="260"/>
      <c r="C171" s="261"/>
      <c r="D171" s="254" t="s">
        <v>174</v>
      </c>
      <c r="E171" s="262" t="s">
        <v>1</v>
      </c>
      <c r="F171" s="263" t="s">
        <v>444</v>
      </c>
      <c r="G171" s="261"/>
      <c r="H171" s="264">
        <v>5.4050000000000002</v>
      </c>
      <c r="I171" s="265"/>
      <c r="J171" s="261"/>
      <c r="K171" s="261"/>
      <c r="L171" s="266"/>
      <c r="M171" s="267"/>
      <c r="N171" s="268"/>
      <c r="O171" s="268"/>
      <c r="P171" s="268"/>
      <c r="Q171" s="268"/>
      <c r="R171" s="268"/>
      <c r="S171" s="268"/>
      <c r="T171" s="26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70" t="s">
        <v>174</v>
      </c>
      <c r="AU171" s="270" t="s">
        <v>82</v>
      </c>
      <c r="AV171" s="13" t="s">
        <v>82</v>
      </c>
      <c r="AW171" s="13" t="s">
        <v>30</v>
      </c>
      <c r="AX171" s="13" t="s">
        <v>73</v>
      </c>
      <c r="AY171" s="270" t="s">
        <v>161</v>
      </c>
    </row>
    <row r="172" s="14" customFormat="1">
      <c r="A172" s="14"/>
      <c r="B172" s="282"/>
      <c r="C172" s="283"/>
      <c r="D172" s="254" t="s">
        <v>174</v>
      </c>
      <c r="E172" s="284" t="s">
        <v>114</v>
      </c>
      <c r="F172" s="285" t="s">
        <v>330</v>
      </c>
      <c r="G172" s="283"/>
      <c r="H172" s="286">
        <v>73.805000000000007</v>
      </c>
      <c r="I172" s="287"/>
      <c r="J172" s="283"/>
      <c r="K172" s="283"/>
      <c r="L172" s="288"/>
      <c r="M172" s="289"/>
      <c r="N172" s="290"/>
      <c r="O172" s="290"/>
      <c r="P172" s="290"/>
      <c r="Q172" s="290"/>
      <c r="R172" s="290"/>
      <c r="S172" s="290"/>
      <c r="T172" s="29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92" t="s">
        <v>174</v>
      </c>
      <c r="AU172" s="292" t="s">
        <v>82</v>
      </c>
      <c r="AV172" s="14" t="s">
        <v>168</v>
      </c>
      <c r="AW172" s="14" t="s">
        <v>30</v>
      </c>
      <c r="AX172" s="14" t="s">
        <v>80</v>
      </c>
      <c r="AY172" s="292" t="s">
        <v>161</v>
      </c>
    </row>
    <row r="173" s="2" customFormat="1" ht="37.8" customHeight="1">
      <c r="A173" s="37"/>
      <c r="B173" s="38"/>
      <c r="C173" s="241" t="s">
        <v>206</v>
      </c>
      <c r="D173" s="241" t="s">
        <v>163</v>
      </c>
      <c r="E173" s="242" t="s">
        <v>200</v>
      </c>
      <c r="F173" s="243" t="s">
        <v>201</v>
      </c>
      <c r="G173" s="244" t="s">
        <v>185</v>
      </c>
      <c r="H173" s="245">
        <v>777.74000000000001</v>
      </c>
      <c r="I173" s="246"/>
      <c r="J173" s="247">
        <f>ROUND(I173*H173,2)</f>
        <v>0</v>
      </c>
      <c r="K173" s="243" t="s">
        <v>167</v>
      </c>
      <c r="L173" s="43"/>
      <c r="M173" s="248" t="s">
        <v>1</v>
      </c>
      <c r="N173" s="249" t="s">
        <v>38</v>
      </c>
      <c r="O173" s="90"/>
      <c r="P173" s="250">
        <f>O173*H173</f>
        <v>0</v>
      </c>
      <c r="Q173" s="250">
        <v>0</v>
      </c>
      <c r="R173" s="250">
        <f>Q173*H173</f>
        <v>0</v>
      </c>
      <c r="S173" s="250">
        <v>0</v>
      </c>
      <c r="T173" s="25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52" t="s">
        <v>168</v>
      </c>
      <c r="AT173" s="252" t="s">
        <v>163</v>
      </c>
      <c r="AU173" s="252" t="s">
        <v>82</v>
      </c>
      <c r="AY173" s="16" t="s">
        <v>161</v>
      </c>
      <c r="BE173" s="253">
        <f>IF(N173="základní",J173,0)</f>
        <v>0</v>
      </c>
      <c r="BF173" s="253">
        <f>IF(N173="snížená",J173,0)</f>
        <v>0</v>
      </c>
      <c r="BG173" s="253">
        <f>IF(N173="zákl. přenesená",J173,0)</f>
        <v>0</v>
      </c>
      <c r="BH173" s="253">
        <f>IF(N173="sníž. přenesená",J173,0)</f>
        <v>0</v>
      </c>
      <c r="BI173" s="253">
        <f>IF(N173="nulová",J173,0)</f>
        <v>0</v>
      </c>
      <c r="BJ173" s="16" t="s">
        <v>80</v>
      </c>
      <c r="BK173" s="253">
        <f>ROUND(I173*H173,2)</f>
        <v>0</v>
      </c>
      <c r="BL173" s="16" t="s">
        <v>168</v>
      </c>
      <c r="BM173" s="252" t="s">
        <v>202</v>
      </c>
    </row>
    <row r="174" s="2" customFormat="1">
      <c r="A174" s="37"/>
      <c r="B174" s="38"/>
      <c r="C174" s="39"/>
      <c r="D174" s="254" t="s">
        <v>170</v>
      </c>
      <c r="E174" s="39"/>
      <c r="F174" s="255" t="s">
        <v>203</v>
      </c>
      <c r="G174" s="39"/>
      <c r="H174" s="39"/>
      <c r="I174" s="209"/>
      <c r="J174" s="39"/>
      <c r="K174" s="39"/>
      <c r="L174" s="43"/>
      <c r="M174" s="256"/>
      <c r="N174" s="257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170</v>
      </c>
      <c r="AU174" s="16" t="s">
        <v>82</v>
      </c>
    </row>
    <row r="175" s="2" customFormat="1">
      <c r="A175" s="37"/>
      <c r="B175" s="38"/>
      <c r="C175" s="39"/>
      <c r="D175" s="258" t="s">
        <v>172</v>
      </c>
      <c r="E175" s="39"/>
      <c r="F175" s="259" t="s">
        <v>204</v>
      </c>
      <c r="G175" s="39"/>
      <c r="H175" s="39"/>
      <c r="I175" s="209"/>
      <c r="J175" s="39"/>
      <c r="K175" s="39"/>
      <c r="L175" s="43"/>
      <c r="M175" s="256"/>
      <c r="N175" s="257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172</v>
      </c>
      <c r="AU175" s="16" t="s">
        <v>82</v>
      </c>
    </row>
    <row r="176" s="2" customFormat="1">
      <c r="A176" s="37"/>
      <c r="B176" s="38"/>
      <c r="C176" s="39"/>
      <c r="D176" s="254" t="s">
        <v>189</v>
      </c>
      <c r="E176" s="39"/>
      <c r="F176" s="271" t="s">
        <v>197</v>
      </c>
      <c r="G176" s="39"/>
      <c r="H176" s="39"/>
      <c r="I176" s="209"/>
      <c r="J176" s="39"/>
      <c r="K176" s="39"/>
      <c r="L176" s="43"/>
      <c r="M176" s="256"/>
      <c r="N176" s="257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189</v>
      </c>
      <c r="AU176" s="16" t="s">
        <v>82</v>
      </c>
    </row>
    <row r="177" s="13" customFormat="1">
      <c r="A177" s="13"/>
      <c r="B177" s="260"/>
      <c r="C177" s="261"/>
      <c r="D177" s="254" t="s">
        <v>174</v>
      </c>
      <c r="E177" s="262" t="s">
        <v>1</v>
      </c>
      <c r="F177" s="263" t="s">
        <v>888</v>
      </c>
      <c r="G177" s="261"/>
      <c r="H177" s="264">
        <v>777.74000000000001</v>
      </c>
      <c r="I177" s="265"/>
      <c r="J177" s="261"/>
      <c r="K177" s="261"/>
      <c r="L177" s="266"/>
      <c r="M177" s="267"/>
      <c r="N177" s="268"/>
      <c r="O177" s="268"/>
      <c r="P177" s="268"/>
      <c r="Q177" s="268"/>
      <c r="R177" s="268"/>
      <c r="S177" s="268"/>
      <c r="T177" s="26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70" t="s">
        <v>174</v>
      </c>
      <c r="AU177" s="270" t="s">
        <v>82</v>
      </c>
      <c r="AV177" s="13" t="s">
        <v>82</v>
      </c>
      <c r="AW177" s="13" t="s">
        <v>30</v>
      </c>
      <c r="AX177" s="13" t="s">
        <v>80</v>
      </c>
      <c r="AY177" s="270" t="s">
        <v>161</v>
      </c>
    </row>
    <row r="178" s="2" customFormat="1" ht="33" customHeight="1">
      <c r="A178" s="37"/>
      <c r="B178" s="38"/>
      <c r="C178" s="241" t="s">
        <v>213</v>
      </c>
      <c r="D178" s="241" t="s">
        <v>163</v>
      </c>
      <c r="E178" s="242" t="s">
        <v>207</v>
      </c>
      <c r="F178" s="243" t="s">
        <v>208</v>
      </c>
      <c r="G178" s="244" t="s">
        <v>185</v>
      </c>
      <c r="H178" s="245">
        <v>13.5</v>
      </c>
      <c r="I178" s="246"/>
      <c r="J178" s="247">
        <f>ROUND(I178*H178,2)</f>
        <v>0</v>
      </c>
      <c r="K178" s="243" t="s">
        <v>167</v>
      </c>
      <c r="L178" s="43"/>
      <c r="M178" s="248" t="s">
        <v>1</v>
      </c>
      <c r="N178" s="249" t="s">
        <v>38</v>
      </c>
      <c r="O178" s="90"/>
      <c r="P178" s="250">
        <f>O178*H178</f>
        <v>0</v>
      </c>
      <c r="Q178" s="250">
        <v>0</v>
      </c>
      <c r="R178" s="250">
        <f>Q178*H178</f>
        <v>0</v>
      </c>
      <c r="S178" s="250">
        <v>0</v>
      </c>
      <c r="T178" s="25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52" t="s">
        <v>168</v>
      </c>
      <c r="AT178" s="252" t="s">
        <v>163</v>
      </c>
      <c r="AU178" s="252" t="s">
        <v>82</v>
      </c>
      <c r="AY178" s="16" t="s">
        <v>161</v>
      </c>
      <c r="BE178" s="253">
        <f>IF(N178="základní",J178,0)</f>
        <v>0</v>
      </c>
      <c r="BF178" s="253">
        <f>IF(N178="snížená",J178,0)</f>
        <v>0</v>
      </c>
      <c r="BG178" s="253">
        <f>IF(N178="zákl. přenesená",J178,0)</f>
        <v>0</v>
      </c>
      <c r="BH178" s="253">
        <f>IF(N178="sníž. přenesená",J178,0)</f>
        <v>0</v>
      </c>
      <c r="BI178" s="253">
        <f>IF(N178="nulová",J178,0)</f>
        <v>0</v>
      </c>
      <c r="BJ178" s="16" t="s">
        <v>80</v>
      </c>
      <c r="BK178" s="253">
        <f>ROUND(I178*H178,2)</f>
        <v>0</v>
      </c>
      <c r="BL178" s="16" t="s">
        <v>168</v>
      </c>
      <c r="BM178" s="252" t="s">
        <v>209</v>
      </c>
    </row>
    <row r="179" s="2" customFormat="1">
      <c r="A179" s="37"/>
      <c r="B179" s="38"/>
      <c r="C179" s="39"/>
      <c r="D179" s="254" t="s">
        <v>170</v>
      </c>
      <c r="E179" s="39"/>
      <c r="F179" s="255" t="s">
        <v>210</v>
      </c>
      <c r="G179" s="39"/>
      <c r="H179" s="39"/>
      <c r="I179" s="209"/>
      <c r="J179" s="39"/>
      <c r="K179" s="39"/>
      <c r="L179" s="43"/>
      <c r="M179" s="256"/>
      <c r="N179" s="257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170</v>
      </c>
      <c r="AU179" s="16" t="s">
        <v>82</v>
      </c>
    </row>
    <row r="180" s="2" customFormat="1">
      <c r="A180" s="37"/>
      <c r="B180" s="38"/>
      <c r="C180" s="39"/>
      <c r="D180" s="258" t="s">
        <v>172</v>
      </c>
      <c r="E180" s="39"/>
      <c r="F180" s="259" t="s">
        <v>211</v>
      </c>
      <c r="G180" s="39"/>
      <c r="H180" s="39"/>
      <c r="I180" s="209"/>
      <c r="J180" s="39"/>
      <c r="K180" s="39"/>
      <c r="L180" s="43"/>
      <c r="M180" s="256"/>
      <c r="N180" s="257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172</v>
      </c>
      <c r="AU180" s="16" t="s">
        <v>82</v>
      </c>
    </row>
    <row r="181" s="2" customFormat="1">
      <c r="A181" s="37"/>
      <c r="B181" s="38"/>
      <c r="C181" s="39"/>
      <c r="D181" s="254" t="s">
        <v>189</v>
      </c>
      <c r="E181" s="39"/>
      <c r="F181" s="271" t="s">
        <v>197</v>
      </c>
      <c r="G181" s="39"/>
      <c r="H181" s="39"/>
      <c r="I181" s="209"/>
      <c r="J181" s="39"/>
      <c r="K181" s="39"/>
      <c r="L181" s="43"/>
      <c r="M181" s="256"/>
      <c r="N181" s="257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189</v>
      </c>
      <c r="AU181" s="16" t="s">
        <v>82</v>
      </c>
    </row>
    <row r="182" s="13" customFormat="1">
      <c r="A182" s="13"/>
      <c r="B182" s="260"/>
      <c r="C182" s="261"/>
      <c r="D182" s="254" t="s">
        <v>174</v>
      </c>
      <c r="E182" s="262" t="s">
        <v>1</v>
      </c>
      <c r="F182" s="263" t="s">
        <v>889</v>
      </c>
      <c r="G182" s="261"/>
      <c r="H182" s="264">
        <v>13.5</v>
      </c>
      <c r="I182" s="265"/>
      <c r="J182" s="261"/>
      <c r="K182" s="261"/>
      <c r="L182" s="266"/>
      <c r="M182" s="267"/>
      <c r="N182" s="268"/>
      <c r="O182" s="268"/>
      <c r="P182" s="268"/>
      <c r="Q182" s="268"/>
      <c r="R182" s="268"/>
      <c r="S182" s="268"/>
      <c r="T182" s="26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70" t="s">
        <v>174</v>
      </c>
      <c r="AU182" s="270" t="s">
        <v>82</v>
      </c>
      <c r="AV182" s="13" t="s">
        <v>82</v>
      </c>
      <c r="AW182" s="13" t="s">
        <v>30</v>
      </c>
      <c r="AX182" s="13" t="s">
        <v>80</v>
      </c>
      <c r="AY182" s="270" t="s">
        <v>161</v>
      </c>
    </row>
    <row r="183" s="2" customFormat="1" ht="16.5" customHeight="1">
      <c r="A183" s="37"/>
      <c r="B183" s="38"/>
      <c r="C183" s="272" t="s">
        <v>217</v>
      </c>
      <c r="D183" s="272" t="s">
        <v>214</v>
      </c>
      <c r="E183" s="273" t="s">
        <v>215</v>
      </c>
      <c r="F183" s="274" t="s">
        <v>216</v>
      </c>
      <c r="G183" s="275" t="s">
        <v>185</v>
      </c>
      <c r="H183" s="276">
        <v>13.5</v>
      </c>
      <c r="I183" s="277"/>
      <c r="J183" s="278">
        <f>ROUND(I183*H183,2)</f>
        <v>0</v>
      </c>
      <c r="K183" s="274" t="s">
        <v>1</v>
      </c>
      <c r="L183" s="279"/>
      <c r="M183" s="280" t="s">
        <v>1</v>
      </c>
      <c r="N183" s="281" t="s">
        <v>38</v>
      </c>
      <c r="O183" s="90"/>
      <c r="P183" s="250">
        <f>O183*H183</f>
        <v>0</v>
      </c>
      <c r="Q183" s="250">
        <v>1</v>
      </c>
      <c r="R183" s="250">
        <f>Q183*H183</f>
        <v>13.5</v>
      </c>
      <c r="S183" s="250">
        <v>0</v>
      </c>
      <c r="T183" s="25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52" t="s">
        <v>217</v>
      </c>
      <c r="AT183" s="252" t="s">
        <v>214</v>
      </c>
      <c r="AU183" s="252" t="s">
        <v>82</v>
      </c>
      <c r="AY183" s="16" t="s">
        <v>161</v>
      </c>
      <c r="BE183" s="253">
        <f>IF(N183="základní",J183,0)</f>
        <v>0</v>
      </c>
      <c r="BF183" s="253">
        <f>IF(N183="snížená",J183,0)</f>
        <v>0</v>
      </c>
      <c r="BG183" s="253">
        <f>IF(N183="zákl. přenesená",J183,0)</f>
        <v>0</v>
      </c>
      <c r="BH183" s="253">
        <f>IF(N183="sníž. přenesená",J183,0)</f>
        <v>0</v>
      </c>
      <c r="BI183" s="253">
        <f>IF(N183="nulová",J183,0)</f>
        <v>0</v>
      </c>
      <c r="BJ183" s="16" t="s">
        <v>80</v>
      </c>
      <c r="BK183" s="253">
        <f>ROUND(I183*H183,2)</f>
        <v>0</v>
      </c>
      <c r="BL183" s="16" t="s">
        <v>168</v>
      </c>
      <c r="BM183" s="252" t="s">
        <v>218</v>
      </c>
    </row>
    <row r="184" s="2" customFormat="1">
      <c r="A184" s="37"/>
      <c r="B184" s="38"/>
      <c r="C184" s="39"/>
      <c r="D184" s="254" t="s">
        <v>170</v>
      </c>
      <c r="E184" s="39"/>
      <c r="F184" s="255" t="s">
        <v>219</v>
      </c>
      <c r="G184" s="39"/>
      <c r="H184" s="39"/>
      <c r="I184" s="209"/>
      <c r="J184" s="39"/>
      <c r="K184" s="39"/>
      <c r="L184" s="43"/>
      <c r="M184" s="256"/>
      <c r="N184" s="257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170</v>
      </c>
      <c r="AU184" s="16" t="s">
        <v>82</v>
      </c>
    </row>
    <row r="185" s="2" customFormat="1">
      <c r="A185" s="37"/>
      <c r="B185" s="38"/>
      <c r="C185" s="39"/>
      <c r="D185" s="254" t="s">
        <v>189</v>
      </c>
      <c r="E185" s="39"/>
      <c r="F185" s="271" t="s">
        <v>197</v>
      </c>
      <c r="G185" s="39"/>
      <c r="H185" s="39"/>
      <c r="I185" s="209"/>
      <c r="J185" s="39"/>
      <c r="K185" s="39"/>
      <c r="L185" s="43"/>
      <c r="M185" s="256"/>
      <c r="N185" s="257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189</v>
      </c>
      <c r="AU185" s="16" t="s">
        <v>82</v>
      </c>
    </row>
    <row r="186" s="2" customFormat="1" ht="24.15" customHeight="1">
      <c r="A186" s="37"/>
      <c r="B186" s="38"/>
      <c r="C186" s="241" t="s">
        <v>227</v>
      </c>
      <c r="D186" s="241" t="s">
        <v>163</v>
      </c>
      <c r="E186" s="242" t="s">
        <v>220</v>
      </c>
      <c r="F186" s="243" t="s">
        <v>221</v>
      </c>
      <c r="G186" s="244" t="s">
        <v>222</v>
      </c>
      <c r="H186" s="245">
        <v>139.993</v>
      </c>
      <c r="I186" s="246"/>
      <c r="J186" s="247">
        <f>ROUND(I186*H186,2)</f>
        <v>0</v>
      </c>
      <c r="K186" s="243" t="s">
        <v>167</v>
      </c>
      <c r="L186" s="43"/>
      <c r="M186" s="248" t="s">
        <v>1</v>
      </c>
      <c r="N186" s="249" t="s">
        <v>38</v>
      </c>
      <c r="O186" s="90"/>
      <c r="P186" s="250">
        <f>O186*H186</f>
        <v>0</v>
      </c>
      <c r="Q186" s="250">
        <v>0</v>
      </c>
      <c r="R186" s="250">
        <f>Q186*H186</f>
        <v>0</v>
      </c>
      <c r="S186" s="250">
        <v>0</v>
      </c>
      <c r="T186" s="25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52" t="s">
        <v>168</v>
      </c>
      <c r="AT186" s="252" t="s">
        <v>163</v>
      </c>
      <c r="AU186" s="252" t="s">
        <v>82</v>
      </c>
      <c r="AY186" s="16" t="s">
        <v>161</v>
      </c>
      <c r="BE186" s="253">
        <f>IF(N186="základní",J186,0)</f>
        <v>0</v>
      </c>
      <c r="BF186" s="253">
        <f>IF(N186="snížená",J186,0)</f>
        <v>0</v>
      </c>
      <c r="BG186" s="253">
        <f>IF(N186="zákl. přenesená",J186,0)</f>
        <v>0</v>
      </c>
      <c r="BH186" s="253">
        <f>IF(N186="sníž. přenesená",J186,0)</f>
        <v>0</v>
      </c>
      <c r="BI186" s="253">
        <f>IF(N186="nulová",J186,0)</f>
        <v>0</v>
      </c>
      <c r="BJ186" s="16" t="s">
        <v>80</v>
      </c>
      <c r="BK186" s="253">
        <f>ROUND(I186*H186,2)</f>
        <v>0</v>
      </c>
      <c r="BL186" s="16" t="s">
        <v>168</v>
      </c>
      <c r="BM186" s="252" t="s">
        <v>223</v>
      </c>
    </row>
    <row r="187" s="2" customFormat="1">
      <c r="A187" s="37"/>
      <c r="B187" s="38"/>
      <c r="C187" s="39"/>
      <c r="D187" s="254" t="s">
        <v>170</v>
      </c>
      <c r="E187" s="39"/>
      <c r="F187" s="255" t="s">
        <v>224</v>
      </c>
      <c r="G187" s="39"/>
      <c r="H187" s="39"/>
      <c r="I187" s="209"/>
      <c r="J187" s="39"/>
      <c r="K187" s="39"/>
      <c r="L187" s="43"/>
      <c r="M187" s="256"/>
      <c r="N187" s="257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170</v>
      </c>
      <c r="AU187" s="16" t="s">
        <v>82</v>
      </c>
    </row>
    <row r="188" s="2" customFormat="1">
      <c r="A188" s="37"/>
      <c r="B188" s="38"/>
      <c r="C188" s="39"/>
      <c r="D188" s="258" t="s">
        <v>172</v>
      </c>
      <c r="E188" s="39"/>
      <c r="F188" s="259" t="s">
        <v>225</v>
      </c>
      <c r="G188" s="39"/>
      <c r="H188" s="39"/>
      <c r="I188" s="209"/>
      <c r="J188" s="39"/>
      <c r="K188" s="39"/>
      <c r="L188" s="43"/>
      <c r="M188" s="256"/>
      <c r="N188" s="257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172</v>
      </c>
      <c r="AU188" s="16" t="s">
        <v>82</v>
      </c>
    </row>
    <row r="189" s="2" customFormat="1">
      <c r="A189" s="37"/>
      <c r="B189" s="38"/>
      <c r="C189" s="39"/>
      <c r="D189" s="254" t="s">
        <v>189</v>
      </c>
      <c r="E189" s="39"/>
      <c r="F189" s="271" t="s">
        <v>190</v>
      </c>
      <c r="G189" s="39"/>
      <c r="H189" s="39"/>
      <c r="I189" s="209"/>
      <c r="J189" s="39"/>
      <c r="K189" s="39"/>
      <c r="L189" s="43"/>
      <c r="M189" s="256"/>
      <c r="N189" s="257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189</v>
      </c>
      <c r="AU189" s="16" t="s">
        <v>82</v>
      </c>
    </row>
    <row r="190" s="13" customFormat="1">
      <c r="A190" s="13"/>
      <c r="B190" s="260"/>
      <c r="C190" s="261"/>
      <c r="D190" s="254" t="s">
        <v>174</v>
      </c>
      <c r="E190" s="262" t="s">
        <v>1</v>
      </c>
      <c r="F190" s="263" t="s">
        <v>890</v>
      </c>
      <c r="G190" s="261"/>
      <c r="H190" s="264">
        <v>139.993</v>
      </c>
      <c r="I190" s="265"/>
      <c r="J190" s="261"/>
      <c r="K190" s="261"/>
      <c r="L190" s="266"/>
      <c r="M190" s="267"/>
      <c r="N190" s="268"/>
      <c r="O190" s="268"/>
      <c r="P190" s="268"/>
      <c r="Q190" s="268"/>
      <c r="R190" s="268"/>
      <c r="S190" s="268"/>
      <c r="T190" s="26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70" t="s">
        <v>174</v>
      </c>
      <c r="AU190" s="270" t="s">
        <v>82</v>
      </c>
      <c r="AV190" s="13" t="s">
        <v>82</v>
      </c>
      <c r="AW190" s="13" t="s">
        <v>30</v>
      </c>
      <c r="AX190" s="13" t="s">
        <v>80</v>
      </c>
      <c r="AY190" s="270" t="s">
        <v>161</v>
      </c>
    </row>
    <row r="191" s="2" customFormat="1" ht="16.5" customHeight="1">
      <c r="A191" s="37"/>
      <c r="B191" s="38"/>
      <c r="C191" s="241" t="s">
        <v>234</v>
      </c>
      <c r="D191" s="241" t="s">
        <v>163</v>
      </c>
      <c r="E191" s="242" t="s">
        <v>228</v>
      </c>
      <c r="F191" s="243" t="s">
        <v>229</v>
      </c>
      <c r="G191" s="244" t="s">
        <v>185</v>
      </c>
      <c r="H191" s="245">
        <v>73.805000000000007</v>
      </c>
      <c r="I191" s="246"/>
      <c r="J191" s="247">
        <f>ROUND(I191*H191,2)</f>
        <v>0</v>
      </c>
      <c r="K191" s="243" t="s">
        <v>167</v>
      </c>
      <c r="L191" s="43"/>
      <c r="M191" s="248" t="s">
        <v>1</v>
      </c>
      <c r="N191" s="249" t="s">
        <v>38</v>
      </c>
      <c r="O191" s="90"/>
      <c r="P191" s="250">
        <f>O191*H191</f>
        <v>0</v>
      </c>
      <c r="Q191" s="250">
        <v>0</v>
      </c>
      <c r="R191" s="250">
        <f>Q191*H191</f>
        <v>0</v>
      </c>
      <c r="S191" s="250">
        <v>0</v>
      </c>
      <c r="T191" s="25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52" t="s">
        <v>168</v>
      </c>
      <c r="AT191" s="252" t="s">
        <v>163</v>
      </c>
      <c r="AU191" s="252" t="s">
        <v>82</v>
      </c>
      <c r="AY191" s="16" t="s">
        <v>161</v>
      </c>
      <c r="BE191" s="253">
        <f>IF(N191="základní",J191,0)</f>
        <v>0</v>
      </c>
      <c r="BF191" s="253">
        <f>IF(N191="snížená",J191,0)</f>
        <v>0</v>
      </c>
      <c r="BG191" s="253">
        <f>IF(N191="zákl. přenesená",J191,0)</f>
        <v>0</v>
      </c>
      <c r="BH191" s="253">
        <f>IF(N191="sníž. přenesená",J191,0)</f>
        <v>0</v>
      </c>
      <c r="BI191" s="253">
        <f>IF(N191="nulová",J191,0)</f>
        <v>0</v>
      </c>
      <c r="BJ191" s="16" t="s">
        <v>80</v>
      </c>
      <c r="BK191" s="253">
        <f>ROUND(I191*H191,2)</f>
        <v>0</v>
      </c>
      <c r="BL191" s="16" t="s">
        <v>168</v>
      </c>
      <c r="BM191" s="252" t="s">
        <v>230</v>
      </c>
    </row>
    <row r="192" s="2" customFormat="1">
      <c r="A192" s="37"/>
      <c r="B192" s="38"/>
      <c r="C192" s="39"/>
      <c r="D192" s="254" t="s">
        <v>170</v>
      </c>
      <c r="E192" s="39"/>
      <c r="F192" s="255" t="s">
        <v>231</v>
      </c>
      <c r="G192" s="39"/>
      <c r="H192" s="39"/>
      <c r="I192" s="209"/>
      <c r="J192" s="39"/>
      <c r="K192" s="39"/>
      <c r="L192" s="43"/>
      <c r="M192" s="256"/>
      <c r="N192" s="257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170</v>
      </c>
      <c r="AU192" s="16" t="s">
        <v>82</v>
      </c>
    </row>
    <row r="193" s="2" customFormat="1">
      <c r="A193" s="37"/>
      <c r="B193" s="38"/>
      <c r="C193" s="39"/>
      <c r="D193" s="258" t="s">
        <v>172</v>
      </c>
      <c r="E193" s="39"/>
      <c r="F193" s="259" t="s">
        <v>232</v>
      </c>
      <c r="G193" s="39"/>
      <c r="H193" s="39"/>
      <c r="I193" s="209"/>
      <c r="J193" s="39"/>
      <c r="K193" s="39"/>
      <c r="L193" s="43"/>
      <c r="M193" s="256"/>
      <c r="N193" s="257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172</v>
      </c>
      <c r="AU193" s="16" t="s">
        <v>82</v>
      </c>
    </row>
    <row r="194" s="2" customFormat="1">
      <c r="A194" s="37"/>
      <c r="B194" s="38"/>
      <c r="C194" s="39"/>
      <c r="D194" s="254" t="s">
        <v>189</v>
      </c>
      <c r="E194" s="39"/>
      <c r="F194" s="271" t="s">
        <v>190</v>
      </c>
      <c r="G194" s="39"/>
      <c r="H194" s="39"/>
      <c r="I194" s="209"/>
      <c r="J194" s="39"/>
      <c r="K194" s="39"/>
      <c r="L194" s="43"/>
      <c r="M194" s="256"/>
      <c r="N194" s="257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189</v>
      </c>
      <c r="AU194" s="16" t="s">
        <v>82</v>
      </c>
    </row>
    <row r="195" s="13" customFormat="1">
      <c r="A195" s="13"/>
      <c r="B195" s="260"/>
      <c r="C195" s="261"/>
      <c r="D195" s="254" t="s">
        <v>174</v>
      </c>
      <c r="E195" s="262" t="s">
        <v>1</v>
      </c>
      <c r="F195" s="263" t="s">
        <v>114</v>
      </c>
      <c r="G195" s="261"/>
      <c r="H195" s="264">
        <v>73.805000000000007</v>
      </c>
      <c r="I195" s="265"/>
      <c r="J195" s="261"/>
      <c r="K195" s="261"/>
      <c r="L195" s="266"/>
      <c r="M195" s="267"/>
      <c r="N195" s="268"/>
      <c r="O195" s="268"/>
      <c r="P195" s="268"/>
      <c r="Q195" s="268"/>
      <c r="R195" s="268"/>
      <c r="S195" s="268"/>
      <c r="T195" s="26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70" t="s">
        <v>174</v>
      </c>
      <c r="AU195" s="270" t="s">
        <v>82</v>
      </c>
      <c r="AV195" s="13" t="s">
        <v>82</v>
      </c>
      <c r="AW195" s="13" t="s">
        <v>30</v>
      </c>
      <c r="AX195" s="13" t="s">
        <v>80</v>
      </c>
      <c r="AY195" s="270" t="s">
        <v>161</v>
      </c>
    </row>
    <row r="196" s="2" customFormat="1" ht="24.15" customHeight="1">
      <c r="A196" s="37"/>
      <c r="B196" s="38"/>
      <c r="C196" s="241" t="s">
        <v>241</v>
      </c>
      <c r="D196" s="241" t="s">
        <v>163</v>
      </c>
      <c r="E196" s="242" t="s">
        <v>467</v>
      </c>
      <c r="F196" s="243" t="s">
        <v>468</v>
      </c>
      <c r="G196" s="244" t="s">
        <v>185</v>
      </c>
      <c r="H196" s="245">
        <v>0.878</v>
      </c>
      <c r="I196" s="246"/>
      <c r="J196" s="247">
        <f>ROUND(I196*H196,2)</f>
        <v>0</v>
      </c>
      <c r="K196" s="243" t="s">
        <v>167</v>
      </c>
      <c r="L196" s="43"/>
      <c r="M196" s="248" t="s">
        <v>1</v>
      </c>
      <c r="N196" s="249" t="s">
        <v>38</v>
      </c>
      <c r="O196" s="90"/>
      <c r="P196" s="250">
        <f>O196*H196</f>
        <v>0</v>
      </c>
      <c r="Q196" s="250">
        <v>0</v>
      </c>
      <c r="R196" s="250">
        <f>Q196*H196</f>
        <v>0</v>
      </c>
      <c r="S196" s="250">
        <v>0</v>
      </c>
      <c r="T196" s="25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52" t="s">
        <v>168</v>
      </c>
      <c r="AT196" s="252" t="s">
        <v>163</v>
      </c>
      <c r="AU196" s="252" t="s">
        <v>82</v>
      </c>
      <c r="AY196" s="16" t="s">
        <v>161</v>
      </c>
      <c r="BE196" s="253">
        <f>IF(N196="základní",J196,0)</f>
        <v>0</v>
      </c>
      <c r="BF196" s="253">
        <f>IF(N196="snížená",J196,0)</f>
        <v>0</v>
      </c>
      <c r="BG196" s="253">
        <f>IF(N196="zákl. přenesená",J196,0)</f>
        <v>0</v>
      </c>
      <c r="BH196" s="253">
        <f>IF(N196="sníž. přenesená",J196,0)</f>
        <v>0</v>
      </c>
      <c r="BI196" s="253">
        <f>IF(N196="nulová",J196,0)</f>
        <v>0</v>
      </c>
      <c r="BJ196" s="16" t="s">
        <v>80</v>
      </c>
      <c r="BK196" s="253">
        <f>ROUND(I196*H196,2)</f>
        <v>0</v>
      </c>
      <c r="BL196" s="16" t="s">
        <v>168</v>
      </c>
      <c r="BM196" s="252" t="s">
        <v>469</v>
      </c>
    </row>
    <row r="197" s="2" customFormat="1">
      <c r="A197" s="37"/>
      <c r="B197" s="38"/>
      <c r="C197" s="39"/>
      <c r="D197" s="254" t="s">
        <v>170</v>
      </c>
      <c r="E197" s="39"/>
      <c r="F197" s="255" t="s">
        <v>470</v>
      </c>
      <c r="G197" s="39"/>
      <c r="H197" s="39"/>
      <c r="I197" s="209"/>
      <c r="J197" s="39"/>
      <c r="K197" s="39"/>
      <c r="L197" s="43"/>
      <c r="M197" s="256"/>
      <c r="N197" s="257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170</v>
      </c>
      <c r="AU197" s="16" t="s">
        <v>82</v>
      </c>
    </row>
    <row r="198" s="2" customFormat="1">
      <c r="A198" s="37"/>
      <c r="B198" s="38"/>
      <c r="C198" s="39"/>
      <c r="D198" s="258" t="s">
        <v>172</v>
      </c>
      <c r="E198" s="39"/>
      <c r="F198" s="259" t="s">
        <v>471</v>
      </c>
      <c r="G198" s="39"/>
      <c r="H198" s="39"/>
      <c r="I198" s="209"/>
      <c r="J198" s="39"/>
      <c r="K198" s="39"/>
      <c r="L198" s="43"/>
      <c r="M198" s="256"/>
      <c r="N198" s="257"/>
      <c r="O198" s="90"/>
      <c r="P198" s="90"/>
      <c r="Q198" s="90"/>
      <c r="R198" s="90"/>
      <c r="S198" s="90"/>
      <c r="T198" s="9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172</v>
      </c>
      <c r="AU198" s="16" t="s">
        <v>82</v>
      </c>
    </row>
    <row r="199" s="13" customFormat="1">
      <c r="A199" s="13"/>
      <c r="B199" s="260"/>
      <c r="C199" s="261"/>
      <c r="D199" s="254" t="s">
        <v>174</v>
      </c>
      <c r="E199" s="262" t="s">
        <v>1</v>
      </c>
      <c r="F199" s="263" t="s">
        <v>891</v>
      </c>
      <c r="G199" s="261"/>
      <c r="H199" s="264">
        <v>0.878</v>
      </c>
      <c r="I199" s="265"/>
      <c r="J199" s="261"/>
      <c r="K199" s="261"/>
      <c r="L199" s="266"/>
      <c r="M199" s="267"/>
      <c r="N199" s="268"/>
      <c r="O199" s="268"/>
      <c r="P199" s="268"/>
      <c r="Q199" s="268"/>
      <c r="R199" s="268"/>
      <c r="S199" s="268"/>
      <c r="T199" s="26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70" t="s">
        <v>174</v>
      </c>
      <c r="AU199" s="270" t="s">
        <v>82</v>
      </c>
      <c r="AV199" s="13" t="s">
        <v>82</v>
      </c>
      <c r="AW199" s="13" t="s">
        <v>30</v>
      </c>
      <c r="AX199" s="13" t="s">
        <v>80</v>
      </c>
      <c r="AY199" s="270" t="s">
        <v>161</v>
      </c>
    </row>
    <row r="200" s="2" customFormat="1" ht="16.5" customHeight="1">
      <c r="A200" s="37"/>
      <c r="B200" s="38"/>
      <c r="C200" s="272" t="s">
        <v>248</v>
      </c>
      <c r="D200" s="272" t="s">
        <v>214</v>
      </c>
      <c r="E200" s="273" t="s">
        <v>473</v>
      </c>
      <c r="F200" s="274" t="s">
        <v>474</v>
      </c>
      <c r="G200" s="275" t="s">
        <v>222</v>
      </c>
      <c r="H200" s="276">
        <v>5.194</v>
      </c>
      <c r="I200" s="277"/>
      <c r="J200" s="278">
        <f>ROUND(I200*H200,2)</f>
        <v>0</v>
      </c>
      <c r="K200" s="274" t="s">
        <v>167</v>
      </c>
      <c r="L200" s="279"/>
      <c r="M200" s="280" t="s">
        <v>1</v>
      </c>
      <c r="N200" s="281" t="s">
        <v>38</v>
      </c>
      <c r="O200" s="90"/>
      <c r="P200" s="250">
        <f>O200*H200</f>
        <v>0</v>
      </c>
      <c r="Q200" s="250">
        <v>1</v>
      </c>
      <c r="R200" s="250">
        <f>Q200*H200</f>
        <v>5.194</v>
      </c>
      <c r="S200" s="250">
        <v>0</v>
      </c>
      <c r="T200" s="25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52" t="s">
        <v>217</v>
      </c>
      <c r="AT200" s="252" t="s">
        <v>214</v>
      </c>
      <c r="AU200" s="252" t="s">
        <v>82</v>
      </c>
      <c r="AY200" s="16" t="s">
        <v>161</v>
      </c>
      <c r="BE200" s="253">
        <f>IF(N200="základní",J200,0)</f>
        <v>0</v>
      </c>
      <c r="BF200" s="253">
        <f>IF(N200="snížená",J200,0)</f>
        <v>0</v>
      </c>
      <c r="BG200" s="253">
        <f>IF(N200="zákl. přenesená",J200,0)</f>
        <v>0</v>
      </c>
      <c r="BH200" s="253">
        <f>IF(N200="sníž. přenesená",J200,0)</f>
        <v>0</v>
      </c>
      <c r="BI200" s="253">
        <f>IF(N200="nulová",J200,0)</f>
        <v>0</v>
      </c>
      <c r="BJ200" s="16" t="s">
        <v>80</v>
      </c>
      <c r="BK200" s="253">
        <f>ROUND(I200*H200,2)</f>
        <v>0</v>
      </c>
      <c r="BL200" s="16" t="s">
        <v>168</v>
      </c>
      <c r="BM200" s="252" t="s">
        <v>475</v>
      </c>
    </row>
    <row r="201" s="2" customFormat="1">
      <c r="A201" s="37"/>
      <c r="B201" s="38"/>
      <c r="C201" s="39"/>
      <c r="D201" s="254" t="s">
        <v>170</v>
      </c>
      <c r="E201" s="39"/>
      <c r="F201" s="255" t="s">
        <v>474</v>
      </c>
      <c r="G201" s="39"/>
      <c r="H201" s="39"/>
      <c r="I201" s="209"/>
      <c r="J201" s="39"/>
      <c r="K201" s="39"/>
      <c r="L201" s="43"/>
      <c r="M201" s="256"/>
      <c r="N201" s="257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170</v>
      </c>
      <c r="AU201" s="16" t="s">
        <v>82</v>
      </c>
    </row>
    <row r="202" s="13" customFormat="1">
      <c r="A202" s="13"/>
      <c r="B202" s="260"/>
      <c r="C202" s="261"/>
      <c r="D202" s="254" t="s">
        <v>174</v>
      </c>
      <c r="E202" s="262" t="s">
        <v>1</v>
      </c>
      <c r="F202" s="263" t="s">
        <v>892</v>
      </c>
      <c r="G202" s="261"/>
      <c r="H202" s="264">
        <v>5.194</v>
      </c>
      <c r="I202" s="265"/>
      <c r="J202" s="261"/>
      <c r="K202" s="261"/>
      <c r="L202" s="266"/>
      <c r="M202" s="267"/>
      <c r="N202" s="268"/>
      <c r="O202" s="268"/>
      <c r="P202" s="268"/>
      <c r="Q202" s="268"/>
      <c r="R202" s="268"/>
      <c r="S202" s="268"/>
      <c r="T202" s="26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70" t="s">
        <v>174</v>
      </c>
      <c r="AU202" s="270" t="s">
        <v>82</v>
      </c>
      <c r="AV202" s="13" t="s">
        <v>82</v>
      </c>
      <c r="AW202" s="13" t="s">
        <v>30</v>
      </c>
      <c r="AX202" s="13" t="s">
        <v>80</v>
      </c>
      <c r="AY202" s="270" t="s">
        <v>161</v>
      </c>
    </row>
    <row r="203" s="12" customFormat="1" ht="22.8" customHeight="1">
      <c r="A203" s="12"/>
      <c r="B203" s="225"/>
      <c r="C203" s="226"/>
      <c r="D203" s="227" t="s">
        <v>72</v>
      </c>
      <c r="E203" s="239" t="s">
        <v>82</v>
      </c>
      <c r="F203" s="239" t="s">
        <v>893</v>
      </c>
      <c r="G203" s="226"/>
      <c r="H203" s="226"/>
      <c r="I203" s="229"/>
      <c r="J203" s="240">
        <f>BK203</f>
        <v>0</v>
      </c>
      <c r="K203" s="226"/>
      <c r="L203" s="231"/>
      <c r="M203" s="232"/>
      <c r="N203" s="233"/>
      <c r="O203" s="233"/>
      <c r="P203" s="234">
        <f>SUM(P204:P211)</f>
        <v>0</v>
      </c>
      <c r="Q203" s="233"/>
      <c r="R203" s="234">
        <f>SUM(R204:R211)</f>
        <v>2.5920000000000001</v>
      </c>
      <c r="S203" s="233"/>
      <c r="T203" s="235">
        <f>SUM(T204:T211)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36" t="s">
        <v>80</v>
      </c>
      <c r="AT203" s="237" t="s">
        <v>72</v>
      </c>
      <c r="AU203" s="237" t="s">
        <v>80</v>
      </c>
      <c r="AY203" s="236" t="s">
        <v>161</v>
      </c>
      <c r="BK203" s="238">
        <f>SUM(BK204:BK211)</f>
        <v>0</v>
      </c>
    </row>
    <row r="204" s="2" customFormat="1" ht="24.15" customHeight="1">
      <c r="A204" s="37"/>
      <c r="B204" s="38"/>
      <c r="C204" s="241" t="s">
        <v>255</v>
      </c>
      <c r="D204" s="241" t="s">
        <v>163</v>
      </c>
      <c r="E204" s="242" t="s">
        <v>894</v>
      </c>
      <c r="F204" s="243" t="s">
        <v>895</v>
      </c>
      <c r="G204" s="244" t="s">
        <v>185</v>
      </c>
      <c r="H204" s="245">
        <v>1.2</v>
      </c>
      <c r="I204" s="246"/>
      <c r="J204" s="247">
        <f>ROUND(I204*H204,2)</f>
        <v>0</v>
      </c>
      <c r="K204" s="243" t="s">
        <v>167</v>
      </c>
      <c r="L204" s="43"/>
      <c r="M204" s="248" t="s">
        <v>1</v>
      </c>
      <c r="N204" s="249" t="s">
        <v>38</v>
      </c>
      <c r="O204" s="90"/>
      <c r="P204" s="250">
        <f>O204*H204</f>
        <v>0</v>
      </c>
      <c r="Q204" s="250">
        <v>2.1600000000000001</v>
      </c>
      <c r="R204" s="250">
        <f>Q204*H204</f>
        <v>2.5920000000000001</v>
      </c>
      <c r="S204" s="250">
        <v>0</v>
      </c>
      <c r="T204" s="25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52" t="s">
        <v>168</v>
      </c>
      <c r="AT204" s="252" t="s">
        <v>163</v>
      </c>
      <c r="AU204" s="252" t="s">
        <v>82</v>
      </c>
      <c r="AY204" s="16" t="s">
        <v>161</v>
      </c>
      <c r="BE204" s="253">
        <f>IF(N204="základní",J204,0)</f>
        <v>0</v>
      </c>
      <c r="BF204" s="253">
        <f>IF(N204="snížená",J204,0)</f>
        <v>0</v>
      </c>
      <c r="BG204" s="253">
        <f>IF(N204="zákl. přenesená",J204,0)</f>
        <v>0</v>
      </c>
      <c r="BH204" s="253">
        <f>IF(N204="sníž. přenesená",J204,0)</f>
        <v>0</v>
      </c>
      <c r="BI204" s="253">
        <f>IF(N204="nulová",J204,0)</f>
        <v>0</v>
      </c>
      <c r="BJ204" s="16" t="s">
        <v>80</v>
      </c>
      <c r="BK204" s="253">
        <f>ROUND(I204*H204,2)</f>
        <v>0</v>
      </c>
      <c r="BL204" s="16" t="s">
        <v>168</v>
      </c>
      <c r="BM204" s="252" t="s">
        <v>896</v>
      </c>
    </row>
    <row r="205" s="2" customFormat="1">
      <c r="A205" s="37"/>
      <c r="B205" s="38"/>
      <c r="C205" s="39"/>
      <c r="D205" s="254" t="s">
        <v>170</v>
      </c>
      <c r="E205" s="39"/>
      <c r="F205" s="255" t="s">
        <v>897</v>
      </c>
      <c r="G205" s="39"/>
      <c r="H205" s="39"/>
      <c r="I205" s="209"/>
      <c r="J205" s="39"/>
      <c r="K205" s="39"/>
      <c r="L205" s="43"/>
      <c r="M205" s="256"/>
      <c r="N205" s="257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170</v>
      </c>
      <c r="AU205" s="16" t="s">
        <v>82</v>
      </c>
    </row>
    <row r="206" s="2" customFormat="1">
      <c r="A206" s="37"/>
      <c r="B206" s="38"/>
      <c r="C206" s="39"/>
      <c r="D206" s="258" t="s">
        <v>172</v>
      </c>
      <c r="E206" s="39"/>
      <c r="F206" s="259" t="s">
        <v>898</v>
      </c>
      <c r="G206" s="39"/>
      <c r="H206" s="39"/>
      <c r="I206" s="209"/>
      <c r="J206" s="39"/>
      <c r="K206" s="39"/>
      <c r="L206" s="43"/>
      <c r="M206" s="256"/>
      <c r="N206" s="257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172</v>
      </c>
      <c r="AU206" s="16" t="s">
        <v>82</v>
      </c>
    </row>
    <row r="207" s="13" customFormat="1">
      <c r="A207" s="13"/>
      <c r="B207" s="260"/>
      <c r="C207" s="261"/>
      <c r="D207" s="254" t="s">
        <v>174</v>
      </c>
      <c r="E207" s="262" t="s">
        <v>1</v>
      </c>
      <c r="F207" s="263" t="s">
        <v>899</v>
      </c>
      <c r="G207" s="261"/>
      <c r="H207" s="264">
        <v>1.2</v>
      </c>
      <c r="I207" s="265"/>
      <c r="J207" s="261"/>
      <c r="K207" s="261"/>
      <c r="L207" s="266"/>
      <c r="M207" s="267"/>
      <c r="N207" s="268"/>
      <c r="O207" s="268"/>
      <c r="P207" s="268"/>
      <c r="Q207" s="268"/>
      <c r="R207" s="268"/>
      <c r="S207" s="268"/>
      <c r="T207" s="26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70" t="s">
        <v>174</v>
      </c>
      <c r="AU207" s="270" t="s">
        <v>82</v>
      </c>
      <c r="AV207" s="13" t="s">
        <v>82</v>
      </c>
      <c r="AW207" s="13" t="s">
        <v>30</v>
      </c>
      <c r="AX207" s="13" t="s">
        <v>80</v>
      </c>
      <c r="AY207" s="270" t="s">
        <v>161</v>
      </c>
    </row>
    <row r="208" s="2" customFormat="1" ht="24.15" customHeight="1">
      <c r="A208" s="37"/>
      <c r="B208" s="38"/>
      <c r="C208" s="241" t="s">
        <v>262</v>
      </c>
      <c r="D208" s="241" t="s">
        <v>163</v>
      </c>
      <c r="E208" s="242" t="s">
        <v>900</v>
      </c>
      <c r="F208" s="243" t="s">
        <v>901</v>
      </c>
      <c r="G208" s="244" t="s">
        <v>185</v>
      </c>
      <c r="H208" s="245">
        <v>2.3999999999999999</v>
      </c>
      <c r="I208" s="246"/>
      <c r="J208" s="247">
        <f>ROUND(I208*H208,2)</f>
        <v>0</v>
      </c>
      <c r="K208" s="243" t="s">
        <v>167</v>
      </c>
      <c r="L208" s="43"/>
      <c r="M208" s="248" t="s">
        <v>1</v>
      </c>
      <c r="N208" s="249" t="s">
        <v>38</v>
      </c>
      <c r="O208" s="90"/>
      <c r="P208" s="250">
        <f>O208*H208</f>
        <v>0</v>
      </c>
      <c r="Q208" s="250">
        <v>0</v>
      </c>
      <c r="R208" s="250">
        <f>Q208*H208</f>
        <v>0</v>
      </c>
      <c r="S208" s="250">
        <v>0</v>
      </c>
      <c r="T208" s="25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52" t="s">
        <v>168</v>
      </c>
      <c r="AT208" s="252" t="s">
        <v>163</v>
      </c>
      <c r="AU208" s="252" t="s">
        <v>82</v>
      </c>
      <c r="AY208" s="16" t="s">
        <v>161</v>
      </c>
      <c r="BE208" s="253">
        <f>IF(N208="základní",J208,0)</f>
        <v>0</v>
      </c>
      <c r="BF208" s="253">
        <f>IF(N208="snížená",J208,0)</f>
        <v>0</v>
      </c>
      <c r="BG208" s="253">
        <f>IF(N208="zákl. přenesená",J208,0)</f>
        <v>0</v>
      </c>
      <c r="BH208" s="253">
        <f>IF(N208="sníž. přenesená",J208,0)</f>
        <v>0</v>
      </c>
      <c r="BI208" s="253">
        <f>IF(N208="nulová",J208,0)</f>
        <v>0</v>
      </c>
      <c r="BJ208" s="16" t="s">
        <v>80</v>
      </c>
      <c r="BK208" s="253">
        <f>ROUND(I208*H208,2)</f>
        <v>0</v>
      </c>
      <c r="BL208" s="16" t="s">
        <v>168</v>
      </c>
      <c r="BM208" s="252" t="s">
        <v>902</v>
      </c>
    </row>
    <row r="209" s="2" customFormat="1">
      <c r="A209" s="37"/>
      <c r="B209" s="38"/>
      <c r="C209" s="39"/>
      <c r="D209" s="254" t="s">
        <v>170</v>
      </c>
      <c r="E209" s="39"/>
      <c r="F209" s="255" t="s">
        <v>903</v>
      </c>
      <c r="G209" s="39"/>
      <c r="H209" s="39"/>
      <c r="I209" s="209"/>
      <c r="J209" s="39"/>
      <c r="K209" s="39"/>
      <c r="L209" s="43"/>
      <c r="M209" s="256"/>
      <c r="N209" s="257"/>
      <c r="O209" s="90"/>
      <c r="P209" s="90"/>
      <c r="Q209" s="90"/>
      <c r="R209" s="90"/>
      <c r="S209" s="90"/>
      <c r="T209" s="91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170</v>
      </c>
      <c r="AU209" s="16" t="s">
        <v>82</v>
      </c>
    </row>
    <row r="210" s="2" customFormat="1">
      <c r="A210" s="37"/>
      <c r="B210" s="38"/>
      <c r="C210" s="39"/>
      <c r="D210" s="258" t="s">
        <v>172</v>
      </c>
      <c r="E210" s="39"/>
      <c r="F210" s="259" t="s">
        <v>904</v>
      </c>
      <c r="G210" s="39"/>
      <c r="H210" s="39"/>
      <c r="I210" s="209"/>
      <c r="J210" s="39"/>
      <c r="K210" s="39"/>
      <c r="L210" s="43"/>
      <c r="M210" s="256"/>
      <c r="N210" s="257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172</v>
      </c>
      <c r="AU210" s="16" t="s">
        <v>82</v>
      </c>
    </row>
    <row r="211" s="13" customFormat="1">
      <c r="A211" s="13"/>
      <c r="B211" s="260"/>
      <c r="C211" s="261"/>
      <c r="D211" s="254" t="s">
        <v>174</v>
      </c>
      <c r="E211" s="262" t="s">
        <v>1</v>
      </c>
      <c r="F211" s="263" t="s">
        <v>905</v>
      </c>
      <c r="G211" s="261"/>
      <c r="H211" s="264">
        <v>2.3999999999999999</v>
      </c>
      <c r="I211" s="265"/>
      <c r="J211" s="261"/>
      <c r="K211" s="261"/>
      <c r="L211" s="266"/>
      <c r="M211" s="267"/>
      <c r="N211" s="268"/>
      <c r="O211" s="268"/>
      <c r="P211" s="268"/>
      <c r="Q211" s="268"/>
      <c r="R211" s="268"/>
      <c r="S211" s="268"/>
      <c r="T211" s="26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70" t="s">
        <v>174</v>
      </c>
      <c r="AU211" s="270" t="s">
        <v>82</v>
      </c>
      <c r="AV211" s="13" t="s">
        <v>82</v>
      </c>
      <c r="AW211" s="13" t="s">
        <v>30</v>
      </c>
      <c r="AX211" s="13" t="s">
        <v>80</v>
      </c>
      <c r="AY211" s="270" t="s">
        <v>161</v>
      </c>
    </row>
    <row r="212" s="12" customFormat="1" ht="22.8" customHeight="1">
      <c r="A212" s="12"/>
      <c r="B212" s="225"/>
      <c r="C212" s="226"/>
      <c r="D212" s="227" t="s">
        <v>72</v>
      </c>
      <c r="E212" s="239" t="s">
        <v>182</v>
      </c>
      <c r="F212" s="239" t="s">
        <v>654</v>
      </c>
      <c r="G212" s="226"/>
      <c r="H212" s="226"/>
      <c r="I212" s="229"/>
      <c r="J212" s="240">
        <f>BK212</f>
        <v>0</v>
      </c>
      <c r="K212" s="226"/>
      <c r="L212" s="231"/>
      <c r="M212" s="232"/>
      <c r="N212" s="233"/>
      <c r="O212" s="233"/>
      <c r="P212" s="234">
        <f>SUM(P213:P218)</f>
        <v>0</v>
      </c>
      <c r="Q212" s="233"/>
      <c r="R212" s="234">
        <f>SUM(R213:R218)</f>
        <v>6.5294400000000001</v>
      </c>
      <c r="S212" s="233"/>
      <c r="T212" s="235">
        <f>SUM(T213:T218)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36" t="s">
        <v>80</v>
      </c>
      <c r="AT212" s="237" t="s">
        <v>72</v>
      </c>
      <c r="AU212" s="237" t="s">
        <v>80</v>
      </c>
      <c r="AY212" s="236" t="s">
        <v>161</v>
      </c>
      <c r="BK212" s="238">
        <f>SUM(BK213:BK218)</f>
        <v>0</v>
      </c>
    </row>
    <row r="213" s="2" customFormat="1" ht="21.75" customHeight="1">
      <c r="A213" s="37"/>
      <c r="B213" s="38"/>
      <c r="C213" s="241" t="s">
        <v>8</v>
      </c>
      <c r="D213" s="241" t="s">
        <v>163</v>
      </c>
      <c r="E213" s="242" t="s">
        <v>906</v>
      </c>
      <c r="F213" s="243" t="s">
        <v>907</v>
      </c>
      <c r="G213" s="244" t="s">
        <v>285</v>
      </c>
      <c r="H213" s="245">
        <v>10</v>
      </c>
      <c r="I213" s="246"/>
      <c r="J213" s="247">
        <f>ROUND(I213*H213,2)</f>
        <v>0</v>
      </c>
      <c r="K213" s="243" t="s">
        <v>1</v>
      </c>
      <c r="L213" s="43"/>
      <c r="M213" s="248" t="s">
        <v>1</v>
      </c>
      <c r="N213" s="249" t="s">
        <v>38</v>
      </c>
      <c r="O213" s="90"/>
      <c r="P213" s="250">
        <f>O213*H213</f>
        <v>0</v>
      </c>
      <c r="Q213" s="250">
        <v>0.55374000000000001</v>
      </c>
      <c r="R213" s="250">
        <f>Q213*H213</f>
        <v>5.5373999999999999</v>
      </c>
      <c r="S213" s="250">
        <v>0</v>
      </c>
      <c r="T213" s="25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52" t="s">
        <v>168</v>
      </c>
      <c r="AT213" s="252" t="s">
        <v>163</v>
      </c>
      <c r="AU213" s="252" t="s">
        <v>82</v>
      </c>
      <c r="AY213" s="16" t="s">
        <v>161</v>
      </c>
      <c r="BE213" s="253">
        <f>IF(N213="základní",J213,0)</f>
        <v>0</v>
      </c>
      <c r="BF213" s="253">
        <f>IF(N213="snížená",J213,0)</f>
        <v>0</v>
      </c>
      <c r="BG213" s="253">
        <f>IF(N213="zákl. přenesená",J213,0)</f>
        <v>0</v>
      </c>
      <c r="BH213" s="253">
        <f>IF(N213="sníž. přenesená",J213,0)</f>
        <v>0</v>
      </c>
      <c r="BI213" s="253">
        <f>IF(N213="nulová",J213,0)</f>
        <v>0</v>
      </c>
      <c r="BJ213" s="16" t="s">
        <v>80</v>
      </c>
      <c r="BK213" s="253">
        <f>ROUND(I213*H213,2)</f>
        <v>0</v>
      </c>
      <c r="BL213" s="16" t="s">
        <v>168</v>
      </c>
      <c r="BM213" s="252" t="s">
        <v>908</v>
      </c>
    </row>
    <row r="214" s="2" customFormat="1">
      <c r="A214" s="37"/>
      <c r="B214" s="38"/>
      <c r="C214" s="39"/>
      <c r="D214" s="254" t="s">
        <v>170</v>
      </c>
      <c r="E214" s="39"/>
      <c r="F214" s="255" t="s">
        <v>909</v>
      </c>
      <c r="G214" s="39"/>
      <c r="H214" s="39"/>
      <c r="I214" s="209"/>
      <c r="J214" s="39"/>
      <c r="K214" s="39"/>
      <c r="L214" s="43"/>
      <c r="M214" s="256"/>
      <c r="N214" s="257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170</v>
      </c>
      <c r="AU214" s="16" t="s">
        <v>82</v>
      </c>
    </row>
    <row r="215" s="13" customFormat="1">
      <c r="A215" s="13"/>
      <c r="B215" s="260"/>
      <c r="C215" s="261"/>
      <c r="D215" s="254" t="s">
        <v>174</v>
      </c>
      <c r="E215" s="262" t="s">
        <v>1</v>
      </c>
      <c r="F215" s="263" t="s">
        <v>234</v>
      </c>
      <c r="G215" s="261"/>
      <c r="H215" s="264">
        <v>10</v>
      </c>
      <c r="I215" s="265"/>
      <c r="J215" s="261"/>
      <c r="K215" s="261"/>
      <c r="L215" s="266"/>
      <c r="M215" s="267"/>
      <c r="N215" s="268"/>
      <c r="O215" s="268"/>
      <c r="P215" s="268"/>
      <c r="Q215" s="268"/>
      <c r="R215" s="268"/>
      <c r="S215" s="268"/>
      <c r="T215" s="26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70" t="s">
        <v>174</v>
      </c>
      <c r="AU215" s="270" t="s">
        <v>82</v>
      </c>
      <c r="AV215" s="13" t="s">
        <v>82</v>
      </c>
      <c r="AW215" s="13" t="s">
        <v>30</v>
      </c>
      <c r="AX215" s="13" t="s">
        <v>80</v>
      </c>
      <c r="AY215" s="270" t="s">
        <v>161</v>
      </c>
    </row>
    <row r="216" s="2" customFormat="1" ht="24.15" customHeight="1">
      <c r="A216" s="37"/>
      <c r="B216" s="38"/>
      <c r="C216" s="241" t="s">
        <v>275</v>
      </c>
      <c r="D216" s="241" t="s">
        <v>163</v>
      </c>
      <c r="E216" s="242" t="s">
        <v>910</v>
      </c>
      <c r="F216" s="243" t="s">
        <v>911</v>
      </c>
      <c r="G216" s="244" t="s">
        <v>294</v>
      </c>
      <c r="H216" s="245">
        <v>2</v>
      </c>
      <c r="I216" s="246"/>
      <c r="J216" s="247">
        <f>ROUND(I216*H216,2)</f>
        <v>0</v>
      </c>
      <c r="K216" s="243" t="s">
        <v>1</v>
      </c>
      <c r="L216" s="43"/>
      <c r="M216" s="248" t="s">
        <v>1</v>
      </c>
      <c r="N216" s="249" t="s">
        <v>38</v>
      </c>
      <c r="O216" s="90"/>
      <c r="P216" s="250">
        <f>O216*H216</f>
        <v>0</v>
      </c>
      <c r="Q216" s="250">
        <v>0.49602000000000002</v>
      </c>
      <c r="R216" s="250">
        <f>Q216*H216</f>
        <v>0.99204000000000003</v>
      </c>
      <c r="S216" s="250">
        <v>0</v>
      </c>
      <c r="T216" s="25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52" t="s">
        <v>168</v>
      </c>
      <c r="AT216" s="252" t="s">
        <v>163</v>
      </c>
      <c r="AU216" s="252" t="s">
        <v>82</v>
      </c>
      <c r="AY216" s="16" t="s">
        <v>161</v>
      </c>
      <c r="BE216" s="253">
        <f>IF(N216="základní",J216,0)</f>
        <v>0</v>
      </c>
      <c r="BF216" s="253">
        <f>IF(N216="snížená",J216,0)</f>
        <v>0</v>
      </c>
      <c r="BG216" s="253">
        <f>IF(N216="zákl. přenesená",J216,0)</f>
        <v>0</v>
      </c>
      <c r="BH216" s="253">
        <f>IF(N216="sníž. přenesená",J216,0)</f>
        <v>0</v>
      </c>
      <c r="BI216" s="253">
        <f>IF(N216="nulová",J216,0)</f>
        <v>0</v>
      </c>
      <c r="BJ216" s="16" t="s">
        <v>80</v>
      </c>
      <c r="BK216" s="253">
        <f>ROUND(I216*H216,2)</f>
        <v>0</v>
      </c>
      <c r="BL216" s="16" t="s">
        <v>168</v>
      </c>
      <c r="BM216" s="252" t="s">
        <v>912</v>
      </c>
    </row>
    <row r="217" s="2" customFormat="1">
      <c r="A217" s="37"/>
      <c r="B217" s="38"/>
      <c r="C217" s="39"/>
      <c r="D217" s="254" t="s">
        <v>170</v>
      </c>
      <c r="E217" s="39"/>
      <c r="F217" s="255" t="s">
        <v>913</v>
      </c>
      <c r="G217" s="39"/>
      <c r="H217" s="39"/>
      <c r="I217" s="209"/>
      <c r="J217" s="39"/>
      <c r="K217" s="39"/>
      <c r="L217" s="43"/>
      <c r="M217" s="256"/>
      <c r="N217" s="257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170</v>
      </c>
      <c r="AU217" s="16" t="s">
        <v>82</v>
      </c>
    </row>
    <row r="218" s="13" customFormat="1">
      <c r="A218" s="13"/>
      <c r="B218" s="260"/>
      <c r="C218" s="261"/>
      <c r="D218" s="254" t="s">
        <v>174</v>
      </c>
      <c r="E218" s="262" t="s">
        <v>1</v>
      </c>
      <c r="F218" s="263" t="s">
        <v>82</v>
      </c>
      <c r="G218" s="261"/>
      <c r="H218" s="264">
        <v>2</v>
      </c>
      <c r="I218" s="265"/>
      <c r="J218" s="261"/>
      <c r="K218" s="261"/>
      <c r="L218" s="266"/>
      <c r="M218" s="267"/>
      <c r="N218" s="268"/>
      <c r="O218" s="268"/>
      <c r="P218" s="268"/>
      <c r="Q218" s="268"/>
      <c r="R218" s="268"/>
      <c r="S218" s="268"/>
      <c r="T218" s="26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70" t="s">
        <v>174</v>
      </c>
      <c r="AU218" s="270" t="s">
        <v>82</v>
      </c>
      <c r="AV218" s="13" t="s">
        <v>82</v>
      </c>
      <c r="AW218" s="13" t="s">
        <v>30</v>
      </c>
      <c r="AX218" s="13" t="s">
        <v>80</v>
      </c>
      <c r="AY218" s="270" t="s">
        <v>161</v>
      </c>
    </row>
    <row r="219" s="12" customFormat="1" ht="22.8" customHeight="1">
      <c r="A219" s="12"/>
      <c r="B219" s="225"/>
      <c r="C219" s="226"/>
      <c r="D219" s="227" t="s">
        <v>72</v>
      </c>
      <c r="E219" s="239" t="s">
        <v>168</v>
      </c>
      <c r="F219" s="239" t="s">
        <v>493</v>
      </c>
      <c r="G219" s="226"/>
      <c r="H219" s="226"/>
      <c r="I219" s="229"/>
      <c r="J219" s="240">
        <f>BK219</f>
        <v>0</v>
      </c>
      <c r="K219" s="226"/>
      <c r="L219" s="231"/>
      <c r="M219" s="232"/>
      <c r="N219" s="233"/>
      <c r="O219" s="233"/>
      <c r="P219" s="234">
        <f>SUM(P220:P223)</f>
        <v>0</v>
      </c>
      <c r="Q219" s="233"/>
      <c r="R219" s="234">
        <f>SUM(R220:R223)</f>
        <v>0</v>
      </c>
      <c r="S219" s="233"/>
      <c r="T219" s="235">
        <f>SUM(T220:T223)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36" t="s">
        <v>80</v>
      </c>
      <c r="AT219" s="237" t="s">
        <v>72</v>
      </c>
      <c r="AU219" s="237" t="s">
        <v>80</v>
      </c>
      <c r="AY219" s="236" t="s">
        <v>161</v>
      </c>
      <c r="BK219" s="238">
        <f>SUM(BK220:BK223)</f>
        <v>0</v>
      </c>
    </row>
    <row r="220" s="2" customFormat="1" ht="16.5" customHeight="1">
      <c r="A220" s="37"/>
      <c r="B220" s="38"/>
      <c r="C220" s="241" t="s">
        <v>282</v>
      </c>
      <c r="D220" s="241" t="s">
        <v>163</v>
      </c>
      <c r="E220" s="242" t="s">
        <v>494</v>
      </c>
      <c r="F220" s="243" t="s">
        <v>495</v>
      </c>
      <c r="G220" s="244" t="s">
        <v>185</v>
      </c>
      <c r="H220" s="245">
        <v>0.22500000000000001</v>
      </c>
      <c r="I220" s="246"/>
      <c r="J220" s="247">
        <f>ROUND(I220*H220,2)</f>
        <v>0</v>
      </c>
      <c r="K220" s="243" t="s">
        <v>167</v>
      </c>
      <c r="L220" s="43"/>
      <c r="M220" s="248" t="s">
        <v>1</v>
      </c>
      <c r="N220" s="249" t="s">
        <v>38</v>
      </c>
      <c r="O220" s="90"/>
      <c r="P220" s="250">
        <f>O220*H220</f>
        <v>0</v>
      </c>
      <c r="Q220" s="250">
        <v>0</v>
      </c>
      <c r="R220" s="250">
        <f>Q220*H220</f>
        <v>0</v>
      </c>
      <c r="S220" s="250">
        <v>0</v>
      </c>
      <c r="T220" s="25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52" t="s">
        <v>168</v>
      </c>
      <c r="AT220" s="252" t="s">
        <v>163</v>
      </c>
      <c r="AU220" s="252" t="s">
        <v>82</v>
      </c>
      <c r="AY220" s="16" t="s">
        <v>161</v>
      </c>
      <c r="BE220" s="253">
        <f>IF(N220="základní",J220,0)</f>
        <v>0</v>
      </c>
      <c r="BF220" s="253">
        <f>IF(N220="snížená",J220,0)</f>
        <v>0</v>
      </c>
      <c r="BG220" s="253">
        <f>IF(N220="zákl. přenesená",J220,0)</f>
        <v>0</v>
      </c>
      <c r="BH220" s="253">
        <f>IF(N220="sníž. přenesená",J220,0)</f>
        <v>0</v>
      </c>
      <c r="BI220" s="253">
        <f>IF(N220="nulová",J220,0)</f>
        <v>0</v>
      </c>
      <c r="BJ220" s="16" t="s">
        <v>80</v>
      </c>
      <c r="BK220" s="253">
        <f>ROUND(I220*H220,2)</f>
        <v>0</v>
      </c>
      <c r="BL220" s="16" t="s">
        <v>168</v>
      </c>
      <c r="BM220" s="252" t="s">
        <v>496</v>
      </c>
    </row>
    <row r="221" s="2" customFormat="1">
      <c r="A221" s="37"/>
      <c r="B221" s="38"/>
      <c r="C221" s="39"/>
      <c r="D221" s="254" t="s">
        <v>170</v>
      </c>
      <c r="E221" s="39"/>
      <c r="F221" s="255" t="s">
        <v>497</v>
      </c>
      <c r="G221" s="39"/>
      <c r="H221" s="39"/>
      <c r="I221" s="209"/>
      <c r="J221" s="39"/>
      <c r="K221" s="39"/>
      <c r="L221" s="43"/>
      <c r="M221" s="256"/>
      <c r="N221" s="257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170</v>
      </c>
      <c r="AU221" s="16" t="s">
        <v>82</v>
      </c>
    </row>
    <row r="222" s="2" customFormat="1">
      <c r="A222" s="37"/>
      <c r="B222" s="38"/>
      <c r="C222" s="39"/>
      <c r="D222" s="258" t="s">
        <v>172</v>
      </c>
      <c r="E222" s="39"/>
      <c r="F222" s="259" t="s">
        <v>498</v>
      </c>
      <c r="G222" s="39"/>
      <c r="H222" s="39"/>
      <c r="I222" s="209"/>
      <c r="J222" s="39"/>
      <c r="K222" s="39"/>
      <c r="L222" s="43"/>
      <c r="M222" s="256"/>
      <c r="N222" s="257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172</v>
      </c>
      <c r="AU222" s="16" t="s">
        <v>82</v>
      </c>
    </row>
    <row r="223" s="13" customFormat="1">
      <c r="A223" s="13"/>
      <c r="B223" s="260"/>
      <c r="C223" s="261"/>
      <c r="D223" s="254" t="s">
        <v>174</v>
      </c>
      <c r="E223" s="262" t="s">
        <v>1</v>
      </c>
      <c r="F223" s="263" t="s">
        <v>914</v>
      </c>
      <c r="G223" s="261"/>
      <c r="H223" s="264">
        <v>0.22500000000000001</v>
      </c>
      <c r="I223" s="265"/>
      <c r="J223" s="261"/>
      <c r="K223" s="261"/>
      <c r="L223" s="266"/>
      <c r="M223" s="267"/>
      <c r="N223" s="268"/>
      <c r="O223" s="268"/>
      <c r="P223" s="268"/>
      <c r="Q223" s="268"/>
      <c r="R223" s="268"/>
      <c r="S223" s="268"/>
      <c r="T223" s="26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70" t="s">
        <v>174</v>
      </c>
      <c r="AU223" s="270" t="s">
        <v>82</v>
      </c>
      <c r="AV223" s="13" t="s">
        <v>82</v>
      </c>
      <c r="AW223" s="13" t="s">
        <v>30</v>
      </c>
      <c r="AX223" s="13" t="s">
        <v>80</v>
      </c>
      <c r="AY223" s="270" t="s">
        <v>161</v>
      </c>
    </row>
    <row r="224" s="12" customFormat="1" ht="22.8" customHeight="1">
      <c r="A224" s="12"/>
      <c r="B224" s="225"/>
      <c r="C224" s="226"/>
      <c r="D224" s="227" t="s">
        <v>72</v>
      </c>
      <c r="E224" s="239" t="s">
        <v>199</v>
      </c>
      <c r="F224" s="239" t="s">
        <v>233</v>
      </c>
      <c r="G224" s="226"/>
      <c r="H224" s="226"/>
      <c r="I224" s="229"/>
      <c r="J224" s="240">
        <f>BK224</f>
        <v>0</v>
      </c>
      <c r="K224" s="226"/>
      <c r="L224" s="231"/>
      <c r="M224" s="232"/>
      <c r="N224" s="233"/>
      <c r="O224" s="233"/>
      <c r="P224" s="234">
        <f>SUM(P225:P234)</f>
        <v>0</v>
      </c>
      <c r="Q224" s="233"/>
      <c r="R224" s="234">
        <f>SUM(R225:R234)</f>
        <v>9.2699999999999996</v>
      </c>
      <c r="S224" s="233"/>
      <c r="T224" s="235">
        <f>SUM(T225:T234)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36" t="s">
        <v>80</v>
      </c>
      <c r="AT224" s="237" t="s">
        <v>72</v>
      </c>
      <c r="AU224" s="237" t="s">
        <v>80</v>
      </c>
      <c r="AY224" s="236" t="s">
        <v>161</v>
      </c>
      <c r="BK224" s="238">
        <f>SUM(BK225:BK234)</f>
        <v>0</v>
      </c>
    </row>
    <row r="225" s="2" customFormat="1" ht="16.5" customHeight="1">
      <c r="A225" s="37"/>
      <c r="B225" s="38"/>
      <c r="C225" s="241" t="s">
        <v>291</v>
      </c>
      <c r="D225" s="241" t="s">
        <v>163</v>
      </c>
      <c r="E225" s="242" t="s">
        <v>500</v>
      </c>
      <c r="F225" s="243" t="s">
        <v>501</v>
      </c>
      <c r="G225" s="244" t="s">
        <v>166</v>
      </c>
      <c r="H225" s="245">
        <v>45</v>
      </c>
      <c r="I225" s="246"/>
      <c r="J225" s="247">
        <f>ROUND(I225*H225,2)</f>
        <v>0</v>
      </c>
      <c r="K225" s="243" t="s">
        <v>167</v>
      </c>
      <c r="L225" s="43"/>
      <c r="M225" s="248" t="s">
        <v>1</v>
      </c>
      <c r="N225" s="249" t="s">
        <v>38</v>
      </c>
      <c r="O225" s="90"/>
      <c r="P225" s="250">
        <f>O225*H225</f>
        <v>0</v>
      </c>
      <c r="Q225" s="250">
        <v>0</v>
      </c>
      <c r="R225" s="250">
        <f>Q225*H225</f>
        <v>0</v>
      </c>
      <c r="S225" s="250">
        <v>0</v>
      </c>
      <c r="T225" s="251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52" t="s">
        <v>168</v>
      </c>
      <c r="AT225" s="252" t="s">
        <v>163</v>
      </c>
      <c r="AU225" s="252" t="s">
        <v>82</v>
      </c>
      <c r="AY225" s="16" t="s">
        <v>161</v>
      </c>
      <c r="BE225" s="253">
        <f>IF(N225="základní",J225,0)</f>
        <v>0</v>
      </c>
      <c r="BF225" s="253">
        <f>IF(N225="snížená",J225,0)</f>
        <v>0</v>
      </c>
      <c r="BG225" s="253">
        <f>IF(N225="zákl. přenesená",J225,0)</f>
        <v>0</v>
      </c>
      <c r="BH225" s="253">
        <f>IF(N225="sníž. přenesená",J225,0)</f>
        <v>0</v>
      </c>
      <c r="BI225" s="253">
        <f>IF(N225="nulová",J225,0)</f>
        <v>0</v>
      </c>
      <c r="BJ225" s="16" t="s">
        <v>80</v>
      </c>
      <c r="BK225" s="253">
        <f>ROUND(I225*H225,2)</f>
        <v>0</v>
      </c>
      <c r="BL225" s="16" t="s">
        <v>168</v>
      </c>
      <c r="BM225" s="252" t="s">
        <v>502</v>
      </c>
    </row>
    <row r="226" s="2" customFormat="1">
      <c r="A226" s="37"/>
      <c r="B226" s="38"/>
      <c r="C226" s="39"/>
      <c r="D226" s="254" t="s">
        <v>170</v>
      </c>
      <c r="E226" s="39"/>
      <c r="F226" s="255" t="s">
        <v>503</v>
      </c>
      <c r="G226" s="39"/>
      <c r="H226" s="39"/>
      <c r="I226" s="209"/>
      <c r="J226" s="39"/>
      <c r="K226" s="39"/>
      <c r="L226" s="43"/>
      <c r="M226" s="256"/>
      <c r="N226" s="257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170</v>
      </c>
      <c r="AU226" s="16" t="s">
        <v>82</v>
      </c>
    </row>
    <row r="227" s="2" customFormat="1">
      <c r="A227" s="37"/>
      <c r="B227" s="38"/>
      <c r="C227" s="39"/>
      <c r="D227" s="258" t="s">
        <v>172</v>
      </c>
      <c r="E227" s="39"/>
      <c r="F227" s="259" t="s">
        <v>504</v>
      </c>
      <c r="G227" s="39"/>
      <c r="H227" s="39"/>
      <c r="I227" s="209"/>
      <c r="J227" s="39"/>
      <c r="K227" s="39"/>
      <c r="L227" s="43"/>
      <c r="M227" s="256"/>
      <c r="N227" s="257"/>
      <c r="O227" s="90"/>
      <c r="P227" s="90"/>
      <c r="Q227" s="90"/>
      <c r="R227" s="90"/>
      <c r="S227" s="90"/>
      <c r="T227" s="91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172</v>
      </c>
      <c r="AU227" s="16" t="s">
        <v>82</v>
      </c>
    </row>
    <row r="228" s="13" customFormat="1">
      <c r="A228" s="13"/>
      <c r="B228" s="260"/>
      <c r="C228" s="261"/>
      <c r="D228" s="254" t="s">
        <v>174</v>
      </c>
      <c r="E228" s="262" t="s">
        <v>1</v>
      </c>
      <c r="F228" s="263" t="s">
        <v>915</v>
      </c>
      <c r="G228" s="261"/>
      <c r="H228" s="264">
        <v>45</v>
      </c>
      <c r="I228" s="265"/>
      <c r="J228" s="261"/>
      <c r="K228" s="261"/>
      <c r="L228" s="266"/>
      <c r="M228" s="267"/>
      <c r="N228" s="268"/>
      <c r="O228" s="268"/>
      <c r="P228" s="268"/>
      <c r="Q228" s="268"/>
      <c r="R228" s="268"/>
      <c r="S228" s="268"/>
      <c r="T228" s="26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70" t="s">
        <v>174</v>
      </c>
      <c r="AU228" s="270" t="s">
        <v>82</v>
      </c>
      <c r="AV228" s="13" t="s">
        <v>82</v>
      </c>
      <c r="AW228" s="13" t="s">
        <v>30</v>
      </c>
      <c r="AX228" s="13" t="s">
        <v>80</v>
      </c>
      <c r="AY228" s="270" t="s">
        <v>161</v>
      </c>
    </row>
    <row r="229" s="2" customFormat="1" ht="24.15" customHeight="1">
      <c r="A229" s="37"/>
      <c r="B229" s="38"/>
      <c r="C229" s="241" t="s">
        <v>298</v>
      </c>
      <c r="D229" s="241" t="s">
        <v>163</v>
      </c>
      <c r="E229" s="242" t="s">
        <v>506</v>
      </c>
      <c r="F229" s="243" t="s">
        <v>507</v>
      </c>
      <c r="G229" s="244" t="s">
        <v>166</v>
      </c>
      <c r="H229" s="245">
        <v>45</v>
      </c>
      <c r="I229" s="246"/>
      <c r="J229" s="247">
        <f>ROUND(I229*H229,2)</f>
        <v>0</v>
      </c>
      <c r="K229" s="243" t="s">
        <v>167</v>
      </c>
      <c r="L229" s="43"/>
      <c r="M229" s="248" t="s">
        <v>1</v>
      </c>
      <c r="N229" s="249" t="s">
        <v>38</v>
      </c>
      <c r="O229" s="90"/>
      <c r="P229" s="250">
        <f>O229*H229</f>
        <v>0</v>
      </c>
      <c r="Q229" s="250">
        <v>0.098000000000000004</v>
      </c>
      <c r="R229" s="250">
        <f>Q229*H229</f>
        <v>4.4100000000000001</v>
      </c>
      <c r="S229" s="250">
        <v>0</v>
      </c>
      <c r="T229" s="25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52" t="s">
        <v>168</v>
      </c>
      <c r="AT229" s="252" t="s">
        <v>163</v>
      </c>
      <c r="AU229" s="252" t="s">
        <v>82</v>
      </c>
      <c r="AY229" s="16" t="s">
        <v>161</v>
      </c>
      <c r="BE229" s="253">
        <f>IF(N229="základní",J229,0)</f>
        <v>0</v>
      </c>
      <c r="BF229" s="253">
        <f>IF(N229="snížená",J229,0)</f>
        <v>0</v>
      </c>
      <c r="BG229" s="253">
        <f>IF(N229="zákl. přenesená",J229,0)</f>
        <v>0</v>
      </c>
      <c r="BH229" s="253">
        <f>IF(N229="sníž. přenesená",J229,0)</f>
        <v>0</v>
      </c>
      <c r="BI229" s="253">
        <f>IF(N229="nulová",J229,0)</f>
        <v>0</v>
      </c>
      <c r="BJ229" s="16" t="s">
        <v>80</v>
      </c>
      <c r="BK229" s="253">
        <f>ROUND(I229*H229,2)</f>
        <v>0</v>
      </c>
      <c r="BL229" s="16" t="s">
        <v>168</v>
      </c>
      <c r="BM229" s="252" t="s">
        <v>508</v>
      </c>
    </row>
    <row r="230" s="2" customFormat="1">
      <c r="A230" s="37"/>
      <c r="B230" s="38"/>
      <c r="C230" s="39"/>
      <c r="D230" s="254" t="s">
        <v>170</v>
      </c>
      <c r="E230" s="39"/>
      <c r="F230" s="255" t="s">
        <v>509</v>
      </c>
      <c r="G230" s="39"/>
      <c r="H230" s="39"/>
      <c r="I230" s="209"/>
      <c r="J230" s="39"/>
      <c r="K230" s="39"/>
      <c r="L230" s="43"/>
      <c r="M230" s="256"/>
      <c r="N230" s="257"/>
      <c r="O230" s="90"/>
      <c r="P230" s="90"/>
      <c r="Q230" s="90"/>
      <c r="R230" s="90"/>
      <c r="S230" s="90"/>
      <c r="T230" s="91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170</v>
      </c>
      <c r="AU230" s="16" t="s">
        <v>82</v>
      </c>
    </row>
    <row r="231" s="2" customFormat="1">
      <c r="A231" s="37"/>
      <c r="B231" s="38"/>
      <c r="C231" s="39"/>
      <c r="D231" s="258" t="s">
        <v>172</v>
      </c>
      <c r="E231" s="39"/>
      <c r="F231" s="259" t="s">
        <v>510</v>
      </c>
      <c r="G231" s="39"/>
      <c r="H231" s="39"/>
      <c r="I231" s="209"/>
      <c r="J231" s="39"/>
      <c r="K231" s="39"/>
      <c r="L231" s="43"/>
      <c r="M231" s="256"/>
      <c r="N231" s="257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172</v>
      </c>
      <c r="AU231" s="16" t="s">
        <v>82</v>
      </c>
    </row>
    <row r="232" s="13" customFormat="1">
      <c r="A232" s="13"/>
      <c r="B232" s="260"/>
      <c r="C232" s="261"/>
      <c r="D232" s="254" t="s">
        <v>174</v>
      </c>
      <c r="E232" s="262" t="s">
        <v>1</v>
      </c>
      <c r="F232" s="263" t="s">
        <v>820</v>
      </c>
      <c r="G232" s="261"/>
      <c r="H232" s="264">
        <v>45</v>
      </c>
      <c r="I232" s="265"/>
      <c r="J232" s="261"/>
      <c r="K232" s="261"/>
      <c r="L232" s="266"/>
      <c r="M232" s="267"/>
      <c r="N232" s="268"/>
      <c r="O232" s="268"/>
      <c r="P232" s="268"/>
      <c r="Q232" s="268"/>
      <c r="R232" s="268"/>
      <c r="S232" s="268"/>
      <c r="T232" s="26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70" t="s">
        <v>174</v>
      </c>
      <c r="AU232" s="270" t="s">
        <v>82</v>
      </c>
      <c r="AV232" s="13" t="s">
        <v>82</v>
      </c>
      <c r="AW232" s="13" t="s">
        <v>30</v>
      </c>
      <c r="AX232" s="13" t="s">
        <v>80</v>
      </c>
      <c r="AY232" s="270" t="s">
        <v>161</v>
      </c>
    </row>
    <row r="233" s="2" customFormat="1" ht="16.5" customHeight="1">
      <c r="A233" s="37"/>
      <c r="B233" s="38"/>
      <c r="C233" s="272" t="s">
        <v>304</v>
      </c>
      <c r="D233" s="272" t="s">
        <v>214</v>
      </c>
      <c r="E233" s="273" t="s">
        <v>512</v>
      </c>
      <c r="F233" s="274" t="s">
        <v>513</v>
      </c>
      <c r="G233" s="275" t="s">
        <v>166</v>
      </c>
      <c r="H233" s="276">
        <v>45</v>
      </c>
      <c r="I233" s="277"/>
      <c r="J233" s="278">
        <f>ROUND(I233*H233,2)</f>
        <v>0</v>
      </c>
      <c r="K233" s="274" t="s">
        <v>1</v>
      </c>
      <c r="L233" s="279"/>
      <c r="M233" s="280" t="s">
        <v>1</v>
      </c>
      <c r="N233" s="281" t="s">
        <v>38</v>
      </c>
      <c r="O233" s="90"/>
      <c r="P233" s="250">
        <f>O233*H233</f>
        <v>0</v>
      </c>
      <c r="Q233" s="250">
        <v>0.108</v>
      </c>
      <c r="R233" s="250">
        <f>Q233*H233</f>
        <v>4.8600000000000003</v>
      </c>
      <c r="S233" s="250">
        <v>0</v>
      </c>
      <c r="T233" s="25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52" t="s">
        <v>217</v>
      </c>
      <c r="AT233" s="252" t="s">
        <v>214</v>
      </c>
      <c r="AU233" s="252" t="s">
        <v>82</v>
      </c>
      <c r="AY233" s="16" t="s">
        <v>161</v>
      </c>
      <c r="BE233" s="253">
        <f>IF(N233="základní",J233,0)</f>
        <v>0</v>
      </c>
      <c r="BF233" s="253">
        <f>IF(N233="snížená",J233,0)</f>
        <v>0</v>
      </c>
      <c r="BG233" s="253">
        <f>IF(N233="zákl. přenesená",J233,0)</f>
        <v>0</v>
      </c>
      <c r="BH233" s="253">
        <f>IF(N233="sníž. přenesená",J233,0)</f>
        <v>0</v>
      </c>
      <c r="BI233" s="253">
        <f>IF(N233="nulová",J233,0)</f>
        <v>0</v>
      </c>
      <c r="BJ233" s="16" t="s">
        <v>80</v>
      </c>
      <c r="BK233" s="253">
        <f>ROUND(I233*H233,2)</f>
        <v>0</v>
      </c>
      <c r="BL233" s="16" t="s">
        <v>168</v>
      </c>
      <c r="BM233" s="252" t="s">
        <v>514</v>
      </c>
    </row>
    <row r="234" s="2" customFormat="1">
      <c r="A234" s="37"/>
      <c r="B234" s="38"/>
      <c r="C234" s="39"/>
      <c r="D234" s="254" t="s">
        <v>170</v>
      </c>
      <c r="E234" s="39"/>
      <c r="F234" s="255" t="s">
        <v>513</v>
      </c>
      <c r="G234" s="39"/>
      <c r="H234" s="39"/>
      <c r="I234" s="209"/>
      <c r="J234" s="39"/>
      <c r="K234" s="39"/>
      <c r="L234" s="43"/>
      <c r="M234" s="256"/>
      <c r="N234" s="257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170</v>
      </c>
      <c r="AU234" s="16" t="s">
        <v>82</v>
      </c>
    </row>
    <row r="235" s="12" customFormat="1" ht="22.8" customHeight="1">
      <c r="A235" s="12"/>
      <c r="B235" s="225"/>
      <c r="C235" s="226"/>
      <c r="D235" s="227" t="s">
        <v>72</v>
      </c>
      <c r="E235" s="239" t="s">
        <v>217</v>
      </c>
      <c r="F235" s="239" t="s">
        <v>290</v>
      </c>
      <c r="G235" s="226"/>
      <c r="H235" s="226"/>
      <c r="I235" s="229"/>
      <c r="J235" s="240">
        <f>BK235</f>
        <v>0</v>
      </c>
      <c r="K235" s="226"/>
      <c r="L235" s="231"/>
      <c r="M235" s="232"/>
      <c r="N235" s="233"/>
      <c r="O235" s="233"/>
      <c r="P235" s="234">
        <f>SUM(P236:P241)</f>
        <v>0</v>
      </c>
      <c r="Q235" s="233"/>
      <c r="R235" s="234">
        <f>SUM(R236:R241)</f>
        <v>0.0077749999999999998</v>
      </c>
      <c r="S235" s="233"/>
      <c r="T235" s="235">
        <f>SUM(T236:T241)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36" t="s">
        <v>80</v>
      </c>
      <c r="AT235" s="237" t="s">
        <v>72</v>
      </c>
      <c r="AU235" s="237" t="s">
        <v>80</v>
      </c>
      <c r="AY235" s="236" t="s">
        <v>161</v>
      </c>
      <c r="BK235" s="238">
        <f>SUM(BK236:BK241)</f>
        <v>0</v>
      </c>
    </row>
    <row r="236" s="2" customFormat="1" ht="24.15" customHeight="1">
      <c r="A236" s="37"/>
      <c r="B236" s="38"/>
      <c r="C236" s="241" t="s">
        <v>7</v>
      </c>
      <c r="D236" s="241" t="s">
        <v>163</v>
      </c>
      <c r="E236" s="242" t="s">
        <v>522</v>
      </c>
      <c r="F236" s="243" t="s">
        <v>523</v>
      </c>
      <c r="G236" s="244" t="s">
        <v>285</v>
      </c>
      <c r="H236" s="245">
        <v>2.5</v>
      </c>
      <c r="I236" s="246"/>
      <c r="J236" s="247">
        <f>ROUND(I236*H236,2)</f>
        <v>0</v>
      </c>
      <c r="K236" s="243" t="s">
        <v>167</v>
      </c>
      <c r="L236" s="43"/>
      <c r="M236" s="248" t="s">
        <v>1</v>
      </c>
      <c r="N236" s="249" t="s">
        <v>38</v>
      </c>
      <c r="O236" s="90"/>
      <c r="P236" s="250">
        <f>O236*H236</f>
        <v>0</v>
      </c>
      <c r="Q236" s="250">
        <v>1.0000000000000001E-05</v>
      </c>
      <c r="R236" s="250">
        <f>Q236*H236</f>
        <v>2.5000000000000001E-05</v>
      </c>
      <c r="S236" s="250">
        <v>0</v>
      </c>
      <c r="T236" s="251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52" t="s">
        <v>168</v>
      </c>
      <c r="AT236" s="252" t="s">
        <v>163</v>
      </c>
      <c r="AU236" s="252" t="s">
        <v>82</v>
      </c>
      <c r="AY236" s="16" t="s">
        <v>161</v>
      </c>
      <c r="BE236" s="253">
        <f>IF(N236="základní",J236,0)</f>
        <v>0</v>
      </c>
      <c r="BF236" s="253">
        <f>IF(N236="snížená",J236,0)</f>
        <v>0</v>
      </c>
      <c r="BG236" s="253">
        <f>IF(N236="zákl. přenesená",J236,0)</f>
        <v>0</v>
      </c>
      <c r="BH236" s="253">
        <f>IF(N236="sníž. přenesená",J236,0)</f>
        <v>0</v>
      </c>
      <c r="BI236" s="253">
        <f>IF(N236="nulová",J236,0)</f>
        <v>0</v>
      </c>
      <c r="BJ236" s="16" t="s">
        <v>80</v>
      </c>
      <c r="BK236" s="253">
        <f>ROUND(I236*H236,2)</f>
        <v>0</v>
      </c>
      <c r="BL236" s="16" t="s">
        <v>168</v>
      </c>
      <c r="BM236" s="252" t="s">
        <v>524</v>
      </c>
    </row>
    <row r="237" s="2" customFormat="1">
      <c r="A237" s="37"/>
      <c r="B237" s="38"/>
      <c r="C237" s="39"/>
      <c r="D237" s="254" t="s">
        <v>170</v>
      </c>
      <c r="E237" s="39"/>
      <c r="F237" s="255" t="s">
        <v>525</v>
      </c>
      <c r="G237" s="39"/>
      <c r="H237" s="39"/>
      <c r="I237" s="209"/>
      <c r="J237" s="39"/>
      <c r="K237" s="39"/>
      <c r="L237" s="43"/>
      <c r="M237" s="256"/>
      <c r="N237" s="257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170</v>
      </c>
      <c r="AU237" s="16" t="s">
        <v>82</v>
      </c>
    </row>
    <row r="238" s="2" customFormat="1">
      <c r="A238" s="37"/>
      <c r="B238" s="38"/>
      <c r="C238" s="39"/>
      <c r="D238" s="258" t="s">
        <v>172</v>
      </c>
      <c r="E238" s="39"/>
      <c r="F238" s="259" t="s">
        <v>526</v>
      </c>
      <c r="G238" s="39"/>
      <c r="H238" s="39"/>
      <c r="I238" s="209"/>
      <c r="J238" s="39"/>
      <c r="K238" s="39"/>
      <c r="L238" s="43"/>
      <c r="M238" s="256"/>
      <c r="N238" s="257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172</v>
      </c>
      <c r="AU238" s="16" t="s">
        <v>82</v>
      </c>
    </row>
    <row r="239" s="13" customFormat="1">
      <c r="A239" s="13"/>
      <c r="B239" s="260"/>
      <c r="C239" s="261"/>
      <c r="D239" s="254" t="s">
        <v>174</v>
      </c>
      <c r="E239" s="262" t="s">
        <v>1</v>
      </c>
      <c r="F239" s="263" t="s">
        <v>916</v>
      </c>
      <c r="G239" s="261"/>
      <c r="H239" s="264">
        <v>2.5</v>
      </c>
      <c r="I239" s="265"/>
      <c r="J239" s="261"/>
      <c r="K239" s="261"/>
      <c r="L239" s="266"/>
      <c r="M239" s="267"/>
      <c r="N239" s="268"/>
      <c r="O239" s="268"/>
      <c r="P239" s="268"/>
      <c r="Q239" s="268"/>
      <c r="R239" s="268"/>
      <c r="S239" s="268"/>
      <c r="T239" s="26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70" t="s">
        <v>174</v>
      </c>
      <c r="AU239" s="270" t="s">
        <v>82</v>
      </c>
      <c r="AV239" s="13" t="s">
        <v>82</v>
      </c>
      <c r="AW239" s="13" t="s">
        <v>30</v>
      </c>
      <c r="AX239" s="13" t="s">
        <v>80</v>
      </c>
      <c r="AY239" s="270" t="s">
        <v>161</v>
      </c>
    </row>
    <row r="240" s="2" customFormat="1" ht="24.15" customHeight="1">
      <c r="A240" s="37"/>
      <c r="B240" s="38"/>
      <c r="C240" s="272" t="s">
        <v>317</v>
      </c>
      <c r="D240" s="272" t="s">
        <v>214</v>
      </c>
      <c r="E240" s="273" t="s">
        <v>528</v>
      </c>
      <c r="F240" s="274" t="s">
        <v>529</v>
      </c>
      <c r="G240" s="275" t="s">
        <v>285</v>
      </c>
      <c r="H240" s="276">
        <v>2.5</v>
      </c>
      <c r="I240" s="277"/>
      <c r="J240" s="278">
        <f>ROUND(I240*H240,2)</f>
        <v>0</v>
      </c>
      <c r="K240" s="274" t="s">
        <v>167</v>
      </c>
      <c r="L240" s="279"/>
      <c r="M240" s="280" t="s">
        <v>1</v>
      </c>
      <c r="N240" s="281" t="s">
        <v>38</v>
      </c>
      <c r="O240" s="90"/>
      <c r="P240" s="250">
        <f>O240*H240</f>
        <v>0</v>
      </c>
      <c r="Q240" s="250">
        <v>0.0030999999999999999</v>
      </c>
      <c r="R240" s="250">
        <f>Q240*H240</f>
        <v>0.0077499999999999999</v>
      </c>
      <c r="S240" s="250">
        <v>0</v>
      </c>
      <c r="T240" s="25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52" t="s">
        <v>217</v>
      </c>
      <c r="AT240" s="252" t="s">
        <v>214</v>
      </c>
      <c r="AU240" s="252" t="s">
        <v>82</v>
      </c>
      <c r="AY240" s="16" t="s">
        <v>161</v>
      </c>
      <c r="BE240" s="253">
        <f>IF(N240="základní",J240,0)</f>
        <v>0</v>
      </c>
      <c r="BF240" s="253">
        <f>IF(N240="snížená",J240,0)</f>
        <v>0</v>
      </c>
      <c r="BG240" s="253">
        <f>IF(N240="zákl. přenesená",J240,0)</f>
        <v>0</v>
      </c>
      <c r="BH240" s="253">
        <f>IF(N240="sníž. přenesená",J240,0)</f>
        <v>0</v>
      </c>
      <c r="BI240" s="253">
        <f>IF(N240="nulová",J240,0)</f>
        <v>0</v>
      </c>
      <c r="BJ240" s="16" t="s">
        <v>80</v>
      </c>
      <c r="BK240" s="253">
        <f>ROUND(I240*H240,2)</f>
        <v>0</v>
      </c>
      <c r="BL240" s="16" t="s">
        <v>168</v>
      </c>
      <c r="BM240" s="252" t="s">
        <v>530</v>
      </c>
    </row>
    <row r="241" s="2" customFormat="1">
      <c r="A241" s="37"/>
      <c r="B241" s="38"/>
      <c r="C241" s="39"/>
      <c r="D241" s="254" t="s">
        <v>170</v>
      </c>
      <c r="E241" s="39"/>
      <c r="F241" s="255" t="s">
        <v>529</v>
      </c>
      <c r="G241" s="39"/>
      <c r="H241" s="39"/>
      <c r="I241" s="209"/>
      <c r="J241" s="39"/>
      <c r="K241" s="39"/>
      <c r="L241" s="43"/>
      <c r="M241" s="256"/>
      <c r="N241" s="257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170</v>
      </c>
      <c r="AU241" s="16" t="s">
        <v>82</v>
      </c>
    </row>
    <row r="242" s="12" customFormat="1" ht="22.8" customHeight="1">
      <c r="A242" s="12"/>
      <c r="B242" s="225"/>
      <c r="C242" s="226"/>
      <c r="D242" s="227" t="s">
        <v>72</v>
      </c>
      <c r="E242" s="239" t="s">
        <v>227</v>
      </c>
      <c r="F242" s="239" t="s">
        <v>316</v>
      </c>
      <c r="G242" s="226"/>
      <c r="H242" s="226"/>
      <c r="I242" s="229"/>
      <c r="J242" s="240">
        <f>BK242</f>
        <v>0</v>
      </c>
      <c r="K242" s="226"/>
      <c r="L242" s="231"/>
      <c r="M242" s="232"/>
      <c r="N242" s="233"/>
      <c r="O242" s="233"/>
      <c r="P242" s="234">
        <f>SUM(P243:P262)</f>
        <v>0</v>
      </c>
      <c r="Q242" s="233"/>
      <c r="R242" s="234">
        <f>SUM(R243:R262)</f>
        <v>4.1436910000000005</v>
      </c>
      <c r="S242" s="233"/>
      <c r="T242" s="235">
        <f>SUM(T243:T262)</f>
        <v>0.86220000000000008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36" t="s">
        <v>80</v>
      </c>
      <c r="AT242" s="237" t="s">
        <v>72</v>
      </c>
      <c r="AU242" s="237" t="s">
        <v>80</v>
      </c>
      <c r="AY242" s="236" t="s">
        <v>161</v>
      </c>
      <c r="BK242" s="238">
        <f>SUM(BK243:BK262)</f>
        <v>0</v>
      </c>
    </row>
    <row r="243" s="2" customFormat="1" ht="33" customHeight="1">
      <c r="A243" s="37"/>
      <c r="B243" s="38"/>
      <c r="C243" s="241" t="s">
        <v>324</v>
      </c>
      <c r="D243" s="241" t="s">
        <v>163</v>
      </c>
      <c r="E243" s="242" t="s">
        <v>318</v>
      </c>
      <c r="F243" s="243" t="s">
        <v>319</v>
      </c>
      <c r="G243" s="244" t="s">
        <v>285</v>
      </c>
      <c r="H243" s="245">
        <v>12</v>
      </c>
      <c r="I243" s="246"/>
      <c r="J243" s="247">
        <f>ROUND(I243*H243,2)</f>
        <v>0</v>
      </c>
      <c r="K243" s="243" t="s">
        <v>167</v>
      </c>
      <c r="L243" s="43"/>
      <c r="M243" s="248" t="s">
        <v>1</v>
      </c>
      <c r="N243" s="249" t="s">
        <v>38</v>
      </c>
      <c r="O243" s="90"/>
      <c r="P243" s="250">
        <f>O243*H243</f>
        <v>0</v>
      </c>
      <c r="Q243" s="250">
        <v>0.15540000000000001</v>
      </c>
      <c r="R243" s="250">
        <f>Q243*H243</f>
        <v>1.8648000000000002</v>
      </c>
      <c r="S243" s="250">
        <v>0</v>
      </c>
      <c r="T243" s="25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52" t="s">
        <v>168</v>
      </c>
      <c r="AT243" s="252" t="s">
        <v>163</v>
      </c>
      <c r="AU243" s="252" t="s">
        <v>82</v>
      </c>
      <c r="AY243" s="16" t="s">
        <v>161</v>
      </c>
      <c r="BE243" s="253">
        <f>IF(N243="základní",J243,0)</f>
        <v>0</v>
      </c>
      <c r="BF243" s="253">
        <f>IF(N243="snížená",J243,0)</f>
        <v>0</v>
      </c>
      <c r="BG243" s="253">
        <f>IF(N243="zákl. přenesená",J243,0)</f>
        <v>0</v>
      </c>
      <c r="BH243" s="253">
        <f>IF(N243="sníž. přenesená",J243,0)</f>
        <v>0</v>
      </c>
      <c r="BI243" s="253">
        <f>IF(N243="nulová",J243,0)</f>
        <v>0</v>
      </c>
      <c r="BJ243" s="16" t="s">
        <v>80</v>
      </c>
      <c r="BK243" s="253">
        <f>ROUND(I243*H243,2)</f>
        <v>0</v>
      </c>
      <c r="BL243" s="16" t="s">
        <v>168</v>
      </c>
      <c r="BM243" s="252" t="s">
        <v>320</v>
      </c>
    </row>
    <row r="244" s="2" customFormat="1">
      <c r="A244" s="37"/>
      <c r="B244" s="38"/>
      <c r="C244" s="39"/>
      <c r="D244" s="254" t="s">
        <v>170</v>
      </c>
      <c r="E244" s="39"/>
      <c r="F244" s="255" t="s">
        <v>321</v>
      </c>
      <c r="G244" s="39"/>
      <c r="H244" s="39"/>
      <c r="I244" s="209"/>
      <c r="J244" s="39"/>
      <c r="K244" s="39"/>
      <c r="L244" s="43"/>
      <c r="M244" s="256"/>
      <c r="N244" s="257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170</v>
      </c>
      <c r="AU244" s="16" t="s">
        <v>82</v>
      </c>
    </row>
    <row r="245" s="2" customFormat="1">
      <c r="A245" s="37"/>
      <c r="B245" s="38"/>
      <c r="C245" s="39"/>
      <c r="D245" s="258" t="s">
        <v>172</v>
      </c>
      <c r="E245" s="39"/>
      <c r="F245" s="259" t="s">
        <v>322</v>
      </c>
      <c r="G245" s="39"/>
      <c r="H245" s="39"/>
      <c r="I245" s="209"/>
      <c r="J245" s="39"/>
      <c r="K245" s="39"/>
      <c r="L245" s="43"/>
      <c r="M245" s="256"/>
      <c r="N245" s="257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172</v>
      </c>
      <c r="AU245" s="16" t="s">
        <v>82</v>
      </c>
    </row>
    <row r="246" s="13" customFormat="1">
      <c r="A246" s="13"/>
      <c r="B246" s="260"/>
      <c r="C246" s="261"/>
      <c r="D246" s="254" t="s">
        <v>174</v>
      </c>
      <c r="E246" s="262" t="s">
        <v>1</v>
      </c>
      <c r="F246" s="263" t="s">
        <v>248</v>
      </c>
      <c r="G246" s="261"/>
      <c r="H246" s="264">
        <v>12</v>
      </c>
      <c r="I246" s="265"/>
      <c r="J246" s="261"/>
      <c r="K246" s="261"/>
      <c r="L246" s="266"/>
      <c r="M246" s="267"/>
      <c r="N246" s="268"/>
      <c r="O246" s="268"/>
      <c r="P246" s="268"/>
      <c r="Q246" s="268"/>
      <c r="R246" s="268"/>
      <c r="S246" s="268"/>
      <c r="T246" s="26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70" t="s">
        <v>174</v>
      </c>
      <c r="AU246" s="270" t="s">
        <v>82</v>
      </c>
      <c r="AV246" s="13" t="s">
        <v>82</v>
      </c>
      <c r="AW246" s="13" t="s">
        <v>30</v>
      </c>
      <c r="AX246" s="13" t="s">
        <v>80</v>
      </c>
      <c r="AY246" s="270" t="s">
        <v>161</v>
      </c>
    </row>
    <row r="247" s="2" customFormat="1" ht="16.5" customHeight="1">
      <c r="A247" s="37"/>
      <c r="B247" s="38"/>
      <c r="C247" s="272" t="s">
        <v>331</v>
      </c>
      <c r="D247" s="272" t="s">
        <v>214</v>
      </c>
      <c r="E247" s="273" t="s">
        <v>325</v>
      </c>
      <c r="F247" s="274" t="s">
        <v>326</v>
      </c>
      <c r="G247" s="275" t="s">
        <v>285</v>
      </c>
      <c r="H247" s="276">
        <v>12</v>
      </c>
      <c r="I247" s="277"/>
      <c r="J247" s="278">
        <f>ROUND(I247*H247,2)</f>
        <v>0</v>
      </c>
      <c r="K247" s="274" t="s">
        <v>167</v>
      </c>
      <c r="L247" s="279"/>
      <c r="M247" s="280" t="s">
        <v>1</v>
      </c>
      <c r="N247" s="281" t="s">
        <v>38</v>
      </c>
      <c r="O247" s="90"/>
      <c r="P247" s="250">
        <f>O247*H247</f>
        <v>0</v>
      </c>
      <c r="Q247" s="250">
        <v>0.080000000000000002</v>
      </c>
      <c r="R247" s="250">
        <f>Q247*H247</f>
        <v>0.95999999999999996</v>
      </c>
      <c r="S247" s="250">
        <v>0</v>
      </c>
      <c r="T247" s="251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52" t="s">
        <v>217</v>
      </c>
      <c r="AT247" s="252" t="s">
        <v>214</v>
      </c>
      <c r="AU247" s="252" t="s">
        <v>82</v>
      </c>
      <c r="AY247" s="16" t="s">
        <v>161</v>
      </c>
      <c r="BE247" s="253">
        <f>IF(N247="základní",J247,0)</f>
        <v>0</v>
      </c>
      <c r="BF247" s="253">
        <f>IF(N247="snížená",J247,0)</f>
        <v>0</v>
      </c>
      <c r="BG247" s="253">
        <f>IF(N247="zákl. přenesená",J247,0)</f>
        <v>0</v>
      </c>
      <c r="BH247" s="253">
        <f>IF(N247="sníž. přenesená",J247,0)</f>
        <v>0</v>
      </c>
      <c r="BI247" s="253">
        <f>IF(N247="nulová",J247,0)</f>
        <v>0</v>
      </c>
      <c r="BJ247" s="16" t="s">
        <v>80</v>
      </c>
      <c r="BK247" s="253">
        <f>ROUND(I247*H247,2)</f>
        <v>0</v>
      </c>
      <c r="BL247" s="16" t="s">
        <v>168</v>
      </c>
      <c r="BM247" s="252" t="s">
        <v>327</v>
      </c>
    </row>
    <row r="248" s="2" customFormat="1">
      <c r="A248" s="37"/>
      <c r="B248" s="38"/>
      <c r="C248" s="39"/>
      <c r="D248" s="254" t="s">
        <v>170</v>
      </c>
      <c r="E248" s="39"/>
      <c r="F248" s="255" t="s">
        <v>326</v>
      </c>
      <c r="G248" s="39"/>
      <c r="H248" s="39"/>
      <c r="I248" s="209"/>
      <c r="J248" s="39"/>
      <c r="K248" s="39"/>
      <c r="L248" s="43"/>
      <c r="M248" s="256"/>
      <c r="N248" s="257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170</v>
      </c>
      <c r="AU248" s="16" t="s">
        <v>82</v>
      </c>
    </row>
    <row r="249" s="2" customFormat="1" ht="24.15" customHeight="1">
      <c r="A249" s="37"/>
      <c r="B249" s="38"/>
      <c r="C249" s="241" t="s">
        <v>336</v>
      </c>
      <c r="D249" s="241" t="s">
        <v>163</v>
      </c>
      <c r="E249" s="242" t="s">
        <v>558</v>
      </c>
      <c r="F249" s="243" t="s">
        <v>559</v>
      </c>
      <c r="G249" s="244" t="s">
        <v>285</v>
      </c>
      <c r="H249" s="245">
        <v>2.8999999999999999</v>
      </c>
      <c r="I249" s="246"/>
      <c r="J249" s="247">
        <f>ROUND(I249*H249,2)</f>
        <v>0</v>
      </c>
      <c r="K249" s="243" t="s">
        <v>167</v>
      </c>
      <c r="L249" s="43"/>
      <c r="M249" s="248" t="s">
        <v>1</v>
      </c>
      <c r="N249" s="249" t="s">
        <v>38</v>
      </c>
      <c r="O249" s="90"/>
      <c r="P249" s="250">
        <f>O249*H249</f>
        <v>0</v>
      </c>
      <c r="Q249" s="250">
        <v>0.43819000000000002</v>
      </c>
      <c r="R249" s="250">
        <f>Q249*H249</f>
        <v>1.270751</v>
      </c>
      <c r="S249" s="250">
        <v>0</v>
      </c>
      <c r="T249" s="251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52" t="s">
        <v>168</v>
      </c>
      <c r="AT249" s="252" t="s">
        <v>163</v>
      </c>
      <c r="AU249" s="252" t="s">
        <v>82</v>
      </c>
      <c r="AY249" s="16" t="s">
        <v>161</v>
      </c>
      <c r="BE249" s="253">
        <f>IF(N249="základní",J249,0)</f>
        <v>0</v>
      </c>
      <c r="BF249" s="253">
        <f>IF(N249="snížená",J249,0)</f>
        <v>0</v>
      </c>
      <c r="BG249" s="253">
        <f>IF(N249="zákl. přenesená",J249,0)</f>
        <v>0</v>
      </c>
      <c r="BH249" s="253">
        <f>IF(N249="sníž. přenesená",J249,0)</f>
        <v>0</v>
      </c>
      <c r="BI249" s="253">
        <f>IF(N249="nulová",J249,0)</f>
        <v>0</v>
      </c>
      <c r="BJ249" s="16" t="s">
        <v>80</v>
      </c>
      <c r="BK249" s="253">
        <f>ROUND(I249*H249,2)</f>
        <v>0</v>
      </c>
      <c r="BL249" s="16" t="s">
        <v>168</v>
      </c>
      <c r="BM249" s="252" t="s">
        <v>560</v>
      </c>
    </row>
    <row r="250" s="2" customFormat="1">
      <c r="A250" s="37"/>
      <c r="B250" s="38"/>
      <c r="C250" s="39"/>
      <c r="D250" s="254" t="s">
        <v>170</v>
      </c>
      <c r="E250" s="39"/>
      <c r="F250" s="255" t="s">
        <v>561</v>
      </c>
      <c r="G250" s="39"/>
      <c r="H250" s="39"/>
      <c r="I250" s="209"/>
      <c r="J250" s="39"/>
      <c r="K250" s="39"/>
      <c r="L250" s="43"/>
      <c r="M250" s="256"/>
      <c r="N250" s="257"/>
      <c r="O250" s="90"/>
      <c r="P250" s="90"/>
      <c r="Q250" s="90"/>
      <c r="R250" s="90"/>
      <c r="S250" s="90"/>
      <c r="T250" s="91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170</v>
      </c>
      <c r="AU250" s="16" t="s">
        <v>82</v>
      </c>
    </row>
    <row r="251" s="2" customFormat="1">
      <c r="A251" s="37"/>
      <c r="B251" s="38"/>
      <c r="C251" s="39"/>
      <c r="D251" s="258" t="s">
        <v>172</v>
      </c>
      <c r="E251" s="39"/>
      <c r="F251" s="259" t="s">
        <v>562</v>
      </c>
      <c r="G251" s="39"/>
      <c r="H251" s="39"/>
      <c r="I251" s="209"/>
      <c r="J251" s="39"/>
      <c r="K251" s="39"/>
      <c r="L251" s="43"/>
      <c r="M251" s="256"/>
      <c r="N251" s="257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172</v>
      </c>
      <c r="AU251" s="16" t="s">
        <v>82</v>
      </c>
    </row>
    <row r="252" s="13" customFormat="1">
      <c r="A252" s="13"/>
      <c r="B252" s="260"/>
      <c r="C252" s="261"/>
      <c r="D252" s="254" t="s">
        <v>174</v>
      </c>
      <c r="E252" s="262" t="s">
        <v>1</v>
      </c>
      <c r="F252" s="263" t="s">
        <v>917</v>
      </c>
      <c r="G252" s="261"/>
      <c r="H252" s="264">
        <v>2.8999999999999999</v>
      </c>
      <c r="I252" s="265"/>
      <c r="J252" s="261"/>
      <c r="K252" s="261"/>
      <c r="L252" s="266"/>
      <c r="M252" s="267"/>
      <c r="N252" s="268"/>
      <c r="O252" s="268"/>
      <c r="P252" s="268"/>
      <c r="Q252" s="268"/>
      <c r="R252" s="268"/>
      <c r="S252" s="268"/>
      <c r="T252" s="26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70" t="s">
        <v>174</v>
      </c>
      <c r="AU252" s="270" t="s">
        <v>82</v>
      </c>
      <c r="AV252" s="13" t="s">
        <v>82</v>
      </c>
      <c r="AW252" s="13" t="s">
        <v>30</v>
      </c>
      <c r="AX252" s="13" t="s">
        <v>80</v>
      </c>
      <c r="AY252" s="270" t="s">
        <v>161</v>
      </c>
    </row>
    <row r="253" s="2" customFormat="1" ht="24.15" customHeight="1">
      <c r="A253" s="37"/>
      <c r="B253" s="38"/>
      <c r="C253" s="272" t="s">
        <v>340</v>
      </c>
      <c r="D253" s="272" t="s">
        <v>214</v>
      </c>
      <c r="E253" s="273" t="s">
        <v>565</v>
      </c>
      <c r="F253" s="274" t="s">
        <v>566</v>
      </c>
      <c r="G253" s="275" t="s">
        <v>285</v>
      </c>
      <c r="H253" s="276">
        <v>2.8999999999999999</v>
      </c>
      <c r="I253" s="277"/>
      <c r="J253" s="278">
        <f>ROUND(I253*H253,2)</f>
        <v>0</v>
      </c>
      <c r="K253" s="274" t="s">
        <v>1</v>
      </c>
      <c r="L253" s="279"/>
      <c r="M253" s="280" t="s">
        <v>1</v>
      </c>
      <c r="N253" s="281" t="s">
        <v>38</v>
      </c>
      <c r="O253" s="90"/>
      <c r="P253" s="250">
        <f>O253*H253</f>
        <v>0</v>
      </c>
      <c r="Q253" s="250">
        <v>0.0166</v>
      </c>
      <c r="R253" s="250">
        <f>Q253*H253</f>
        <v>0.048140000000000002</v>
      </c>
      <c r="S253" s="250">
        <v>0</v>
      </c>
      <c r="T253" s="25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52" t="s">
        <v>217</v>
      </c>
      <c r="AT253" s="252" t="s">
        <v>214</v>
      </c>
      <c r="AU253" s="252" t="s">
        <v>82</v>
      </c>
      <c r="AY253" s="16" t="s">
        <v>161</v>
      </c>
      <c r="BE253" s="253">
        <f>IF(N253="základní",J253,0)</f>
        <v>0</v>
      </c>
      <c r="BF253" s="253">
        <f>IF(N253="snížená",J253,0)</f>
        <v>0</v>
      </c>
      <c r="BG253" s="253">
        <f>IF(N253="zákl. přenesená",J253,0)</f>
        <v>0</v>
      </c>
      <c r="BH253" s="253">
        <f>IF(N253="sníž. přenesená",J253,0)</f>
        <v>0</v>
      </c>
      <c r="BI253" s="253">
        <f>IF(N253="nulová",J253,0)</f>
        <v>0</v>
      </c>
      <c r="BJ253" s="16" t="s">
        <v>80</v>
      </c>
      <c r="BK253" s="253">
        <f>ROUND(I253*H253,2)</f>
        <v>0</v>
      </c>
      <c r="BL253" s="16" t="s">
        <v>168</v>
      </c>
      <c r="BM253" s="252" t="s">
        <v>567</v>
      </c>
    </row>
    <row r="254" s="2" customFormat="1">
      <c r="A254" s="37"/>
      <c r="B254" s="38"/>
      <c r="C254" s="39"/>
      <c r="D254" s="254" t="s">
        <v>170</v>
      </c>
      <c r="E254" s="39"/>
      <c r="F254" s="255" t="s">
        <v>568</v>
      </c>
      <c r="G254" s="39"/>
      <c r="H254" s="39"/>
      <c r="I254" s="209"/>
      <c r="J254" s="39"/>
      <c r="K254" s="39"/>
      <c r="L254" s="43"/>
      <c r="M254" s="256"/>
      <c r="N254" s="257"/>
      <c r="O254" s="90"/>
      <c r="P254" s="90"/>
      <c r="Q254" s="90"/>
      <c r="R254" s="90"/>
      <c r="S254" s="90"/>
      <c r="T254" s="91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170</v>
      </c>
      <c r="AU254" s="16" t="s">
        <v>82</v>
      </c>
    </row>
    <row r="255" s="2" customFormat="1" ht="24.15" customHeight="1">
      <c r="A255" s="37"/>
      <c r="B255" s="38"/>
      <c r="C255" s="241" t="s">
        <v>345</v>
      </c>
      <c r="D255" s="241" t="s">
        <v>163</v>
      </c>
      <c r="E255" s="242" t="s">
        <v>918</v>
      </c>
      <c r="F255" s="243" t="s">
        <v>919</v>
      </c>
      <c r="G255" s="244" t="s">
        <v>294</v>
      </c>
      <c r="H255" s="245">
        <v>5</v>
      </c>
      <c r="I255" s="246"/>
      <c r="J255" s="247">
        <f>ROUND(I255*H255,2)</f>
        <v>0</v>
      </c>
      <c r="K255" s="243" t="s">
        <v>167</v>
      </c>
      <c r="L255" s="43"/>
      <c r="M255" s="248" t="s">
        <v>1</v>
      </c>
      <c r="N255" s="249" t="s">
        <v>38</v>
      </c>
      <c r="O255" s="90"/>
      <c r="P255" s="250">
        <f>O255*H255</f>
        <v>0</v>
      </c>
      <c r="Q255" s="250">
        <v>0</v>
      </c>
      <c r="R255" s="250">
        <f>Q255*H255</f>
        <v>0</v>
      </c>
      <c r="S255" s="250">
        <v>0.16500000000000001</v>
      </c>
      <c r="T255" s="251">
        <f>S255*H255</f>
        <v>0.82500000000000007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52" t="s">
        <v>168</v>
      </c>
      <c r="AT255" s="252" t="s">
        <v>163</v>
      </c>
      <c r="AU255" s="252" t="s">
        <v>82</v>
      </c>
      <c r="AY255" s="16" t="s">
        <v>161</v>
      </c>
      <c r="BE255" s="253">
        <f>IF(N255="základní",J255,0)</f>
        <v>0</v>
      </c>
      <c r="BF255" s="253">
        <f>IF(N255="snížená",J255,0)</f>
        <v>0</v>
      </c>
      <c r="BG255" s="253">
        <f>IF(N255="zákl. přenesená",J255,0)</f>
        <v>0</v>
      </c>
      <c r="BH255" s="253">
        <f>IF(N255="sníž. přenesená",J255,0)</f>
        <v>0</v>
      </c>
      <c r="BI255" s="253">
        <f>IF(N255="nulová",J255,0)</f>
        <v>0</v>
      </c>
      <c r="BJ255" s="16" t="s">
        <v>80</v>
      </c>
      <c r="BK255" s="253">
        <f>ROUND(I255*H255,2)</f>
        <v>0</v>
      </c>
      <c r="BL255" s="16" t="s">
        <v>168</v>
      </c>
      <c r="BM255" s="252" t="s">
        <v>920</v>
      </c>
    </row>
    <row r="256" s="2" customFormat="1">
      <c r="A256" s="37"/>
      <c r="B256" s="38"/>
      <c r="C256" s="39"/>
      <c r="D256" s="254" t="s">
        <v>170</v>
      </c>
      <c r="E256" s="39"/>
      <c r="F256" s="255" t="s">
        <v>921</v>
      </c>
      <c r="G256" s="39"/>
      <c r="H256" s="39"/>
      <c r="I256" s="209"/>
      <c r="J256" s="39"/>
      <c r="K256" s="39"/>
      <c r="L256" s="43"/>
      <c r="M256" s="256"/>
      <c r="N256" s="257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170</v>
      </c>
      <c r="AU256" s="16" t="s">
        <v>82</v>
      </c>
    </row>
    <row r="257" s="2" customFormat="1">
      <c r="A257" s="37"/>
      <c r="B257" s="38"/>
      <c r="C257" s="39"/>
      <c r="D257" s="258" t="s">
        <v>172</v>
      </c>
      <c r="E257" s="39"/>
      <c r="F257" s="259" t="s">
        <v>922</v>
      </c>
      <c r="G257" s="39"/>
      <c r="H257" s="39"/>
      <c r="I257" s="209"/>
      <c r="J257" s="39"/>
      <c r="K257" s="39"/>
      <c r="L257" s="43"/>
      <c r="M257" s="256"/>
      <c r="N257" s="257"/>
      <c r="O257" s="90"/>
      <c r="P257" s="90"/>
      <c r="Q257" s="90"/>
      <c r="R257" s="90"/>
      <c r="S257" s="90"/>
      <c r="T257" s="91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172</v>
      </c>
      <c r="AU257" s="16" t="s">
        <v>82</v>
      </c>
    </row>
    <row r="258" s="13" customFormat="1">
      <c r="A258" s="13"/>
      <c r="B258" s="260"/>
      <c r="C258" s="261"/>
      <c r="D258" s="254" t="s">
        <v>174</v>
      </c>
      <c r="E258" s="262" t="s">
        <v>1</v>
      </c>
      <c r="F258" s="263" t="s">
        <v>923</v>
      </c>
      <c r="G258" s="261"/>
      <c r="H258" s="264">
        <v>5</v>
      </c>
      <c r="I258" s="265"/>
      <c r="J258" s="261"/>
      <c r="K258" s="261"/>
      <c r="L258" s="266"/>
      <c r="M258" s="267"/>
      <c r="N258" s="268"/>
      <c r="O258" s="268"/>
      <c r="P258" s="268"/>
      <c r="Q258" s="268"/>
      <c r="R258" s="268"/>
      <c r="S258" s="268"/>
      <c r="T258" s="26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70" t="s">
        <v>174</v>
      </c>
      <c r="AU258" s="270" t="s">
        <v>82</v>
      </c>
      <c r="AV258" s="13" t="s">
        <v>82</v>
      </c>
      <c r="AW258" s="13" t="s">
        <v>30</v>
      </c>
      <c r="AX258" s="13" t="s">
        <v>80</v>
      </c>
      <c r="AY258" s="270" t="s">
        <v>161</v>
      </c>
    </row>
    <row r="259" s="2" customFormat="1" ht="24.15" customHeight="1">
      <c r="A259" s="37"/>
      <c r="B259" s="38"/>
      <c r="C259" s="241" t="s">
        <v>351</v>
      </c>
      <c r="D259" s="241" t="s">
        <v>163</v>
      </c>
      <c r="E259" s="242" t="s">
        <v>924</v>
      </c>
      <c r="F259" s="243" t="s">
        <v>925</v>
      </c>
      <c r="G259" s="244" t="s">
        <v>285</v>
      </c>
      <c r="H259" s="245">
        <v>15</v>
      </c>
      <c r="I259" s="246"/>
      <c r="J259" s="247">
        <f>ROUND(I259*H259,2)</f>
        <v>0</v>
      </c>
      <c r="K259" s="243" t="s">
        <v>167</v>
      </c>
      <c r="L259" s="43"/>
      <c r="M259" s="248" t="s">
        <v>1</v>
      </c>
      <c r="N259" s="249" t="s">
        <v>38</v>
      </c>
      <c r="O259" s="90"/>
      <c r="P259" s="250">
        <f>O259*H259</f>
        <v>0</v>
      </c>
      <c r="Q259" s="250">
        <v>0</v>
      </c>
      <c r="R259" s="250">
        <f>Q259*H259</f>
        <v>0</v>
      </c>
      <c r="S259" s="250">
        <v>0.00248</v>
      </c>
      <c r="T259" s="251">
        <f>S259*H259</f>
        <v>0.037199999999999997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52" t="s">
        <v>168</v>
      </c>
      <c r="AT259" s="252" t="s">
        <v>163</v>
      </c>
      <c r="AU259" s="252" t="s">
        <v>82</v>
      </c>
      <c r="AY259" s="16" t="s">
        <v>161</v>
      </c>
      <c r="BE259" s="253">
        <f>IF(N259="základní",J259,0)</f>
        <v>0</v>
      </c>
      <c r="BF259" s="253">
        <f>IF(N259="snížená",J259,0)</f>
        <v>0</v>
      </c>
      <c r="BG259" s="253">
        <f>IF(N259="zákl. přenesená",J259,0)</f>
        <v>0</v>
      </c>
      <c r="BH259" s="253">
        <f>IF(N259="sníž. přenesená",J259,0)</f>
        <v>0</v>
      </c>
      <c r="BI259" s="253">
        <f>IF(N259="nulová",J259,0)</f>
        <v>0</v>
      </c>
      <c r="BJ259" s="16" t="s">
        <v>80</v>
      </c>
      <c r="BK259" s="253">
        <f>ROUND(I259*H259,2)</f>
        <v>0</v>
      </c>
      <c r="BL259" s="16" t="s">
        <v>168</v>
      </c>
      <c r="BM259" s="252" t="s">
        <v>926</v>
      </c>
    </row>
    <row r="260" s="2" customFormat="1">
      <c r="A260" s="37"/>
      <c r="B260" s="38"/>
      <c r="C260" s="39"/>
      <c r="D260" s="254" t="s">
        <v>170</v>
      </c>
      <c r="E260" s="39"/>
      <c r="F260" s="255" t="s">
        <v>927</v>
      </c>
      <c r="G260" s="39"/>
      <c r="H260" s="39"/>
      <c r="I260" s="209"/>
      <c r="J260" s="39"/>
      <c r="K260" s="39"/>
      <c r="L260" s="43"/>
      <c r="M260" s="256"/>
      <c r="N260" s="257"/>
      <c r="O260" s="90"/>
      <c r="P260" s="90"/>
      <c r="Q260" s="90"/>
      <c r="R260" s="90"/>
      <c r="S260" s="90"/>
      <c r="T260" s="91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170</v>
      </c>
      <c r="AU260" s="16" t="s">
        <v>82</v>
      </c>
    </row>
    <row r="261" s="2" customFormat="1">
      <c r="A261" s="37"/>
      <c r="B261" s="38"/>
      <c r="C261" s="39"/>
      <c r="D261" s="258" t="s">
        <v>172</v>
      </c>
      <c r="E261" s="39"/>
      <c r="F261" s="259" t="s">
        <v>928</v>
      </c>
      <c r="G261" s="39"/>
      <c r="H261" s="39"/>
      <c r="I261" s="209"/>
      <c r="J261" s="39"/>
      <c r="K261" s="39"/>
      <c r="L261" s="43"/>
      <c r="M261" s="256"/>
      <c r="N261" s="257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172</v>
      </c>
      <c r="AU261" s="16" t="s">
        <v>82</v>
      </c>
    </row>
    <row r="262" s="13" customFormat="1">
      <c r="A262" s="13"/>
      <c r="B262" s="260"/>
      <c r="C262" s="261"/>
      <c r="D262" s="254" t="s">
        <v>174</v>
      </c>
      <c r="E262" s="262" t="s">
        <v>1</v>
      </c>
      <c r="F262" s="263" t="s">
        <v>929</v>
      </c>
      <c r="G262" s="261"/>
      <c r="H262" s="264">
        <v>15</v>
      </c>
      <c r="I262" s="265"/>
      <c r="J262" s="261"/>
      <c r="K262" s="261"/>
      <c r="L262" s="266"/>
      <c r="M262" s="267"/>
      <c r="N262" s="268"/>
      <c r="O262" s="268"/>
      <c r="P262" s="268"/>
      <c r="Q262" s="268"/>
      <c r="R262" s="268"/>
      <c r="S262" s="268"/>
      <c r="T262" s="26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70" t="s">
        <v>174</v>
      </c>
      <c r="AU262" s="270" t="s">
        <v>82</v>
      </c>
      <c r="AV262" s="13" t="s">
        <v>82</v>
      </c>
      <c r="AW262" s="13" t="s">
        <v>30</v>
      </c>
      <c r="AX262" s="13" t="s">
        <v>80</v>
      </c>
      <c r="AY262" s="270" t="s">
        <v>161</v>
      </c>
    </row>
    <row r="263" s="12" customFormat="1" ht="22.8" customHeight="1">
      <c r="A263" s="12"/>
      <c r="B263" s="225"/>
      <c r="C263" s="226"/>
      <c r="D263" s="227" t="s">
        <v>72</v>
      </c>
      <c r="E263" s="239" t="s">
        <v>359</v>
      </c>
      <c r="F263" s="239" t="s">
        <v>360</v>
      </c>
      <c r="G263" s="226"/>
      <c r="H263" s="226"/>
      <c r="I263" s="229"/>
      <c r="J263" s="240">
        <f>BK263</f>
        <v>0</v>
      </c>
      <c r="K263" s="226"/>
      <c r="L263" s="231"/>
      <c r="M263" s="232"/>
      <c r="N263" s="233"/>
      <c r="O263" s="233"/>
      <c r="P263" s="234">
        <f>SUM(P264:P284)</f>
        <v>0</v>
      </c>
      <c r="Q263" s="233"/>
      <c r="R263" s="234">
        <f>SUM(R264:R284)</f>
        <v>0</v>
      </c>
      <c r="S263" s="233"/>
      <c r="T263" s="235">
        <f>SUM(T264:T284)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36" t="s">
        <v>80</v>
      </c>
      <c r="AT263" s="237" t="s">
        <v>72</v>
      </c>
      <c r="AU263" s="237" t="s">
        <v>80</v>
      </c>
      <c r="AY263" s="236" t="s">
        <v>161</v>
      </c>
      <c r="BK263" s="238">
        <f>SUM(BK264:BK284)</f>
        <v>0</v>
      </c>
    </row>
    <row r="264" s="2" customFormat="1" ht="21.75" customHeight="1">
      <c r="A264" s="37"/>
      <c r="B264" s="38"/>
      <c r="C264" s="241" t="s">
        <v>361</v>
      </c>
      <c r="D264" s="241" t="s">
        <v>163</v>
      </c>
      <c r="E264" s="242" t="s">
        <v>387</v>
      </c>
      <c r="F264" s="243" t="s">
        <v>388</v>
      </c>
      <c r="G264" s="244" t="s">
        <v>222</v>
      </c>
      <c r="H264" s="245">
        <v>22.548999999999999</v>
      </c>
      <c r="I264" s="246"/>
      <c r="J264" s="247">
        <f>ROUND(I264*H264,2)</f>
        <v>0</v>
      </c>
      <c r="K264" s="243" t="s">
        <v>167</v>
      </c>
      <c r="L264" s="43"/>
      <c r="M264" s="248" t="s">
        <v>1</v>
      </c>
      <c r="N264" s="249" t="s">
        <v>38</v>
      </c>
      <c r="O264" s="90"/>
      <c r="P264" s="250">
        <f>O264*H264</f>
        <v>0</v>
      </c>
      <c r="Q264" s="250">
        <v>0</v>
      </c>
      <c r="R264" s="250">
        <f>Q264*H264</f>
        <v>0</v>
      </c>
      <c r="S264" s="250">
        <v>0</v>
      </c>
      <c r="T264" s="25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52" t="s">
        <v>168</v>
      </c>
      <c r="AT264" s="252" t="s">
        <v>163</v>
      </c>
      <c r="AU264" s="252" t="s">
        <v>82</v>
      </c>
      <c r="AY264" s="16" t="s">
        <v>161</v>
      </c>
      <c r="BE264" s="253">
        <f>IF(N264="základní",J264,0)</f>
        <v>0</v>
      </c>
      <c r="BF264" s="253">
        <f>IF(N264="snížená",J264,0)</f>
        <v>0</v>
      </c>
      <c r="BG264" s="253">
        <f>IF(N264="zákl. přenesená",J264,0)</f>
        <v>0</v>
      </c>
      <c r="BH264" s="253">
        <f>IF(N264="sníž. přenesená",J264,0)</f>
        <v>0</v>
      </c>
      <c r="BI264" s="253">
        <f>IF(N264="nulová",J264,0)</f>
        <v>0</v>
      </c>
      <c r="BJ264" s="16" t="s">
        <v>80</v>
      </c>
      <c r="BK264" s="253">
        <f>ROUND(I264*H264,2)</f>
        <v>0</v>
      </c>
      <c r="BL264" s="16" t="s">
        <v>168</v>
      </c>
      <c r="BM264" s="252" t="s">
        <v>930</v>
      </c>
    </row>
    <row r="265" s="2" customFormat="1">
      <c r="A265" s="37"/>
      <c r="B265" s="38"/>
      <c r="C265" s="39"/>
      <c r="D265" s="254" t="s">
        <v>170</v>
      </c>
      <c r="E265" s="39"/>
      <c r="F265" s="255" t="s">
        <v>390</v>
      </c>
      <c r="G265" s="39"/>
      <c r="H265" s="39"/>
      <c r="I265" s="209"/>
      <c r="J265" s="39"/>
      <c r="K265" s="39"/>
      <c r="L265" s="43"/>
      <c r="M265" s="256"/>
      <c r="N265" s="257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170</v>
      </c>
      <c r="AU265" s="16" t="s">
        <v>82</v>
      </c>
    </row>
    <row r="266" s="2" customFormat="1">
      <c r="A266" s="37"/>
      <c r="B266" s="38"/>
      <c r="C266" s="39"/>
      <c r="D266" s="258" t="s">
        <v>172</v>
      </c>
      <c r="E266" s="39"/>
      <c r="F266" s="259" t="s">
        <v>391</v>
      </c>
      <c r="G266" s="39"/>
      <c r="H266" s="39"/>
      <c r="I266" s="209"/>
      <c r="J266" s="39"/>
      <c r="K266" s="39"/>
      <c r="L266" s="43"/>
      <c r="M266" s="256"/>
      <c r="N266" s="257"/>
      <c r="O266" s="90"/>
      <c r="P266" s="90"/>
      <c r="Q266" s="90"/>
      <c r="R266" s="90"/>
      <c r="S266" s="90"/>
      <c r="T266" s="91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172</v>
      </c>
      <c r="AU266" s="16" t="s">
        <v>82</v>
      </c>
    </row>
    <row r="267" s="13" customFormat="1">
      <c r="A267" s="13"/>
      <c r="B267" s="260"/>
      <c r="C267" s="261"/>
      <c r="D267" s="254" t="s">
        <v>174</v>
      </c>
      <c r="E267" s="262" t="s">
        <v>1</v>
      </c>
      <c r="F267" s="263" t="s">
        <v>931</v>
      </c>
      <c r="G267" s="261"/>
      <c r="H267" s="264">
        <v>0.025000000000000001</v>
      </c>
      <c r="I267" s="265"/>
      <c r="J267" s="261"/>
      <c r="K267" s="261"/>
      <c r="L267" s="266"/>
      <c r="M267" s="267"/>
      <c r="N267" s="268"/>
      <c r="O267" s="268"/>
      <c r="P267" s="268"/>
      <c r="Q267" s="268"/>
      <c r="R267" s="268"/>
      <c r="S267" s="268"/>
      <c r="T267" s="26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70" t="s">
        <v>174</v>
      </c>
      <c r="AU267" s="270" t="s">
        <v>82</v>
      </c>
      <c r="AV267" s="13" t="s">
        <v>82</v>
      </c>
      <c r="AW267" s="13" t="s">
        <v>30</v>
      </c>
      <c r="AX267" s="13" t="s">
        <v>73</v>
      </c>
      <c r="AY267" s="270" t="s">
        <v>161</v>
      </c>
    </row>
    <row r="268" s="13" customFormat="1">
      <c r="A268" s="13"/>
      <c r="B268" s="260"/>
      <c r="C268" s="261"/>
      <c r="D268" s="254" t="s">
        <v>174</v>
      </c>
      <c r="E268" s="262" t="s">
        <v>1</v>
      </c>
      <c r="F268" s="263" t="s">
        <v>932</v>
      </c>
      <c r="G268" s="261"/>
      <c r="H268" s="264">
        <v>0.024</v>
      </c>
      <c r="I268" s="265"/>
      <c r="J268" s="261"/>
      <c r="K268" s="261"/>
      <c r="L268" s="266"/>
      <c r="M268" s="267"/>
      <c r="N268" s="268"/>
      <c r="O268" s="268"/>
      <c r="P268" s="268"/>
      <c r="Q268" s="268"/>
      <c r="R268" s="268"/>
      <c r="S268" s="268"/>
      <c r="T268" s="26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70" t="s">
        <v>174</v>
      </c>
      <c r="AU268" s="270" t="s">
        <v>82</v>
      </c>
      <c r="AV268" s="13" t="s">
        <v>82</v>
      </c>
      <c r="AW268" s="13" t="s">
        <v>30</v>
      </c>
      <c r="AX268" s="13" t="s">
        <v>73</v>
      </c>
      <c r="AY268" s="270" t="s">
        <v>161</v>
      </c>
    </row>
    <row r="269" s="13" customFormat="1">
      <c r="A269" s="13"/>
      <c r="B269" s="260"/>
      <c r="C269" s="261"/>
      <c r="D269" s="254" t="s">
        <v>174</v>
      </c>
      <c r="E269" s="262" t="s">
        <v>1</v>
      </c>
      <c r="F269" s="263" t="s">
        <v>933</v>
      </c>
      <c r="G269" s="261"/>
      <c r="H269" s="264">
        <v>22.5</v>
      </c>
      <c r="I269" s="265"/>
      <c r="J269" s="261"/>
      <c r="K269" s="261"/>
      <c r="L269" s="266"/>
      <c r="M269" s="267"/>
      <c r="N269" s="268"/>
      <c r="O269" s="268"/>
      <c r="P269" s="268"/>
      <c r="Q269" s="268"/>
      <c r="R269" s="268"/>
      <c r="S269" s="268"/>
      <c r="T269" s="26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70" t="s">
        <v>174</v>
      </c>
      <c r="AU269" s="270" t="s">
        <v>82</v>
      </c>
      <c r="AV269" s="13" t="s">
        <v>82</v>
      </c>
      <c r="AW269" s="13" t="s">
        <v>30</v>
      </c>
      <c r="AX269" s="13" t="s">
        <v>73</v>
      </c>
      <c r="AY269" s="270" t="s">
        <v>161</v>
      </c>
    </row>
    <row r="270" s="14" customFormat="1">
      <c r="A270" s="14"/>
      <c r="B270" s="282"/>
      <c r="C270" s="283"/>
      <c r="D270" s="254" t="s">
        <v>174</v>
      </c>
      <c r="E270" s="284" t="s">
        <v>1</v>
      </c>
      <c r="F270" s="285" t="s">
        <v>330</v>
      </c>
      <c r="G270" s="283"/>
      <c r="H270" s="286">
        <v>22.548999999999999</v>
      </c>
      <c r="I270" s="287"/>
      <c r="J270" s="283"/>
      <c r="K270" s="283"/>
      <c r="L270" s="288"/>
      <c r="M270" s="289"/>
      <c r="N270" s="290"/>
      <c r="O270" s="290"/>
      <c r="P270" s="290"/>
      <c r="Q270" s="290"/>
      <c r="R270" s="290"/>
      <c r="S270" s="290"/>
      <c r="T270" s="29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92" t="s">
        <v>174</v>
      </c>
      <c r="AU270" s="292" t="s">
        <v>82</v>
      </c>
      <c r="AV270" s="14" t="s">
        <v>168</v>
      </c>
      <c r="AW270" s="14" t="s">
        <v>30</v>
      </c>
      <c r="AX270" s="14" t="s">
        <v>80</v>
      </c>
      <c r="AY270" s="292" t="s">
        <v>161</v>
      </c>
    </row>
    <row r="271" s="2" customFormat="1" ht="24.15" customHeight="1">
      <c r="A271" s="37"/>
      <c r="B271" s="38"/>
      <c r="C271" s="241" t="s">
        <v>368</v>
      </c>
      <c r="D271" s="241" t="s">
        <v>163</v>
      </c>
      <c r="E271" s="242" t="s">
        <v>394</v>
      </c>
      <c r="F271" s="243" t="s">
        <v>395</v>
      </c>
      <c r="G271" s="244" t="s">
        <v>222</v>
      </c>
      <c r="H271" s="245">
        <v>428.43099999999998</v>
      </c>
      <c r="I271" s="246"/>
      <c r="J271" s="247">
        <f>ROUND(I271*H271,2)</f>
        <v>0</v>
      </c>
      <c r="K271" s="243" t="s">
        <v>167</v>
      </c>
      <c r="L271" s="43"/>
      <c r="M271" s="248" t="s">
        <v>1</v>
      </c>
      <c r="N271" s="249" t="s">
        <v>38</v>
      </c>
      <c r="O271" s="90"/>
      <c r="P271" s="250">
        <f>O271*H271</f>
        <v>0</v>
      </c>
      <c r="Q271" s="250">
        <v>0</v>
      </c>
      <c r="R271" s="250">
        <f>Q271*H271</f>
        <v>0</v>
      </c>
      <c r="S271" s="250">
        <v>0</v>
      </c>
      <c r="T271" s="25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52" t="s">
        <v>168</v>
      </c>
      <c r="AT271" s="252" t="s">
        <v>163</v>
      </c>
      <c r="AU271" s="252" t="s">
        <v>82</v>
      </c>
      <c r="AY271" s="16" t="s">
        <v>161</v>
      </c>
      <c r="BE271" s="253">
        <f>IF(N271="základní",J271,0)</f>
        <v>0</v>
      </c>
      <c r="BF271" s="253">
        <f>IF(N271="snížená",J271,0)</f>
        <v>0</v>
      </c>
      <c r="BG271" s="253">
        <f>IF(N271="zákl. přenesená",J271,0)</f>
        <v>0</v>
      </c>
      <c r="BH271" s="253">
        <f>IF(N271="sníž. přenesená",J271,0)</f>
        <v>0</v>
      </c>
      <c r="BI271" s="253">
        <f>IF(N271="nulová",J271,0)</f>
        <v>0</v>
      </c>
      <c r="BJ271" s="16" t="s">
        <v>80</v>
      </c>
      <c r="BK271" s="253">
        <f>ROUND(I271*H271,2)</f>
        <v>0</v>
      </c>
      <c r="BL271" s="16" t="s">
        <v>168</v>
      </c>
      <c r="BM271" s="252" t="s">
        <v>934</v>
      </c>
    </row>
    <row r="272" s="2" customFormat="1">
      <c r="A272" s="37"/>
      <c r="B272" s="38"/>
      <c r="C272" s="39"/>
      <c r="D272" s="254" t="s">
        <v>170</v>
      </c>
      <c r="E272" s="39"/>
      <c r="F272" s="255" t="s">
        <v>383</v>
      </c>
      <c r="G272" s="39"/>
      <c r="H272" s="39"/>
      <c r="I272" s="209"/>
      <c r="J272" s="39"/>
      <c r="K272" s="39"/>
      <c r="L272" s="43"/>
      <c r="M272" s="256"/>
      <c r="N272" s="257"/>
      <c r="O272" s="90"/>
      <c r="P272" s="90"/>
      <c r="Q272" s="90"/>
      <c r="R272" s="90"/>
      <c r="S272" s="90"/>
      <c r="T272" s="91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170</v>
      </c>
      <c r="AU272" s="16" t="s">
        <v>82</v>
      </c>
    </row>
    <row r="273" s="2" customFormat="1">
      <c r="A273" s="37"/>
      <c r="B273" s="38"/>
      <c r="C273" s="39"/>
      <c r="D273" s="258" t="s">
        <v>172</v>
      </c>
      <c r="E273" s="39"/>
      <c r="F273" s="259" t="s">
        <v>397</v>
      </c>
      <c r="G273" s="39"/>
      <c r="H273" s="39"/>
      <c r="I273" s="209"/>
      <c r="J273" s="39"/>
      <c r="K273" s="39"/>
      <c r="L273" s="43"/>
      <c r="M273" s="256"/>
      <c r="N273" s="257"/>
      <c r="O273" s="90"/>
      <c r="P273" s="90"/>
      <c r="Q273" s="90"/>
      <c r="R273" s="90"/>
      <c r="S273" s="90"/>
      <c r="T273" s="91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6" t="s">
        <v>172</v>
      </c>
      <c r="AU273" s="16" t="s">
        <v>82</v>
      </c>
    </row>
    <row r="274" s="13" customFormat="1">
      <c r="A274" s="13"/>
      <c r="B274" s="260"/>
      <c r="C274" s="261"/>
      <c r="D274" s="254" t="s">
        <v>174</v>
      </c>
      <c r="E274" s="262" t="s">
        <v>1</v>
      </c>
      <c r="F274" s="263" t="s">
        <v>935</v>
      </c>
      <c r="G274" s="261"/>
      <c r="H274" s="264">
        <v>0.47499999999999998</v>
      </c>
      <c r="I274" s="265"/>
      <c r="J274" s="261"/>
      <c r="K274" s="261"/>
      <c r="L274" s="266"/>
      <c r="M274" s="267"/>
      <c r="N274" s="268"/>
      <c r="O274" s="268"/>
      <c r="P274" s="268"/>
      <c r="Q274" s="268"/>
      <c r="R274" s="268"/>
      <c r="S274" s="268"/>
      <c r="T274" s="26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70" t="s">
        <v>174</v>
      </c>
      <c r="AU274" s="270" t="s">
        <v>82</v>
      </c>
      <c r="AV274" s="13" t="s">
        <v>82</v>
      </c>
      <c r="AW274" s="13" t="s">
        <v>30</v>
      </c>
      <c r="AX274" s="13" t="s">
        <v>73</v>
      </c>
      <c r="AY274" s="270" t="s">
        <v>161</v>
      </c>
    </row>
    <row r="275" s="13" customFormat="1">
      <c r="A275" s="13"/>
      <c r="B275" s="260"/>
      <c r="C275" s="261"/>
      <c r="D275" s="254" t="s">
        <v>174</v>
      </c>
      <c r="E275" s="262" t="s">
        <v>1</v>
      </c>
      <c r="F275" s="263" t="s">
        <v>936</v>
      </c>
      <c r="G275" s="261"/>
      <c r="H275" s="264">
        <v>0.45600000000000002</v>
      </c>
      <c r="I275" s="265"/>
      <c r="J275" s="261"/>
      <c r="K275" s="261"/>
      <c r="L275" s="266"/>
      <c r="M275" s="267"/>
      <c r="N275" s="268"/>
      <c r="O275" s="268"/>
      <c r="P275" s="268"/>
      <c r="Q275" s="268"/>
      <c r="R275" s="268"/>
      <c r="S275" s="268"/>
      <c r="T275" s="26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70" t="s">
        <v>174</v>
      </c>
      <c r="AU275" s="270" t="s">
        <v>82</v>
      </c>
      <c r="AV275" s="13" t="s">
        <v>82</v>
      </c>
      <c r="AW275" s="13" t="s">
        <v>30</v>
      </c>
      <c r="AX275" s="13" t="s">
        <v>73</v>
      </c>
      <c r="AY275" s="270" t="s">
        <v>161</v>
      </c>
    </row>
    <row r="276" s="13" customFormat="1">
      <c r="A276" s="13"/>
      <c r="B276" s="260"/>
      <c r="C276" s="261"/>
      <c r="D276" s="254" t="s">
        <v>174</v>
      </c>
      <c r="E276" s="262" t="s">
        <v>1</v>
      </c>
      <c r="F276" s="263" t="s">
        <v>937</v>
      </c>
      <c r="G276" s="261"/>
      <c r="H276" s="264">
        <v>427.5</v>
      </c>
      <c r="I276" s="265"/>
      <c r="J276" s="261"/>
      <c r="K276" s="261"/>
      <c r="L276" s="266"/>
      <c r="M276" s="267"/>
      <c r="N276" s="268"/>
      <c r="O276" s="268"/>
      <c r="P276" s="268"/>
      <c r="Q276" s="268"/>
      <c r="R276" s="268"/>
      <c r="S276" s="268"/>
      <c r="T276" s="26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70" t="s">
        <v>174</v>
      </c>
      <c r="AU276" s="270" t="s">
        <v>82</v>
      </c>
      <c r="AV276" s="13" t="s">
        <v>82</v>
      </c>
      <c r="AW276" s="13" t="s">
        <v>30</v>
      </c>
      <c r="AX276" s="13" t="s">
        <v>73</v>
      </c>
      <c r="AY276" s="270" t="s">
        <v>161</v>
      </c>
    </row>
    <row r="277" s="14" customFormat="1">
      <c r="A277" s="14"/>
      <c r="B277" s="282"/>
      <c r="C277" s="283"/>
      <c r="D277" s="254" t="s">
        <v>174</v>
      </c>
      <c r="E277" s="284" t="s">
        <v>1</v>
      </c>
      <c r="F277" s="285" t="s">
        <v>330</v>
      </c>
      <c r="G277" s="283"/>
      <c r="H277" s="286">
        <v>428.43099999999998</v>
      </c>
      <c r="I277" s="287"/>
      <c r="J277" s="283"/>
      <c r="K277" s="283"/>
      <c r="L277" s="288"/>
      <c r="M277" s="289"/>
      <c r="N277" s="290"/>
      <c r="O277" s="290"/>
      <c r="P277" s="290"/>
      <c r="Q277" s="290"/>
      <c r="R277" s="290"/>
      <c r="S277" s="290"/>
      <c r="T277" s="291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92" t="s">
        <v>174</v>
      </c>
      <c r="AU277" s="292" t="s">
        <v>82</v>
      </c>
      <c r="AV277" s="14" t="s">
        <v>168</v>
      </c>
      <c r="AW277" s="14" t="s">
        <v>30</v>
      </c>
      <c r="AX277" s="14" t="s">
        <v>80</v>
      </c>
      <c r="AY277" s="292" t="s">
        <v>161</v>
      </c>
    </row>
    <row r="278" s="2" customFormat="1" ht="24.15" customHeight="1">
      <c r="A278" s="37"/>
      <c r="B278" s="38"/>
      <c r="C278" s="241" t="s">
        <v>373</v>
      </c>
      <c r="D278" s="241" t="s">
        <v>163</v>
      </c>
      <c r="E278" s="242" t="s">
        <v>420</v>
      </c>
      <c r="F278" s="243" t="s">
        <v>421</v>
      </c>
      <c r="G278" s="244" t="s">
        <v>222</v>
      </c>
      <c r="H278" s="245">
        <v>22.548999999999999</v>
      </c>
      <c r="I278" s="246"/>
      <c r="J278" s="247">
        <f>ROUND(I278*H278,2)</f>
        <v>0</v>
      </c>
      <c r="K278" s="243" t="s">
        <v>167</v>
      </c>
      <c r="L278" s="43"/>
      <c r="M278" s="248" t="s">
        <v>1</v>
      </c>
      <c r="N278" s="249" t="s">
        <v>38</v>
      </c>
      <c r="O278" s="90"/>
      <c r="P278" s="250">
        <f>O278*H278</f>
        <v>0</v>
      </c>
      <c r="Q278" s="250">
        <v>0</v>
      </c>
      <c r="R278" s="250">
        <f>Q278*H278</f>
        <v>0</v>
      </c>
      <c r="S278" s="250">
        <v>0</v>
      </c>
      <c r="T278" s="251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52" t="s">
        <v>168</v>
      </c>
      <c r="AT278" s="252" t="s">
        <v>163</v>
      </c>
      <c r="AU278" s="252" t="s">
        <v>82</v>
      </c>
      <c r="AY278" s="16" t="s">
        <v>161</v>
      </c>
      <c r="BE278" s="253">
        <f>IF(N278="základní",J278,0)</f>
        <v>0</v>
      </c>
      <c r="BF278" s="253">
        <f>IF(N278="snížená",J278,0)</f>
        <v>0</v>
      </c>
      <c r="BG278" s="253">
        <f>IF(N278="zákl. přenesená",J278,0)</f>
        <v>0</v>
      </c>
      <c r="BH278" s="253">
        <f>IF(N278="sníž. přenesená",J278,0)</f>
        <v>0</v>
      </c>
      <c r="BI278" s="253">
        <f>IF(N278="nulová",J278,0)</f>
        <v>0</v>
      </c>
      <c r="BJ278" s="16" t="s">
        <v>80</v>
      </c>
      <c r="BK278" s="253">
        <f>ROUND(I278*H278,2)</f>
        <v>0</v>
      </c>
      <c r="BL278" s="16" t="s">
        <v>168</v>
      </c>
      <c r="BM278" s="252" t="s">
        <v>938</v>
      </c>
    </row>
    <row r="279" s="2" customFormat="1">
      <c r="A279" s="37"/>
      <c r="B279" s="38"/>
      <c r="C279" s="39"/>
      <c r="D279" s="254" t="s">
        <v>170</v>
      </c>
      <c r="E279" s="39"/>
      <c r="F279" s="255" t="s">
        <v>423</v>
      </c>
      <c r="G279" s="39"/>
      <c r="H279" s="39"/>
      <c r="I279" s="209"/>
      <c r="J279" s="39"/>
      <c r="K279" s="39"/>
      <c r="L279" s="43"/>
      <c r="M279" s="256"/>
      <c r="N279" s="257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170</v>
      </c>
      <c r="AU279" s="16" t="s">
        <v>82</v>
      </c>
    </row>
    <row r="280" s="2" customFormat="1">
      <c r="A280" s="37"/>
      <c r="B280" s="38"/>
      <c r="C280" s="39"/>
      <c r="D280" s="258" t="s">
        <v>172</v>
      </c>
      <c r="E280" s="39"/>
      <c r="F280" s="259" t="s">
        <v>424</v>
      </c>
      <c r="G280" s="39"/>
      <c r="H280" s="39"/>
      <c r="I280" s="209"/>
      <c r="J280" s="39"/>
      <c r="K280" s="39"/>
      <c r="L280" s="43"/>
      <c r="M280" s="256"/>
      <c r="N280" s="257"/>
      <c r="O280" s="90"/>
      <c r="P280" s="90"/>
      <c r="Q280" s="90"/>
      <c r="R280" s="90"/>
      <c r="S280" s="90"/>
      <c r="T280" s="91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6" t="s">
        <v>172</v>
      </c>
      <c r="AU280" s="16" t="s">
        <v>82</v>
      </c>
    </row>
    <row r="281" s="13" customFormat="1">
      <c r="A281" s="13"/>
      <c r="B281" s="260"/>
      <c r="C281" s="261"/>
      <c r="D281" s="254" t="s">
        <v>174</v>
      </c>
      <c r="E281" s="262" t="s">
        <v>1</v>
      </c>
      <c r="F281" s="263" t="s">
        <v>931</v>
      </c>
      <c r="G281" s="261"/>
      <c r="H281" s="264">
        <v>0.025000000000000001</v>
      </c>
      <c r="I281" s="265"/>
      <c r="J281" s="261"/>
      <c r="K281" s="261"/>
      <c r="L281" s="266"/>
      <c r="M281" s="267"/>
      <c r="N281" s="268"/>
      <c r="O281" s="268"/>
      <c r="P281" s="268"/>
      <c r="Q281" s="268"/>
      <c r="R281" s="268"/>
      <c r="S281" s="268"/>
      <c r="T281" s="26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70" t="s">
        <v>174</v>
      </c>
      <c r="AU281" s="270" t="s">
        <v>82</v>
      </c>
      <c r="AV281" s="13" t="s">
        <v>82</v>
      </c>
      <c r="AW281" s="13" t="s">
        <v>30</v>
      </c>
      <c r="AX281" s="13" t="s">
        <v>73</v>
      </c>
      <c r="AY281" s="270" t="s">
        <v>161</v>
      </c>
    </row>
    <row r="282" s="13" customFormat="1">
      <c r="A282" s="13"/>
      <c r="B282" s="260"/>
      <c r="C282" s="261"/>
      <c r="D282" s="254" t="s">
        <v>174</v>
      </c>
      <c r="E282" s="262" t="s">
        <v>1</v>
      </c>
      <c r="F282" s="263" t="s">
        <v>932</v>
      </c>
      <c r="G282" s="261"/>
      <c r="H282" s="264">
        <v>0.024</v>
      </c>
      <c r="I282" s="265"/>
      <c r="J282" s="261"/>
      <c r="K282" s="261"/>
      <c r="L282" s="266"/>
      <c r="M282" s="267"/>
      <c r="N282" s="268"/>
      <c r="O282" s="268"/>
      <c r="P282" s="268"/>
      <c r="Q282" s="268"/>
      <c r="R282" s="268"/>
      <c r="S282" s="268"/>
      <c r="T282" s="26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70" t="s">
        <v>174</v>
      </c>
      <c r="AU282" s="270" t="s">
        <v>82</v>
      </c>
      <c r="AV282" s="13" t="s">
        <v>82</v>
      </c>
      <c r="AW282" s="13" t="s">
        <v>30</v>
      </c>
      <c r="AX282" s="13" t="s">
        <v>73</v>
      </c>
      <c r="AY282" s="270" t="s">
        <v>161</v>
      </c>
    </row>
    <row r="283" s="13" customFormat="1">
      <c r="A283" s="13"/>
      <c r="B283" s="260"/>
      <c r="C283" s="261"/>
      <c r="D283" s="254" t="s">
        <v>174</v>
      </c>
      <c r="E283" s="262" t="s">
        <v>1</v>
      </c>
      <c r="F283" s="263" t="s">
        <v>933</v>
      </c>
      <c r="G283" s="261"/>
      <c r="H283" s="264">
        <v>22.5</v>
      </c>
      <c r="I283" s="265"/>
      <c r="J283" s="261"/>
      <c r="K283" s="261"/>
      <c r="L283" s="266"/>
      <c r="M283" s="267"/>
      <c r="N283" s="268"/>
      <c r="O283" s="268"/>
      <c r="P283" s="268"/>
      <c r="Q283" s="268"/>
      <c r="R283" s="268"/>
      <c r="S283" s="268"/>
      <c r="T283" s="26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70" t="s">
        <v>174</v>
      </c>
      <c r="AU283" s="270" t="s">
        <v>82</v>
      </c>
      <c r="AV283" s="13" t="s">
        <v>82</v>
      </c>
      <c r="AW283" s="13" t="s">
        <v>30</v>
      </c>
      <c r="AX283" s="13" t="s">
        <v>73</v>
      </c>
      <c r="AY283" s="270" t="s">
        <v>161</v>
      </c>
    </row>
    <row r="284" s="14" customFormat="1">
      <c r="A284" s="14"/>
      <c r="B284" s="282"/>
      <c r="C284" s="283"/>
      <c r="D284" s="254" t="s">
        <v>174</v>
      </c>
      <c r="E284" s="284" t="s">
        <v>1</v>
      </c>
      <c r="F284" s="285" t="s">
        <v>330</v>
      </c>
      <c r="G284" s="283"/>
      <c r="H284" s="286">
        <v>22.548999999999999</v>
      </c>
      <c r="I284" s="287"/>
      <c r="J284" s="283"/>
      <c r="K284" s="283"/>
      <c r="L284" s="288"/>
      <c r="M284" s="289"/>
      <c r="N284" s="290"/>
      <c r="O284" s="290"/>
      <c r="P284" s="290"/>
      <c r="Q284" s="290"/>
      <c r="R284" s="290"/>
      <c r="S284" s="290"/>
      <c r="T284" s="291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92" t="s">
        <v>174</v>
      </c>
      <c r="AU284" s="292" t="s">
        <v>82</v>
      </c>
      <c r="AV284" s="14" t="s">
        <v>168</v>
      </c>
      <c r="AW284" s="14" t="s">
        <v>30</v>
      </c>
      <c r="AX284" s="14" t="s">
        <v>80</v>
      </c>
      <c r="AY284" s="292" t="s">
        <v>161</v>
      </c>
    </row>
    <row r="285" s="12" customFormat="1" ht="22.8" customHeight="1">
      <c r="A285" s="12"/>
      <c r="B285" s="225"/>
      <c r="C285" s="226"/>
      <c r="D285" s="227" t="s">
        <v>72</v>
      </c>
      <c r="E285" s="239" t="s">
        <v>431</v>
      </c>
      <c r="F285" s="239" t="s">
        <v>432</v>
      </c>
      <c r="G285" s="226"/>
      <c r="H285" s="226"/>
      <c r="I285" s="229"/>
      <c r="J285" s="240">
        <f>BK285</f>
        <v>0</v>
      </c>
      <c r="K285" s="226"/>
      <c r="L285" s="231"/>
      <c r="M285" s="232"/>
      <c r="N285" s="233"/>
      <c r="O285" s="233"/>
      <c r="P285" s="234">
        <f>SUM(P286:P289)</f>
        <v>0</v>
      </c>
      <c r="Q285" s="233"/>
      <c r="R285" s="234">
        <f>SUM(R286:R289)</f>
        <v>0</v>
      </c>
      <c r="S285" s="233"/>
      <c r="T285" s="235">
        <f>SUM(T286:T289)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36" t="s">
        <v>80</v>
      </c>
      <c r="AT285" s="237" t="s">
        <v>72</v>
      </c>
      <c r="AU285" s="237" t="s">
        <v>80</v>
      </c>
      <c r="AY285" s="236" t="s">
        <v>161</v>
      </c>
      <c r="BK285" s="238">
        <f>SUM(BK286:BK289)</f>
        <v>0</v>
      </c>
    </row>
    <row r="286" s="2" customFormat="1" ht="24.15" customHeight="1">
      <c r="A286" s="37"/>
      <c r="B286" s="38"/>
      <c r="C286" s="241" t="s">
        <v>379</v>
      </c>
      <c r="D286" s="241" t="s">
        <v>163</v>
      </c>
      <c r="E286" s="242" t="s">
        <v>570</v>
      </c>
      <c r="F286" s="243" t="s">
        <v>571</v>
      </c>
      <c r="G286" s="244" t="s">
        <v>222</v>
      </c>
      <c r="H286" s="245">
        <v>47.619</v>
      </c>
      <c r="I286" s="246"/>
      <c r="J286" s="247">
        <f>ROUND(I286*H286,2)</f>
        <v>0</v>
      </c>
      <c r="K286" s="243" t="s">
        <v>167</v>
      </c>
      <c r="L286" s="43"/>
      <c r="M286" s="248" t="s">
        <v>1</v>
      </c>
      <c r="N286" s="249" t="s">
        <v>38</v>
      </c>
      <c r="O286" s="90"/>
      <c r="P286" s="250">
        <f>O286*H286</f>
        <v>0</v>
      </c>
      <c r="Q286" s="250">
        <v>0</v>
      </c>
      <c r="R286" s="250">
        <f>Q286*H286</f>
        <v>0</v>
      </c>
      <c r="S286" s="250">
        <v>0</v>
      </c>
      <c r="T286" s="251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52" t="s">
        <v>168</v>
      </c>
      <c r="AT286" s="252" t="s">
        <v>163</v>
      </c>
      <c r="AU286" s="252" t="s">
        <v>82</v>
      </c>
      <c r="AY286" s="16" t="s">
        <v>161</v>
      </c>
      <c r="BE286" s="253">
        <f>IF(N286="základní",J286,0)</f>
        <v>0</v>
      </c>
      <c r="BF286" s="253">
        <f>IF(N286="snížená",J286,0)</f>
        <v>0</v>
      </c>
      <c r="BG286" s="253">
        <f>IF(N286="zákl. přenesená",J286,0)</f>
        <v>0</v>
      </c>
      <c r="BH286" s="253">
        <f>IF(N286="sníž. přenesená",J286,0)</f>
        <v>0</v>
      </c>
      <c r="BI286" s="253">
        <f>IF(N286="nulová",J286,0)</f>
        <v>0</v>
      </c>
      <c r="BJ286" s="16" t="s">
        <v>80</v>
      </c>
      <c r="BK286" s="253">
        <f>ROUND(I286*H286,2)</f>
        <v>0</v>
      </c>
      <c r="BL286" s="16" t="s">
        <v>168</v>
      </c>
      <c r="BM286" s="252" t="s">
        <v>572</v>
      </c>
    </row>
    <row r="287" s="2" customFormat="1">
      <c r="A287" s="37"/>
      <c r="B287" s="38"/>
      <c r="C287" s="39"/>
      <c r="D287" s="254" t="s">
        <v>170</v>
      </c>
      <c r="E287" s="39"/>
      <c r="F287" s="255" t="s">
        <v>573</v>
      </c>
      <c r="G287" s="39"/>
      <c r="H287" s="39"/>
      <c r="I287" s="209"/>
      <c r="J287" s="39"/>
      <c r="K287" s="39"/>
      <c r="L287" s="43"/>
      <c r="M287" s="256"/>
      <c r="N287" s="257"/>
      <c r="O287" s="90"/>
      <c r="P287" s="90"/>
      <c r="Q287" s="90"/>
      <c r="R287" s="90"/>
      <c r="S287" s="90"/>
      <c r="T287" s="91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170</v>
      </c>
      <c r="AU287" s="16" t="s">
        <v>82</v>
      </c>
    </row>
    <row r="288" s="2" customFormat="1">
      <c r="A288" s="37"/>
      <c r="B288" s="38"/>
      <c r="C288" s="39"/>
      <c r="D288" s="258" t="s">
        <v>172</v>
      </c>
      <c r="E288" s="39"/>
      <c r="F288" s="259" t="s">
        <v>574</v>
      </c>
      <c r="G288" s="39"/>
      <c r="H288" s="39"/>
      <c r="I288" s="209"/>
      <c r="J288" s="39"/>
      <c r="K288" s="39"/>
      <c r="L288" s="43"/>
      <c r="M288" s="256"/>
      <c r="N288" s="257"/>
      <c r="O288" s="90"/>
      <c r="P288" s="90"/>
      <c r="Q288" s="90"/>
      <c r="R288" s="90"/>
      <c r="S288" s="90"/>
      <c r="T288" s="91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6" t="s">
        <v>172</v>
      </c>
      <c r="AU288" s="16" t="s">
        <v>82</v>
      </c>
    </row>
    <row r="289" s="13" customFormat="1">
      <c r="A289" s="13"/>
      <c r="B289" s="260"/>
      <c r="C289" s="261"/>
      <c r="D289" s="254" t="s">
        <v>174</v>
      </c>
      <c r="E289" s="262" t="s">
        <v>1</v>
      </c>
      <c r="F289" s="263" t="s">
        <v>939</v>
      </c>
      <c r="G289" s="261"/>
      <c r="H289" s="264">
        <v>47.619</v>
      </c>
      <c r="I289" s="265"/>
      <c r="J289" s="261"/>
      <c r="K289" s="261"/>
      <c r="L289" s="266"/>
      <c r="M289" s="297"/>
      <c r="N289" s="298"/>
      <c r="O289" s="298"/>
      <c r="P289" s="298"/>
      <c r="Q289" s="298"/>
      <c r="R289" s="298"/>
      <c r="S289" s="298"/>
      <c r="T289" s="299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70" t="s">
        <v>174</v>
      </c>
      <c r="AU289" s="270" t="s">
        <v>82</v>
      </c>
      <c r="AV289" s="13" t="s">
        <v>82</v>
      </c>
      <c r="AW289" s="13" t="s">
        <v>30</v>
      </c>
      <c r="AX289" s="13" t="s">
        <v>80</v>
      </c>
      <c r="AY289" s="270" t="s">
        <v>161</v>
      </c>
    </row>
    <row r="290" s="2" customFormat="1" ht="6.96" customHeight="1">
      <c r="A290" s="37"/>
      <c r="B290" s="65"/>
      <c r="C290" s="66"/>
      <c r="D290" s="66"/>
      <c r="E290" s="66"/>
      <c r="F290" s="66"/>
      <c r="G290" s="66"/>
      <c r="H290" s="66"/>
      <c r="I290" s="66"/>
      <c r="J290" s="66"/>
      <c r="K290" s="66"/>
      <c r="L290" s="43"/>
      <c r="M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</row>
  </sheetData>
  <sheetProtection sheet="1" autoFilter="0" formatColumns="0" formatRows="0" objects="1" scenarios="1" spinCount="100000" saltValue="9AnWQ2rHYSy0RNop4y8FrBFQimW2ESR8wWPtmfNazuEXWmClDRsYCw4wtDitnXudXKMqV1yPELf6YyZdZDZnpg==" hashValue="Drk5sAJxieVUPwQVtoTb+vDEJPx4U7WbIDVeZr6xjWgVSBpMdwF3CMZ6A12aQMZFeUCHtn9s7wb/seJDpqJlaQ==" algorithmName="SHA-512" password="CC35"/>
  <autoFilter ref="C139:K289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2:F112"/>
    <mergeCell ref="D113:F113"/>
    <mergeCell ref="D114:F114"/>
    <mergeCell ref="D115:F115"/>
    <mergeCell ref="D116:F116"/>
    <mergeCell ref="E128:H128"/>
    <mergeCell ref="E130:H130"/>
    <mergeCell ref="E132:H132"/>
    <mergeCell ref="L2:V2"/>
  </mergeCells>
  <hyperlinks>
    <hyperlink ref="F145" r:id="rId1" display="https://podminky.urs.cz/item/CS_URS_2022_02/111301111"/>
    <hyperlink ref="F149" r:id="rId2" display="https://podminky.urs.cz/item/CS_URS_2022_02/122252203"/>
    <hyperlink ref="F156" r:id="rId3" display="https://podminky.urs.cz/item/CS_URS_2022_02/129951113"/>
    <hyperlink ref="F160" r:id="rId4" display="https://podminky.urs.cz/item/CS_URS_2022_02/132212231"/>
    <hyperlink ref="F166" r:id="rId5" display="https://podminky.urs.cz/item/CS_URS_2022_02/162751117"/>
    <hyperlink ref="F175" r:id="rId6" display="https://podminky.urs.cz/item/CS_URS_2022_02/162751119"/>
    <hyperlink ref="F180" r:id="rId7" display="https://podminky.urs.cz/item/CS_URS_2022_02/171152111"/>
    <hyperlink ref="F188" r:id="rId8" display="https://podminky.urs.cz/item/CS_URS_2022_02/171201221"/>
    <hyperlink ref="F193" r:id="rId9" display="https://podminky.urs.cz/item/CS_URS_2022_02/171251201"/>
    <hyperlink ref="F198" r:id="rId10" display="https://podminky.urs.cz/item/CS_URS_2022_02/175111101"/>
    <hyperlink ref="F206" r:id="rId11" display="https://podminky.urs.cz/item/CS_URS_2022_02/271532213"/>
    <hyperlink ref="F210" r:id="rId12" display="https://podminky.urs.cz/item/CS_URS_2022_02/274311127"/>
    <hyperlink ref="F222" r:id="rId13" display="https://podminky.urs.cz/item/CS_URS_2022_02/451573111"/>
    <hyperlink ref="F227" r:id="rId14" display="https://podminky.urs.cz/item/CS_URS_2022_02/564861112"/>
    <hyperlink ref="F231" r:id="rId15" display="https://podminky.urs.cz/item/CS_URS_2022_02/596412212"/>
    <hyperlink ref="F238" r:id="rId16" display="https://podminky.urs.cz/item/CS_URS_2022_02/871350430"/>
    <hyperlink ref="F245" r:id="rId17" display="https://podminky.urs.cz/item/CS_URS_2022_02/916131213"/>
    <hyperlink ref="F251" r:id="rId18" display="https://podminky.urs.cz/item/CS_URS_2022_02/935113212"/>
    <hyperlink ref="F257" r:id="rId19" display="https://podminky.urs.cz/item/CS_URS_2022_02/966071711"/>
    <hyperlink ref="F261" r:id="rId20" display="https://podminky.urs.cz/item/CS_URS_2022_02/966071822"/>
    <hyperlink ref="F266" r:id="rId21" display="https://podminky.urs.cz/item/CS_URS_2022_02/997221561"/>
    <hyperlink ref="F273" r:id="rId22" display="https://podminky.urs.cz/item/CS_URS_2022_02/997221569"/>
    <hyperlink ref="F280" r:id="rId23" display="https://podminky.urs.cz/item/CS_URS_2022_02/997221612"/>
    <hyperlink ref="F288" r:id="rId24" display="https://podminky.urs.cz/item/CS_URS_2022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108</v>
      </c>
      <c r="AZ2" s="145" t="s">
        <v>439</v>
      </c>
      <c r="BA2" s="145" t="s">
        <v>1</v>
      </c>
      <c r="BB2" s="145" t="s">
        <v>1</v>
      </c>
      <c r="BC2" s="145" t="s">
        <v>940</v>
      </c>
      <c r="BD2" s="145" t="s">
        <v>82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9"/>
      <c r="AT3" s="16" t="s">
        <v>82</v>
      </c>
      <c r="AZ3" s="145" t="s">
        <v>109</v>
      </c>
      <c r="BA3" s="145" t="s">
        <v>1</v>
      </c>
      <c r="BB3" s="145" t="s">
        <v>1</v>
      </c>
      <c r="BC3" s="145" t="s">
        <v>941</v>
      </c>
      <c r="BD3" s="145" t="s">
        <v>82</v>
      </c>
    </row>
    <row r="4" s="1" customFormat="1" ht="24.96" customHeight="1">
      <c r="B4" s="19"/>
      <c r="D4" s="148" t="s">
        <v>113</v>
      </c>
      <c r="L4" s="19"/>
      <c r="M4" s="149" t="s">
        <v>10</v>
      </c>
      <c r="AT4" s="16" t="s">
        <v>4</v>
      </c>
      <c r="AZ4" s="145" t="s">
        <v>444</v>
      </c>
      <c r="BA4" s="145" t="s">
        <v>1</v>
      </c>
      <c r="BB4" s="145" t="s">
        <v>1</v>
      </c>
      <c r="BC4" s="145" t="s">
        <v>942</v>
      </c>
      <c r="BD4" s="145" t="s">
        <v>82</v>
      </c>
    </row>
    <row r="5" s="1" customFormat="1" ht="6.96" customHeight="1">
      <c r="B5" s="19"/>
      <c r="L5" s="19"/>
      <c r="AZ5" s="145" t="s">
        <v>111</v>
      </c>
      <c r="BA5" s="145" t="s">
        <v>1</v>
      </c>
      <c r="BB5" s="145" t="s">
        <v>1</v>
      </c>
      <c r="BC5" s="145" t="s">
        <v>943</v>
      </c>
      <c r="BD5" s="145" t="s">
        <v>82</v>
      </c>
    </row>
    <row r="6" s="1" customFormat="1" ht="12" customHeight="1">
      <c r="B6" s="19"/>
      <c r="D6" s="150" t="s">
        <v>16</v>
      </c>
      <c r="L6" s="19"/>
      <c r="AZ6" s="145" t="s">
        <v>114</v>
      </c>
      <c r="BA6" s="145" t="s">
        <v>1</v>
      </c>
      <c r="BB6" s="145" t="s">
        <v>1</v>
      </c>
      <c r="BC6" s="145" t="s">
        <v>944</v>
      </c>
      <c r="BD6" s="145" t="s">
        <v>82</v>
      </c>
    </row>
    <row r="7" s="1" customFormat="1" ht="16.5" customHeight="1">
      <c r="B7" s="19"/>
      <c r="E7" s="151" t="str">
        <f>'Rekapitulace stavby'!K6</f>
        <v>Oprava místních komunikací Na Kopci v obci Kravsko</v>
      </c>
      <c r="F7" s="150"/>
      <c r="G7" s="150"/>
      <c r="H7" s="150"/>
      <c r="L7" s="19"/>
      <c r="AZ7" s="145" t="s">
        <v>116</v>
      </c>
      <c r="BA7" s="145" t="s">
        <v>1</v>
      </c>
      <c r="BB7" s="145" t="s">
        <v>1</v>
      </c>
      <c r="BC7" s="145" t="s">
        <v>275</v>
      </c>
      <c r="BD7" s="145" t="s">
        <v>82</v>
      </c>
    </row>
    <row r="8" s="1" customFormat="1" ht="12" customHeight="1">
      <c r="B8" s="19"/>
      <c r="D8" s="150" t="s">
        <v>118</v>
      </c>
      <c r="L8" s="19"/>
    </row>
    <row r="9" s="2" customFormat="1" ht="16.5" customHeight="1">
      <c r="A9" s="37"/>
      <c r="B9" s="43"/>
      <c r="C9" s="37"/>
      <c r="D9" s="37"/>
      <c r="E9" s="151" t="s">
        <v>945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0" t="s">
        <v>120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2" t="s">
        <v>946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0" t="s">
        <v>18</v>
      </c>
      <c r="E13" s="37"/>
      <c r="F13" s="140" t="s">
        <v>1</v>
      </c>
      <c r="G13" s="37"/>
      <c r="H13" s="37"/>
      <c r="I13" s="150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0" t="s">
        <v>20</v>
      </c>
      <c r="E14" s="37"/>
      <c r="F14" s="140" t="s">
        <v>21</v>
      </c>
      <c r="G14" s="37"/>
      <c r="H14" s="37"/>
      <c r="I14" s="150" t="s">
        <v>22</v>
      </c>
      <c r="J14" s="153" t="str">
        <f>'Rekapitulace stavby'!AN8</f>
        <v>26. 11. 2021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0" t="s">
        <v>24</v>
      </c>
      <c r="E16" s="37"/>
      <c r="F16" s="37"/>
      <c r="G16" s="37"/>
      <c r="H16" s="37"/>
      <c r="I16" s="150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 xml:space="preserve"> </v>
      </c>
      <c r="F17" s="37"/>
      <c r="G17" s="37"/>
      <c r="H17" s="37"/>
      <c r="I17" s="150" t="s">
        <v>26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0" t="s">
        <v>27</v>
      </c>
      <c r="E19" s="37"/>
      <c r="F19" s="37"/>
      <c r="G19" s="37"/>
      <c r="H19" s="37"/>
      <c r="I19" s="150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50" t="s">
        <v>26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0" t="s">
        <v>29</v>
      </c>
      <c r="E22" s="37"/>
      <c r="F22" s="37"/>
      <c r="G22" s="37"/>
      <c r="H22" s="37"/>
      <c r="I22" s="150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 xml:space="preserve"> </v>
      </c>
      <c r="F23" s="37"/>
      <c r="G23" s="37"/>
      <c r="H23" s="37"/>
      <c r="I23" s="150" t="s">
        <v>26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0" t="s">
        <v>31</v>
      </c>
      <c r="E25" s="37"/>
      <c r="F25" s="37"/>
      <c r="G25" s="37"/>
      <c r="H25" s="37"/>
      <c r="I25" s="150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50" t="s">
        <v>26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0" t="s">
        <v>32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8"/>
      <c r="E31" s="158"/>
      <c r="F31" s="158"/>
      <c r="G31" s="158"/>
      <c r="H31" s="158"/>
      <c r="I31" s="158"/>
      <c r="J31" s="158"/>
      <c r="K31" s="15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140" t="s">
        <v>122</v>
      </c>
      <c r="E32" s="37"/>
      <c r="F32" s="37"/>
      <c r="G32" s="37"/>
      <c r="H32" s="37"/>
      <c r="I32" s="37"/>
      <c r="J32" s="159">
        <f>J98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0" t="s">
        <v>123</v>
      </c>
      <c r="E33" s="37"/>
      <c r="F33" s="37"/>
      <c r="G33" s="37"/>
      <c r="H33" s="37"/>
      <c r="I33" s="37"/>
      <c r="J33" s="159">
        <f>J110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25.44" customHeight="1">
      <c r="A34" s="37"/>
      <c r="B34" s="43"/>
      <c r="C34" s="37"/>
      <c r="D34" s="161" t="s">
        <v>33</v>
      </c>
      <c r="E34" s="37"/>
      <c r="F34" s="37"/>
      <c r="G34" s="37"/>
      <c r="H34" s="37"/>
      <c r="I34" s="37"/>
      <c r="J34" s="162">
        <f>ROUND(J32 + J33,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6.96" customHeight="1">
      <c r="A35" s="37"/>
      <c r="B35" s="43"/>
      <c r="C35" s="37"/>
      <c r="D35" s="158"/>
      <c r="E35" s="158"/>
      <c r="F35" s="158"/>
      <c r="G35" s="158"/>
      <c r="H35" s="158"/>
      <c r="I35" s="158"/>
      <c r="J35" s="158"/>
      <c r="K35" s="158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37"/>
      <c r="F36" s="163" t="s">
        <v>35</v>
      </c>
      <c r="G36" s="37"/>
      <c r="H36" s="37"/>
      <c r="I36" s="163" t="s">
        <v>34</v>
      </c>
      <c r="J36" s="163" t="s">
        <v>36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14.4" customHeight="1">
      <c r="A37" s="37"/>
      <c r="B37" s="43"/>
      <c r="C37" s="37"/>
      <c r="D37" s="164" t="s">
        <v>37</v>
      </c>
      <c r="E37" s="150" t="s">
        <v>38</v>
      </c>
      <c r="F37" s="165">
        <f>ROUND((SUM(BE110:BE117) + SUM(BE139:BE353)),  2)</f>
        <v>0</v>
      </c>
      <c r="G37" s="37"/>
      <c r="H37" s="37"/>
      <c r="I37" s="166">
        <v>0.20999999999999999</v>
      </c>
      <c r="J37" s="165">
        <f>ROUND(((SUM(BE110:BE117) + SUM(BE139:BE353))*I37),  2)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150" t="s">
        <v>39</v>
      </c>
      <c r="F38" s="165">
        <f>ROUND((SUM(BF110:BF117) + SUM(BF139:BF353)),  2)</f>
        <v>0</v>
      </c>
      <c r="G38" s="37"/>
      <c r="H38" s="37"/>
      <c r="I38" s="166">
        <v>0.14999999999999999</v>
      </c>
      <c r="J38" s="165">
        <f>ROUND(((SUM(BF110:BF117) + SUM(BF139:BF353))*I38),  2)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0" t="s">
        <v>40</v>
      </c>
      <c r="F39" s="165">
        <f>ROUND((SUM(BG110:BG117) + SUM(BG139:BG353)),  2)</f>
        <v>0</v>
      </c>
      <c r="G39" s="37"/>
      <c r="H39" s="37"/>
      <c r="I39" s="166">
        <v>0.20999999999999999</v>
      </c>
      <c r="J39" s="165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150" t="s">
        <v>41</v>
      </c>
      <c r="F40" s="165">
        <f>ROUND((SUM(BH110:BH117) + SUM(BH139:BH353)),  2)</f>
        <v>0</v>
      </c>
      <c r="G40" s="37"/>
      <c r="H40" s="37"/>
      <c r="I40" s="166">
        <v>0.14999999999999999</v>
      </c>
      <c r="J40" s="165">
        <f>0</f>
        <v>0</v>
      </c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14.4" customHeight="1">
      <c r="A41" s="37"/>
      <c r="B41" s="43"/>
      <c r="C41" s="37"/>
      <c r="D41" s="37"/>
      <c r="E41" s="150" t="s">
        <v>42</v>
      </c>
      <c r="F41" s="165">
        <f>ROUND((SUM(BI110:BI117) + SUM(BI139:BI353)),  2)</f>
        <v>0</v>
      </c>
      <c r="G41" s="37"/>
      <c r="H41" s="37"/>
      <c r="I41" s="166">
        <v>0</v>
      </c>
      <c r="J41" s="165">
        <f>0</f>
        <v>0</v>
      </c>
      <c r="K41" s="37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6.96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5.44" customHeight="1">
      <c r="A43" s="37"/>
      <c r="B43" s="43"/>
      <c r="C43" s="167"/>
      <c r="D43" s="168" t="s">
        <v>43</v>
      </c>
      <c r="E43" s="169"/>
      <c r="F43" s="169"/>
      <c r="G43" s="170" t="s">
        <v>44</v>
      </c>
      <c r="H43" s="171" t="s">
        <v>45</v>
      </c>
      <c r="I43" s="169"/>
      <c r="J43" s="172">
        <f>SUM(J34:J41)</f>
        <v>0</v>
      </c>
      <c r="K43" s="173"/>
      <c r="L43" s="62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14.4" customHeight="1">
      <c r="A44" s="37"/>
      <c r="B44" s="43"/>
      <c r="C44" s="37"/>
      <c r="D44" s="37"/>
      <c r="E44" s="37"/>
      <c r="F44" s="37"/>
      <c r="G44" s="37"/>
      <c r="H44" s="37"/>
      <c r="I44" s="37"/>
      <c r="J44" s="37"/>
      <c r="K44" s="37"/>
      <c r="L44" s="62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4" t="s">
        <v>46</v>
      </c>
      <c r="E50" s="175"/>
      <c r="F50" s="175"/>
      <c r="G50" s="174" t="s">
        <v>47</v>
      </c>
      <c r="H50" s="175"/>
      <c r="I50" s="175"/>
      <c r="J50" s="175"/>
      <c r="K50" s="175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6" t="s">
        <v>48</v>
      </c>
      <c r="E61" s="177"/>
      <c r="F61" s="178" t="s">
        <v>49</v>
      </c>
      <c r="G61" s="176" t="s">
        <v>48</v>
      </c>
      <c r="H61" s="177"/>
      <c r="I61" s="177"/>
      <c r="J61" s="179" t="s">
        <v>49</v>
      </c>
      <c r="K61" s="177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4" t="s">
        <v>50</v>
      </c>
      <c r="E65" s="180"/>
      <c r="F65" s="180"/>
      <c r="G65" s="174" t="s">
        <v>51</v>
      </c>
      <c r="H65" s="180"/>
      <c r="I65" s="180"/>
      <c r="J65" s="180"/>
      <c r="K65" s="180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6" t="s">
        <v>48</v>
      </c>
      <c r="E76" s="177"/>
      <c r="F76" s="178" t="s">
        <v>49</v>
      </c>
      <c r="G76" s="176" t="s">
        <v>48</v>
      </c>
      <c r="H76" s="177"/>
      <c r="I76" s="177"/>
      <c r="J76" s="179" t="s">
        <v>49</v>
      </c>
      <c r="K76" s="177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5" t="str">
        <f>E7</f>
        <v>Oprava místních komunikací Na Kopci v obci Kravsko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118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5" t="s">
        <v>945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120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001 - Místní komunikace 4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 xml:space="preserve"> </v>
      </c>
      <c r="G91" s="39"/>
      <c r="H91" s="39"/>
      <c r="I91" s="31" t="s">
        <v>22</v>
      </c>
      <c r="J91" s="78" t="str">
        <f>IF(J14="","",J14)</f>
        <v>26. 11. 2021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 xml:space="preserve"> </v>
      </c>
      <c r="G93" s="39"/>
      <c r="H93" s="39"/>
      <c r="I93" s="31" t="s">
        <v>29</v>
      </c>
      <c r="J93" s="35" t="str">
        <f>E23</f>
        <v xml:space="preserve"> 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27</v>
      </c>
      <c r="D94" s="39"/>
      <c r="E94" s="39"/>
      <c r="F94" s="26" t="str">
        <f>IF(E20="","",E20)</f>
        <v>Vyplň údaj</v>
      </c>
      <c r="G94" s="39"/>
      <c r="H94" s="39"/>
      <c r="I94" s="31" t="s">
        <v>31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6" t="s">
        <v>125</v>
      </c>
      <c r="D96" s="187"/>
      <c r="E96" s="187"/>
      <c r="F96" s="187"/>
      <c r="G96" s="187"/>
      <c r="H96" s="187"/>
      <c r="I96" s="187"/>
      <c r="J96" s="188" t="s">
        <v>126</v>
      </c>
      <c r="K96" s="187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9" t="s">
        <v>127</v>
      </c>
      <c r="D98" s="39"/>
      <c r="E98" s="39"/>
      <c r="F98" s="39"/>
      <c r="G98" s="39"/>
      <c r="H98" s="39"/>
      <c r="I98" s="39"/>
      <c r="J98" s="109">
        <f>J139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128</v>
      </c>
    </row>
    <row r="99" s="9" customFormat="1" ht="24.96" customHeight="1">
      <c r="A99" s="9"/>
      <c r="B99" s="190"/>
      <c r="C99" s="191"/>
      <c r="D99" s="192" t="s">
        <v>129</v>
      </c>
      <c r="E99" s="193"/>
      <c r="F99" s="193"/>
      <c r="G99" s="193"/>
      <c r="H99" s="193"/>
      <c r="I99" s="193"/>
      <c r="J99" s="194">
        <f>J140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2"/>
      <c r="D100" s="197" t="s">
        <v>130</v>
      </c>
      <c r="E100" s="198"/>
      <c r="F100" s="198"/>
      <c r="G100" s="198"/>
      <c r="H100" s="198"/>
      <c r="I100" s="198"/>
      <c r="J100" s="199">
        <f>J141</f>
        <v>0</v>
      </c>
      <c r="K100" s="132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2"/>
      <c r="D101" s="197" t="s">
        <v>577</v>
      </c>
      <c r="E101" s="198"/>
      <c r="F101" s="198"/>
      <c r="G101" s="198"/>
      <c r="H101" s="198"/>
      <c r="I101" s="198"/>
      <c r="J101" s="199">
        <f>J212</f>
        <v>0</v>
      </c>
      <c r="K101" s="132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2"/>
      <c r="D102" s="197" t="s">
        <v>449</v>
      </c>
      <c r="E102" s="198"/>
      <c r="F102" s="198"/>
      <c r="G102" s="198"/>
      <c r="H102" s="198"/>
      <c r="I102" s="198"/>
      <c r="J102" s="199">
        <f>J220</f>
        <v>0</v>
      </c>
      <c r="K102" s="132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2"/>
      <c r="D103" s="197" t="s">
        <v>131</v>
      </c>
      <c r="E103" s="198"/>
      <c r="F103" s="198"/>
      <c r="G103" s="198"/>
      <c r="H103" s="198"/>
      <c r="I103" s="198"/>
      <c r="J103" s="199">
        <f>J225</f>
        <v>0</v>
      </c>
      <c r="K103" s="132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2"/>
      <c r="D104" s="197" t="s">
        <v>132</v>
      </c>
      <c r="E104" s="198"/>
      <c r="F104" s="198"/>
      <c r="G104" s="198"/>
      <c r="H104" s="198"/>
      <c r="I104" s="198"/>
      <c r="J104" s="199">
        <f>J267</f>
        <v>0</v>
      </c>
      <c r="K104" s="132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2"/>
      <c r="D105" s="197" t="s">
        <v>133</v>
      </c>
      <c r="E105" s="198"/>
      <c r="F105" s="198"/>
      <c r="G105" s="198"/>
      <c r="H105" s="198"/>
      <c r="I105" s="198"/>
      <c r="J105" s="199">
        <f>J281</f>
        <v>0</v>
      </c>
      <c r="K105" s="132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2"/>
      <c r="D106" s="197" t="s">
        <v>134</v>
      </c>
      <c r="E106" s="198"/>
      <c r="F106" s="198"/>
      <c r="G106" s="198"/>
      <c r="H106" s="198"/>
      <c r="I106" s="198"/>
      <c r="J106" s="199">
        <f>J309</f>
        <v>0</v>
      </c>
      <c r="K106" s="132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32"/>
      <c r="D107" s="197" t="s">
        <v>135</v>
      </c>
      <c r="E107" s="198"/>
      <c r="F107" s="198"/>
      <c r="G107" s="198"/>
      <c r="H107" s="198"/>
      <c r="I107" s="198"/>
      <c r="J107" s="199">
        <f>J350</f>
        <v>0</v>
      </c>
      <c r="K107" s="132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9.28" customHeight="1">
      <c r="A110" s="37"/>
      <c r="B110" s="38"/>
      <c r="C110" s="189" t="s">
        <v>136</v>
      </c>
      <c r="D110" s="39"/>
      <c r="E110" s="39"/>
      <c r="F110" s="39"/>
      <c r="G110" s="39"/>
      <c r="H110" s="39"/>
      <c r="I110" s="39"/>
      <c r="J110" s="201">
        <f>ROUND(J111 + J112 + J113 + J114 + J115 + J116,2)</f>
        <v>0</v>
      </c>
      <c r="K110" s="39"/>
      <c r="L110" s="62"/>
      <c r="N110" s="202" t="s">
        <v>37</v>
      </c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8" customHeight="1">
      <c r="A111" s="37"/>
      <c r="B111" s="38"/>
      <c r="C111" s="39"/>
      <c r="D111" s="203" t="s">
        <v>137</v>
      </c>
      <c r="E111" s="204"/>
      <c r="F111" s="204"/>
      <c r="G111" s="39"/>
      <c r="H111" s="39"/>
      <c r="I111" s="39"/>
      <c r="J111" s="205">
        <v>0</v>
      </c>
      <c r="K111" s="39"/>
      <c r="L111" s="206"/>
      <c r="M111" s="207"/>
      <c r="N111" s="208" t="s">
        <v>38</v>
      </c>
      <c r="O111" s="207"/>
      <c r="P111" s="207"/>
      <c r="Q111" s="207"/>
      <c r="R111" s="207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209"/>
      <c r="AE111" s="209"/>
      <c r="AF111" s="207"/>
      <c r="AG111" s="207"/>
      <c r="AH111" s="207"/>
      <c r="AI111" s="207"/>
      <c r="AJ111" s="207"/>
      <c r="AK111" s="207"/>
      <c r="AL111" s="207"/>
      <c r="AM111" s="207"/>
      <c r="AN111" s="207"/>
      <c r="AO111" s="207"/>
      <c r="AP111" s="207"/>
      <c r="AQ111" s="207"/>
      <c r="AR111" s="207"/>
      <c r="AS111" s="207"/>
      <c r="AT111" s="207"/>
      <c r="AU111" s="207"/>
      <c r="AV111" s="207"/>
      <c r="AW111" s="207"/>
      <c r="AX111" s="207"/>
      <c r="AY111" s="210" t="s">
        <v>138</v>
      </c>
      <c r="AZ111" s="207"/>
      <c r="BA111" s="207"/>
      <c r="BB111" s="207"/>
      <c r="BC111" s="207"/>
      <c r="BD111" s="207"/>
      <c r="BE111" s="211">
        <f>IF(N111="základní",J111,0)</f>
        <v>0</v>
      </c>
      <c r="BF111" s="211">
        <f>IF(N111="snížená",J111,0)</f>
        <v>0</v>
      </c>
      <c r="BG111" s="211">
        <f>IF(N111="zákl. přenesená",J111,0)</f>
        <v>0</v>
      </c>
      <c r="BH111" s="211">
        <f>IF(N111="sníž. přenesená",J111,0)</f>
        <v>0</v>
      </c>
      <c r="BI111" s="211">
        <f>IF(N111="nulová",J111,0)</f>
        <v>0</v>
      </c>
      <c r="BJ111" s="210" t="s">
        <v>80</v>
      </c>
      <c r="BK111" s="207"/>
      <c r="BL111" s="207"/>
      <c r="BM111" s="207"/>
    </row>
    <row r="112" s="2" customFormat="1" ht="18" customHeight="1">
      <c r="A112" s="37"/>
      <c r="B112" s="38"/>
      <c r="C112" s="39"/>
      <c r="D112" s="203" t="s">
        <v>139</v>
      </c>
      <c r="E112" s="204"/>
      <c r="F112" s="204"/>
      <c r="G112" s="39"/>
      <c r="H112" s="39"/>
      <c r="I112" s="39"/>
      <c r="J112" s="205">
        <v>0</v>
      </c>
      <c r="K112" s="39"/>
      <c r="L112" s="206"/>
      <c r="M112" s="207"/>
      <c r="N112" s="208" t="s">
        <v>38</v>
      </c>
      <c r="O112" s="207"/>
      <c r="P112" s="207"/>
      <c r="Q112" s="207"/>
      <c r="R112" s="207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209"/>
      <c r="AE112" s="209"/>
      <c r="AF112" s="207"/>
      <c r="AG112" s="207"/>
      <c r="AH112" s="207"/>
      <c r="AI112" s="207"/>
      <c r="AJ112" s="207"/>
      <c r="AK112" s="207"/>
      <c r="AL112" s="207"/>
      <c r="AM112" s="207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207"/>
      <c r="AY112" s="210" t="s">
        <v>138</v>
      </c>
      <c r="AZ112" s="207"/>
      <c r="BA112" s="207"/>
      <c r="BB112" s="207"/>
      <c r="BC112" s="207"/>
      <c r="BD112" s="207"/>
      <c r="BE112" s="211">
        <f>IF(N112="základní",J112,0)</f>
        <v>0</v>
      </c>
      <c r="BF112" s="211">
        <f>IF(N112="snížená",J112,0)</f>
        <v>0</v>
      </c>
      <c r="BG112" s="211">
        <f>IF(N112="zákl. přenesená",J112,0)</f>
        <v>0</v>
      </c>
      <c r="BH112" s="211">
        <f>IF(N112="sníž. přenesená",J112,0)</f>
        <v>0</v>
      </c>
      <c r="BI112" s="211">
        <f>IF(N112="nulová",J112,0)</f>
        <v>0</v>
      </c>
      <c r="BJ112" s="210" t="s">
        <v>80</v>
      </c>
      <c r="BK112" s="207"/>
      <c r="BL112" s="207"/>
      <c r="BM112" s="207"/>
    </row>
    <row r="113" s="2" customFormat="1" ht="18" customHeight="1">
      <c r="A113" s="37"/>
      <c r="B113" s="38"/>
      <c r="C113" s="39"/>
      <c r="D113" s="203" t="s">
        <v>140</v>
      </c>
      <c r="E113" s="204"/>
      <c r="F113" s="204"/>
      <c r="G113" s="39"/>
      <c r="H113" s="39"/>
      <c r="I113" s="39"/>
      <c r="J113" s="205">
        <v>0</v>
      </c>
      <c r="K113" s="39"/>
      <c r="L113" s="206"/>
      <c r="M113" s="207"/>
      <c r="N113" s="208" t="s">
        <v>38</v>
      </c>
      <c r="O113" s="207"/>
      <c r="P113" s="207"/>
      <c r="Q113" s="207"/>
      <c r="R113" s="207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7"/>
      <c r="AG113" s="207"/>
      <c r="AH113" s="207"/>
      <c r="AI113" s="207"/>
      <c r="AJ113" s="207"/>
      <c r="AK113" s="207"/>
      <c r="AL113" s="207"/>
      <c r="AM113" s="207"/>
      <c r="AN113" s="207"/>
      <c r="AO113" s="207"/>
      <c r="AP113" s="207"/>
      <c r="AQ113" s="207"/>
      <c r="AR113" s="207"/>
      <c r="AS113" s="207"/>
      <c r="AT113" s="207"/>
      <c r="AU113" s="207"/>
      <c r="AV113" s="207"/>
      <c r="AW113" s="207"/>
      <c r="AX113" s="207"/>
      <c r="AY113" s="210" t="s">
        <v>138</v>
      </c>
      <c r="AZ113" s="207"/>
      <c r="BA113" s="207"/>
      <c r="BB113" s="207"/>
      <c r="BC113" s="207"/>
      <c r="BD113" s="207"/>
      <c r="BE113" s="211">
        <f>IF(N113="základní",J113,0)</f>
        <v>0</v>
      </c>
      <c r="BF113" s="211">
        <f>IF(N113="snížená",J113,0)</f>
        <v>0</v>
      </c>
      <c r="BG113" s="211">
        <f>IF(N113="zákl. přenesená",J113,0)</f>
        <v>0</v>
      </c>
      <c r="BH113" s="211">
        <f>IF(N113="sníž. přenesená",J113,0)</f>
        <v>0</v>
      </c>
      <c r="BI113" s="211">
        <f>IF(N113="nulová",J113,0)</f>
        <v>0</v>
      </c>
      <c r="BJ113" s="210" t="s">
        <v>80</v>
      </c>
      <c r="BK113" s="207"/>
      <c r="BL113" s="207"/>
      <c r="BM113" s="207"/>
    </row>
    <row r="114" s="2" customFormat="1" ht="18" customHeight="1">
      <c r="A114" s="37"/>
      <c r="B114" s="38"/>
      <c r="C114" s="39"/>
      <c r="D114" s="203" t="s">
        <v>141</v>
      </c>
      <c r="E114" s="204"/>
      <c r="F114" s="204"/>
      <c r="G114" s="39"/>
      <c r="H114" s="39"/>
      <c r="I114" s="39"/>
      <c r="J114" s="205">
        <v>0</v>
      </c>
      <c r="K114" s="39"/>
      <c r="L114" s="206"/>
      <c r="M114" s="207"/>
      <c r="N114" s="208" t="s">
        <v>38</v>
      </c>
      <c r="O114" s="207"/>
      <c r="P114" s="207"/>
      <c r="Q114" s="207"/>
      <c r="R114" s="207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7"/>
      <c r="AG114" s="207"/>
      <c r="AH114" s="207"/>
      <c r="AI114" s="207"/>
      <c r="AJ114" s="207"/>
      <c r="AK114" s="207"/>
      <c r="AL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207"/>
      <c r="AY114" s="210" t="s">
        <v>138</v>
      </c>
      <c r="AZ114" s="207"/>
      <c r="BA114" s="207"/>
      <c r="BB114" s="207"/>
      <c r="BC114" s="207"/>
      <c r="BD114" s="207"/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210" t="s">
        <v>80</v>
      </c>
      <c r="BK114" s="207"/>
      <c r="BL114" s="207"/>
      <c r="BM114" s="207"/>
    </row>
    <row r="115" s="2" customFormat="1" ht="18" customHeight="1">
      <c r="A115" s="37"/>
      <c r="B115" s="38"/>
      <c r="C115" s="39"/>
      <c r="D115" s="203" t="s">
        <v>142</v>
      </c>
      <c r="E115" s="204"/>
      <c r="F115" s="204"/>
      <c r="G115" s="39"/>
      <c r="H115" s="39"/>
      <c r="I115" s="39"/>
      <c r="J115" s="205">
        <v>0</v>
      </c>
      <c r="K115" s="39"/>
      <c r="L115" s="206"/>
      <c r="M115" s="207"/>
      <c r="N115" s="208" t="s">
        <v>38</v>
      </c>
      <c r="O115" s="207"/>
      <c r="P115" s="207"/>
      <c r="Q115" s="207"/>
      <c r="R115" s="207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7"/>
      <c r="AG115" s="207"/>
      <c r="AH115" s="207"/>
      <c r="AI115" s="207"/>
      <c r="AJ115" s="207"/>
      <c r="AK115" s="207"/>
      <c r="AL115" s="207"/>
      <c r="AM115" s="207"/>
      <c r="AN115" s="207"/>
      <c r="AO115" s="207"/>
      <c r="AP115" s="207"/>
      <c r="AQ115" s="207"/>
      <c r="AR115" s="207"/>
      <c r="AS115" s="207"/>
      <c r="AT115" s="207"/>
      <c r="AU115" s="207"/>
      <c r="AV115" s="207"/>
      <c r="AW115" s="207"/>
      <c r="AX115" s="207"/>
      <c r="AY115" s="210" t="s">
        <v>138</v>
      </c>
      <c r="AZ115" s="207"/>
      <c r="BA115" s="207"/>
      <c r="BB115" s="207"/>
      <c r="BC115" s="207"/>
      <c r="BD115" s="207"/>
      <c r="BE115" s="211">
        <f>IF(N115="základní",J115,0)</f>
        <v>0</v>
      </c>
      <c r="BF115" s="211">
        <f>IF(N115="snížená",J115,0)</f>
        <v>0</v>
      </c>
      <c r="BG115" s="211">
        <f>IF(N115="zákl. přenesená",J115,0)</f>
        <v>0</v>
      </c>
      <c r="BH115" s="211">
        <f>IF(N115="sníž. přenesená",J115,0)</f>
        <v>0</v>
      </c>
      <c r="BI115" s="211">
        <f>IF(N115="nulová",J115,0)</f>
        <v>0</v>
      </c>
      <c r="BJ115" s="210" t="s">
        <v>80</v>
      </c>
      <c r="BK115" s="207"/>
      <c r="BL115" s="207"/>
      <c r="BM115" s="207"/>
    </row>
    <row r="116" s="2" customFormat="1" ht="18" customHeight="1">
      <c r="A116" s="37"/>
      <c r="B116" s="38"/>
      <c r="C116" s="39"/>
      <c r="D116" s="204" t="s">
        <v>143</v>
      </c>
      <c r="E116" s="39"/>
      <c r="F116" s="39"/>
      <c r="G116" s="39"/>
      <c r="H116" s="39"/>
      <c r="I116" s="39"/>
      <c r="J116" s="205">
        <f>ROUND(J32*T116,2)</f>
        <v>0</v>
      </c>
      <c r="K116" s="39"/>
      <c r="L116" s="206"/>
      <c r="M116" s="207"/>
      <c r="N116" s="208" t="s">
        <v>38</v>
      </c>
      <c r="O116" s="207"/>
      <c r="P116" s="207"/>
      <c r="Q116" s="207"/>
      <c r="R116" s="207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209"/>
      <c r="AE116" s="209"/>
      <c r="AF116" s="207"/>
      <c r="AG116" s="207"/>
      <c r="AH116" s="207"/>
      <c r="AI116" s="207"/>
      <c r="AJ116" s="207"/>
      <c r="AK116" s="207"/>
      <c r="AL116" s="207"/>
      <c r="AM116" s="207"/>
      <c r="AN116" s="207"/>
      <c r="AO116" s="207"/>
      <c r="AP116" s="207"/>
      <c r="AQ116" s="207"/>
      <c r="AR116" s="207"/>
      <c r="AS116" s="207"/>
      <c r="AT116" s="207"/>
      <c r="AU116" s="207"/>
      <c r="AV116" s="207"/>
      <c r="AW116" s="207"/>
      <c r="AX116" s="207"/>
      <c r="AY116" s="210" t="s">
        <v>144</v>
      </c>
      <c r="AZ116" s="207"/>
      <c r="BA116" s="207"/>
      <c r="BB116" s="207"/>
      <c r="BC116" s="207"/>
      <c r="BD116" s="207"/>
      <c r="BE116" s="211">
        <f>IF(N116="základní",J116,0)</f>
        <v>0</v>
      </c>
      <c r="BF116" s="211">
        <f>IF(N116="snížená",J116,0)</f>
        <v>0</v>
      </c>
      <c r="BG116" s="211">
        <f>IF(N116="zákl. přenesená",J116,0)</f>
        <v>0</v>
      </c>
      <c r="BH116" s="211">
        <f>IF(N116="sníž. přenesená",J116,0)</f>
        <v>0</v>
      </c>
      <c r="BI116" s="211">
        <f>IF(N116="nulová",J116,0)</f>
        <v>0</v>
      </c>
      <c r="BJ116" s="210" t="s">
        <v>80</v>
      </c>
      <c r="BK116" s="207"/>
      <c r="BL116" s="207"/>
      <c r="BM116" s="207"/>
    </row>
    <row r="117" s="2" customForma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9.28" customHeight="1">
      <c r="A118" s="37"/>
      <c r="B118" s="38"/>
      <c r="C118" s="212" t="s">
        <v>145</v>
      </c>
      <c r="D118" s="187"/>
      <c r="E118" s="187"/>
      <c r="F118" s="187"/>
      <c r="G118" s="187"/>
      <c r="H118" s="187"/>
      <c r="I118" s="187"/>
      <c r="J118" s="213">
        <f>ROUND(J98+J110,2)</f>
        <v>0</v>
      </c>
      <c r="K118" s="187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65"/>
      <c r="C119" s="66"/>
      <c r="D119" s="66"/>
      <c r="E119" s="66"/>
      <c r="F119" s="66"/>
      <c r="G119" s="66"/>
      <c r="H119" s="66"/>
      <c r="I119" s="66"/>
      <c r="J119" s="66"/>
      <c r="K119" s="66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3" s="2" customFormat="1" ht="6.96" customHeight="1">
      <c r="A123" s="37"/>
      <c r="B123" s="67"/>
      <c r="C123" s="68"/>
      <c r="D123" s="68"/>
      <c r="E123" s="68"/>
      <c r="F123" s="68"/>
      <c r="G123" s="68"/>
      <c r="H123" s="68"/>
      <c r="I123" s="68"/>
      <c r="J123" s="68"/>
      <c r="K123" s="68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24.96" customHeight="1">
      <c r="A124" s="37"/>
      <c r="B124" s="38"/>
      <c r="C124" s="22" t="s">
        <v>146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31" t="s">
        <v>16</v>
      </c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6.5" customHeight="1">
      <c r="A127" s="37"/>
      <c r="B127" s="38"/>
      <c r="C127" s="39"/>
      <c r="D127" s="39"/>
      <c r="E127" s="185" t="str">
        <f>E7</f>
        <v>Oprava místních komunikací Na Kopci v obci Kravsko</v>
      </c>
      <c r="F127" s="31"/>
      <c r="G127" s="31"/>
      <c r="H127" s="31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" customFormat="1" ht="12" customHeight="1">
      <c r="B128" s="20"/>
      <c r="C128" s="31" t="s">
        <v>118</v>
      </c>
      <c r="D128" s="21"/>
      <c r="E128" s="21"/>
      <c r="F128" s="21"/>
      <c r="G128" s="21"/>
      <c r="H128" s="21"/>
      <c r="I128" s="21"/>
      <c r="J128" s="21"/>
      <c r="K128" s="21"/>
      <c r="L128" s="19"/>
    </row>
    <row r="129" s="2" customFormat="1" ht="16.5" customHeight="1">
      <c r="A129" s="37"/>
      <c r="B129" s="38"/>
      <c r="C129" s="39"/>
      <c r="D129" s="39"/>
      <c r="E129" s="185" t="s">
        <v>945</v>
      </c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2" customHeight="1">
      <c r="A130" s="37"/>
      <c r="B130" s="38"/>
      <c r="C130" s="31" t="s">
        <v>120</v>
      </c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6.5" customHeight="1">
      <c r="A131" s="37"/>
      <c r="B131" s="38"/>
      <c r="C131" s="39"/>
      <c r="D131" s="39"/>
      <c r="E131" s="75" t="str">
        <f>E11</f>
        <v>001 - Místní komunikace 4</v>
      </c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6.96" customHeight="1">
      <c r="A132" s="37"/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2" customHeight="1">
      <c r="A133" s="37"/>
      <c r="B133" s="38"/>
      <c r="C133" s="31" t="s">
        <v>20</v>
      </c>
      <c r="D133" s="39"/>
      <c r="E133" s="39"/>
      <c r="F133" s="26" t="str">
        <f>F14</f>
        <v xml:space="preserve"> </v>
      </c>
      <c r="G133" s="39"/>
      <c r="H133" s="39"/>
      <c r="I133" s="31" t="s">
        <v>22</v>
      </c>
      <c r="J133" s="78" t="str">
        <f>IF(J14="","",J14)</f>
        <v>26. 11. 2021</v>
      </c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6.96" customHeight="1">
      <c r="A134" s="37"/>
      <c r="B134" s="38"/>
      <c r="C134" s="39"/>
      <c r="D134" s="39"/>
      <c r="E134" s="39"/>
      <c r="F134" s="39"/>
      <c r="G134" s="39"/>
      <c r="H134" s="39"/>
      <c r="I134" s="39"/>
      <c r="J134" s="39"/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15.15" customHeight="1">
      <c r="A135" s="37"/>
      <c r="B135" s="38"/>
      <c r="C135" s="31" t="s">
        <v>24</v>
      </c>
      <c r="D135" s="39"/>
      <c r="E135" s="39"/>
      <c r="F135" s="26" t="str">
        <f>E17</f>
        <v xml:space="preserve"> </v>
      </c>
      <c r="G135" s="39"/>
      <c r="H135" s="39"/>
      <c r="I135" s="31" t="s">
        <v>29</v>
      </c>
      <c r="J135" s="35" t="str">
        <f>E23</f>
        <v xml:space="preserve"> </v>
      </c>
      <c r="K135" s="39"/>
      <c r="L135" s="6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5.15" customHeight="1">
      <c r="A136" s="37"/>
      <c r="B136" s="38"/>
      <c r="C136" s="31" t="s">
        <v>27</v>
      </c>
      <c r="D136" s="39"/>
      <c r="E136" s="39"/>
      <c r="F136" s="26" t="str">
        <f>IF(E20="","",E20)</f>
        <v>Vyplň údaj</v>
      </c>
      <c r="G136" s="39"/>
      <c r="H136" s="39"/>
      <c r="I136" s="31" t="s">
        <v>31</v>
      </c>
      <c r="J136" s="35" t="str">
        <f>E26</f>
        <v xml:space="preserve"> </v>
      </c>
      <c r="K136" s="39"/>
      <c r="L136" s="62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10.32" customHeight="1">
      <c r="A137" s="37"/>
      <c r="B137" s="38"/>
      <c r="C137" s="39"/>
      <c r="D137" s="39"/>
      <c r="E137" s="39"/>
      <c r="F137" s="39"/>
      <c r="G137" s="39"/>
      <c r="H137" s="39"/>
      <c r="I137" s="39"/>
      <c r="J137" s="39"/>
      <c r="K137" s="39"/>
      <c r="L137" s="62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11" customFormat="1" ht="29.28" customHeight="1">
      <c r="A138" s="214"/>
      <c r="B138" s="215"/>
      <c r="C138" s="216" t="s">
        <v>147</v>
      </c>
      <c r="D138" s="217" t="s">
        <v>58</v>
      </c>
      <c r="E138" s="217" t="s">
        <v>54</v>
      </c>
      <c r="F138" s="217" t="s">
        <v>55</v>
      </c>
      <c r="G138" s="217" t="s">
        <v>148</v>
      </c>
      <c r="H138" s="217" t="s">
        <v>149</v>
      </c>
      <c r="I138" s="217" t="s">
        <v>150</v>
      </c>
      <c r="J138" s="217" t="s">
        <v>126</v>
      </c>
      <c r="K138" s="218" t="s">
        <v>151</v>
      </c>
      <c r="L138" s="219"/>
      <c r="M138" s="99" t="s">
        <v>1</v>
      </c>
      <c r="N138" s="100" t="s">
        <v>37</v>
      </c>
      <c r="O138" s="100" t="s">
        <v>152</v>
      </c>
      <c r="P138" s="100" t="s">
        <v>153</v>
      </c>
      <c r="Q138" s="100" t="s">
        <v>154</v>
      </c>
      <c r="R138" s="100" t="s">
        <v>155</v>
      </c>
      <c r="S138" s="100" t="s">
        <v>156</v>
      </c>
      <c r="T138" s="101" t="s">
        <v>157</v>
      </c>
      <c r="U138" s="214"/>
      <c r="V138" s="214"/>
      <c r="W138" s="214"/>
      <c r="X138" s="214"/>
      <c r="Y138" s="214"/>
      <c r="Z138" s="214"/>
      <c r="AA138" s="214"/>
      <c r="AB138" s="214"/>
      <c r="AC138" s="214"/>
      <c r="AD138" s="214"/>
      <c r="AE138" s="214"/>
    </row>
    <row r="139" s="2" customFormat="1" ht="22.8" customHeight="1">
      <c r="A139" s="37"/>
      <c r="B139" s="38"/>
      <c r="C139" s="106" t="s">
        <v>158</v>
      </c>
      <c r="D139" s="39"/>
      <c r="E139" s="39"/>
      <c r="F139" s="39"/>
      <c r="G139" s="39"/>
      <c r="H139" s="39"/>
      <c r="I139" s="39"/>
      <c r="J139" s="220">
        <f>BK139</f>
        <v>0</v>
      </c>
      <c r="K139" s="39"/>
      <c r="L139" s="43"/>
      <c r="M139" s="102"/>
      <c r="N139" s="221"/>
      <c r="O139" s="103"/>
      <c r="P139" s="222">
        <f>P140</f>
        <v>0</v>
      </c>
      <c r="Q139" s="103"/>
      <c r="R139" s="222">
        <f>R140</f>
        <v>69.164159999999995</v>
      </c>
      <c r="S139" s="103"/>
      <c r="T139" s="223">
        <f>T140</f>
        <v>42.960000000000001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72</v>
      </c>
      <c r="AU139" s="16" t="s">
        <v>128</v>
      </c>
      <c r="BK139" s="224">
        <f>BK140</f>
        <v>0</v>
      </c>
    </row>
    <row r="140" s="12" customFormat="1" ht="25.92" customHeight="1">
      <c r="A140" s="12"/>
      <c r="B140" s="225"/>
      <c r="C140" s="226"/>
      <c r="D140" s="227" t="s">
        <v>72</v>
      </c>
      <c r="E140" s="228" t="s">
        <v>159</v>
      </c>
      <c r="F140" s="228" t="s">
        <v>160</v>
      </c>
      <c r="G140" s="226"/>
      <c r="H140" s="226"/>
      <c r="I140" s="229"/>
      <c r="J140" s="230">
        <f>BK140</f>
        <v>0</v>
      </c>
      <c r="K140" s="226"/>
      <c r="L140" s="231"/>
      <c r="M140" s="232"/>
      <c r="N140" s="233"/>
      <c r="O140" s="233"/>
      <c r="P140" s="234">
        <f>P141+P212+P220+P225+P267+P281+P309+P350</f>
        <v>0</v>
      </c>
      <c r="Q140" s="233"/>
      <c r="R140" s="234">
        <f>R141+R212+R220+R225+R267+R281+R309+R350</f>
        <v>69.164159999999995</v>
      </c>
      <c r="S140" s="233"/>
      <c r="T140" s="235">
        <f>T141+T212+T220+T225+T267+T281+T309+T350</f>
        <v>42.960000000000001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6" t="s">
        <v>80</v>
      </c>
      <c r="AT140" s="237" t="s">
        <v>72</v>
      </c>
      <c r="AU140" s="237" t="s">
        <v>73</v>
      </c>
      <c r="AY140" s="236" t="s">
        <v>161</v>
      </c>
      <c r="BK140" s="238">
        <f>BK141+BK212+BK220+BK225+BK267+BK281+BK309+BK350</f>
        <v>0</v>
      </c>
    </row>
    <row r="141" s="12" customFormat="1" ht="22.8" customHeight="1">
      <c r="A141" s="12"/>
      <c r="B141" s="225"/>
      <c r="C141" s="226"/>
      <c r="D141" s="227" t="s">
        <v>72</v>
      </c>
      <c r="E141" s="239" t="s">
        <v>80</v>
      </c>
      <c r="F141" s="239" t="s">
        <v>162</v>
      </c>
      <c r="G141" s="226"/>
      <c r="H141" s="226"/>
      <c r="I141" s="229"/>
      <c r="J141" s="240">
        <f>BK141</f>
        <v>0</v>
      </c>
      <c r="K141" s="226"/>
      <c r="L141" s="231"/>
      <c r="M141" s="232"/>
      <c r="N141" s="233"/>
      <c r="O141" s="233"/>
      <c r="P141" s="234">
        <f>SUM(P142:P211)</f>
        <v>0</v>
      </c>
      <c r="Q141" s="233"/>
      <c r="R141" s="234">
        <f>SUM(R142:R211)</f>
        <v>26.605560000000001</v>
      </c>
      <c r="S141" s="233"/>
      <c r="T141" s="235">
        <f>SUM(T142:T211)</f>
        <v>42.960000000000001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6" t="s">
        <v>80</v>
      </c>
      <c r="AT141" s="237" t="s">
        <v>72</v>
      </c>
      <c r="AU141" s="237" t="s">
        <v>80</v>
      </c>
      <c r="AY141" s="236" t="s">
        <v>161</v>
      </c>
      <c r="BK141" s="238">
        <f>SUM(BK142:BK211)</f>
        <v>0</v>
      </c>
    </row>
    <row r="142" s="2" customFormat="1" ht="24.15" customHeight="1">
      <c r="A142" s="37"/>
      <c r="B142" s="38"/>
      <c r="C142" s="241" t="s">
        <v>80</v>
      </c>
      <c r="D142" s="241" t="s">
        <v>163</v>
      </c>
      <c r="E142" s="242" t="s">
        <v>450</v>
      </c>
      <c r="F142" s="243" t="s">
        <v>451</v>
      </c>
      <c r="G142" s="244" t="s">
        <v>166</v>
      </c>
      <c r="H142" s="245">
        <v>111</v>
      </c>
      <c r="I142" s="246"/>
      <c r="J142" s="247">
        <f>ROUND(I142*H142,2)</f>
        <v>0</v>
      </c>
      <c r="K142" s="243" t="s">
        <v>167</v>
      </c>
      <c r="L142" s="43"/>
      <c r="M142" s="248" t="s">
        <v>1</v>
      </c>
      <c r="N142" s="249" t="s">
        <v>38</v>
      </c>
      <c r="O142" s="90"/>
      <c r="P142" s="250">
        <f>O142*H142</f>
        <v>0</v>
      </c>
      <c r="Q142" s="250">
        <v>0</v>
      </c>
      <c r="R142" s="250">
        <f>Q142*H142</f>
        <v>0</v>
      </c>
      <c r="S142" s="250">
        <v>0</v>
      </c>
      <c r="T142" s="25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52" t="s">
        <v>168</v>
      </c>
      <c r="AT142" s="252" t="s">
        <v>163</v>
      </c>
      <c r="AU142" s="252" t="s">
        <v>82</v>
      </c>
      <c r="AY142" s="16" t="s">
        <v>161</v>
      </c>
      <c r="BE142" s="253">
        <f>IF(N142="základní",J142,0)</f>
        <v>0</v>
      </c>
      <c r="BF142" s="253">
        <f>IF(N142="snížená",J142,0)</f>
        <v>0</v>
      </c>
      <c r="BG142" s="253">
        <f>IF(N142="zákl. přenesená",J142,0)</f>
        <v>0</v>
      </c>
      <c r="BH142" s="253">
        <f>IF(N142="sníž. přenesená",J142,0)</f>
        <v>0</v>
      </c>
      <c r="BI142" s="253">
        <f>IF(N142="nulová",J142,0)</f>
        <v>0</v>
      </c>
      <c r="BJ142" s="16" t="s">
        <v>80</v>
      </c>
      <c r="BK142" s="253">
        <f>ROUND(I142*H142,2)</f>
        <v>0</v>
      </c>
      <c r="BL142" s="16" t="s">
        <v>168</v>
      </c>
      <c r="BM142" s="252" t="s">
        <v>760</v>
      </c>
    </row>
    <row r="143" s="2" customFormat="1">
      <c r="A143" s="37"/>
      <c r="B143" s="38"/>
      <c r="C143" s="39"/>
      <c r="D143" s="254" t="s">
        <v>170</v>
      </c>
      <c r="E143" s="39"/>
      <c r="F143" s="255" t="s">
        <v>453</v>
      </c>
      <c r="G143" s="39"/>
      <c r="H143" s="39"/>
      <c r="I143" s="209"/>
      <c r="J143" s="39"/>
      <c r="K143" s="39"/>
      <c r="L143" s="43"/>
      <c r="M143" s="256"/>
      <c r="N143" s="257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170</v>
      </c>
      <c r="AU143" s="16" t="s">
        <v>82</v>
      </c>
    </row>
    <row r="144" s="2" customFormat="1">
      <c r="A144" s="37"/>
      <c r="B144" s="38"/>
      <c r="C144" s="39"/>
      <c r="D144" s="258" t="s">
        <v>172</v>
      </c>
      <c r="E144" s="39"/>
      <c r="F144" s="259" t="s">
        <v>454</v>
      </c>
      <c r="G144" s="39"/>
      <c r="H144" s="39"/>
      <c r="I144" s="209"/>
      <c r="J144" s="39"/>
      <c r="K144" s="39"/>
      <c r="L144" s="43"/>
      <c r="M144" s="256"/>
      <c r="N144" s="257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172</v>
      </c>
      <c r="AU144" s="16" t="s">
        <v>82</v>
      </c>
    </row>
    <row r="145" s="13" customFormat="1">
      <c r="A145" s="13"/>
      <c r="B145" s="260"/>
      <c r="C145" s="261"/>
      <c r="D145" s="254" t="s">
        <v>174</v>
      </c>
      <c r="E145" s="262" t="s">
        <v>439</v>
      </c>
      <c r="F145" s="263" t="s">
        <v>947</v>
      </c>
      <c r="G145" s="261"/>
      <c r="H145" s="264">
        <v>111</v>
      </c>
      <c r="I145" s="265"/>
      <c r="J145" s="261"/>
      <c r="K145" s="261"/>
      <c r="L145" s="266"/>
      <c r="M145" s="267"/>
      <c r="N145" s="268"/>
      <c r="O145" s="268"/>
      <c r="P145" s="268"/>
      <c r="Q145" s="268"/>
      <c r="R145" s="268"/>
      <c r="S145" s="268"/>
      <c r="T145" s="26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70" t="s">
        <v>174</v>
      </c>
      <c r="AU145" s="270" t="s">
        <v>82</v>
      </c>
      <c r="AV145" s="13" t="s">
        <v>82</v>
      </c>
      <c r="AW145" s="13" t="s">
        <v>30</v>
      </c>
      <c r="AX145" s="13" t="s">
        <v>80</v>
      </c>
      <c r="AY145" s="270" t="s">
        <v>161</v>
      </c>
    </row>
    <row r="146" s="2" customFormat="1" ht="33" customHeight="1">
      <c r="A146" s="37"/>
      <c r="B146" s="38"/>
      <c r="C146" s="241" t="s">
        <v>82</v>
      </c>
      <c r="D146" s="241" t="s">
        <v>163</v>
      </c>
      <c r="E146" s="242" t="s">
        <v>164</v>
      </c>
      <c r="F146" s="243" t="s">
        <v>165</v>
      </c>
      <c r="G146" s="244" t="s">
        <v>166</v>
      </c>
      <c r="H146" s="245">
        <v>68</v>
      </c>
      <c r="I146" s="246"/>
      <c r="J146" s="247">
        <f>ROUND(I146*H146,2)</f>
        <v>0</v>
      </c>
      <c r="K146" s="243" t="s">
        <v>167</v>
      </c>
      <c r="L146" s="43"/>
      <c r="M146" s="248" t="s">
        <v>1</v>
      </c>
      <c r="N146" s="249" t="s">
        <v>38</v>
      </c>
      <c r="O146" s="90"/>
      <c r="P146" s="250">
        <f>O146*H146</f>
        <v>0</v>
      </c>
      <c r="Q146" s="250">
        <v>0</v>
      </c>
      <c r="R146" s="250">
        <f>Q146*H146</f>
        <v>0</v>
      </c>
      <c r="S146" s="250">
        <v>0.57999999999999996</v>
      </c>
      <c r="T146" s="251">
        <f>S146*H146</f>
        <v>39.439999999999998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52" t="s">
        <v>168</v>
      </c>
      <c r="AT146" s="252" t="s">
        <v>163</v>
      </c>
      <c r="AU146" s="252" t="s">
        <v>82</v>
      </c>
      <c r="AY146" s="16" t="s">
        <v>161</v>
      </c>
      <c r="BE146" s="253">
        <f>IF(N146="základní",J146,0)</f>
        <v>0</v>
      </c>
      <c r="BF146" s="253">
        <f>IF(N146="snížená",J146,0)</f>
        <v>0</v>
      </c>
      <c r="BG146" s="253">
        <f>IF(N146="zákl. přenesená",J146,0)</f>
        <v>0</v>
      </c>
      <c r="BH146" s="253">
        <f>IF(N146="sníž. přenesená",J146,0)</f>
        <v>0</v>
      </c>
      <c r="BI146" s="253">
        <f>IF(N146="nulová",J146,0)</f>
        <v>0</v>
      </c>
      <c r="BJ146" s="16" t="s">
        <v>80</v>
      </c>
      <c r="BK146" s="253">
        <f>ROUND(I146*H146,2)</f>
        <v>0</v>
      </c>
      <c r="BL146" s="16" t="s">
        <v>168</v>
      </c>
      <c r="BM146" s="252" t="s">
        <v>169</v>
      </c>
    </row>
    <row r="147" s="2" customFormat="1">
      <c r="A147" s="37"/>
      <c r="B147" s="38"/>
      <c r="C147" s="39"/>
      <c r="D147" s="254" t="s">
        <v>170</v>
      </c>
      <c r="E147" s="39"/>
      <c r="F147" s="255" t="s">
        <v>171</v>
      </c>
      <c r="G147" s="39"/>
      <c r="H147" s="39"/>
      <c r="I147" s="209"/>
      <c r="J147" s="39"/>
      <c r="K147" s="39"/>
      <c r="L147" s="43"/>
      <c r="M147" s="256"/>
      <c r="N147" s="257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170</v>
      </c>
      <c r="AU147" s="16" t="s">
        <v>82</v>
      </c>
    </row>
    <row r="148" s="2" customFormat="1">
      <c r="A148" s="37"/>
      <c r="B148" s="38"/>
      <c r="C148" s="39"/>
      <c r="D148" s="258" t="s">
        <v>172</v>
      </c>
      <c r="E148" s="39"/>
      <c r="F148" s="259" t="s">
        <v>173</v>
      </c>
      <c r="G148" s="39"/>
      <c r="H148" s="39"/>
      <c r="I148" s="209"/>
      <c r="J148" s="39"/>
      <c r="K148" s="39"/>
      <c r="L148" s="43"/>
      <c r="M148" s="256"/>
      <c r="N148" s="257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172</v>
      </c>
      <c r="AU148" s="16" t="s">
        <v>82</v>
      </c>
    </row>
    <row r="149" s="13" customFormat="1">
      <c r="A149" s="13"/>
      <c r="B149" s="260"/>
      <c r="C149" s="261"/>
      <c r="D149" s="254" t="s">
        <v>174</v>
      </c>
      <c r="E149" s="262" t="s">
        <v>109</v>
      </c>
      <c r="F149" s="263" t="s">
        <v>948</v>
      </c>
      <c r="G149" s="261"/>
      <c r="H149" s="264">
        <v>68</v>
      </c>
      <c r="I149" s="265"/>
      <c r="J149" s="261"/>
      <c r="K149" s="261"/>
      <c r="L149" s="266"/>
      <c r="M149" s="267"/>
      <c r="N149" s="268"/>
      <c r="O149" s="268"/>
      <c r="P149" s="268"/>
      <c r="Q149" s="268"/>
      <c r="R149" s="268"/>
      <c r="S149" s="268"/>
      <c r="T149" s="26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70" t="s">
        <v>174</v>
      </c>
      <c r="AU149" s="270" t="s">
        <v>82</v>
      </c>
      <c r="AV149" s="13" t="s">
        <v>82</v>
      </c>
      <c r="AW149" s="13" t="s">
        <v>30</v>
      </c>
      <c r="AX149" s="13" t="s">
        <v>80</v>
      </c>
      <c r="AY149" s="270" t="s">
        <v>161</v>
      </c>
    </row>
    <row r="150" s="2" customFormat="1" ht="24.15" customHeight="1">
      <c r="A150" s="37"/>
      <c r="B150" s="38"/>
      <c r="C150" s="241" t="s">
        <v>182</v>
      </c>
      <c r="D150" s="241" t="s">
        <v>163</v>
      </c>
      <c r="E150" s="242" t="s">
        <v>176</v>
      </c>
      <c r="F150" s="243" t="s">
        <v>177</v>
      </c>
      <c r="G150" s="244" t="s">
        <v>166</v>
      </c>
      <c r="H150" s="245">
        <v>16</v>
      </c>
      <c r="I150" s="246"/>
      <c r="J150" s="247">
        <f>ROUND(I150*H150,2)</f>
        <v>0</v>
      </c>
      <c r="K150" s="243" t="s">
        <v>167</v>
      </c>
      <c r="L150" s="43"/>
      <c r="M150" s="248" t="s">
        <v>1</v>
      </c>
      <c r="N150" s="249" t="s">
        <v>38</v>
      </c>
      <c r="O150" s="90"/>
      <c r="P150" s="250">
        <f>O150*H150</f>
        <v>0</v>
      </c>
      <c r="Q150" s="250">
        <v>0</v>
      </c>
      <c r="R150" s="250">
        <f>Q150*H150</f>
        <v>0</v>
      </c>
      <c r="S150" s="250">
        <v>0.22</v>
      </c>
      <c r="T150" s="251">
        <f>S150*H150</f>
        <v>3.52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52" t="s">
        <v>168</v>
      </c>
      <c r="AT150" s="252" t="s">
        <v>163</v>
      </c>
      <c r="AU150" s="252" t="s">
        <v>82</v>
      </c>
      <c r="AY150" s="16" t="s">
        <v>161</v>
      </c>
      <c r="BE150" s="253">
        <f>IF(N150="základní",J150,0)</f>
        <v>0</v>
      </c>
      <c r="BF150" s="253">
        <f>IF(N150="snížená",J150,0)</f>
        <v>0</v>
      </c>
      <c r="BG150" s="253">
        <f>IF(N150="zákl. přenesená",J150,0)</f>
        <v>0</v>
      </c>
      <c r="BH150" s="253">
        <f>IF(N150="sníž. přenesená",J150,0)</f>
        <v>0</v>
      </c>
      <c r="BI150" s="253">
        <f>IF(N150="nulová",J150,0)</f>
        <v>0</v>
      </c>
      <c r="BJ150" s="16" t="s">
        <v>80</v>
      </c>
      <c r="BK150" s="253">
        <f>ROUND(I150*H150,2)</f>
        <v>0</v>
      </c>
      <c r="BL150" s="16" t="s">
        <v>168</v>
      </c>
      <c r="BM150" s="252" t="s">
        <v>178</v>
      </c>
    </row>
    <row r="151" s="2" customFormat="1">
      <c r="A151" s="37"/>
      <c r="B151" s="38"/>
      <c r="C151" s="39"/>
      <c r="D151" s="254" t="s">
        <v>170</v>
      </c>
      <c r="E151" s="39"/>
      <c r="F151" s="255" t="s">
        <v>179</v>
      </c>
      <c r="G151" s="39"/>
      <c r="H151" s="39"/>
      <c r="I151" s="209"/>
      <c r="J151" s="39"/>
      <c r="K151" s="39"/>
      <c r="L151" s="43"/>
      <c r="M151" s="256"/>
      <c r="N151" s="257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170</v>
      </c>
      <c r="AU151" s="16" t="s">
        <v>82</v>
      </c>
    </row>
    <row r="152" s="2" customFormat="1">
      <c r="A152" s="37"/>
      <c r="B152" s="38"/>
      <c r="C152" s="39"/>
      <c r="D152" s="258" t="s">
        <v>172</v>
      </c>
      <c r="E152" s="39"/>
      <c r="F152" s="259" t="s">
        <v>180</v>
      </c>
      <c r="G152" s="39"/>
      <c r="H152" s="39"/>
      <c r="I152" s="209"/>
      <c r="J152" s="39"/>
      <c r="K152" s="39"/>
      <c r="L152" s="43"/>
      <c r="M152" s="256"/>
      <c r="N152" s="257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172</v>
      </c>
      <c r="AU152" s="16" t="s">
        <v>82</v>
      </c>
    </row>
    <row r="153" s="13" customFormat="1">
      <c r="A153" s="13"/>
      <c r="B153" s="260"/>
      <c r="C153" s="261"/>
      <c r="D153" s="254" t="s">
        <v>174</v>
      </c>
      <c r="E153" s="262" t="s">
        <v>116</v>
      </c>
      <c r="F153" s="263" t="s">
        <v>949</v>
      </c>
      <c r="G153" s="261"/>
      <c r="H153" s="264">
        <v>16</v>
      </c>
      <c r="I153" s="265"/>
      <c r="J153" s="261"/>
      <c r="K153" s="261"/>
      <c r="L153" s="266"/>
      <c r="M153" s="267"/>
      <c r="N153" s="268"/>
      <c r="O153" s="268"/>
      <c r="P153" s="268"/>
      <c r="Q153" s="268"/>
      <c r="R153" s="268"/>
      <c r="S153" s="268"/>
      <c r="T153" s="26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70" t="s">
        <v>174</v>
      </c>
      <c r="AU153" s="270" t="s">
        <v>82</v>
      </c>
      <c r="AV153" s="13" t="s">
        <v>82</v>
      </c>
      <c r="AW153" s="13" t="s">
        <v>30</v>
      </c>
      <c r="AX153" s="13" t="s">
        <v>80</v>
      </c>
      <c r="AY153" s="270" t="s">
        <v>161</v>
      </c>
    </row>
    <row r="154" s="2" customFormat="1" ht="37.8" customHeight="1">
      <c r="A154" s="37"/>
      <c r="B154" s="38"/>
      <c r="C154" s="241" t="s">
        <v>168</v>
      </c>
      <c r="D154" s="241" t="s">
        <v>163</v>
      </c>
      <c r="E154" s="242" t="s">
        <v>183</v>
      </c>
      <c r="F154" s="243" t="s">
        <v>184</v>
      </c>
      <c r="G154" s="244" t="s">
        <v>185</v>
      </c>
      <c r="H154" s="245">
        <v>43.68</v>
      </c>
      <c r="I154" s="246"/>
      <c r="J154" s="247">
        <f>ROUND(I154*H154,2)</f>
        <v>0</v>
      </c>
      <c r="K154" s="243" t="s">
        <v>167</v>
      </c>
      <c r="L154" s="43"/>
      <c r="M154" s="248" t="s">
        <v>1</v>
      </c>
      <c r="N154" s="249" t="s">
        <v>38</v>
      </c>
      <c r="O154" s="90"/>
      <c r="P154" s="250">
        <f>O154*H154</f>
        <v>0</v>
      </c>
      <c r="Q154" s="250">
        <v>0</v>
      </c>
      <c r="R154" s="250">
        <f>Q154*H154</f>
        <v>0</v>
      </c>
      <c r="S154" s="250">
        <v>0</v>
      </c>
      <c r="T154" s="25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52" t="s">
        <v>168</v>
      </c>
      <c r="AT154" s="252" t="s">
        <v>163</v>
      </c>
      <c r="AU154" s="252" t="s">
        <v>82</v>
      </c>
      <c r="AY154" s="16" t="s">
        <v>161</v>
      </c>
      <c r="BE154" s="253">
        <f>IF(N154="základní",J154,0)</f>
        <v>0</v>
      </c>
      <c r="BF154" s="253">
        <f>IF(N154="snížená",J154,0)</f>
        <v>0</v>
      </c>
      <c r="BG154" s="253">
        <f>IF(N154="zákl. přenesená",J154,0)</f>
        <v>0</v>
      </c>
      <c r="BH154" s="253">
        <f>IF(N154="sníž. přenesená",J154,0)</f>
        <v>0</v>
      </c>
      <c r="BI154" s="253">
        <f>IF(N154="nulová",J154,0)</f>
        <v>0</v>
      </c>
      <c r="BJ154" s="16" t="s">
        <v>80</v>
      </c>
      <c r="BK154" s="253">
        <f>ROUND(I154*H154,2)</f>
        <v>0</v>
      </c>
      <c r="BL154" s="16" t="s">
        <v>168</v>
      </c>
      <c r="BM154" s="252" t="s">
        <v>186</v>
      </c>
    </row>
    <row r="155" s="2" customFormat="1">
      <c r="A155" s="37"/>
      <c r="B155" s="38"/>
      <c r="C155" s="39"/>
      <c r="D155" s="254" t="s">
        <v>170</v>
      </c>
      <c r="E155" s="39"/>
      <c r="F155" s="255" t="s">
        <v>187</v>
      </c>
      <c r="G155" s="39"/>
      <c r="H155" s="39"/>
      <c r="I155" s="209"/>
      <c r="J155" s="39"/>
      <c r="K155" s="39"/>
      <c r="L155" s="43"/>
      <c r="M155" s="256"/>
      <c r="N155" s="257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170</v>
      </c>
      <c r="AU155" s="16" t="s">
        <v>82</v>
      </c>
    </row>
    <row r="156" s="2" customFormat="1">
      <c r="A156" s="37"/>
      <c r="B156" s="38"/>
      <c r="C156" s="39"/>
      <c r="D156" s="258" t="s">
        <v>172</v>
      </c>
      <c r="E156" s="39"/>
      <c r="F156" s="259" t="s">
        <v>188</v>
      </c>
      <c r="G156" s="39"/>
      <c r="H156" s="39"/>
      <c r="I156" s="209"/>
      <c r="J156" s="39"/>
      <c r="K156" s="39"/>
      <c r="L156" s="43"/>
      <c r="M156" s="256"/>
      <c r="N156" s="257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172</v>
      </c>
      <c r="AU156" s="16" t="s">
        <v>82</v>
      </c>
    </row>
    <row r="157" s="2" customFormat="1">
      <c r="A157" s="37"/>
      <c r="B157" s="38"/>
      <c r="C157" s="39"/>
      <c r="D157" s="254" t="s">
        <v>189</v>
      </c>
      <c r="E157" s="39"/>
      <c r="F157" s="271" t="s">
        <v>190</v>
      </c>
      <c r="G157" s="39"/>
      <c r="H157" s="39"/>
      <c r="I157" s="209"/>
      <c r="J157" s="39"/>
      <c r="K157" s="39"/>
      <c r="L157" s="43"/>
      <c r="M157" s="256"/>
      <c r="N157" s="257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189</v>
      </c>
      <c r="AU157" s="16" t="s">
        <v>82</v>
      </c>
    </row>
    <row r="158" s="13" customFormat="1">
      <c r="A158" s="13"/>
      <c r="B158" s="260"/>
      <c r="C158" s="261"/>
      <c r="D158" s="254" t="s">
        <v>174</v>
      </c>
      <c r="E158" s="262" t="s">
        <v>1</v>
      </c>
      <c r="F158" s="263" t="s">
        <v>950</v>
      </c>
      <c r="G158" s="261"/>
      <c r="H158" s="264">
        <v>25.199999999999999</v>
      </c>
      <c r="I158" s="265"/>
      <c r="J158" s="261"/>
      <c r="K158" s="261"/>
      <c r="L158" s="266"/>
      <c r="M158" s="267"/>
      <c r="N158" s="268"/>
      <c r="O158" s="268"/>
      <c r="P158" s="268"/>
      <c r="Q158" s="268"/>
      <c r="R158" s="268"/>
      <c r="S158" s="268"/>
      <c r="T158" s="26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70" t="s">
        <v>174</v>
      </c>
      <c r="AU158" s="270" t="s">
        <v>82</v>
      </c>
      <c r="AV158" s="13" t="s">
        <v>82</v>
      </c>
      <c r="AW158" s="13" t="s">
        <v>30</v>
      </c>
      <c r="AX158" s="13" t="s">
        <v>73</v>
      </c>
      <c r="AY158" s="270" t="s">
        <v>161</v>
      </c>
    </row>
    <row r="159" s="13" customFormat="1">
      <c r="A159" s="13"/>
      <c r="B159" s="260"/>
      <c r="C159" s="261"/>
      <c r="D159" s="254" t="s">
        <v>174</v>
      </c>
      <c r="E159" s="262" t="s">
        <v>1</v>
      </c>
      <c r="F159" s="263" t="s">
        <v>951</v>
      </c>
      <c r="G159" s="261"/>
      <c r="H159" s="264">
        <v>18.48</v>
      </c>
      <c r="I159" s="265"/>
      <c r="J159" s="261"/>
      <c r="K159" s="261"/>
      <c r="L159" s="266"/>
      <c r="M159" s="267"/>
      <c r="N159" s="268"/>
      <c r="O159" s="268"/>
      <c r="P159" s="268"/>
      <c r="Q159" s="268"/>
      <c r="R159" s="268"/>
      <c r="S159" s="268"/>
      <c r="T159" s="26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70" t="s">
        <v>174</v>
      </c>
      <c r="AU159" s="270" t="s">
        <v>82</v>
      </c>
      <c r="AV159" s="13" t="s">
        <v>82</v>
      </c>
      <c r="AW159" s="13" t="s">
        <v>30</v>
      </c>
      <c r="AX159" s="13" t="s">
        <v>73</v>
      </c>
      <c r="AY159" s="270" t="s">
        <v>161</v>
      </c>
    </row>
    <row r="160" s="14" customFormat="1">
      <c r="A160" s="14"/>
      <c r="B160" s="282"/>
      <c r="C160" s="283"/>
      <c r="D160" s="254" t="s">
        <v>174</v>
      </c>
      <c r="E160" s="284" t="s">
        <v>1</v>
      </c>
      <c r="F160" s="285" t="s">
        <v>330</v>
      </c>
      <c r="G160" s="283"/>
      <c r="H160" s="286">
        <v>43.68</v>
      </c>
      <c r="I160" s="287"/>
      <c r="J160" s="283"/>
      <c r="K160" s="283"/>
      <c r="L160" s="288"/>
      <c r="M160" s="289"/>
      <c r="N160" s="290"/>
      <c r="O160" s="290"/>
      <c r="P160" s="290"/>
      <c r="Q160" s="290"/>
      <c r="R160" s="290"/>
      <c r="S160" s="290"/>
      <c r="T160" s="29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92" t="s">
        <v>174</v>
      </c>
      <c r="AU160" s="292" t="s">
        <v>82</v>
      </c>
      <c r="AV160" s="14" t="s">
        <v>168</v>
      </c>
      <c r="AW160" s="14" t="s">
        <v>30</v>
      </c>
      <c r="AX160" s="14" t="s">
        <v>80</v>
      </c>
      <c r="AY160" s="292" t="s">
        <v>161</v>
      </c>
    </row>
    <row r="161" s="2" customFormat="1" ht="37.8" customHeight="1">
      <c r="A161" s="37"/>
      <c r="B161" s="38"/>
      <c r="C161" s="241" t="s">
        <v>199</v>
      </c>
      <c r="D161" s="241" t="s">
        <v>163</v>
      </c>
      <c r="E161" s="242" t="s">
        <v>459</v>
      </c>
      <c r="F161" s="243" t="s">
        <v>460</v>
      </c>
      <c r="G161" s="244" t="s">
        <v>185</v>
      </c>
      <c r="H161" s="245">
        <v>1.2</v>
      </c>
      <c r="I161" s="246"/>
      <c r="J161" s="247">
        <f>ROUND(I161*H161,2)</f>
        <v>0</v>
      </c>
      <c r="K161" s="243" t="s">
        <v>167</v>
      </c>
      <c r="L161" s="43"/>
      <c r="M161" s="248" t="s">
        <v>1</v>
      </c>
      <c r="N161" s="249" t="s">
        <v>38</v>
      </c>
      <c r="O161" s="90"/>
      <c r="P161" s="250">
        <f>O161*H161</f>
        <v>0</v>
      </c>
      <c r="Q161" s="250">
        <v>0</v>
      </c>
      <c r="R161" s="250">
        <f>Q161*H161</f>
        <v>0</v>
      </c>
      <c r="S161" s="250">
        <v>0</v>
      </c>
      <c r="T161" s="25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52" t="s">
        <v>168</v>
      </c>
      <c r="AT161" s="252" t="s">
        <v>163</v>
      </c>
      <c r="AU161" s="252" t="s">
        <v>82</v>
      </c>
      <c r="AY161" s="16" t="s">
        <v>161</v>
      </c>
      <c r="BE161" s="253">
        <f>IF(N161="základní",J161,0)</f>
        <v>0</v>
      </c>
      <c r="BF161" s="253">
        <f>IF(N161="snížená",J161,0)</f>
        <v>0</v>
      </c>
      <c r="BG161" s="253">
        <f>IF(N161="zákl. přenesená",J161,0)</f>
        <v>0</v>
      </c>
      <c r="BH161" s="253">
        <f>IF(N161="sníž. přenesená",J161,0)</f>
        <v>0</v>
      </c>
      <c r="BI161" s="253">
        <f>IF(N161="nulová",J161,0)</f>
        <v>0</v>
      </c>
      <c r="BJ161" s="16" t="s">
        <v>80</v>
      </c>
      <c r="BK161" s="253">
        <f>ROUND(I161*H161,2)</f>
        <v>0</v>
      </c>
      <c r="BL161" s="16" t="s">
        <v>168</v>
      </c>
      <c r="BM161" s="252" t="s">
        <v>952</v>
      </c>
    </row>
    <row r="162" s="2" customFormat="1">
      <c r="A162" s="37"/>
      <c r="B162" s="38"/>
      <c r="C162" s="39"/>
      <c r="D162" s="254" t="s">
        <v>170</v>
      </c>
      <c r="E162" s="39"/>
      <c r="F162" s="255" t="s">
        <v>462</v>
      </c>
      <c r="G162" s="39"/>
      <c r="H162" s="39"/>
      <c r="I162" s="209"/>
      <c r="J162" s="39"/>
      <c r="K162" s="39"/>
      <c r="L162" s="43"/>
      <c r="M162" s="256"/>
      <c r="N162" s="257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170</v>
      </c>
      <c r="AU162" s="16" t="s">
        <v>82</v>
      </c>
    </row>
    <row r="163" s="2" customFormat="1">
      <c r="A163" s="37"/>
      <c r="B163" s="38"/>
      <c r="C163" s="39"/>
      <c r="D163" s="258" t="s">
        <v>172</v>
      </c>
      <c r="E163" s="39"/>
      <c r="F163" s="259" t="s">
        <v>463</v>
      </c>
      <c r="G163" s="39"/>
      <c r="H163" s="39"/>
      <c r="I163" s="209"/>
      <c r="J163" s="39"/>
      <c r="K163" s="39"/>
      <c r="L163" s="43"/>
      <c r="M163" s="256"/>
      <c r="N163" s="257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172</v>
      </c>
      <c r="AU163" s="16" t="s">
        <v>82</v>
      </c>
    </row>
    <row r="164" s="13" customFormat="1">
      <c r="A164" s="13"/>
      <c r="B164" s="260"/>
      <c r="C164" s="261"/>
      <c r="D164" s="254" t="s">
        <v>174</v>
      </c>
      <c r="E164" s="262" t="s">
        <v>1</v>
      </c>
      <c r="F164" s="263" t="s">
        <v>953</v>
      </c>
      <c r="G164" s="261"/>
      <c r="H164" s="264">
        <v>1.2</v>
      </c>
      <c r="I164" s="265"/>
      <c r="J164" s="261"/>
      <c r="K164" s="261"/>
      <c r="L164" s="266"/>
      <c r="M164" s="267"/>
      <c r="N164" s="268"/>
      <c r="O164" s="268"/>
      <c r="P164" s="268"/>
      <c r="Q164" s="268"/>
      <c r="R164" s="268"/>
      <c r="S164" s="268"/>
      <c r="T164" s="26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70" t="s">
        <v>174</v>
      </c>
      <c r="AU164" s="270" t="s">
        <v>82</v>
      </c>
      <c r="AV164" s="13" t="s">
        <v>82</v>
      </c>
      <c r="AW164" s="13" t="s">
        <v>30</v>
      </c>
      <c r="AX164" s="13" t="s">
        <v>73</v>
      </c>
      <c r="AY164" s="270" t="s">
        <v>161</v>
      </c>
    </row>
    <row r="165" s="14" customFormat="1">
      <c r="A165" s="14"/>
      <c r="B165" s="282"/>
      <c r="C165" s="283"/>
      <c r="D165" s="254" t="s">
        <v>174</v>
      </c>
      <c r="E165" s="284" t="s">
        <v>444</v>
      </c>
      <c r="F165" s="285" t="s">
        <v>330</v>
      </c>
      <c r="G165" s="283"/>
      <c r="H165" s="286">
        <v>1.2</v>
      </c>
      <c r="I165" s="287"/>
      <c r="J165" s="283"/>
      <c r="K165" s="283"/>
      <c r="L165" s="288"/>
      <c r="M165" s="289"/>
      <c r="N165" s="290"/>
      <c r="O165" s="290"/>
      <c r="P165" s="290"/>
      <c r="Q165" s="290"/>
      <c r="R165" s="290"/>
      <c r="S165" s="290"/>
      <c r="T165" s="29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92" t="s">
        <v>174</v>
      </c>
      <c r="AU165" s="292" t="s">
        <v>82</v>
      </c>
      <c r="AV165" s="14" t="s">
        <v>168</v>
      </c>
      <c r="AW165" s="14" t="s">
        <v>30</v>
      </c>
      <c r="AX165" s="14" t="s">
        <v>80</v>
      </c>
      <c r="AY165" s="292" t="s">
        <v>161</v>
      </c>
    </row>
    <row r="166" s="2" customFormat="1" ht="37.8" customHeight="1">
      <c r="A166" s="37"/>
      <c r="B166" s="38"/>
      <c r="C166" s="241" t="s">
        <v>206</v>
      </c>
      <c r="D166" s="241" t="s">
        <v>163</v>
      </c>
      <c r="E166" s="242" t="s">
        <v>192</v>
      </c>
      <c r="F166" s="243" t="s">
        <v>193</v>
      </c>
      <c r="G166" s="244" t="s">
        <v>185</v>
      </c>
      <c r="H166" s="245">
        <v>155.88</v>
      </c>
      <c r="I166" s="246"/>
      <c r="J166" s="247">
        <f>ROUND(I166*H166,2)</f>
        <v>0</v>
      </c>
      <c r="K166" s="243" t="s">
        <v>167</v>
      </c>
      <c r="L166" s="43"/>
      <c r="M166" s="248" t="s">
        <v>1</v>
      </c>
      <c r="N166" s="249" t="s">
        <v>38</v>
      </c>
      <c r="O166" s="90"/>
      <c r="P166" s="250">
        <f>O166*H166</f>
        <v>0</v>
      </c>
      <c r="Q166" s="250">
        <v>0</v>
      </c>
      <c r="R166" s="250">
        <f>Q166*H166</f>
        <v>0</v>
      </c>
      <c r="S166" s="250">
        <v>0</v>
      </c>
      <c r="T166" s="25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52" t="s">
        <v>168</v>
      </c>
      <c r="AT166" s="252" t="s">
        <v>163</v>
      </c>
      <c r="AU166" s="252" t="s">
        <v>82</v>
      </c>
      <c r="AY166" s="16" t="s">
        <v>161</v>
      </c>
      <c r="BE166" s="253">
        <f>IF(N166="základní",J166,0)</f>
        <v>0</v>
      </c>
      <c r="BF166" s="253">
        <f>IF(N166="snížená",J166,0)</f>
        <v>0</v>
      </c>
      <c r="BG166" s="253">
        <f>IF(N166="zákl. přenesená",J166,0)</f>
        <v>0</v>
      </c>
      <c r="BH166" s="253">
        <f>IF(N166="sníž. přenesená",J166,0)</f>
        <v>0</v>
      </c>
      <c r="BI166" s="253">
        <f>IF(N166="nulová",J166,0)</f>
        <v>0</v>
      </c>
      <c r="BJ166" s="16" t="s">
        <v>80</v>
      </c>
      <c r="BK166" s="253">
        <f>ROUND(I166*H166,2)</f>
        <v>0</v>
      </c>
      <c r="BL166" s="16" t="s">
        <v>168</v>
      </c>
      <c r="BM166" s="252" t="s">
        <v>194</v>
      </c>
    </row>
    <row r="167" s="2" customFormat="1">
      <c r="A167" s="37"/>
      <c r="B167" s="38"/>
      <c r="C167" s="39"/>
      <c r="D167" s="254" t="s">
        <v>170</v>
      </c>
      <c r="E167" s="39"/>
      <c r="F167" s="255" t="s">
        <v>195</v>
      </c>
      <c r="G167" s="39"/>
      <c r="H167" s="39"/>
      <c r="I167" s="209"/>
      <c r="J167" s="39"/>
      <c r="K167" s="39"/>
      <c r="L167" s="43"/>
      <c r="M167" s="256"/>
      <c r="N167" s="257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170</v>
      </c>
      <c r="AU167" s="16" t="s">
        <v>82</v>
      </c>
    </row>
    <row r="168" s="2" customFormat="1">
      <c r="A168" s="37"/>
      <c r="B168" s="38"/>
      <c r="C168" s="39"/>
      <c r="D168" s="258" t="s">
        <v>172</v>
      </c>
      <c r="E168" s="39"/>
      <c r="F168" s="259" t="s">
        <v>196</v>
      </c>
      <c r="G168" s="39"/>
      <c r="H168" s="39"/>
      <c r="I168" s="209"/>
      <c r="J168" s="39"/>
      <c r="K168" s="39"/>
      <c r="L168" s="43"/>
      <c r="M168" s="256"/>
      <c r="N168" s="257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172</v>
      </c>
      <c r="AU168" s="16" t="s">
        <v>82</v>
      </c>
    </row>
    <row r="169" s="2" customFormat="1">
      <c r="A169" s="37"/>
      <c r="B169" s="38"/>
      <c r="C169" s="39"/>
      <c r="D169" s="254" t="s">
        <v>189</v>
      </c>
      <c r="E169" s="39"/>
      <c r="F169" s="271" t="s">
        <v>197</v>
      </c>
      <c r="G169" s="39"/>
      <c r="H169" s="39"/>
      <c r="I169" s="209"/>
      <c r="J169" s="39"/>
      <c r="K169" s="39"/>
      <c r="L169" s="43"/>
      <c r="M169" s="256"/>
      <c r="N169" s="257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189</v>
      </c>
      <c r="AU169" s="16" t="s">
        <v>82</v>
      </c>
    </row>
    <row r="170" s="13" customFormat="1">
      <c r="A170" s="13"/>
      <c r="B170" s="260"/>
      <c r="C170" s="261"/>
      <c r="D170" s="254" t="s">
        <v>174</v>
      </c>
      <c r="E170" s="262" t="s">
        <v>1</v>
      </c>
      <c r="F170" s="263" t="s">
        <v>954</v>
      </c>
      <c r="G170" s="261"/>
      <c r="H170" s="264">
        <v>25.199999999999999</v>
      </c>
      <c r="I170" s="265"/>
      <c r="J170" s="261"/>
      <c r="K170" s="261"/>
      <c r="L170" s="266"/>
      <c r="M170" s="267"/>
      <c r="N170" s="268"/>
      <c r="O170" s="268"/>
      <c r="P170" s="268"/>
      <c r="Q170" s="268"/>
      <c r="R170" s="268"/>
      <c r="S170" s="268"/>
      <c r="T170" s="26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70" t="s">
        <v>174</v>
      </c>
      <c r="AU170" s="270" t="s">
        <v>82</v>
      </c>
      <c r="AV170" s="13" t="s">
        <v>82</v>
      </c>
      <c r="AW170" s="13" t="s">
        <v>30</v>
      </c>
      <c r="AX170" s="13" t="s">
        <v>73</v>
      </c>
      <c r="AY170" s="270" t="s">
        <v>161</v>
      </c>
    </row>
    <row r="171" s="13" customFormat="1">
      <c r="A171" s="13"/>
      <c r="B171" s="260"/>
      <c r="C171" s="261"/>
      <c r="D171" s="254" t="s">
        <v>174</v>
      </c>
      <c r="E171" s="262" t="s">
        <v>1</v>
      </c>
      <c r="F171" s="263" t="s">
        <v>955</v>
      </c>
      <c r="G171" s="261"/>
      <c r="H171" s="264">
        <v>18.48</v>
      </c>
      <c r="I171" s="265"/>
      <c r="J171" s="261"/>
      <c r="K171" s="261"/>
      <c r="L171" s="266"/>
      <c r="M171" s="267"/>
      <c r="N171" s="268"/>
      <c r="O171" s="268"/>
      <c r="P171" s="268"/>
      <c r="Q171" s="268"/>
      <c r="R171" s="268"/>
      <c r="S171" s="268"/>
      <c r="T171" s="26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70" t="s">
        <v>174</v>
      </c>
      <c r="AU171" s="270" t="s">
        <v>82</v>
      </c>
      <c r="AV171" s="13" t="s">
        <v>82</v>
      </c>
      <c r="AW171" s="13" t="s">
        <v>30</v>
      </c>
      <c r="AX171" s="13" t="s">
        <v>73</v>
      </c>
      <c r="AY171" s="270" t="s">
        <v>161</v>
      </c>
    </row>
    <row r="172" s="13" customFormat="1">
      <c r="A172" s="13"/>
      <c r="B172" s="260"/>
      <c r="C172" s="261"/>
      <c r="D172" s="254" t="s">
        <v>174</v>
      </c>
      <c r="E172" s="262" t="s">
        <v>1</v>
      </c>
      <c r="F172" s="263" t="s">
        <v>439</v>
      </c>
      <c r="G172" s="261"/>
      <c r="H172" s="264">
        <v>111</v>
      </c>
      <c r="I172" s="265"/>
      <c r="J172" s="261"/>
      <c r="K172" s="261"/>
      <c r="L172" s="266"/>
      <c r="M172" s="267"/>
      <c r="N172" s="268"/>
      <c r="O172" s="268"/>
      <c r="P172" s="268"/>
      <c r="Q172" s="268"/>
      <c r="R172" s="268"/>
      <c r="S172" s="268"/>
      <c r="T172" s="26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70" t="s">
        <v>174</v>
      </c>
      <c r="AU172" s="270" t="s">
        <v>82</v>
      </c>
      <c r="AV172" s="13" t="s">
        <v>82</v>
      </c>
      <c r="AW172" s="13" t="s">
        <v>30</v>
      </c>
      <c r="AX172" s="13" t="s">
        <v>73</v>
      </c>
      <c r="AY172" s="270" t="s">
        <v>161</v>
      </c>
    </row>
    <row r="173" s="13" customFormat="1">
      <c r="A173" s="13"/>
      <c r="B173" s="260"/>
      <c r="C173" s="261"/>
      <c r="D173" s="254" t="s">
        <v>174</v>
      </c>
      <c r="E173" s="262" t="s">
        <v>1</v>
      </c>
      <c r="F173" s="263" t="s">
        <v>444</v>
      </c>
      <c r="G173" s="261"/>
      <c r="H173" s="264">
        <v>1.2</v>
      </c>
      <c r="I173" s="265"/>
      <c r="J173" s="261"/>
      <c r="K173" s="261"/>
      <c r="L173" s="266"/>
      <c r="M173" s="267"/>
      <c r="N173" s="268"/>
      <c r="O173" s="268"/>
      <c r="P173" s="268"/>
      <c r="Q173" s="268"/>
      <c r="R173" s="268"/>
      <c r="S173" s="268"/>
      <c r="T173" s="26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70" t="s">
        <v>174</v>
      </c>
      <c r="AU173" s="270" t="s">
        <v>82</v>
      </c>
      <c r="AV173" s="13" t="s">
        <v>82</v>
      </c>
      <c r="AW173" s="13" t="s">
        <v>30</v>
      </c>
      <c r="AX173" s="13" t="s">
        <v>73</v>
      </c>
      <c r="AY173" s="270" t="s">
        <v>161</v>
      </c>
    </row>
    <row r="174" s="14" customFormat="1">
      <c r="A174" s="14"/>
      <c r="B174" s="282"/>
      <c r="C174" s="283"/>
      <c r="D174" s="254" t="s">
        <v>174</v>
      </c>
      <c r="E174" s="284" t="s">
        <v>114</v>
      </c>
      <c r="F174" s="285" t="s">
        <v>330</v>
      </c>
      <c r="G174" s="283"/>
      <c r="H174" s="286">
        <v>155.88</v>
      </c>
      <c r="I174" s="287"/>
      <c r="J174" s="283"/>
      <c r="K174" s="283"/>
      <c r="L174" s="288"/>
      <c r="M174" s="289"/>
      <c r="N174" s="290"/>
      <c r="O174" s="290"/>
      <c r="P174" s="290"/>
      <c r="Q174" s="290"/>
      <c r="R174" s="290"/>
      <c r="S174" s="290"/>
      <c r="T174" s="29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92" t="s">
        <v>174</v>
      </c>
      <c r="AU174" s="292" t="s">
        <v>82</v>
      </c>
      <c r="AV174" s="14" t="s">
        <v>168</v>
      </c>
      <c r="AW174" s="14" t="s">
        <v>30</v>
      </c>
      <c r="AX174" s="14" t="s">
        <v>80</v>
      </c>
      <c r="AY174" s="292" t="s">
        <v>161</v>
      </c>
    </row>
    <row r="175" s="2" customFormat="1" ht="37.8" customHeight="1">
      <c r="A175" s="37"/>
      <c r="B175" s="38"/>
      <c r="C175" s="241" t="s">
        <v>213</v>
      </c>
      <c r="D175" s="241" t="s">
        <v>163</v>
      </c>
      <c r="E175" s="242" t="s">
        <v>200</v>
      </c>
      <c r="F175" s="243" t="s">
        <v>201</v>
      </c>
      <c r="G175" s="244" t="s">
        <v>185</v>
      </c>
      <c r="H175" s="245">
        <v>1558.8</v>
      </c>
      <c r="I175" s="246"/>
      <c r="J175" s="247">
        <f>ROUND(I175*H175,2)</f>
        <v>0</v>
      </c>
      <c r="K175" s="243" t="s">
        <v>167</v>
      </c>
      <c r="L175" s="43"/>
      <c r="M175" s="248" t="s">
        <v>1</v>
      </c>
      <c r="N175" s="249" t="s">
        <v>38</v>
      </c>
      <c r="O175" s="90"/>
      <c r="P175" s="250">
        <f>O175*H175</f>
        <v>0</v>
      </c>
      <c r="Q175" s="250">
        <v>0</v>
      </c>
      <c r="R175" s="250">
        <f>Q175*H175</f>
        <v>0</v>
      </c>
      <c r="S175" s="250">
        <v>0</v>
      </c>
      <c r="T175" s="25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52" t="s">
        <v>168</v>
      </c>
      <c r="AT175" s="252" t="s">
        <v>163</v>
      </c>
      <c r="AU175" s="252" t="s">
        <v>82</v>
      </c>
      <c r="AY175" s="16" t="s">
        <v>161</v>
      </c>
      <c r="BE175" s="253">
        <f>IF(N175="základní",J175,0)</f>
        <v>0</v>
      </c>
      <c r="BF175" s="253">
        <f>IF(N175="snížená",J175,0)</f>
        <v>0</v>
      </c>
      <c r="BG175" s="253">
        <f>IF(N175="zákl. přenesená",J175,0)</f>
        <v>0</v>
      </c>
      <c r="BH175" s="253">
        <f>IF(N175="sníž. přenesená",J175,0)</f>
        <v>0</v>
      </c>
      <c r="BI175" s="253">
        <f>IF(N175="nulová",J175,0)</f>
        <v>0</v>
      </c>
      <c r="BJ175" s="16" t="s">
        <v>80</v>
      </c>
      <c r="BK175" s="253">
        <f>ROUND(I175*H175,2)</f>
        <v>0</v>
      </c>
      <c r="BL175" s="16" t="s">
        <v>168</v>
      </c>
      <c r="BM175" s="252" t="s">
        <v>202</v>
      </c>
    </row>
    <row r="176" s="2" customFormat="1">
      <c r="A176" s="37"/>
      <c r="B176" s="38"/>
      <c r="C176" s="39"/>
      <c r="D176" s="254" t="s">
        <v>170</v>
      </c>
      <c r="E176" s="39"/>
      <c r="F176" s="255" t="s">
        <v>203</v>
      </c>
      <c r="G176" s="39"/>
      <c r="H176" s="39"/>
      <c r="I176" s="209"/>
      <c r="J176" s="39"/>
      <c r="K176" s="39"/>
      <c r="L176" s="43"/>
      <c r="M176" s="256"/>
      <c r="N176" s="257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170</v>
      </c>
      <c r="AU176" s="16" t="s">
        <v>82</v>
      </c>
    </row>
    <row r="177" s="2" customFormat="1">
      <c r="A177" s="37"/>
      <c r="B177" s="38"/>
      <c r="C177" s="39"/>
      <c r="D177" s="258" t="s">
        <v>172</v>
      </c>
      <c r="E177" s="39"/>
      <c r="F177" s="259" t="s">
        <v>204</v>
      </c>
      <c r="G177" s="39"/>
      <c r="H177" s="39"/>
      <c r="I177" s="209"/>
      <c r="J177" s="39"/>
      <c r="K177" s="39"/>
      <c r="L177" s="43"/>
      <c r="M177" s="256"/>
      <c r="N177" s="257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172</v>
      </c>
      <c r="AU177" s="16" t="s">
        <v>82</v>
      </c>
    </row>
    <row r="178" s="2" customFormat="1">
      <c r="A178" s="37"/>
      <c r="B178" s="38"/>
      <c r="C178" s="39"/>
      <c r="D178" s="254" t="s">
        <v>189</v>
      </c>
      <c r="E178" s="39"/>
      <c r="F178" s="271" t="s">
        <v>197</v>
      </c>
      <c r="G178" s="39"/>
      <c r="H178" s="39"/>
      <c r="I178" s="209"/>
      <c r="J178" s="39"/>
      <c r="K178" s="39"/>
      <c r="L178" s="43"/>
      <c r="M178" s="256"/>
      <c r="N178" s="257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189</v>
      </c>
      <c r="AU178" s="16" t="s">
        <v>82</v>
      </c>
    </row>
    <row r="179" s="13" customFormat="1">
      <c r="A179" s="13"/>
      <c r="B179" s="260"/>
      <c r="C179" s="261"/>
      <c r="D179" s="254" t="s">
        <v>174</v>
      </c>
      <c r="E179" s="262" t="s">
        <v>1</v>
      </c>
      <c r="F179" s="263" t="s">
        <v>205</v>
      </c>
      <c r="G179" s="261"/>
      <c r="H179" s="264">
        <v>1558.8</v>
      </c>
      <c r="I179" s="265"/>
      <c r="J179" s="261"/>
      <c r="K179" s="261"/>
      <c r="L179" s="266"/>
      <c r="M179" s="267"/>
      <c r="N179" s="268"/>
      <c r="O179" s="268"/>
      <c r="P179" s="268"/>
      <c r="Q179" s="268"/>
      <c r="R179" s="268"/>
      <c r="S179" s="268"/>
      <c r="T179" s="26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70" t="s">
        <v>174</v>
      </c>
      <c r="AU179" s="270" t="s">
        <v>82</v>
      </c>
      <c r="AV179" s="13" t="s">
        <v>82</v>
      </c>
      <c r="AW179" s="13" t="s">
        <v>30</v>
      </c>
      <c r="AX179" s="13" t="s">
        <v>80</v>
      </c>
      <c r="AY179" s="270" t="s">
        <v>161</v>
      </c>
    </row>
    <row r="180" s="2" customFormat="1" ht="33" customHeight="1">
      <c r="A180" s="37"/>
      <c r="B180" s="38"/>
      <c r="C180" s="241" t="s">
        <v>217</v>
      </c>
      <c r="D180" s="241" t="s">
        <v>163</v>
      </c>
      <c r="E180" s="242" t="s">
        <v>207</v>
      </c>
      <c r="F180" s="243" t="s">
        <v>208</v>
      </c>
      <c r="G180" s="244" t="s">
        <v>185</v>
      </c>
      <c r="H180" s="245">
        <v>25.199999999999999</v>
      </c>
      <c r="I180" s="246"/>
      <c r="J180" s="247">
        <f>ROUND(I180*H180,2)</f>
        <v>0</v>
      </c>
      <c r="K180" s="243" t="s">
        <v>167</v>
      </c>
      <c r="L180" s="43"/>
      <c r="M180" s="248" t="s">
        <v>1</v>
      </c>
      <c r="N180" s="249" t="s">
        <v>38</v>
      </c>
      <c r="O180" s="90"/>
      <c r="P180" s="250">
        <f>O180*H180</f>
        <v>0</v>
      </c>
      <c r="Q180" s="250">
        <v>0</v>
      </c>
      <c r="R180" s="250">
        <f>Q180*H180</f>
        <v>0</v>
      </c>
      <c r="S180" s="250">
        <v>0</v>
      </c>
      <c r="T180" s="25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52" t="s">
        <v>168</v>
      </c>
      <c r="AT180" s="252" t="s">
        <v>163</v>
      </c>
      <c r="AU180" s="252" t="s">
        <v>82</v>
      </c>
      <c r="AY180" s="16" t="s">
        <v>161</v>
      </c>
      <c r="BE180" s="253">
        <f>IF(N180="základní",J180,0)</f>
        <v>0</v>
      </c>
      <c r="BF180" s="253">
        <f>IF(N180="snížená",J180,0)</f>
        <v>0</v>
      </c>
      <c r="BG180" s="253">
        <f>IF(N180="zákl. přenesená",J180,0)</f>
        <v>0</v>
      </c>
      <c r="BH180" s="253">
        <f>IF(N180="sníž. přenesená",J180,0)</f>
        <v>0</v>
      </c>
      <c r="BI180" s="253">
        <f>IF(N180="nulová",J180,0)</f>
        <v>0</v>
      </c>
      <c r="BJ180" s="16" t="s">
        <v>80</v>
      </c>
      <c r="BK180" s="253">
        <f>ROUND(I180*H180,2)</f>
        <v>0</v>
      </c>
      <c r="BL180" s="16" t="s">
        <v>168</v>
      </c>
      <c r="BM180" s="252" t="s">
        <v>209</v>
      </c>
    </row>
    <row r="181" s="2" customFormat="1">
      <c r="A181" s="37"/>
      <c r="B181" s="38"/>
      <c r="C181" s="39"/>
      <c r="D181" s="254" t="s">
        <v>170</v>
      </c>
      <c r="E181" s="39"/>
      <c r="F181" s="255" t="s">
        <v>210</v>
      </c>
      <c r="G181" s="39"/>
      <c r="H181" s="39"/>
      <c r="I181" s="209"/>
      <c r="J181" s="39"/>
      <c r="K181" s="39"/>
      <c r="L181" s="43"/>
      <c r="M181" s="256"/>
      <c r="N181" s="257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170</v>
      </c>
      <c r="AU181" s="16" t="s">
        <v>82</v>
      </c>
    </row>
    <row r="182" s="2" customFormat="1">
      <c r="A182" s="37"/>
      <c r="B182" s="38"/>
      <c r="C182" s="39"/>
      <c r="D182" s="258" t="s">
        <v>172</v>
      </c>
      <c r="E182" s="39"/>
      <c r="F182" s="259" t="s">
        <v>211</v>
      </c>
      <c r="G182" s="39"/>
      <c r="H182" s="39"/>
      <c r="I182" s="209"/>
      <c r="J182" s="39"/>
      <c r="K182" s="39"/>
      <c r="L182" s="43"/>
      <c r="M182" s="256"/>
      <c r="N182" s="257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172</v>
      </c>
      <c r="AU182" s="16" t="s">
        <v>82</v>
      </c>
    </row>
    <row r="183" s="2" customFormat="1">
      <c r="A183" s="37"/>
      <c r="B183" s="38"/>
      <c r="C183" s="39"/>
      <c r="D183" s="254" t="s">
        <v>189</v>
      </c>
      <c r="E183" s="39"/>
      <c r="F183" s="271" t="s">
        <v>197</v>
      </c>
      <c r="G183" s="39"/>
      <c r="H183" s="39"/>
      <c r="I183" s="209"/>
      <c r="J183" s="39"/>
      <c r="K183" s="39"/>
      <c r="L183" s="43"/>
      <c r="M183" s="256"/>
      <c r="N183" s="257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189</v>
      </c>
      <c r="AU183" s="16" t="s">
        <v>82</v>
      </c>
    </row>
    <row r="184" s="13" customFormat="1">
      <c r="A184" s="13"/>
      <c r="B184" s="260"/>
      <c r="C184" s="261"/>
      <c r="D184" s="254" t="s">
        <v>174</v>
      </c>
      <c r="E184" s="262" t="s">
        <v>1</v>
      </c>
      <c r="F184" s="263" t="s">
        <v>956</v>
      </c>
      <c r="G184" s="261"/>
      <c r="H184" s="264">
        <v>25.199999999999999</v>
      </c>
      <c r="I184" s="265"/>
      <c r="J184" s="261"/>
      <c r="K184" s="261"/>
      <c r="L184" s="266"/>
      <c r="M184" s="267"/>
      <c r="N184" s="268"/>
      <c r="O184" s="268"/>
      <c r="P184" s="268"/>
      <c r="Q184" s="268"/>
      <c r="R184" s="268"/>
      <c r="S184" s="268"/>
      <c r="T184" s="26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70" t="s">
        <v>174</v>
      </c>
      <c r="AU184" s="270" t="s">
        <v>82</v>
      </c>
      <c r="AV184" s="13" t="s">
        <v>82</v>
      </c>
      <c r="AW184" s="13" t="s">
        <v>30</v>
      </c>
      <c r="AX184" s="13" t="s">
        <v>80</v>
      </c>
      <c r="AY184" s="270" t="s">
        <v>161</v>
      </c>
    </row>
    <row r="185" s="2" customFormat="1" ht="16.5" customHeight="1">
      <c r="A185" s="37"/>
      <c r="B185" s="38"/>
      <c r="C185" s="272" t="s">
        <v>227</v>
      </c>
      <c r="D185" s="272" t="s">
        <v>214</v>
      </c>
      <c r="E185" s="273" t="s">
        <v>215</v>
      </c>
      <c r="F185" s="274" t="s">
        <v>216</v>
      </c>
      <c r="G185" s="275" t="s">
        <v>185</v>
      </c>
      <c r="H185" s="276">
        <v>25.199999999999999</v>
      </c>
      <c r="I185" s="277"/>
      <c r="J185" s="278">
        <f>ROUND(I185*H185,2)</f>
        <v>0</v>
      </c>
      <c r="K185" s="274" t="s">
        <v>1</v>
      </c>
      <c r="L185" s="279"/>
      <c r="M185" s="280" t="s">
        <v>1</v>
      </c>
      <c r="N185" s="281" t="s">
        <v>38</v>
      </c>
      <c r="O185" s="90"/>
      <c r="P185" s="250">
        <f>O185*H185</f>
        <v>0</v>
      </c>
      <c r="Q185" s="250">
        <v>1</v>
      </c>
      <c r="R185" s="250">
        <f>Q185*H185</f>
        <v>25.199999999999999</v>
      </c>
      <c r="S185" s="250">
        <v>0</v>
      </c>
      <c r="T185" s="25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52" t="s">
        <v>217</v>
      </c>
      <c r="AT185" s="252" t="s">
        <v>214</v>
      </c>
      <c r="AU185" s="252" t="s">
        <v>82</v>
      </c>
      <c r="AY185" s="16" t="s">
        <v>161</v>
      </c>
      <c r="BE185" s="253">
        <f>IF(N185="základní",J185,0)</f>
        <v>0</v>
      </c>
      <c r="BF185" s="253">
        <f>IF(N185="snížená",J185,0)</f>
        <v>0</v>
      </c>
      <c r="BG185" s="253">
        <f>IF(N185="zákl. přenesená",J185,0)</f>
        <v>0</v>
      </c>
      <c r="BH185" s="253">
        <f>IF(N185="sníž. přenesená",J185,0)</f>
        <v>0</v>
      </c>
      <c r="BI185" s="253">
        <f>IF(N185="nulová",J185,0)</f>
        <v>0</v>
      </c>
      <c r="BJ185" s="16" t="s">
        <v>80</v>
      </c>
      <c r="BK185" s="253">
        <f>ROUND(I185*H185,2)</f>
        <v>0</v>
      </c>
      <c r="BL185" s="16" t="s">
        <v>168</v>
      </c>
      <c r="BM185" s="252" t="s">
        <v>218</v>
      </c>
    </row>
    <row r="186" s="2" customFormat="1">
      <c r="A186" s="37"/>
      <c r="B186" s="38"/>
      <c r="C186" s="39"/>
      <c r="D186" s="254" t="s">
        <v>170</v>
      </c>
      <c r="E186" s="39"/>
      <c r="F186" s="255" t="s">
        <v>219</v>
      </c>
      <c r="G186" s="39"/>
      <c r="H186" s="39"/>
      <c r="I186" s="209"/>
      <c r="J186" s="39"/>
      <c r="K186" s="39"/>
      <c r="L186" s="43"/>
      <c r="M186" s="256"/>
      <c r="N186" s="257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170</v>
      </c>
      <c r="AU186" s="16" t="s">
        <v>82</v>
      </c>
    </row>
    <row r="187" s="2" customFormat="1">
      <c r="A187" s="37"/>
      <c r="B187" s="38"/>
      <c r="C187" s="39"/>
      <c r="D187" s="254" t="s">
        <v>189</v>
      </c>
      <c r="E187" s="39"/>
      <c r="F187" s="271" t="s">
        <v>197</v>
      </c>
      <c r="G187" s="39"/>
      <c r="H187" s="39"/>
      <c r="I187" s="209"/>
      <c r="J187" s="39"/>
      <c r="K187" s="39"/>
      <c r="L187" s="43"/>
      <c r="M187" s="256"/>
      <c r="N187" s="257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189</v>
      </c>
      <c r="AU187" s="16" t="s">
        <v>82</v>
      </c>
    </row>
    <row r="188" s="2" customFormat="1" ht="24.15" customHeight="1">
      <c r="A188" s="37"/>
      <c r="B188" s="38"/>
      <c r="C188" s="241" t="s">
        <v>234</v>
      </c>
      <c r="D188" s="241" t="s">
        <v>163</v>
      </c>
      <c r="E188" s="242" t="s">
        <v>220</v>
      </c>
      <c r="F188" s="243" t="s">
        <v>221</v>
      </c>
      <c r="G188" s="244" t="s">
        <v>222</v>
      </c>
      <c r="H188" s="245">
        <v>280.584</v>
      </c>
      <c r="I188" s="246"/>
      <c r="J188" s="247">
        <f>ROUND(I188*H188,2)</f>
        <v>0</v>
      </c>
      <c r="K188" s="243" t="s">
        <v>167</v>
      </c>
      <c r="L188" s="43"/>
      <c r="M188" s="248" t="s">
        <v>1</v>
      </c>
      <c r="N188" s="249" t="s">
        <v>38</v>
      </c>
      <c r="O188" s="90"/>
      <c r="P188" s="250">
        <f>O188*H188</f>
        <v>0</v>
      </c>
      <c r="Q188" s="250">
        <v>0</v>
      </c>
      <c r="R188" s="250">
        <f>Q188*H188</f>
        <v>0</v>
      </c>
      <c r="S188" s="250">
        <v>0</v>
      </c>
      <c r="T188" s="25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52" t="s">
        <v>168</v>
      </c>
      <c r="AT188" s="252" t="s">
        <v>163</v>
      </c>
      <c r="AU188" s="252" t="s">
        <v>82</v>
      </c>
      <c r="AY188" s="16" t="s">
        <v>161</v>
      </c>
      <c r="BE188" s="253">
        <f>IF(N188="základní",J188,0)</f>
        <v>0</v>
      </c>
      <c r="BF188" s="253">
        <f>IF(N188="snížená",J188,0)</f>
        <v>0</v>
      </c>
      <c r="BG188" s="253">
        <f>IF(N188="zákl. přenesená",J188,0)</f>
        <v>0</v>
      </c>
      <c r="BH188" s="253">
        <f>IF(N188="sníž. přenesená",J188,0)</f>
        <v>0</v>
      </c>
      <c r="BI188" s="253">
        <f>IF(N188="nulová",J188,0)</f>
        <v>0</v>
      </c>
      <c r="BJ188" s="16" t="s">
        <v>80</v>
      </c>
      <c r="BK188" s="253">
        <f>ROUND(I188*H188,2)</f>
        <v>0</v>
      </c>
      <c r="BL188" s="16" t="s">
        <v>168</v>
      </c>
      <c r="BM188" s="252" t="s">
        <v>223</v>
      </c>
    </row>
    <row r="189" s="2" customFormat="1">
      <c r="A189" s="37"/>
      <c r="B189" s="38"/>
      <c r="C189" s="39"/>
      <c r="D189" s="254" t="s">
        <v>170</v>
      </c>
      <c r="E189" s="39"/>
      <c r="F189" s="255" t="s">
        <v>224</v>
      </c>
      <c r="G189" s="39"/>
      <c r="H189" s="39"/>
      <c r="I189" s="209"/>
      <c r="J189" s="39"/>
      <c r="K189" s="39"/>
      <c r="L189" s="43"/>
      <c r="M189" s="256"/>
      <c r="N189" s="257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170</v>
      </c>
      <c r="AU189" s="16" t="s">
        <v>82</v>
      </c>
    </row>
    <row r="190" s="2" customFormat="1">
      <c r="A190" s="37"/>
      <c r="B190" s="38"/>
      <c r="C190" s="39"/>
      <c r="D190" s="258" t="s">
        <v>172</v>
      </c>
      <c r="E190" s="39"/>
      <c r="F190" s="259" t="s">
        <v>225</v>
      </c>
      <c r="G190" s="39"/>
      <c r="H190" s="39"/>
      <c r="I190" s="209"/>
      <c r="J190" s="39"/>
      <c r="K190" s="39"/>
      <c r="L190" s="43"/>
      <c r="M190" s="256"/>
      <c r="N190" s="257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172</v>
      </c>
      <c r="AU190" s="16" t="s">
        <v>82</v>
      </c>
    </row>
    <row r="191" s="2" customFormat="1">
      <c r="A191" s="37"/>
      <c r="B191" s="38"/>
      <c r="C191" s="39"/>
      <c r="D191" s="254" t="s">
        <v>189</v>
      </c>
      <c r="E191" s="39"/>
      <c r="F191" s="271" t="s">
        <v>190</v>
      </c>
      <c r="G191" s="39"/>
      <c r="H191" s="39"/>
      <c r="I191" s="209"/>
      <c r="J191" s="39"/>
      <c r="K191" s="39"/>
      <c r="L191" s="43"/>
      <c r="M191" s="256"/>
      <c r="N191" s="257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189</v>
      </c>
      <c r="AU191" s="16" t="s">
        <v>82</v>
      </c>
    </row>
    <row r="192" s="13" customFormat="1">
      <c r="A192" s="13"/>
      <c r="B192" s="260"/>
      <c r="C192" s="261"/>
      <c r="D192" s="254" t="s">
        <v>174</v>
      </c>
      <c r="E192" s="262" t="s">
        <v>1</v>
      </c>
      <c r="F192" s="263" t="s">
        <v>226</v>
      </c>
      <c r="G192" s="261"/>
      <c r="H192" s="264">
        <v>280.584</v>
      </c>
      <c r="I192" s="265"/>
      <c r="J192" s="261"/>
      <c r="K192" s="261"/>
      <c r="L192" s="266"/>
      <c r="M192" s="267"/>
      <c r="N192" s="268"/>
      <c r="O192" s="268"/>
      <c r="P192" s="268"/>
      <c r="Q192" s="268"/>
      <c r="R192" s="268"/>
      <c r="S192" s="268"/>
      <c r="T192" s="26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70" t="s">
        <v>174</v>
      </c>
      <c r="AU192" s="270" t="s">
        <v>82</v>
      </c>
      <c r="AV192" s="13" t="s">
        <v>82</v>
      </c>
      <c r="AW192" s="13" t="s">
        <v>30</v>
      </c>
      <c r="AX192" s="13" t="s">
        <v>80</v>
      </c>
      <c r="AY192" s="270" t="s">
        <v>161</v>
      </c>
    </row>
    <row r="193" s="2" customFormat="1" ht="16.5" customHeight="1">
      <c r="A193" s="37"/>
      <c r="B193" s="38"/>
      <c r="C193" s="241" t="s">
        <v>241</v>
      </c>
      <c r="D193" s="241" t="s">
        <v>163</v>
      </c>
      <c r="E193" s="242" t="s">
        <v>228</v>
      </c>
      <c r="F193" s="243" t="s">
        <v>229</v>
      </c>
      <c r="G193" s="244" t="s">
        <v>185</v>
      </c>
      <c r="H193" s="245">
        <v>25.199999999999999</v>
      </c>
      <c r="I193" s="246"/>
      <c r="J193" s="247">
        <f>ROUND(I193*H193,2)</f>
        <v>0</v>
      </c>
      <c r="K193" s="243" t="s">
        <v>167</v>
      </c>
      <c r="L193" s="43"/>
      <c r="M193" s="248" t="s">
        <v>1</v>
      </c>
      <c r="N193" s="249" t="s">
        <v>38</v>
      </c>
      <c r="O193" s="90"/>
      <c r="P193" s="250">
        <f>O193*H193</f>
        <v>0</v>
      </c>
      <c r="Q193" s="250">
        <v>0</v>
      </c>
      <c r="R193" s="250">
        <f>Q193*H193</f>
        <v>0</v>
      </c>
      <c r="S193" s="250">
        <v>0</v>
      </c>
      <c r="T193" s="25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52" t="s">
        <v>168</v>
      </c>
      <c r="AT193" s="252" t="s">
        <v>163</v>
      </c>
      <c r="AU193" s="252" t="s">
        <v>82</v>
      </c>
      <c r="AY193" s="16" t="s">
        <v>161</v>
      </c>
      <c r="BE193" s="253">
        <f>IF(N193="základní",J193,0)</f>
        <v>0</v>
      </c>
      <c r="BF193" s="253">
        <f>IF(N193="snížená",J193,0)</f>
        <v>0</v>
      </c>
      <c r="BG193" s="253">
        <f>IF(N193="zákl. přenesená",J193,0)</f>
        <v>0</v>
      </c>
      <c r="BH193" s="253">
        <f>IF(N193="sníž. přenesená",J193,0)</f>
        <v>0</v>
      </c>
      <c r="BI193" s="253">
        <f>IF(N193="nulová",J193,0)</f>
        <v>0</v>
      </c>
      <c r="BJ193" s="16" t="s">
        <v>80</v>
      </c>
      <c r="BK193" s="253">
        <f>ROUND(I193*H193,2)</f>
        <v>0</v>
      </c>
      <c r="BL193" s="16" t="s">
        <v>168</v>
      </c>
      <c r="BM193" s="252" t="s">
        <v>230</v>
      </c>
    </row>
    <row r="194" s="2" customFormat="1">
      <c r="A194" s="37"/>
      <c r="B194" s="38"/>
      <c r="C194" s="39"/>
      <c r="D194" s="254" t="s">
        <v>170</v>
      </c>
      <c r="E194" s="39"/>
      <c r="F194" s="255" t="s">
        <v>231</v>
      </c>
      <c r="G194" s="39"/>
      <c r="H194" s="39"/>
      <c r="I194" s="209"/>
      <c r="J194" s="39"/>
      <c r="K194" s="39"/>
      <c r="L194" s="43"/>
      <c r="M194" s="256"/>
      <c r="N194" s="257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170</v>
      </c>
      <c r="AU194" s="16" t="s">
        <v>82</v>
      </c>
    </row>
    <row r="195" s="2" customFormat="1">
      <c r="A195" s="37"/>
      <c r="B195" s="38"/>
      <c r="C195" s="39"/>
      <c r="D195" s="258" t="s">
        <v>172</v>
      </c>
      <c r="E195" s="39"/>
      <c r="F195" s="259" t="s">
        <v>232</v>
      </c>
      <c r="G195" s="39"/>
      <c r="H195" s="39"/>
      <c r="I195" s="209"/>
      <c r="J195" s="39"/>
      <c r="K195" s="39"/>
      <c r="L195" s="43"/>
      <c r="M195" s="256"/>
      <c r="N195" s="257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172</v>
      </c>
      <c r="AU195" s="16" t="s">
        <v>82</v>
      </c>
    </row>
    <row r="196" s="2" customFormat="1">
      <c r="A196" s="37"/>
      <c r="B196" s="38"/>
      <c r="C196" s="39"/>
      <c r="D196" s="254" t="s">
        <v>189</v>
      </c>
      <c r="E196" s="39"/>
      <c r="F196" s="271" t="s">
        <v>190</v>
      </c>
      <c r="G196" s="39"/>
      <c r="H196" s="39"/>
      <c r="I196" s="209"/>
      <c r="J196" s="39"/>
      <c r="K196" s="39"/>
      <c r="L196" s="43"/>
      <c r="M196" s="256"/>
      <c r="N196" s="257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189</v>
      </c>
      <c r="AU196" s="16" t="s">
        <v>82</v>
      </c>
    </row>
    <row r="197" s="13" customFormat="1">
      <c r="A197" s="13"/>
      <c r="B197" s="260"/>
      <c r="C197" s="261"/>
      <c r="D197" s="254" t="s">
        <v>174</v>
      </c>
      <c r="E197" s="262" t="s">
        <v>1</v>
      </c>
      <c r="F197" s="263" t="s">
        <v>957</v>
      </c>
      <c r="G197" s="261"/>
      <c r="H197" s="264">
        <v>25.199999999999999</v>
      </c>
      <c r="I197" s="265"/>
      <c r="J197" s="261"/>
      <c r="K197" s="261"/>
      <c r="L197" s="266"/>
      <c r="M197" s="267"/>
      <c r="N197" s="268"/>
      <c r="O197" s="268"/>
      <c r="P197" s="268"/>
      <c r="Q197" s="268"/>
      <c r="R197" s="268"/>
      <c r="S197" s="268"/>
      <c r="T197" s="26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70" t="s">
        <v>174</v>
      </c>
      <c r="AU197" s="270" t="s">
        <v>82</v>
      </c>
      <c r="AV197" s="13" t="s">
        <v>82</v>
      </c>
      <c r="AW197" s="13" t="s">
        <v>30</v>
      </c>
      <c r="AX197" s="13" t="s">
        <v>80</v>
      </c>
      <c r="AY197" s="270" t="s">
        <v>161</v>
      </c>
    </row>
    <row r="198" s="2" customFormat="1" ht="24.15" customHeight="1">
      <c r="A198" s="37"/>
      <c r="B198" s="38"/>
      <c r="C198" s="241" t="s">
        <v>248</v>
      </c>
      <c r="D198" s="241" t="s">
        <v>163</v>
      </c>
      <c r="E198" s="242" t="s">
        <v>467</v>
      </c>
      <c r="F198" s="243" t="s">
        <v>468</v>
      </c>
      <c r="G198" s="244" t="s">
        <v>185</v>
      </c>
      <c r="H198" s="245">
        <v>0.70199999999999996</v>
      </c>
      <c r="I198" s="246"/>
      <c r="J198" s="247">
        <f>ROUND(I198*H198,2)</f>
        <v>0</v>
      </c>
      <c r="K198" s="243" t="s">
        <v>167</v>
      </c>
      <c r="L198" s="43"/>
      <c r="M198" s="248" t="s">
        <v>1</v>
      </c>
      <c r="N198" s="249" t="s">
        <v>38</v>
      </c>
      <c r="O198" s="90"/>
      <c r="P198" s="250">
        <f>O198*H198</f>
        <v>0</v>
      </c>
      <c r="Q198" s="250">
        <v>0</v>
      </c>
      <c r="R198" s="250">
        <f>Q198*H198</f>
        <v>0</v>
      </c>
      <c r="S198" s="250">
        <v>0</v>
      </c>
      <c r="T198" s="25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52" t="s">
        <v>168</v>
      </c>
      <c r="AT198" s="252" t="s">
        <v>163</v>
      </c>
      <c r="AU198" s="252" t="s">
        <v>82</v>
      </c>
      <c r="AY198" s="16" t="s">
        <v>161</v>
      </c>
      <c r="BE198" s="253">
        <f>IF(N198="základní",J198,0)</f>
        <v>0</v>
      </c>
      <c r="BF198" s="253">
        <f>IF(N198="snížená",J198,0)</f>
        <v>0</v>
      </c>
      <c r="BG198" s="253">
        <f>IF(N198="zákl. přenesená",J198,0)</f>
        <v>0</v>
      </c>
      <c r="BH198" s="253">
        <f>IF(N198="sníž. přenesená",J198,0)</f>
        <v>0</v>
      </c>
      <c r="BI198" s="253">
        <f>IF(N198="nulová",J198,0)</f>
        <v>0</v>
      </c>
      <c r="BJ198" s="16" t="s">
        <v>80</v>
      </c>
      <c r="BK198" s="253">
        <f>ROUND(I198*H198,2)</f>
        <v>0</v>
      </c>
      <c r="BL198" s="16" t="s">
        <v>168</v>
      </c>
      <c r="BM198" s="252" t="s">
        <v>958</v>
      </c>
    </row>
    <row r="199" s="2" customFormat="1">
      <c r="A199" s="37"/>
      <c r="B199" s="38"/>
      <c r="C199" s="39"/>
      <c r="D199" s="254" t="s">
        <v>170</v>
      </c>
      <c r="E199" s="39"/>
      <c r="F199" s="255" t="s">
        <v>470</v>
      </c>
      <c r="G199" s="39"/>
      <c r="H199" s="39"/>
      <c r="I199" s="209"/>
      <c r="J199" s="39"/>
      <c r="K199" s="39"/>
      <c r="L199" s="43"/>
      <c r="M199" s="256"/>
      <c r="N199" s="257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170</v>
      </c>
      <c r="AU199" s="16" t="s">
        <v>82</v>
      </c>
    </row>
    <row r="200" s="2" customFormat="1">
      <c r="A200" s="37"/>
      <c r="B200" s="38"/>
      <c r="C200" s="39"/>
      <c r="D200" s="258" t="s">
        <v>172</v>
      </c>
      <c r="E200" s="39"/>
      <c r="F200" s="259" t="s">
        <v>471</v>
      </c>
      <c r="G200" s="39"/>
      <c r="H200" s="39"/>
      <c r="I200" s="209"/>
      <c r="J200" s="39"/>
      <c r="K200" s="39"/>
      <c r="L200" s="43"/>
      <c r="M200" s="256"/>
      <c r="N200" s="257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172</v>
      </c>
      <c r="AU200" s="16" t="s">
        <v>82</v>
      </c>
    </row>
    <row r="201" s="13" customFormat="1">
      <c r="A201" s="13"/>
      <c r="B201" s="260"/>
      <c r="C201" s="261"/>
      <c r="D201" s="254" t="s">
        <v>174</v>
      </c>
      <c r="E201" s="262" t="s">
        <v>1</v>
      </c>
      <c r="F201" s="263" t="s">
        <v>959</v>
      </c>
      <c r="G201" s="261"/>
      <c r="H201" s="264">
        <v>0.70199999999999996</v>
      </c>
      <c r="I201" s="265"/>
      <c r="J201" s="261"/>
      <c r="K201" s="261"/>
      <c r="L201" s="266"/>
      <c r="M201" s="267"/>
      <c r="N201" s="268"/>
      <c r="O201" s="268"/>
      <c r="P201" s="268"/>
      <c r="Q201" s="268"/>
      <c r="R201" s="268"/>
      <c r="S201" s="268"/>
      <c r="T201" s="26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70" t="s">
        <v>174</v>
      </c>
      <c r="AU201" s="270" t="s">
        <v>82</v>
      </c>
      <c r="AV201" s="13" t="s">
        <v>82</v>
      </c>
      <c r="AW201" s="13" t="s">
        <v>30</v>
      </c>
      <c r="AX201" s="13" t="s">
        <v>80</v>
      </c>
      <c r="AY201" s="270" t="s">
        <v>161</v>
      </c>
    </row>
    <row r="202" s="2" customFormat="1" ht="16.5" customHeight="1">
      <c r="A202" s="37"/>
      <c r="B202" s="38"/>
      <c r="C202" s="272" t="s">
        <v>255</v>
      </c>
      <c r="D202" s="272" t="s">
        <v>214</v>
      </c>
      <c r="E202" s="273" t="s">
        <v>473</v>
      </c>
      <c r="F202" s="274" t="s">
        <v>474</v>
      </c>
      <c r="G202" s="275" t="s">
        <v>222</v>
      </c>
      <c r="H202" s="276">
        <v>1.4039999999999999</v>
      </c>
      <c r="I202" s="277"/>
      <c r="J202" s="278">
        <f>ROUND(I202*H202,2)</f>
        <v>0</v>
      </c>
      <c r="K202" s="274" t="s">
        <v>167</v>
      </c>
      <c r="L202" s="279"/>
      <c r="M202" s="280" t="s">
        <v>1</v>
      </c>
      <c r="N202" s="281" t="s">
        <v>38</v>
      </c>
      <c r="O202" s="90"/>
      <c r="P202" s="250">
        <f>O202*H202</f>
        <v>0</v>
      </c>
      <c r="Q202" s="250">
        <v>1</v>
      </c>
      <c r="R202" s="250">
        <f>Q202*H202</f>
        <v>1.4039999999999999</v>
      </c>
      <c r="S202" s="250">
        <v>0</v>
      </c>
      <c r="T202" s="25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52" t="s">
        <v>217</v>
      </c>
      <c r="AT202" s="252" t="s">
        <v>214</v>
      </c>
      <c r="AU202" s="252" t="s">
        <v>82</v>
      </c>
      <c r="AY202" s="16" t="s">
        <v>161</v>
      </c>
      <c r="BE202" s="253">
        <f>IF(N202="základní",J202,0)</f>
        <v>0</v>
      </c>
      <c r="BF202" s="253">
        <f>IF(N202="snížená",J202,0)</f>
        <v>0</v>
      </c>
      <c r="BG202" s="253">
        <f>IF(N202="zákl. přenesená",J202,0)</f>
        <v>0</v>
      </c>
      <c r="BH202" s="253">
        <f>IF(N202="sníž. přenesená",J202,0)</f>
        <v>0</v>
      </c>
      <c r="BI202" s="253">
        <f>IF(N202="nulová",J202,0)</f>
        <v>0</v>
      </c>
      <c r="BJ202" s="16" t="s">
        <v>80</v>
      </c>
      <c r="BK202" s="253">
        <f>ROUND(I202*H202,2)</f>
        <v>0</v>
      </c>
      <c r="BL202" s="16" t="s">
        <v>168</v>
      </c>
      <c r="BM202" s="252" t="s">
        <v>960</v>
      </c>
    </row>
    <row r="203" s="2" customFormat="1">
      <c r="A203" s="37"/>
      <c r="B203" s="38"/>
      <c r="C203" s="39"/>
      <c r="D203" s="254" t="s">
        <v>170</v>
      </c>
      <c r="E203" s="39"/>
      <c r="F203" s="255" t="s">
        <v>474</v>
      </c>
      <c r="G203" s="39"/>
      <c r="H203" s="39"/>
      <c r="I203" s="209"/>
      <c r="J203" s="39"/>
      <c r="K203" s="39"/>
      <c r="L203" s="43"/>
      <c r="M203" s="256"/>
      <c r="N203" s="257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170</v>
      </c>
      <c r="AU203" s="16" t="s">
        <v>82</v>
      </c>
    </row>
    <row r="204" s="13" customFormat="1">
      <c r="A204" s="13"/>
      <c r="B204" s="260"/>
      <c r="C204" s="261"/>
      <c r="D204" s="254" t="s">
        <v>174</v>
      </c>
      <c r="E204" s="261"/>
      <c r="F204" s="263" t="s">
        <v>961</v>
      </c>
      <c r="G204" s="261"/>
      <c r="H204" s="264">
        <v>1.4039999999999999</v>
      </c>
      <c r="I204" s="265"/>
      <c r="J204" s="261"/>
      <c r="K204" s="261"/>
      <c r="L204" s="266"/>
      <c r="M204" s="267"/>
      <c r="N204" s="268"/>
      <c r="O204" s="268"/>
      <c r="P204" s="268"/>
      <c r="Q204" s="268"/>
      <c r="R204" s="268"/>
      <c r="S204" s="268"/>
      <c r="T204" s="26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70" t="s">
        <v>174</v>
      </c>
      <c r="AU204" s="270" t="s">
        <v>82</v>
      </c>
      <c r="AV204" s="13" t="s">
        <v>82</v>
      </c>
      <c r="AW204" s="13" t="s">
        <v>4</v>
      </c>
      <c r="AX204" s="13" t="s">
        <v>80</v>
      </c>
      <c r="AY204" s="270" t="s">
        <v>161</v>
      </c>
    </row>
    <row r="205" s="2" customFormat="1" ht="33" customHeight="1">
      <c r="A205" s="37"/>
      <c r="B205" s="38"/>
      <c r="C205" s="241" t="s">
        <v>262</v>
      </c>
      <c r="D205" s="241" t="s">
        <v>163</v>
      </c>
      <c r="E205" s="242" t="s">
        <v>962</v>
      </c>
      <c r="F205" s="243" t="s">
        <v>963</v>
      </c>
      <c r="G205" s="244" t="s">
        <v>166</v>
      </c>
      <c r="H205" s="245">
        <v>78</v>
      </c>
      <c r="I205" s="246"/>
      <c r="J205" s="247">
        <f>ROUND(I205*H205,2)</f>
        <v>0</v>
      </c>
      <c r="K205" s="243" t="s">
        <v>167</v>
      </c>
      <c r="L205" s="43"/>
      <c r="M205" s="248" t="s">
        <v>1</v>
      </c>
      <c r="N205" s="249" t="s">
        <v>38</v>
      </c>
      <c r="O205" s="90"/>
      <c r="P205" s="250">
        <f>O205*H205</f>
        <v>0</v>
      </c>
      <c r="Q205" s="250">
        <v>0</v>
      </c>
      <c r="R205" s="250">
        <f>Q205*H205</f>
        <v>0</v>
      </c>
      <c r="S205" s="250">
        <v>0</v>
      </c>
      <c r="T205" s="25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52" t="s">
        <v>168</v>
      </c>
      <c r="AT205" s="252" t="s">
        <v>163</v>
      </c>
      <c r="AU205" s="252" t="s">
        <v>82</v>
      </c>
      <c r="AY205" s="16" t="s">
        <v>161</v>
      </c>
      <c r="BE205" s="253">
        <f>IF(N205="základní",J205,0)</f>
        <v>0</v>
      </c>
      <c r="BF205" s="253">
        <f>IF(N205="snížená",J205,0)</f>
        <v>0</v>
      </c>
      <c r="BG205" s="253">
        <f>IF(N205="zákl. přenesená",J205,0)</f>
        <v>0</v>
      </c>
      <c r="BH205" s="253">
        <f>IF(N205="sníž. přenesená",J205,0)</f>
        <v>0</v>
      </c>
      <c r="BI205" s="253">
        <f>IF(N205="nulová",J205,0)</f>
        <v>0</v>
      </c>
      <c r="BJ205" s="16" t="s">
        <v>80</v>
      </c>
      <c r="BK205" s="253">
        <f>ROUND(I205*H205,2)</f>
        <v>0</v>
      </c>
      <c r="BL205" s="16" t="s">
        <v>168</v>
      </c>
      <c r="BM205" s="252" t="s">
        <v>964</v>
      </c>
    </row>
    <row r="206" s="2" customFormat="1">
      <c r="A206" s="37"/>
      <c r="B206" s="38"/>
      <c r="C206" s="39"/>
      <c r="D206" s="254" t="s">
        <v>170</v>
      </c>
      <c r="E206" s="39"/>
      <c r="F206" s="255" t="s">
        <v>965</v>
      </c>
      <c r="G206" s="39"/>
      <c r="H206" s="39"/>
      <c r="I206" s="209"/>
      <c r="J206" s="39"/>
      <c r="K206" s="39"/>
      <c r="L206" s="43"/>
      <c r="M206" s="256"/>
      <c r="N206" s="257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170</v>
      </c>
      <c r="AU206" s="16" t="s">
        <v>82</v>
      </c>
    </row>
    <row r="207" s="2" customFormat="1">
      <c r="A207" s="37"/>
      <c r="B207" s="38"/>
      <c r="C207" s="39"/>
      <c r="D207" s="258" t="s">
        <v>172</v>
      </c>
      <c r="E207" s="39"/>
      <c r="F207" s="259" t="s">
        <v>966</v>
      </c>
      <c r="G207" s="39"/>
      <c r="H207" s="39"/>
      <c r="I207" s="209"/>
      <c r="J207" s="39"/>
      <c r="K207" s="39"/>
      <c r="L207" s="43"/>
      <c r="M207" s="256"/>
      <c r="N207" s="257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172</v>
      </c>
      <c r="AU207" s="16" t="s">
        <v>82</v>
      </c>
    </row>
    <row r="208" s="13" customFormat="1">
      <c r="A208" s="13"/>
      <c r="B208" s="260"/>
      <c r="C208" s="261"/>
      <c r="D208" s="254" t="s">
        <v>174</v>
      </c>
      <c r="E208" s="262" t="s">
        <v>1</v>
      </c>
      <c r="F208" s="263" t="s">
        <v>967</v>
      </c>
      <c r="G208" s="261"/>
      <c r="H208" s="264">
        <v>78</v>
      </c>
      <c r="I208" s="265"/>
      <c r="J208" s="261"/>
      <c r="K208" s="261"/>
      <c r="L208" s="266"/>
      <c r="M208" s="267"/>
      <c r="N208" s="268"/>
      <c r="O208" s="268"/>
      <c r="P208" s="268"/>
      <c r="Q208" s="268"/>
      <c r="R208" s="268"/>
      <c r="S208" s="268"/>
      <c r="T208" s="26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70" t="s">
        <v>174</v>
      </c>
      <c r="AU208" s="270" t="s">
        <v>82</v>
      </c>
      <c r="AV208" s="13" t="s">
        <v>82</v>
      </c>
      <c r="AW208" s="13" t="s">
        <v>30</v>
      </c>
      <c r="AX208" s="13" t="s">
        <v>80</v>
      </c>
      <c r="AY208" s="270" t="s">
        <v>161</v>
      </c>
    </row>
    <row r="209" s="2" customFormat="1" ht="16.5" customHeight="1">
      <c r="A209" s="37"/>
      <c r="B209" s="38"/>
      <c r="C209" s="272" t="s">
        <v>8</v>
      </c>
      <c r="D209" s="272" t="s">
        <v>214</v>
      </c>
      <c r="E209" s="273" t="s">
        <v>488</v>
      </c>
      <c r="F209" s="274" t="s">
        <v>489</v>
      </c>
      <c r="G209" s="275" t="s">
        <v>490</v>
      </c>
      <c r="H209" s="276">
        <v>1.5600000000000001</v>
      </c>
      <c r="I209" s="277"/>
      <c r="J209" s="278">
        <f>ROUND(I209*H209,2)</f>
        <v>0</v>
      </c>
      <c r="K209" s="274" t="s">
        <v>167</v>
      </c>
      <c r="L209" s="279"/>
      <c r="M209" s="280" t="s">
        <v>1</v>
      </c>
      <c r="N209" s="281" t="s">
        <v>38</v>
      </c>
      <c r="O209" s="90"/>
      <c r="P209" s="250">
        <f>O209*H209</f>
        <v>0</v>
      </c>
      <c r="Q209" s="250">
        <v>0.001</v>
      </c>
      <c r="R209" s="250">
        <f>Q209*H209</f>
        <v>0.0015600000000000002</v>
      </c>
      <c r="S209" s="250">
        <v>0</v>
      </c>
      <c r="T209" s="25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52" t="s">
        <v>217</v>
      </c>
      <c r="AT209" s="252" t="s">
        <v>214</v>
      </c>
      <c r="AU209" s="252" t="s">
        <v>82</v>
      </c>
      <c r="AY209" s="16" t="s">
        <v>161</v>
      </c>
      <c r="BE209" s="253">
        <f>IF(N209="základní",J209,0)</f>
        <v>0</v>
      </c>
      <c r="BF209" s="253">
        <f>IF(N209="snížená",J209,0)</f>
        <v>0</v>
      </c>
      <c r="BG209" s="253">
        <f>IF(N209="zákl. přenesená",J209,0)</f>
        <v>0</v>
      </c>
      <c r="BH209" s="253">
        <f>IF(N209="sníž. přenesená",J209,0)</f>
        <v>0</v>
      </c>
      <c r="BI209" s="253">
        <f>IF(N209="nulová",J209,0)</f>
        <v>0</v>
      </c>
      <c r="BJ209" s="16" t="s">
        <v>80</v>
      </c>
      <c r="BK209" s="253">
        <f>ROUND(I209*H209,2)</f>
        <v>0</v>
      </c>
      <c r="BL209" s="16" t="s">
        <v>168</v>
      </c>
      <c r="BM209" s="252" t="s">
        <v>968</v>
      </c>
    </row>
    <row r="210" s="2" customFormat="1">
      <c r="A210" s="37"/>
      <c r="B210" s="38"/>
      <c r="C210" s="39"/>
      <c r="D210" s="254" t="s">
        <v>170</v>
      </c>
      <c r="E210" s="39"/>
      <c r="F210" s="255" t="s">
        <v>489</v>
      </c>
      <c r="G210" s="39"/>
      <c r="H210" s="39"/>
      <c r="I210" s="209"/>
      <c r="J210" s="39"/>
      <c r="K210" s="39"/>
      <c r="L210" s="43"/>
      <c r="M210" s="256"/>
      <c r="N210" s="257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170</v>
      </c>
      <c r="AU210" s="16" t="s">
        <v>82</v>
      </c>
    </row>
    <row r="211" s="13" customFormat="1">
      <c r="A211" s="13"/>
      <c r="B211" s="260"/>
      <c r="C211" s="261"/>
      <c r="D211" s="254" t="s">
        <v>174</v>
      </c>
      <c r="E211" s="261"/>
      <c r="F211" s="263" t="s">
        <v>969</v>
      </c>
      <c r="G211" s="261"/>
      <c r="H211" s="264">
        <v>1.5600000000000001</v>
      </c>
      <c r="I211" s="265"/>
      <c r="J211" s="261"/>
      <c r="K211" s="261"/>
      <c r="L211" s="266"/>
      <c r="M211" s="267"/>
      <c r="N211" s="268"/>
      <c r="O211" s="268"/>
      <c r="P211" s="268"/>
      <c r="Q211" s="268"/>
      <c r="R211" s="268"/>
      <c r="S211" s="268"/>
      <c r="T211" s="26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70" t="s">
        <v>174</v>
      </c>
      <c r="AU211" s="270" t="s">
        <v>82</v>
      </c>
      <c r="AV211" s="13" t="s">
        <v>82</v>
      </c>
      <c r="AW211" s="13" t="s">
        <v>4</v>
      </c>
      <c r="AX211" s="13" t="s">
        <v>80</v>
      </c>
      <c r="AY211" s="270" t="s">
        <v>161</v>
      </c>
    </row>
    <row r="212" s="12" customFormat="1" ht="22.8" customHeight="1">
      <c r="A212" s="12"/>
      <c r="B212" s="225"/>
      <c r="C212" s="226"/>
      <c r="D212" s="227" t="s">
        <v>72</v>
      </c>
      <c r="E212" s="239" t="s">
        <v>182</v>
      </c>
      <c r="F212" s="239" t="s">
        <v>654</v>
      </c>
      <c r="G212" s="226"/>
      <c r="H212" s="226"/>
      <c r="I212" s="229"/>
      <c r="J212" s="240">
        <f>BK212</f>
        <v>0</v>
      </c>
      <c r="K212" s="226"/>
      <c r="L212" s="231"/>
      <c r="M212" s="232"/>
      <c r="N212" s="233"/>
      <c r="O212" s="233"/>
      <c r="P212" s="234">
        <f>SUM(P213:P219)</f>
        <v>0</v>
      </c>
      <c r="Q212" s="233"/>
      <c r="R212" s="234">
        <f>SUM(R213:R219)</f>
        <v>4.4495999999999993</v>
      </c>
      <c r="S212" s="233"/>
      <c r="T212" s="235">
        <f>SUM(T213:T219)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36" t="s">
        <v>80</v>
      </c>
      <c r="AT212" s="237" t="s">
        <v>72</v>
      </c>
      <c r="AU212" s="237" t="s">
        <v>80</v>
      </c>
      <c r="AY212" s="236" t="s">
        <v>161</v>
      </c>
      <c r="BK212" s="238">
        <f>SUM(BK213:BK219)</f>
        <v>0</v>
      </c>
    </row>
    <row r="213" s="2" customFormat="1" ht="24.15" customHeight="1">
      <c r="A213" s="37"/>
      <c r="B213" s="38"/>
      <c r="C213" s="241" t="s">
        <v>275</v>
      </c>
      <c r="D213" s="241" t="s">
        <v>163</v>
      </c>
      <c r="E213" s="242" t="s">
        <v>970</v>
      </c>
      <c r="F213" s="243" t="s">
        <v>971</v>
      </c>
      <c r="G213" s="244" t="s">
        <v>285</v>
      </c>
      <c r="H213" s="245">
        <v>15</v>
      </c>
      <c r="I213" s="246"/>
      <c r="J213" s="247">
        <f>ROUND(I213*H213,2)</f>
        <v>0</v>
      </c>
      <c r="K213" s="243" t="s">
        <v>167</v>
      </c>
      <c r="L213" s="43"/>
      <c r="M213" s="248" t="s">
        <v>1</v>
      </c>
      <c r="N213" s="249" t="s">
        <v>38</v>
      </c>
      <c r="O213" s="90"/>
      <c r="P213" s="250">
        <f>O213*H213</f>
        <v>0</v>
      </c>
      <c r="Q213" s="250">
        <v>0.12064</v>
      </c>
      <c r="R213" s="250">
        <f>Q213*H213</f>
        <v>1.8095999999999999</v>
      </c>
      <c r="S213" s="250">
        <v>0</v>
      </c>
      <c r="T213" s="25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52" t="s">
        <v>168</v>
      </c>
      <c r="AT213" s="252" t="s">
        <v>163</v>
      </c>
      <c r="AU213" s="252" t="s">
        <v>82</v>
      </c>
      <c r="AY213" s="16" t="s">
        <v>161</v>
      </c>
      <c r="BE213" s="253">
        <f>IF(N213="základní",J213,0)</f>
        <v>0</v>
      </c>
      <c r="BF213" s="253">
        <f>IF(N213="snížená",J213,0)</f>
        <v>0</v>
      </c>
      <c r="BG213" s="253">
        <f>IF(N213="zákl. přenesená",J213,0)</f>
        <v>0</v>
      </c>
      <c r="BH213" s="253">
        <f>IF(N213="sníž. přenesená",J213,0)</f>
        <v>0</v>
      </c>
      <c r="BI213" s="253">
        <f>IF(N213="nulová",J213,0)</f>
        <v>0</v>
      </c>
      <c r="BJ213" s="16" t="s">
        <v>80</v>
      </c>
      <c r="BK213" s="253">
        <f>ROUND(I213*H213,2)</f>
        <v>0</v>
      </c>
      <c r="BL213" s="16" t="s">
        <v>168</v>
      </c>
      <c r="BM213" s="252" t="s">
        <v>972</v>
      </c>
    </row>
    <row r="214" s="2" customFormat="1">
      <c r="A214" s="37"/>
      <c r="B214" s="38"/>
      <c r="C214" s="39"/>
      <c r="D214" s="254" t="s">
        <v>170</v>
      </c>
      <c r="E214" s="39"/>
      <c r="F214" s="255" t="s">
        <v>973</v>
      </c>
      <c r="G214" s="39"/>
      <c r="H214" s="39"/>
      <c r="I214" s="209"/>
      <c r="J214" s="39"/>
      <c r="K214" s="39"/>
      <c r="L214" s="43"/>
      <c r="M214" s="256"/>
      <c r="N214" s="257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170</v>
      </c>
      <c r="AU214" s="16" t="s">
        <v>82</v>
      </c>
    </row>
    <row r="215" s="2" customFormat="1">
      <c r="A215" s="37"/>
      <c r="B215" s="38"/>
      <c r="C215" s="39"/>
      <c r="D215" s="258" t="s">
        <v>172</v>
      </c>
      <c r="E215" s="39"/>
      <c r="F215" s="259" t="s">
        <v>974</v>
      </c>
      <c r="G215" s="39"/>
      <c r="H215" s="39"/>
      <c r="I215" s="209"/>
      <c r="J215" s="39"/>
      <c r="K215" s="39"/>
      <c r="L215" s="43"/>
      <c r="M215" s="256"/>
      <c r="N215" s="257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172</v>
      </c>
      <c r="AU215" s="16" t="s">
        <v>82</v>
      </c>
    </row>
    <row r="216" s="13" customFormat="1">
      <c r="A216" s="13"/>
      <c r="B216" s="260"/>
      <c r="C216" s="261"/>
      <c r="D216" s="254" t="s">
        <v>174</v>
      </c>
      <c r="E216" s="262" t="s">
        <v>1</v>
      </c>
      <c r="F216" s="263" t="s">
        <v>975</v>
      </c>
      <c r="G216" s="261"/>
      <c r="H216" s="264">
        <v>15</v>
      </c>
      <c r="I216" s="265"/>
      <c r="J216" s="261"/>
      <c r="K216" s="261"/>
      <c r="L216" s="266"/>
      <c r="M216" s="267"/>
      <c r="N216" s="268"/>
      <c r="O216" s="268"/>
      <c r="P216" s="268"/>
      <c r="Q216" s="268"/>
      <c r="R216" s="268"/>
      <c r="S216" s="268"/>
      <c r="T216" s="26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70" t="s">
        <v>174</v>
      </c>
      <c r="AU216" s="270" t="s">
        <v>82</v>
      </c>
      <c r="AV216" s="13" t="s">
        <v>82</v>
      </c>
      <c r="AW216" s="13" t="s">
        <v>30</v>
      </c>
      <c r="AX216" s="13" t="s">
        <v>80</v>
      </c>
      <c r="AY216" s="270" t="s">
        <v>161</v>
      </c>
    </row>
    <row r="217" s="2" customFormat="1" ht="24.15" customHeight="1">
      <c r="A217" s="37"/>
      <c r="B217" s="38"/>
      <c r="C217" s="272" t="s">
        <v>282</v>
      </c>
      <c r="D217" s="272" t="s">
        <v>214</v>
      </c>
      <c r="E217" s="273" t="s">
        <v>976</v>
      </c>
      <c r="F217" s="274" t="s">
        <v>977</v>
      </c>
      <c r="G217" s="275" t="s">
        <v>294</v>
      </c>
      <c r="H217" s="276">
        <v>88</v>
      </c>
      <c r="I217" s="277"/>
      <c r="J217" s="278">
        <f>ROUND(I217*H217,2)</f>
        <v>0</v>
      </c>
      <c r="K217" s="274" t="s">
        <v>167</v>
      </c>
      <c r="L217" s="279"/>
      <c r="M217" s="280" t="s">
        <v>1</v>
      </c>
      <c r="N217" s="281" t="s">
        <v>38</v>
      </c>
      <c r="O217" s="90"/>
      <c r="P217" s="250">
        <f>O217*H217</f>
        <v>0</v>
      </c>
      <c r="Q217" s="250">
        <v>0.029999999999999999</v>
      </c>
      <c r="R217" s="250">
        <f>Q217*H217</f>
        <v>2.6399999999999997</v>
      </c>
      <c r="S217" s="250">
        <v>0</v>
      </c>
      <c r="T217" s="25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52" t="s">
        <v>217</v>
      </c>
      <c r="AT217" s="252" t="s">
        <v>214</v>
      </c>
      <c r="AU217" s="252" t="s">
        <v>82</v>
      </c>
      <c r="AY217" s="16" t="s">
        <v>161</v>
      </c>
      <c r="BE217" s="253">
        <f>IF(N217="základní",J217,0)</f>
        <v>0</v>
      </c>
      <c r="BF217" s="253">
        <f>IF(N217="snížená",J217,0)</f>
        <v>0</v>
      </c>
      <c r="BG217" s="253">
        <f>IF(N217="zákl. přenesená",J217,0)</f>
        <v>0</v>
      </c>
      <c r="BH217" s="253">
        <f>IF(N217="sníž. přenesená",J217,0)</f>
        <v>0</v>
      </c>
      <c r="BI217" s="253">
        <f>IF(N217="nulová",J217,0)</f>
        <v>0</v>
      </c>
      <c r="BJ217" s="16" t="s">
        <v>80</v>
      </c>
      <c r="BK217" s="253">
        <f>ROUND(I217*H217,2)</f>
        <v>0</v>
      </c>
      <c r="BL217" s="16" t="s">
        <v>168</v>
      </c>
      <c r="BM217" s="252" t="s">
        <v>978</v>
      </c>
    </row>
    <row r="218" s="2" customFormat="1">
      <c r="A218" s="37"/>
      <c r="B218" s="38"/>
      <c r="C218" s="39"/>
      <c r="D218" s="254" t="s">
        <v>170</v>
      </c>
      <c r="E218" s="39"/>
      <c r="F218" s="255" t="s">
        <v>977</v>
      </c>
      <c r="G218" s="39"/>
      <c r="H218" s="39"/>
      <c r="I218" s="209"/>
      <c r="J218" s="39"/>
      <c r="K218" s="39"/>
      <c r="L218" s="43"/>
      <c r="M218" s="256"/>
      <c r="N218" s="257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170</v>
      </c>
      <c r="AU218" s="16" t="s">
        <v>82</v>
      </c>
    </row>
    <row r="219" s="13" customFormat="1">
      <c r="A219" s="13"/>
      <c r="B219" s="260"/>
      <c r="C219" s="261"/>
      <c r="D219" s="254" t="s">
        <v>174</v>
      </c>
      <c r="E219" s="262" t="s">
        <v>1</v>
      </c>
      <c r="F219" s="263" t="s">
        <v>979</v>
      </c>
      <c r="G219" s="261"/>
      <c r="H219" s="264">
        <v>88</v>
      </c>
      <c r="I219" s="265"/>
      <c r="J219" s="261"/>
      <c r="K219" s="261"/>
      <c r="L219" s="266"/>
      <c r="M219" s="267"/>
      <c r="N219" s="268"/>
      <c r="O219" s="268"/>
      <c r="P219" s="268"/>
      <c r="Q219" s="268"/>
      <c r="R219" s="268"/>
      <c r="S219" s="268"/>
      <c r="T219" s="26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70" t="s">
        <v>174</v>
      </c>
      <c r="AU219" s="270" t="s">
        <v>82</v>
      </c>
      <c r="AV219" s="13" t="s">
        <v>82</v>
      </c>
      <c r="AW219" s="13" t="s">
        <v>30</v>
      </c>
      <c r="AX219" s="13" t="s">
        <v>80</v>
      </c>
      <c r="AY219" s="270" t="s">
        <v>161</v>
      </c>
    </row>
    <row r="220" s="12" customFormat="1" ht="22.8" customHeight="1">
      <c r="A220" s="12"/>
      <c r="B220" s="225"/>
      <c r="C220" s="226"/>
      <c r="D220" s="227" t="s">
        <v>72</v>
      </c>
      <c r="E220" s="239" t="s">
        <v>168</v>
      </c>
      <c r="F220" s="239" t="s">
        <v>493</v>
      </c>
      <c r="G220" s="226"/>
      <c r="H220" s="226"/>
      <c r="I220" s="229"/>
      <c r="J220" s="240">
        <f>BK220</f>
        <v>0</v>
      </c>
      <c r="K220" s="226"/>
      <c r="L220" s="231"/>
      <c r="M220" s="232"/>
      <c r="N220" s="233"/>
      <c r="O220" s="233"/>
      <c r="P220" s="234">
        <f>SUM(P221:P224)</f>
        <v>0</v>
      </c>
      <c r="Q220" s="233"/>
      <c r="R220" s="234">
        <f>SUM(R221:R224)</f>
        <v>0</v>
      </c>
      <c r="S220" s="233"/>
      <c r="T220" s="235">
        <f>SUM(T221:T224)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36" t="s">
        <v>80</v>
      </c>
      <c r="AT220" s="237" t="s">
        <v>72</v>
      </c>
      <c r="AU220" s="237" t="s">
        <v>80</v>
      </c>
      <c r="AY220" s="236" t="s">
        <v>161</v>
      </c>
      <c r="BK220" s="238">
        <f>SUM(BK221:BK224)</f>
        <v>0</v>
      </c>
    </row>
    <row r="221" s="2" customFormat="1" ht="16.5" customHeight="1">
      <c r="A221" s="37"/>
      <c r="B221" s="38"/>
      <c r="C221" s="241" t="s">
        <v>291</v>
      </c>
      <c r="D221" s="241" t="s">
        <v>163</v>
      </c>
      <c r="E221" s="242" t="s">
        <v>494</v>
      </c>
      <c r="F221" s="243" t="s">
        <v>495</v>
      </c>
      <c r="G221" s="244" t="s">
        <v>185</v>
      </c>
      <c r="H221" s="245">
        <v>0.17999999999999999</v>
      </c>
      <c r="I221" s="246"/>
      <c r="J221" s="247">
        <f>ROUND(I221*H221,2)</f>
        <v>0</v>
      </c>
      <c r="K221" s="243" t="s">
        <v>167</v>
      </c>
      <c r="L221" s="43"/>
      <c r="M221" s="248" t="s">
        <v>1</v>
      </c>
      <c r="N221" s="249" t="s">
        <v>38</v>
      </c>
      <c r="O221" s="90"/>
      <c r="P221" s="250">
        <f>O221*H221</f>
        <v>0</v>
      </c>
      <c r="Q221" s="250">
        <v>0</v>
      </c>
      <c r="R221" s="250">
        <f>Q221*H221</f>
        <v>0</v>
      </c>
      <c r="S221" s="250">
        <v>0</v>
      </c>
      <c r="T221" s="25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52" t="s">
        <v>168</v>
      </c>
      <c r="AT221" s="252" t="s">
        <v>163</v>
      </c>
      <c r="AU221" s="252" t="s">
        <v>82</v>
      </c>
      <c r="AY221" s="16" t="s">
        <v>161</v>
      </c>
      <c r="BE221" s="253">
        <f>IF(N221="základní",J221,0)</f>
        <v>0</v>
      </c>
      <c r="BF221" s="253">
        <f>IF(N221="snížená",J221,0)</f>
        <v>0</v>
      </c>
      <c r="BG221" s="253">
        <f>IF(N221="zákl. přenesená",J221,0)</f>
        <v>0</v>
      </c>
      <c r="BH221" s="253">
        <f>IF(N221="sníž. přenesená",J221,0)</f>
        <v>0</v>
      </c>
      <c r="BI221" s="253">
        <f>IF(N221="nulová",J221,0)</f>
        <v>0</v>
      </c>
      <c r="BJ221" s="16" t="s">
        <v>80</v>
      </c>
      <c r="BK221" s="253">
        <f>ROUND(I221*H221,2)</f>
        <v>0</v>
      </c>
      <c r="BL221" s="16" t="s">
        <v>168</v>
      </c>
      <c r="BM221" s="252" t="s">
        <v>980</v>
      </c>
    </row>
    <row r="222" s="2" customFormat="1">
      <c r="A222" s="37"/>
      <c r="B222" s="38"/>
      <c r="C222" s="39"/>
      <c r="D222" s="254" t="s">
        <v>170</v>
      </c>
      <c r="E222" s="39"/>
      <c r="F222" s="255" t="s">
        <v>497</v>
      </c>
      <c r="G222" s="39"/>
      <c r="H222" s="39"/>
      <c r="I222" s="209"/>
      <c r="J222" s="39"/>
      <c r="K222" s="39"/>
      <c r="L222" s="43"/>
      <c r="M222" s="256"/>
      <c r="N222" s="257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170</v>
      </c>
      <c r="AU222" s="16" t="s">
        <v>82</v>
      </c>
    </row>
    <row r="223" s="2" customFormat="1">
      <c r="A223" s="37"/>
      <c r="B223" s="38"/>
      <c r="C223" s="39"/>
      <c r="D223" s="258" t="s">
        <v>172</v>
      </c>
      <c r="E223" s="39"/>
      <c r="F223" s="259" t="s">
        <v>498</v>
      </c>
      <c r="G223" s="39"/>
      <c r="H223" s="39"/>
      <c r="I223" s="209"/>
      <c r="J223" s="39"/>
      <c r="K223" s="39"/>
      <c r="L223" s="43"/>
      <c r="M223" s="256"/>
      <c r="N223" s="257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172</v>
      </c>
      <c r="AU223" s="16" t="s">
        <v>82</v>
      </c>
    </row>
    <row r="224" s="13" customFormat="1">
      <c r="A224" s="13"/>
      <c r="B224" s="260"/>
      <c r="C224" s="261"/>
      <c r="D224" s="254" t="s">
        <v>174</v>
      </c>
      <c r="E224" s="262" t="s">
        <v>1</v>
      </c>
      <c r="F224" s="263" t="s">
        <v>981</v>
      </c>
      <c r="G224" s="261"/>
      <c r="H224" s="264">
        <v>0.17999999999999999</v>
      </c>
      <c r="I224" s="265"/>
      <c r="J224" s="261"/>
      <c r="K224" s="261"/>
      <c r="L224" s="266"/>
      <c r="M224" s="267"/>
      <c r="N224" s="268"/>
      <c r="O224" s="268"/>
      <c r="P224" s="268"/>
      <c r="Q224" s="268"/>
      <c r="R224" s="268"/>
      <c r="S224" s="268"/>
      <c r="T224" s="26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70" t="s">
        <v>174</v>
      </c>
      <c r="AU224" s="270" t="s">
        <v>82</v>
      </c>
      <c r="AV224" s="13" t="s">
        <v>82</v>
      </c>
      <c r="AW224" s="13" t="s">
        <v>30</v>
      </c>
      <c r="AX224" s="13" t="s">
        <v>80</v>
      </c>
      <c r="AY224" s="270" t="s">
        <v>161</v>
      </c>
    </row>
    <row r="225" s="12" customFormat="1" ht="22.8" customHeight="1">
      <c r="A225" s="12"/>
      <c r="B225" s="225"/>
      <c r="C225" s="226"/>
      <c r="D225" s="227" t="s">
        <v>72</v>
      </c>
      <c r="E225" s="239" t="s">
        <v>199</v>
      </c>
      <c r="F225" s="239" t="s">
        <v>233</v>
      </c>
      <c r="G225" s="226"/>
      <c r="H225" s="226"/>
      <c r="I225" s="229"/>
      <c r="J225" s="240">
        <f>BK225</f>
        <v>0</v>
      </c>
      <c r="K225" s="226"/>
      <c r="L225" s="231"/>
      <c r="M225" s="232"/>
      <c r="N225" s="233"/>
      <c r="O225" s="233"/>
      <c r="P225" s="234">
        <f>SUM(P226:P266)</f>
        <v>0</v>
      </c>
      <c r="Q225" s="233"/>
      <c r="R225" s="234">
        <f>SUM(R226:R266)</f>
        <v>11.27652</v>
      </c>
      <c r="S225" s="233"/>
      <c r="T225" s="235">
        <f>SUM(T226:T266)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36" t="s">
        <v>80</v>
      </c>
      <c r="AT225" s="237" t="s">
        <v>72</v>
      </c>
      <c r="AU225" s="237" t="s">
        <v>80</v>
      </c>
      <c r="AY225" s="236" t="s">
        <v>161</v>
      </c>
      <c r="BK225" s="238">
        <f>SUM(BK226:BK266)</f>
        <v>0</v>
      </c>
    </row>
    <row r="226" s="2" customFormat="1" ht="16.5" customHeight="1">
      <c r="A226" s="37"/>
      <c r="B226" s="38"/>
      <c r="C226" s="241" t="s">
        <v>298</v>
      </c>
      <c r="D226" s="241" t="s">
        <v>163</v>
      </c>
      <c r="E226" s="242" t="s">
        <v>242</v>
      </c>
      <c r="F226" s="243" t="s">
        <v>243</v>
      </c>
      <c r="G226" s="244" t="s">
        <v>166</v>
      </c>
      <c r="H226" s="245">
        <v>6</v>
      </c>
      <c r="I226" s="246"/>
      <c r="J226" s="247">
        <f>ROUND(I226*H226,2)</f>
        <v>0</v>
      </c>
      <c r="K226" s="243" t="s">
        <v>167</v>
      </c>
      <c r="L226" s="43"/>
      <c r="M226" s="248" t="s">
        <v>1</v>
      </c>
      <c r="N226" s="249" t="s">
        <v>38</v>
      </c>
      <c r="O226" s="90"/>
      <c r="P226" s="250">
        <f>O226*H226</f>
        <v>0</v>
      </c>
      <c r="Q226" s="250">
        <v>0</v>
      </c>
      <c r="R226" s="250">
        <f>Q226*H226</f>
        <v>0</v>
      </c>
      <c r="S226" s="250">
        <v>0</v>
      </c>
      <c r="T226" s="25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52" t="s">
        <v>168</v>
      </c>
      <c r="AT226" s="252" t="s">
        <v>163</v>
      </c>
      <c r="AU226" s="252" t="s">
        <v>82</v>
      </c>
      <c r="AY226" s="16" t="s">
        <v>161</v>
      </c>
      <c r="BE226" s="253">
        <f>IF(N226="základní",J226,0)</f>
        <v>0</v>
      </c>
      <c r="BF226" s="253">
        <f>IF(N226="snížená",J226,0)</f>
        <v>0</v>
      </c>
      <c r="BG226" s="253">
        <f>IF(N226="zákl. přenesená",J226,0)</f>
        <v>0</v>
      </c>
      <c r="BH226" s="253">
        <f>IF(N226="sníž. přenesená",J226,0)</f>
        <v>0</v>
      </c>
      <c r="BI226" s="253">
        <f>IF(N226="nulová",J226,0)</f>
        <v>0</v>
      </c>
      <c r="BJ226" s="16" t="s">
        <v>80</v>
      </c>
      <c r="BK226" s="253">
        <f>ROUND(I226*H226,2)</f>
        <v>0</v>
      </c>
      <c r="BL226" s="16" t="s">
        <v>168</v>
      </c>
      <c r="BM226" s="252" t="s">
        <v>982</v>
      </c>
    </row>
    <row r="227" s="2" customFormat="1">
      <c r="A227" s="37"/>
      <c r="B227" s="38"/>
      <c r="C227" s="39"/>
      <c r="D227" s="254" t="s">
        <v>170</v>
      </c>
      <c r="E227" s="39"/>
      <c r="F227" s="255" t="s">
        <v>245</v>
      </c>
      <c r="G227" s="39"/>
      <c r="H227" s="39"/>
      <c r="I227" s="209"/>
      <c r="J227" s="39"/>
      <c r="K227" s="39"/>
      <c r="L227" s="43"/>
      <c r="M227" s="256"/>
      <c r="N227" s="257"/>
      <c r="O227" s="90"/>
      <c r="P227" s="90"/>
      <c r="Q227" s="90"/>
      <c r="R227" s="90"/>
      <c r="S227" s="90"/>
      <c r="T227" s="91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170</v>
      </c>
      <c r="AU227" s="16" t="s">
        <v>82</v>
      </c>
    </row>
    <row r="228" s="2" customFormat="1">
      <c r="A228" s="37"/>
      <c r="B228" s="38"/>
      <c r="C228" s="39"/>
      <c r="D228" s="258" t="s">
        <v>172</v>
      </c>
      <c r="E228" s="39"/>
      <c r="F228" s="259" t="s">
        <v>246</v>
      </c>
      <c r="G228" s="39"/>
      <c r="H228" s="39"/>
      <c r="I228" s="209"/>
      <c r="J228" s="39"/>
      <c r="K228" s="39"/>
      <c r="L228" s="43"/>
      <c r="M228" s="256"/>
      <c r="N228" s="257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172</v>
      </c>
      <c r="AU228" s="16" t="s">
        <v>82</v>
      </c>
    </row>
    <row r="229" s="13" customFormat="1">
      <c r="A229" s="13"/>
      <c r="B229" s="260"/>
      <c r="C229" s="261"/>
      <c r="D229" s="254" t="s">
        <v>174</v>
      </c>
      <c r="E229" s="262" t="s">
        <v>1</v>
      </c>
      <c r="F229" s="263" t="s">
        <v>983</v>
      </c>
      <c r="G229" s="261"/>
      <c r="H229" s="264">
        <v>6</v>
      </c>
      <c r="I229" s="265"/>
      <c r="J229" s="261"/>
      <c r="K229" s="261"/>
      <c r="L229" s="266"/>
      <c r="M229" s="267"/>
      <c r="N229" s="268"/>
      <c r="O229" s="268"/>
      <c r="P229" s="268"/>
      <c r="Q229" s="268"/>
      <c r="R229" s="268"/>
      <c r="S229" s="268"/>
      <c r="T229" s="26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70" t="s">
        <v>174</v>
      </c>
      <c r="AU229" s="270" t="s">
        <v>82</v>
      </c>
      <c r="AV229" s="13" t="s">
        <v>82</v>
      </c>
      <c r="AW229" s="13" t="s">
        <v>30</v>
      </c>
      <c r="AX229" s="13" t="s">
        <v>80</v>
      </c>
      <c r="AY229" s="270" t="s">
        <v>161</v>
      </c>
    </row>
    <row r="230" s="2" customFormat="1" ht="16.5" customHeight="1">
      <c r="A230" s="37"/>
      <c r="B230" s="38"/>
      <c r="C230" s="241" t="s">
        <v>304</v>
      </c>
      <c r="D230" s="241" t="s">
        <v>163</v>
      </c>
      <c r="E230" s="242" t="s">
        <v>500</v>
      </c>
      <c r="F230" s="243" t="s">
        <v>501</v>
      </c>
      <c r="G230" s="244" t="s">
        <v>166</v>
      </c>
      <c r="H230" s="245">
        <v>78</v>
      </c>
      <c r="I230" s="246"/>
      <c r="J230" s="247">
        <f>ROUND(I230*H230,2)</f>
        <v>0</v>
      </c>
      <c r="K230" s="243" t="s">
        <v>167</v>
      </c>
      <c r="L230" s="43"/>
      <c r="M230" s="248" t="s">
        <v>1</v>
      </c>
      <c r="N230" s="249" t="s">
        <v>38</v>
      </c>
      <c r="O230" s="90"/>
      <c r="P230" s="250">
        <f>O230*H230</f>
        <v>0</v>
      </c>
      <c r="Q230" s="250">
        <v>0</v>
      </c>
      <c r="R230" s="250">
        <f>Q230*H230</f>
        <v>0</v>
      </c>
      <c r="S230" s="250">
        <v>0</v>
      </c>
      <c r="T230" s="25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52" t="s">
        <v>168</v>
      </c>
      <c r="AT230" s="252" t="s">
        <v>163</v>
      </c>
      <c r="AU230" s="252" t="s">
        <v>82</v>
      </c>
      <c r="AY230" s="16" t="s">
        <v>161</v>
      </c>
      <c r="BE230" s="253">
        <f>IF(N230="základní",J230,0)</f>
        <v>0</v>
      </c>
      <c r="BF230" s="253">
        <f>IF(N230="snížená",J230,0)</f>
        <v>0</v>
      </c>
      <c r="BG230" s="253">
        <f>IF(N230="zákl. přenesená",J230,0)</f>
        <v>0</v>
      </c>
      <c r="BH230" s="253">
        <f>IF(N230="sníž. přenesená",J230,0)</f>
        <v>0</v>
      </c>
      <c r="BI230" s="253">
        <f>IF(N230="nulová",J230,0)</f>
        <v>0</v>
      </c>
      <c r="BJ230" s="16" t="s">
        <v>80</v>
      </c>
      <c r="BK230" s="253">
        <f>ROUND(I230*H230,2)</f>
        <v>0</v>
      </c>
      <c r="BL230" s="16" t="s">
        <v>168</v>
      </c>
      <c r="BM230" s="252" t="s">
        <v>984</v>
      </c>
    </row>
    <row r="231" s="2" customFormat="1">
      <c r="A231" s="37"/>
      <c r="B231" s="38"/>
      <c r="C231" s="39"/>
      <c r="D231" s="254" t="s">
        <v>170</v>
      </c>
      <c r="E231" s="39"/>
      <c r="F231" s="255" t="s">
        <v>503</v>
      </c>
      <c r="G231" s="39"/>
      <c r="H231" s="39"/>
      <c r="I231" s="209"/>
      <c r="J231" s="39"/>
      <c r="K231" s="39"/>
      <c r="L231" s="43"/>
      <c r="M231" s="256"/>
      <c r="N231" s="257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170</v>
      </c>
      <c r="AU231" s="16" t="s">
        <v>82</v>
      </c>
    </row>
    <row r="232" s="2" customFormat="1">
      <c r="A232" s="37"/>
      <c r="B232" s="38"/>
      <c r="C232" s="39"/>
      <c r="D232" s="258" t="s">
        <v>172</v>
      </c>
      <c r="E232" s="39"/>
      <c r="F232" s="259" t="s">
        <v>504</v>
      </c>
      <c r="G232" s="39"/>
      <c r="H232" s="39"/>
      <c r="I232" s="209"/>
      <c r="J232" s="39"/>
      <c r="K232" s="39"/>
      <c r="L232" s="43"/>
      <c r="M232" s="256"/>
      <c r="N232" s="257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172</v>
      </c>
      <c r="AU232" s="16" t="s">
        <v>82</v>
      </c>
    </row>
    <row r="233" s="13" customFormat="1">
      <c r="A233" s="13"/>
      <c r="B233" s="260"/>
      <c r="C233" s="261"/>
      <c r="D233" s="254" t="s">
        <v>174</v>
      </c>
      <c r="E233" s="262" t="s">
        <v>1</v>
      </c>
      <c r="F233" s="263" t="s">
        <v>985</v>
      </c>
      <c r="G233" s="261"/>
      <c r="H233" s="264">
        <v>78</v>
      </c>
      <c r="I233" s="265"/>
      <c r="J233" s="261"/>
      <c r="K233" s="261"/>
      <c r="L233" s="266"/>
      <c r="M233" s="267"/>
      <c r="N233" s="268"/>
      <c r="O233" s="268"/>
      <c r="P233" s="268"/>
      <c r="Q233" s="268"/>
      <c r="R233" s="268"/>
      <c r="S233" s="268"/>
      <c r="T233" s="26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70" t="s">
        <v>174</v>
      </c>
      <c r="AU233" s="270" t="s">
        <v>82</v>
      </c>
      <c r="AV233" s="13" t="s">
        <v>82</v>
      </c>
      <c r="AW233" s="13" t="s">
        <v>30</v>
      </c>
      <c r="AX233" s="13" t="s">
        <v>80</v>
      </c>
      <c r="AY233" s="270" t="s">
        <v>161</v>
      </c>
    </row>
    <row r="234" s="2" customFormat="1" ht="33" customHeight="1">
      <c r="A234" s="37"/>
      <c r="B234" s="38"/>
      <c r="C234" s="241" t="s">
        <v>7</v>
      </c>
      <c r="D234" s="241" t="s">
        <v>163</v>
      </c>
      <c r="E234" s="242" t="s">
        <v>249</v>
      </c>
      <c r="F234" s="243" t="s">
        <v>250</v>
      </c>
      <c r="G234" s="244" t="s">
        <v>166</v>
      </c>
      <c r="H234" s="245">
        <v>76</v>
      </c>
      <c r="I234" s="246"/>
      <c r="J234" s="247">
        <f>ROUND(I234*H234,2)</f>
        <v>0</v>
      </c>
      <c r="K234" s="243" t="s">
        <v>167</v>
      </c>
      <c r="L234" s="43"/>
      <c r="M234" s="248" t="s">
        <v>1</v>
      </c>
      <c r="N234" s="249" t="s">
        <v>38</v>
      </c>
      <c r="O234" s="90"/>
      <c r="P234" s="250">
        <f>O234*H234</f>
        <v>0</v>
      </c>
      <c r="Q234" s="250">
        <v>0</v>
      </c>
      <c r="R234" s="250">
        <f>Q234*H234</f>
        <v>0</v>
      </c>
      <c r="S234" s="250">
        <v>0</v>
      </c>
      <c r="T234" s="25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52" t="s">
        <v>168</v>
      </c>
      <c r="AT234" s="252" t="s">
        <v>163</v>
      </c>
      <c r="AU234" s="252" t="s">
        <v>82</v>
      </c>
      <c r="AY234" s="16" t="s">
        <v>161</v>
      </c>
      <c r="BE234" s="253">
        <f>IF(N234="základní",J234,0)</f>
        <v>0</v>
      </c>
      <c r="BF234" s="253">
        <f>IF(N234="snížená",J234,0)</f>
        <v>0</v>
      </c>
      <c r="BG234" s="253">
        <f>IF(N234="zákl. přenesená",J234,0)</f>
        <v>0</v>
      </c>
      <c r="BH234" s="253">
        <f>IF(N234="sníž. přenesená",J234,0)</f>
        <v>0</v>
      </c>
      <c r="BI234" s="253">
        <f>IF(N234="nulová",J234,0)</f>
        <v>0</v>
      </c>
      <c r="BJ234" s="16" t="s">
        <v>80</v>
      </c>
      <c r="BK234" s="253">
        <f>ROUND(I234*H234,2)</f>
        <v>0</v>
      </c>
      <c r="BL234" s="16" t="s">
        <v>168</v>
      </c>
      <c r="BM234" s="252" t="s">
        <v>251</v>
      </c>
    </row>
    <row r="235" s="2" customFormat="1">
      <c r="A235" s="37"/>
      <c r="B235" s="38"/>
      <c r="C235" s="39"/>
      <c r="D235" s="254" t="s">
        <v>170</v>
      </c>
      <c r="E235" s="39"/>
      <c r="F235" s="255" t="s">
        <v>252</v>
      </c>
      <c r="G235" s="39"/>
      <c r="H235" s="39"/>
      <c r="I235" s="209"/>
      <c r="J235" s="39"/>
      <c r="K235" s="39"/>
      <c r="L235" s="43"/>
      <c r="M235" s="256"/>
      <c r="N235" s="257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170</v>
      </c>
      <c r="AU235" s="16" t="s">
        <v>82</v>
      </c>
    </row>
    <row r="236" s="2" customFormat="1">
      <c r="A236" s="37"/>
      <c r="B236" s="38"/>
      <c r="C236" s="39"/>
      <c r="D236" s="258" t="s">
        <v>172</v>
      </c>
      <c r="E236" s="39"/>
      <c r="F236" s="259" t="s">
        <v>253</v>
      </c>
      <c r="G236" s="39"/>
      <c r="H236" s="39"/>
      <c r="I236" s="209"/>
      <c r="J236" s="39"/>
      <c r="K236" s="39"/>
      <c r="L236" s="43"/>
      <c r="M236" s="256"/>
      <c r="N236" s="257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172</v>
      </c>
      <c r="AU236" s="16" t="s">
        <v>82</v>
      </c>
    </row>
    <row r="237" s="13" customFormat="1">
      <c r="A237" s="13"/>
      <c r="B237" s="260"/>
      <c r="C237" s="261"/>
      <c r="D237" s="254" t="s">
        <v>174</v>
      </c>
      <c r="E237" s="262" t="s">
        <v>1</v>
      </c>
      <c r="F237" s="263" t="s">
        <v>986</v>
      </c>
      <c r="G237" s="261"/>
      <c r="H237" s="264">
        <v>76</v>
      </c>
      <c r="I237" s="265"/>
      <c r="J237" s="261"/>
      <c r="K237" s="261"/>
      <c r="L237" s="266"/>
      <c r="M237" s="267"/>
      <c r="N237" s="268"/>
      <c r="O237" s="268"/>
      <c r="P237" s="268"/>
      <c r="Q237" s="268"/>
      <c r="R237" s="268"/>
      <c r="S237" s="268"/>
      <c r="T237" s="26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70" t="s">
        <v>174</v>
      </c>
      <c r="AU237" s="270" t="s">
        <v>82</v>
      </c>
      <c r="AV237" s="13" t="s">
        <v>82</v>
      </c>
      <c r="AW237" s="13" t="s">
        <v>30</v>
      </c>
      <c r="AX237" s="13" t="s">
        <v>80</v>
      </c>
      <c r="AY237" s="270" t="s">
        <v>161</v>
      </c>
    </row>
    <row r="238" s="2" customFormat="1" ht="21.75" customHeight="1">
      <c r="A238" s="37"/>
      <c r="B238" s="38"/>
      <c r="C238" s="241" t="s">
        <v>317</v>
      </c>
      <c r="D238" s="241" t="s">
        <v>163</v>
      </c>
      <c r="E238" s="242" t="s">
        <v>263</v>
      </c>
      <c r="F238" s="243" t="s">
        <v>264</v>
      </c>
      <c r="G238" s="244" t="s">
        <v>166</v>
      </c>
      <c r="H238" s="245">
        <v>76</v>
      </c>
      <c r="I238" s="246"/>
      <c r="J238" s="247">
        <f>ROUND(I238*H238,2)</f>
        <v>0</v>
      </c>
      <c r="K238" s="243" t="s">
        <v>167</v>
      </c>
      <c r="L238" s="43"/>
      <c r="M238" s="248" t="s">
        <v>1</v>
      </c>
      <c r="N238" s="249" t="s">
        <v>38</v>
      </c>
      <c r="O238" s="90"/>
      <c r="P238" s="250">
        <f>O238*H238</f>
        <v>0</v>
      </c>
      <c r="Q238" s="250">
        <v>0</v>
      </c>
      <c r="R238" s="250">
        <f>Q238*H238</f>
        <v>0</v>
      </c>
      <c r="S238" s="250">
        <v>0</v>
      </c>
      <c r="T238" s="25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52" t="s">
        <v>168</v>
      </c>
      <c r="AT238" s="252" t="s">
        <v>163</v>
      </c>
      <c r="AU238" s="252" t="s">
        <v>82</v>
      </c>
      <c r="AY238" s="16" t="s">
        <v>161</v>
      </c>
      <c r="BE238" s="253">
        <f>IF(N238="základní",J238,0)</f>
        <v>0</v>
      </c>
      <c r="BF238" s="253">
        <f>IF(N238="snížená",J238,0)</f>
        <v>0</v>
      </c>
      <c r="BG238" s="253">
        <f>IF(N238="zákl. přenesená",J238,0)</f>
        <v>0</v>
      </c>
      <c r="BH238" s="253">
        <f>IF(N238="sníž. přenesená",J238,0)</f>
        <v>0</v>
      </c>
      <c r="BI238" s="253">
        <f>IF(N238="nulová",J238,0)</f>
        <v>0</v>
      </c>
      <c r="BJ238" s="16" t="s">
        <v>80</v>
      </c>
      <c r="BK238" s="253">
        <f>ROUND(I238*H238,2)</f>
        <v>0</v>
      </c>
      <c r="BL238" s="16" t="s">
        <v>168</v>
      </c>
      <c r="BM238" s="252" t="s">
        <v>265</v>
      </c>
    </row>
    <row r="239" s="2" customFormat="1">
      <c r="A239" s="37"/>
      <c r="B239" s="38"/>
      <c r="C239" s="39"/>
      <c r="D239" s="254" t="s">
        <v>170</v>
      </c>
      <c r="E239" s="39"/>
      <c r="F239" s="255" t="s">
        <v>266</v>
      </c>
      <c r="G239" s="39"/>
      <c r="H239" s="39"/>
      <c r="I239" s="209"/>
      <c r="J239" s="39"/>
      <c r="K239" s="39"/>
      <c r="L239" s="43"/>
      <c r="M239" s="256"/>
      <c r="N239" s="257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170</v>
      </c>
      <c r="AU239" s="16" t="s">
        <v>82</v>
      </c>
    </row>
    <row r="240" s="2" customFormat="1">
      <c r="A240" s="37"/>
      <c r="B240" s="38"/>
      <c r="C240" s="39"/>
      <c r="D240" s="258" t="s">
        <v>172</v>
      </c>
      <c r="E240" s="39"/>
      <c r="F240" s="259" t="s">
        <v>267</v>
      </c>
      <c r="G240" s="39"/>
      <c r="H240" s="39"/>
      <c r="I240" s="209"/>
      <c r="J240" s="39"/>
      <c r="K240" s="39"/>
      <c r="L240" s="43"/>
      <c r="M240" s="256"/>
      <c r="N240" s="257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172</v>
      </c>
      <c r="AU240" s="16" t="s">
        <v>82</v>
      </c>
    </row>
    <row r="241" s="13" customFormat="1">
      <c r="A241" s="13"/>
      <c r="B241" s="260"/>
      <c r="C241" s="261"/>
      <c r="D241" s="254" t="s">
        <v>174</v>
      </c>
      <c r="E241" s="262" t="s">
        <v>1</v>
      </c>
      <c r="F241" s="263" t="s">
        <v>987</v>
      </c>
      <c r="G241" s="261"/>
      <c r="H241" s="264">
        <v>76</v>
      </c>
      <c r="I241" s="265"/>
      <c r="J241" s="261"/>
      <c r="K241" s="261"/>
      <c r="L241" s="266"/>
      <c r="M241" s="267"/>
      <c r="N241" s="268"/>
      <c r="O241" s="268"/>
      <c r="P241" s="268"/>
      <c r="Q241" s="268"/>
      <c r="R241" s="268"/>
      <c r="S241" s="268"/>
      <c r="T241" s="26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70" t="s">
        <v>174</v>
      </c>
      <c r="AU241" s="270" t="s">
        <v>82</v>
      </c>
      <c r="AV241" s="13" t="s">
        <v>82</v>
      </c>
      <c r="AW241" s="13" t="s">
        <v>30</v>
      </c>
      <c r="AX241" s="13" t="s">
        <v>80</v>
      </c>
      <c r="AY241" s="270" t="s">
        <v>161</v>
      </c>
    </row>
    <row r="242" s="2" customFormat="1" ht="21.75" customHeight="1">
      <c r="A242" s="37"/>
      <c r="B242" s="38"/>
      <c r="C242" s="241" t="s">
        <v>324</v>
      </c>
      <c r="D242" s="241" t="s">
        <v>163</v>
      </c>
      <c r="E242" s="242" t="s">
        <v>269</v>
      </c>
      <c r="F242" s="243" t="s">
        <v>270</v>
      </c>
      <c r="G242" s="244" t="s">
        <v>166</v>
      </c>
      <c r="H242" s="245">
        <v>76</v>
      </c>
      <c r="I242" s="246"/>
      <c r="J242" s="247">
        <f>ROUND(I242*H242,2)</f>
        <v>0</v>
      </c>
      <c r="K242" s="243" t="s">
        <v>167</v>
      </c>
      <c r="L242" s="43"/>
      <c r="M242" s="248" t="s">
        <v>1</v>
      </c>
      <c r="N242" s="249" t="s">
        <v>38</v>
      </c>
      <c r="O242" s="90"/>
      <c r="P242" s="250">
        <f>O242*H242</f>
        <v>0</v>
      </c>
      <c r="Q242" s="250">
        <v>0</v>
      </c>
      <c r="R242" s="250">
        <f>Q242*H242</f>
        <v>0</v>
      </c>
      <c r="S242" s="250">
        <v>0</v>
      </c>
      <c r="T242" s="25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52" t="s">
        <v>168</v>
      </c>
      <c r="AT242" s="252" t="s">
        <v>163</v>
      </c>
      <c r="AU242" s="252" t="s">
        <v>82</v>
      </c>
      <c r="AY242" s="16" t="s">
        <v>161</v>
      </c>
      <c r="BE242" s="253">
        <f>IF(N242="základní",J242,0)</f>
        <v>0</v>
      </c>
      <c r="BF242" s="253">
        <f>IF(N242="snížená",J242,0)</f>
        <v>0</v>
      </c>
      <c r="BG242" s="253">
        <f>IF(N242="zákl. přenesená",J242,0)</f>
        <v>0</v>
      </c>
      <c r="BH242" s="253">
        <f>IF(N242="sníž. přenesená",J242,0)</f>
        <v>0</v>
      </c>
      <c r="BI242" s="253">
        <f>IF(N242="nulová",J242,0)</f>
        <v>0</v>
      </c>
      <c r="BJ242" s="16" t="s">
        <v>80</v>
      </c>
      <c r="BK242" s="253">
        <f>ROUND(I242*H242,2)</f>
        <v>0</v>
      </c>
      <c r="BL242" s="16" t="s">
        <v>168</v>
      </c>
      <c r="BM242" s="252" t="s">
        <v>271</v>
      </c>
    </row>
    <row r="243" s="2" customFormat="1">
      <c r="A243" s="37"/>
      <c r="B243" s="38"/>
      <c r="C243" s="39"/>
      <c r="D243" s="254" t="s">
        <v>170</v>
      </c>
      <c r="E243" s="39"/>
      <c r="F243" s="255" t="s">
        <v>272</v>
      </c>
      <c r="G243" s="39"/>
      <c r="H243" s="39"/>
      <c r="I243" s="209"/>
      <c r="J243" s="39"/>
      <c r="K243" s="39"/>
      <c r="L243" s="43"/>
      <c r="M243" s="256"/>
      <c r="N243" s="257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170</v>
      </c>
      <c r="AU243" s="16" t="s">
        <v>82</v>
      </c>
    </row>
    <row r="244" s="2" customFormat="1">
      <c r="A244" s="37"/>
      <c r="B244" s="38"/>
      <c r="C244" s="39"/>
      <c r="D244" s="258" t="s">
        <v>172</v>
      </c>
      <c r="E244" s="39"/>
      <c r="F244" s="259" t="s">
        <v>273</v>
      </c>
      <c r="G244" s="39"/>
      <c r="H244" s="39"/>
      <c r="I244" s="209"/>
      <c r="J244" s="39"/>
      <c r="K244" s="39"/>
      <c r="L244" s="43"/>
      <c r="M244" s="256"/>
      <c r="N244" s="257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172</v>
      </c>
      <c r="AU244" s="16" t="s">
        <v>82</v>
      </c>
    </row>
    <row r="245" s="13" customFormat="1">
      <c r="A245" s="13"/>
      <c r="B245" s="260"/>
      <c r="C245" s="261"/>
      <c r="D245" s="254" t="s">
        <v>174</v>
      </c>
      <c r="E245" s="262" t="s">
        <v>1</v>
      </c>
      <c r="F245" s="263" t="s">
        <v>988</v>
      </c>
      <c r="G245" s="261"/>
      <c r="H245" s="264">
        <v>76</v>
      </c>
      <c r="I245" s="265"/>
      <c r="J245" s="261"/>
      <c r="K245" s="261"/>
      <c r="L245" s="266"/>
      <c r="M245" s="267"/>
      <c r="N245" s="268"/>
      <c r="O245" s="268"/>
      <c r="P245" s="268"/>
      <c r="Q245" s="268"/>
      <c r="R245" s="268"/>
      <c r="S245" s="268"/>
      <c r="T245" s="26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70" t="s">
        <v>174</v>
      </c>
      <c r="AU245" s="270" t="s">
        <v>82</v>
      </c>
      <c r="AV245" s="13" t="s">
        <v>82</v>
      </c>
      <c r="AW245" s="13" t="s">
        <v>30</v>
      </c>
      <c r="AX245" s="13" t="s">
        <v>80</v>
      </c>
      <c r="AY245" s="270" t="s">
        <v>161</v>
      </c>
    </row>
    <row r="246" s="2" customFormat="1" ht="33" customHeight="1">
      <c r="A246" s="37"/>
      <c r="B246" s="38"/>
      <c r="C246" s="241" t="s">
        <v>331</v>
      </c>
      <c r="D246" s="241" t="s">
        <v>163</v>
      </c>
      <c r="E246" s="242" t="s">
        <v>276</v>
      </c>
      <c r="F246" s="243" t="s">
        <v>277</v>
      </c>
      <c r="G246" s="244" t="s">
        <v>166</v>
      </c>
      <c r="H246" s="245">
        <v>76</v>
      </c>
      <c r="I246" s="246"/>
      <c r="J246" s="247">
        <f>ROUND(I246*H246,2)</f>
        <v>0</v>
      </c>
      <c r="K246" s="243" t="s">
        <v>167</v>
      </c>
      <c r="L246" s="43"/>
      <c r="M246" s="248" t="s">
        <v>1</v>
      </c>
      <c r="N246" s="249" t="s">
        <v>38</v>
      </c>
      <c r="O246" s="90"/>
      <c r="P246" s="250">
        <f>O246*H246</f>
        <v>0</v>
      </c>
      <c r="Q246" s="250">
        <v>0</v>
      </c>
      <c r="R246" s="250">
        <f>Q246*H246</f>
        <v>0</v>
      </c>
      <c r="S246" s="250">
        <v>0</v>
      </c>
      <c r="T246" s="25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52" t="s">
        <v>168</v>
      </c>
      <c r="AT246" s="252" t="s">
        <v>163</v>
      </c>
      <c r="AU246" s="252" t="s">
        <v>82</v>
      </c>
      <c r="AY246" s="16" t="s">
        <v>161</v>
      </c>
      <c r="BE246" s="253">
        <f>IF(N246="základní",J246,0)</f>
        <v>0</v>
      </c>
      <c r="BF246" s="253">
        <f>IF(N246="snížená",J246,0)</f>
        <v>0</v>
      </c>
      <c r="BG246" s="253">
        <f>IF(N246="zákl. přenesená",J246,0)</f>
        <v>0</v>
      </c>
      <c r="BH246" s="253">
        <f>IF(N246="sníž. přenesená",J246,0)</f>
        <v>0</v>
      </c>
      <c r="BI246" s="253">
        <f>IF(N246="nulová",J246,0)</f>
        <v>0</v>
      </c>
      <c r="BJ246" s="16" t="s">
        <v>80</v>
      </c>
      <c r="BK246" s="253">
        <f>ROUND(I246*H246,2)</f>
        <v>0</v>
      </c>
      <c r="BL246" s="16" t="s">
        <v>168</v>
      </c>
      <c r="BM246" s="252" t="s">
        <v>278</v>
      </c>
    </row>
    <row r="247" s="2" customFormat="1">
      <c r="A247" s="37"/>
      <c r="B247" s="38"/>
      <c r="C247" s="39"/>
      <c r="D247" s="254" t="s">
        <v>170</v>
      </c>
      <c r="E247" s="39"/>
      <c r="F247" s="255" t="s">
        <v>279</v>
      </c>
      <c r="G247" s="39"/>
      <c r="H247" s="39"/>
      <c r="I247" s="209"/>
      <c r="J247" s="39"/>
      <c r="K247" s="39"/>
      <c r="L247" s="43"/>
      <c r="M247" s="256"/>
      <c r="N247" s="257"/>
      <c r="O247" s="90"/>
      <c r="P247" s="90"/>
      <c r="Q247" s="90"/>
      <c r="R247" s="90"/>
      <c r="S247" s="90"/>
      <c r="T247" s="91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6" t="s">
        <v>170</v>
      </c>
      <c r="AU247" s="16" t="s">
        <v>82</v>
      </c>
    </row>
    <row r="248" s="2" customFormat="1">
      <c r="A248" s="37"/>
      <c r="B248" s="38"/>
      <c r="C248" s="39"/>
      <c r="D248" s="258" t="s">
        <v>172</v>
      </c>
      <c r="E248" s="39"/>
      <c r="F248" s="259" t="s">
        <v>280</v>
      </c>
      <c r="G248" s="39"/>
      <c r="H248" s="39"/>
      <c r="I248" s="209"/>
      <c r="J248" s="39"/>
      <c r="K248" s="39"/>
      <c r="L248" s="43"/>
      <c r="M248" s="256"/>
      <c r="N248" s="257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172</v>
      </c>
      <c r="AU248" s="16" t="s">
        <v>82</v>
      </c>
    </row>
    <row r="249" s="13" customFormat="1">
      <c r="A249" s="13"/>
      <c r="B249" s="260"/>
      <c r="C249" s="261"/>
      <c r="D249" s="254" t="s">
        <v>174</v>
      </c>
      <c r="E249" s="262" t="s">
        <v>1</v>
      </c>
      <c r="F249" s="263" t="s">
        <v>989</v>
      </c>
      <c r="G249" s="261"/>
      <c r="H249" s="264">
        <v>76</v>
      </c>
      <c r="I249" s="265"/>
      <c r="J249" s="261"/>
      <c r="K249" s="261"/>
      <c r="L249" s="266"/>
      <c r="M249" s="267"/>
      <c r="N249" s="268"/>
      <c r="O249" s="268"/>
      <c r="P249" s="268"/>
      <c r="Q249" s="268"/>
      <c r="R249" s="268"/>
      <c r="S249" s="268"/>
      <c r="T249" s="26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70" t="s">
        <v>174</v>
      </c>
      <c r="AU249" s="270" t="s">
        <v>82</v>
      </c>
      <c r="AV249" s="13" t="s">
        <v>82</v>
      </c>
      <c r="AW249" s="13" t="s">
        <v>30</v>
      </c>
      <c r="AX249" s="13" t="s">
        <v>80</v>
      </c>
      <c r="AY249" s="270" t="s">
        <v>161</v>
      </c>
    </row>
    <row r="250" s="2" customFormat="1" ht="24.15" customHeight="1">
      <c r="A250" s="37"/>
      <c r="B250" s="38"/>
      <c r="C250" s="241" t="s">
        <v>336</v>
      </c>
      <c r="D250" s="241" t="s">
        <v>163</v>
      </c>
      <c r="E250" s="242" t="s">
        <v>779</v>
      </c>
      <c r="F250" s="243" t="s">
        <v>780</v>
      </c>
      <c r="G250" s="244" t="s">
        <v>166</v>
      </c>
      <c r="H250" s="245">
        <v>6</v>
      </c>
      <c r="I250" s="246"/>
      <c r="J250" s="247">
        <f>ROUND(I250*H250,2)</f>
        <v>0</v>
      </c>
      <c r="K250" s="243" t="s">
        <v>167</v>
      </c>
      <c r="L250" s="43"/>
      <c r="M250" s="248" t="s">
        <v>1</v>
      </c>
      <c r="N250" s="249" t="s">
        <v>38</v>
      </c>
      <c r="O250" s="90"/>
      <c r="P250" s="250">
        <f>O250*H250</f>
        <v>0</v>
      </c>
      <c r="Q250" s="250">
        <v>0.089219999999999994</v>
      </c>
      <c r="R250" s="250">
        <f>Q250*H250</f>
        <v>0.53532000000000002</v>
      </c>
      <c r="S250" s="250">
        <v>0</v>
      </c>
      <c r="T250" s="25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52" t="s">
        <v>168</v>
      </c>
      <c r="AT250" s="252" t="s">
        <v>163</v>
      </c>
      <c r="AU250" s="252" t="s">
        <v>82</v>
      </c>
      <c r="AY250" s="16" t="s">
        <v>161</v>
      </c>
      <c r="BE250" s="253">
        <f>IF(N250="základní",J250,0)</f>
        <v>0</v>
      </c>
      <c r="BF250" s="253">
        <f>IF(N250="snížená",J250,0)</f>
        <v>0</v>
      </c>
      <c r="BG250" s="253">
        <f>IF(N250="zákl. přenesená",J250,0)</f>
        <v>0</v>
      </c>
      <c r="BH250" s="253">
        <f>IF(N250="sníž. přenesená",J250,0)</f>
        <v>0</v>
      </c>
      <c r="BI250" s="253">
        <f>IF(N250="nulová",J250,0)</f>
        <v>0</v>
      </c>
      <c r="BJ250" s="16" t="s">
        <v>80</v>
      </c>
      <c r="BK250" s="253">
        <f>ROUND(I250*H250,2)</f>
        <v>0</v>
      </c>
      <c r="BL250" s="16" t="s">
        <v>168</v>
      </c>
      <c r="BM250" s="252" t="s">
        <v>990</v>
      </c>
    </row>
    <row r="251" s="2" customFormat="1">
      <c r="A251" s="37"/>
      <c r="B251" s="38"/>
      <c r="C251" s="39"/>
      <c r="D251" s="254" t="s">
        <v>170</v>
      </c>
      <c r="E251" s="39"/>
      <c r="F251" s="255" t="s">
        <v>782</v>
      </c>
      <c r="G251" s="39"/>
      <c r="H251" s="39"/>
      <c r="I251" s="209"/>
      <c r="J251" s="39"/>
      <c r="K251" s="39"/>
      <c r="L251" s="43"/>
      <c r="M251" s="256"/>
      <c r="N251" s="257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170</v>
      </c>
      <c r="AU251" s="16" t="s">
        <v>82</v>
      </c>
    </row>
    <row r="252" s="2" customFormat="1">
      <c r="A252" s="37"/>
      <c r="B252" s="38"/>
      <c r="C252" s="39"/>
      <c r="D252" s="258" t="s">
        <v>172</v>
      </c>
      <c r="E252" s="39"/>
      <c r="F252" s="259" t="s">
        <v>783</v>
      </c>
      <c r="G252" s="39"/>
      <c r="H252" s="39"/>
      <c r="I252" s="209"/>
      <c r="J252" s="39"/>
      <c r="K252" s="39"/>
      <c r="L252" s="43"/>
      <c r="M252" s="256"/>
      <c r="N252" s="257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172</v>
      </c>
      <c r="AU252" s="16" t="s">
        <v>82</v>
      </c>
    </row>
    <row r="253" s="13" customFormat="1">
      <c r="A253" s="13"/>
      <c r="B253" s="260"/>
      <c r="C253" s="261"/>
      <c r="D253" s="254" t="s">
        <v>174</v>
      </c>
      <c r="E253" s="262" t="s">
        <v>1</v>
      </c>
      <c r="F253" s="263" t="s">
        <v>206</v>
      </c>
      <c r="G253" s="261"/>
      <c r="H253" s="264">
        <v>6</v>
      </c>
      <c r="I253" s="265"/>
      <c r="J253" s="261"/>
      <c r="K253" s="261"/>
      <c r="L253" s="266"/>
      <c r="M253" s="267"/>
      <c r="N253" s="268"/>
      <c r="O253" s="268"/>
      <c r="P253" s="268"/>
      <c r="Q253" s="268"/>
      <c r="R253" s="268"/>
      <c r="S253" s="268"/>
      <c r="T253" s="26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70" t="s">
        <v>174</v>
      </c>
      <c r="AU253" s="270" t="s">
        <v>82</v>
      </c>
      <c r="AV253" s="13" t="s">
        <v>82</v>
      </c>
      <c r="AW253" s="13" t="s">
        <v>30</v>
      </c>
      <c r="AX253" s="13" t="s">
        <v>80</v>
      </c>
      <c r="AY253" s="270" t="s">
        <v>161</v>
      </c>
    </row>
    <row r="254" s="2" customFormat="1" ht="21.75" customHeight="1">
      <c r="A254" s="37"/>
      <c r="B254" s="38"/>
      <c r="C254" s="272" t="s">
        <v>340</v>
      </c>
      <c r="D254" s="272" t="s">
        <v>214</v>
      </c>
      <c r="E254" s="273" t="s">
        <v>784</v>
      </c>
      <c r="F254" s="274" t="s">
        <v>785</v>
      </c>
      <c r="G254" s="275" t="s">
        <v>166</v>
      </c>
      <c r="H254" s="276">
        <v>6</v>
      </c>
      <c r="I254" s="277"/>
      <c r="J254" s="278">
        <f>ROUND(I254*H254,2)</f>
        <v>0</v>
      </c>
      <c r="K254" s="274" t="s">
        <v>167</v>
      </c>
      <c r="L254" s="279"/>
      <c r="M254" s="280" t="s">
        <v>1</v>
      </c>
      <c r="N254" s="281" t="s">
        <v>38</v>
      </c>
      <c r="O254" s="90"/>
      <c r="P254" s="250">
        <f>O254*H254</f>
        <v>0</v>
      </c>
      <c r="Q254" s="250">
        <v>0.13100000000000001</v>
      </c>
      <c r="R254" s="250">
        <f>Q254*H254</f>
        <v>0.78600000000000003</v>
      </c>
      <c r="S254" s="250">
        <v>0</v>
      </c>
      <c r="T254" s="25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52" t="s">
        <v>217</v>
      </c>
      <c r="AT254" s="252" t="s">
        <v>214</v>
      </c>
      <c r="AU254" s="252" t="s">
        <v>82</v>
      </c>
      <c r="AY254" s="16" t="s">
        <v>161</v>
      </c>
      <c r="BE254" s="253">
        <f>IF(N254="základní",J254,0)</f>
        <v>0</v>
      </c>
      <c r="BF254" s="253">
        <f>IF(N254="snížená",J254,0)</f>
        <v>0</v>
      </c>
      <c r="BG254" s="253">
        <f>IF(N254="zákl. přenesená",J254,0)</f>
        <v>0</v>
      </c>
      <c r="BH254" s="253">
        <f>IF(N254="sníž. přenesená",J254,0)</f>
        <v>0</v>
      </c>
      <c r="BI254" s="253">
        <f>IF(N254="nulová",J254,0)</f>
        <v>0</v>
      </c>
      <c r="BJ254" s="16" t="s">
        <v>80</v>
      </c>
      <c r="BK254" s="253">
        <f>ROUND(I254*H254,2)</f>
        <v>0</v>
      </c>
      <c r="BL254" s="16" t="s">
        <v>168</v>
      </c>
      <c r="BM254" s="252" t="s">
        <v>991</v>
      </c>
    </row>
    <row r="255" s="2" customFormat="1">
      <c r="A255" s="37"/>
      <c r="B255" s="38"/>
      <c r="C255" s="39"/>
      <c r="D255" s="254" t="s">
        <v>170</v>
      </c>
      <c r="E255" s="39"/>
      <c r="F255" s="255" t="s">
        <v>785</v>
      </c>
      <c r="G255" s="39"/>
      <c r="H255" s="39"/>
      <c r="I255" s="209"/>
      <c r="J255" s="39"/>
      <c r="K255" s="39"/>
      <c r="L255" s="43"/>
      <c r="M255" s="256"/>
      <c r="N255" s="257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170</v>
      </c>
      <c r="AU255" s="16" t="s">
        <v>82</v>
      </c>
    </row>
    <row r="256" s="2" customFormat="1" ht="24.15" customHeight="1">
      <c r="A256" s="37"/>
      <c r="B256" s="38"/>
      <c r="C256" s="241" t="s">
        <v>345</v>
      </c>
      <c r="D256" s="241" t="s">
        <v>163</v>
      </c>
      <c r="E256" s="242" t="s">
        <v>992</v>
      </c>
      <c r="F256" s="243" t="s">
        <v>993</v>
      </c>
      <c r="G256" s="244" t="s">
        <v>166</v>
      </c>
      <c r="H256" s="245">
        <v>78</v>
      </c>
      <c r="I256" s="246"/>
      <c r="J256" s="247">
        <f>ROUND(I256*H256,2)</f>
        <v>0</v>
      </c>
      <c r="K256" s="243" t="s">
        <v>167</v>
      </c>
      <c r="L256" s="43"/>
      <c r="M256" s="248" t="s">
        <v>1</v>
      </c>
      <c r="N256" s="249" t="s">
        <v>38</v>
      </c>
      <c r="O256" s="90"/>
      <c r="P256" s="250">
        <f>O256*H256</f>
        <v>0</v>
      </c>
      <c r="Q256" s="250">
        <v>0.098000000000000004</v>
      </c>
      <c r="R256" s="250">
        <f>Q256*H256</f>
        <v>7.6440000000000001</v>
      </c>
      <c r="S256" s="250">
        <v>0</v>
      </c>
      <c r="T256" s="25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52" t="s">
        <v>168</v>
      </c>
      <c r="AT256" s="252" t="s">
        <v>163</v>
      </c>
      <c r="AU256" s="252" t="s">
        <v>82</v>
      </c>
      <c r="AY256" s="16" t="s">
        <v>161</v>
      </c>
      <c r="BE256" s="253">
        <f>IF(N256="základní",J256,0)</f>
        <v>0</v>
      </c>
      <c r="BF256" s="253">
        <f>IF(N256="snížená",J256,0)</f>
        <v>0</v>
      </c>
      <c r="BG256" s="253">
        <f>IF(N256="zákl. přenesená",J256,0)</f>
        <v>0</v>
      </c>
      <c r="BH256" s="253">
        <f>IF(N256="sníž. přenesená",J256,0)</f>
        <v>0</v>
      </c>
      <c r="BI256" s="253">
        <f>IF(N256="nulová",J256,0)</f>
        <v>0</v>
      </c>
      <c r="BJ256" s="16" t="s">
        <v>80</v>
      </c>
      <c r="BK256" s="253">
        <f>ROUND(I256*H256,2)</f>
        <v>0</v>
      </c>
      <c r="BL256" s="16" t="s">
        <v>168</v>
      </c>
      <c r="BM256" s="252" t="s">
        <v>994</v>
      </c>
    </row>
    <row r="257" s="2" customFormat="1">
      <c r="A257" s="37"/>
      <c r="B257" s="38"/>
      <c r="C257" s="39"/>
      <c r="D257" s="254" t="s">
        <v>170</v>
      </c>
      <c r="E257" s="39"/>
      <c r="F257" s="255" t="s">
        <v>995</v>
      </c>
      <c r="G257" s="39"/>
      <c r="H257" s="39"/>
      <c r="I257" s="209"/>
      <c r="J257" s="39"/>
      <c r="K257" s="39"/>
      <c r="L257" s="43"/>
      <c r="M257" s="256"/>
      <c r="N257" s="257"/>
      <c r="O257" s="90"/>
      <c r="P257" s="90"/>
      <c r="Q257" s="90"/>
      <c r="R257" s="90"/>
      <c r="S257" s="90"/>
      <c r="T257" s="91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170</v>
      </c>
      <c r="AU257" s="16" t="s">
        <v>82</v>
      </c>
    </row>
    <row r="258" s="2" customFormat="1">
      <c r="A258" s="37"/>
      <c r="B258" s="38"/>
      <c r="C258" s="39"/>
      <c r="D258" s="258" t="s">
        <v>172</v>
      </c>
      <c r="E258" s="39"/>
      <c r="F258" s="259" t="s">
        <v>996</v>
      </c>
      <c r="G258" s="39"/>
      <c r="H258" s="39"/>
      <c r="I258" s="209"/>
      <c r="J258" s="39"/>
      <c r="K258" s="39"/>
      <c r="L258" s="43"/>
      <c r="M258" s="256"/>
      <c r="N258" s="257"/>
      <c r="O258" s="90"/>
      <c r="P258" s="90"/>
      <c r="Q258" s="90"/>
      <c r="R258" s="90"/>
      <c r="S258" s="90"/>
      <c r="T258" s="91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172</v>
      </c>
      <c r="AU258" s="16" t="s">
        <v>82</v>
      </c>
    </row>
    <row r="259" s="13" customFormat="1">
      <c r="A259" s="13"/>
      <c r="B259" s="260"/>
      <c r="C259" s="261"/>
      <c r="D259" s="254" t="s">
        <v>174</v>
      </c>
      <c r="E259" s="262" t="s">
        <v>1</v>
      </c>
      <c r="F259" s="263" t="s">
        <v>967</v>
      </c>
      <c r="G259" s="261"/>
      <c r="H259" s="264">
        <v>78</v>
      </c>
      <c r="I259" s="265"/>
      <c r="J259" s="261"/>
      <c r="K259" s="261"/>
      <c r="L259" s="266"/>
      <c r="M259" s="267"/>
      <c r="N259" s="268"/>
      <c r="O259" s="268"/>
      <c r="P259" s="268"/>
      <c r="Q259" s="268"/>
      <c r="R259" s="268"/>
      <c r="S259" s="268"/>
      <c r="T259" s="26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70" t="s">
        <v>174</v>
      </c>
      <c r="AU259" s="270" t="s">
        <v>82</v>
      </c>
      <c r="AV259" s="13" t="s">
        <v>82</v>
      </c>
      <c r="AW259" s="13" t="s">
        <v>30</v>
      </c>
      <c r="AX259" s="13" t="s">
        <v>80</v>
      </c>
      <c r="AY259" s="270" t="s">
        <v>161</v>
      </c>
    </row>
    <row r="260" s="2" customFormat="1" ht="16.5" customHeight="1">
      <c r="A260" s="37"/>
      <c r="B260" s="38"/>
      <c r="C260" s="272" t="s">
        <v>351</v>
      </c>
      <c r="D260" s="272" t="s">
        <v>214</v>
      </c>
      <c r="E260" s="273" t="s">
        <v>997</v>
      </c>
      <c r="F260" s="274" t="s">
        <v>998</v>
      </c>
      <c r="G260" s="275" t="s">
        <v>166</v>
      </c>
      <c r="H260" s="276">
        <v>78</v>
      </c>
      <c r="I260" s="277"/>
      <c r="J260" s="278">
        <f>ROUND(I260*H260,2)</f>
        <v>0</v>
      </c>
      <c r="K260" s="274" t="s">
        <v>167</v>
      </c>
      <c r="L260" s="279"/>
      <c r="M260" s="280" t="s">
        <v>1</v>
      </c>
      <c r="N260" s="281" t="s">
        <v>38</v>
      </c>
      <c r="O260" s="90"/>
      <c r="P260" s="250">
        <f>O260*H260</f>
        <v>0</v>
      </c>
      <c r="Q260" s="250">
        <v>0.027</v>
      </c>
      <c r="R260" s="250">
        <f>Q260*H260</f>
        <v>2.1059999999999999</v>
      </c>
      <c r="S260" s="250">
        <v>0</v>
      </c>
      <c r="T260" s="25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52" t="s">
        <v>217</v>
      </c>
      <c r="AT260" s="252" t="s">
        <v>214</v>
      </c>
      <c r="AU260" s="252" t="s">
        <v>82</v>
      </c>
      <c r="AY260" s="16" t="s">
        <v>161</v>
      </c>
      <c r="BE260" s="253">
        <f>IF(N260="základní",J260,0)</f>
        <v>0</v>
      </c>
      <c r="BF260" s="253">
        <f>IF(N260="snížená",J260,0)</f>
        <v>0</v>
      </c>
      <c r="BG260" s="253">
        <f>IF(N260="zákl. přenesená",J260,0)</f>
        <v>0</v>
      </c>
      <c r="BH260" s="253">
        <f>IF(N260="sníž. přenesená",J260,0)</f>
        <v>0</v>
      </c>
      <c r="BI260" s="253">
        <f>IF(N260="nulová",J260,0)</f>
        <v>0</v>
      </c>
      <c r="BJ260" s="16" t="s">
        <v>80</v>
      </c>
      <c r="BK260" s="253">
        <f>ROUND(I260*H260,2)</f>
        <v>0</v>
      </c>
      <c r="BL260" s="16" t="s">
        <v>168</v>
      </c>
      <c r="BM260" s="252" t="s">
        <v>999</v>
      </c>
    </row>
    <row r="261" s="2" customFormat="1">
      <c r="A261" s="37"/>
      <c r="B261" s="38"/>
      <c r="C261" s="39"/>
      <c r="D261" s="254" t="s">
        <v>170</v>
      </c>
      <c r="E261" s="39"/>
      <c r="F261" s="255" t="s">
        <v>998</v>
      </c>
      <c r="G261" s="39"/>
      <c r="H261" s="39"/>
      <c r="I261" s="209"/>
      <c r="J261" s="39"/>
      <c r="K261" s="39"/>
      <c r="L261" s="43"/>
      <c r="M261" s="256"/>
      <c r="N261" s="257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170</v>
      </c>
      <c r="AU261" s="16" t="s">
        <v>82</v>
      </c>
    </row>
    <row r="262" s="13" customFormat="1">
      <c r="A262" s="13"/>
      <c r="B262" s="260"/>
      <c r="C262" s="261"/>
      <c r="D262" s="254" t="s">
        <v>174</v>
      </c>
      <c r="E262" s="262" t="s">
        <v>1</v>
      </c>
      <c r="F262" s="263" t="s">
        <v>967</v>
      </c>
      <c r="G262" s="261"/>
      <c r="H262" s="264">
        <v>78</v>
      </c>
      <c r="I262" s="265"/>
      <c r="J262" s="261"/>
      <c r="K262" s="261"/>
      <c r="L262" s="266"/>
      <c r="M262" s="267"/>
      <c r="N262" s="268"/>
      <c r="O262" s="268"/>
      <c r="P262" s="268"/>
      <c r="Q262" s="268"/>
      <c r="R262" s="268"/>
      <c r="S262" s="268"/>
      <c r="T262" s="26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70" t="s">
        <v>174</v>
      </c>
      <c r="AU262" s="270" t="s">
        <v>82</v>
      </c>
      <c r="AV262" s="13" t="s">
        <v>82</v>
      </c>
      <c r="AW262" s="13" t="s">
        <v>30</v>
      </c>
      <c r="AX262" s="13" t="s">
        <v>80</v>
      </c>
      <c r="AY262" s="270" t="s">
        <v>161</v>
      </c>
    </row>
    <row r="263" s="2" customFormat="1" ht="21.75" customHeight="1">
      <c r="A263" s="37"/>
      <c r="B263" s="38"/>
      <c r="C263" s="241" t="s">
        <v>361</v>
      </c>
      <c r="D263" s="241" t="s">
        <v>163</v>
      </c>
      <c r="E263" s="242" t="s">
        <v>283</v>
      </c>
      <c r="F263" s="243" t="s">
        <v>284</v>
      </c>
      <c r="G263" s="244" t="s">
        <v>285</v>
      </c>
      <c r="H263" s="245">
        <v>57</v>
      </c>
      <c r="I263" s="246"/>
      <c r="J263" s="247">
        <f>ROUND(I263*H263,2)</f>
        <v>0</v>
      </c>
      <c r="K263" s="243" t="s">
        <v>167</v>
      </c>
      <c r="L263" s="43"/>
      <c r="M263" s="248" t="s">
        <v>1</v>
      </c>
      <c r="N263" s="249" t="s">
        <v>38</v>
      </c>
      <c r="O263" s="90"/>
      <c r="P263" s="250">
        <f>O263*H263</f>
        <v>0</v>
      </c>
      <c r="Q263" s="250">
        <v>0.0035999999999999999</v>
      </c>
      <c r="R263" s="250">
        <f>Q263*H263</f>
        <v>0.20519999999999999</v>
      </c>
      <c r="S263" s="250">
        <v>0</v>
      </c>
      <c r="T263" s="251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52" t="s">
        <v>168</v>
      </c>
      <c r="AT263" s="252" t="s">
        <v>163</v>
      </c>
      <c r="AU263" s="252" t="s">
        <v>82</v>
      </c>
      <c r="AY263" s="16" t="s">
        <v>161</v>
      </c>
      <c r="BE263" s="253">
        <f>IF(N263="základní",J263,0)</f>
        <v>0</v>
      </c>
      <c r="BF263" s="253">
        <f>IF(N263="snížená",J263,0)</f>
        <v>0</v>
      </c>
      <c r="BG263" s="253">
        <f>IF(N263="zákl. přenesená",J263,0)</f>
        <v>0</v>
      </c>
      <c r="BH263" s="253">
        <f>IF(N263="sníž. přenesená",J263,0)</f>
        <v>0</v>
      </c>
      <c r="BI263" s="253">
        <f>IF(N263="nulová",J263,0)</f>
        <v>0</v>
      </c>
      <c r="BJ263" s="16" t="s">
        <v>80</v>
      </c>
      <c r="BK263" s="253">
        <f>ROUND(I263*H263,2)</f>
        <v>0</v>
      </c>
      <c r="BL263" s="16" t="s">
        <v>168</v>
      </c>
      <c r="BM263" s="252" t="s">
        <v>286</v>
      </c>
    </row>
    <row r="264" s="2" customFormat="1">
      <c r="A264" s="37"/>
      <c r="B264" s="38"/>
      <c r="C264" s="39"/>
      <c r="D264" s="254" t="s">
        <v>170</v>
      </c>
      <c r="E264" s="39"/>
      <c r="F264" s="255" t="s">
        <v>287</v>
      </c>
      <c r="G264" s="39"/>
      <c r="H264" s="39"/>
      <c r="I264" s="209"/>
      <c r="J264" s="39"/>
      <c r="K264" s="39"/>
      <c r="L264" s="43"/>
      <c r="M264" s="256"/>
      <c r="N264" s="257"/>
      <c r="O264" s="90"/>
      <c r="P264" s="90"/>
      <c r="Q264" s="90"/>
      <c r="R264" s="90"/>
      <c r="S264" s="90"/>
      <c r="T264" s="91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170</v>
      </c>
      <c r="AU264" s="16" t="s">
        <v>82</v>
      </c>
    </row>
    <row r="265" s="2" customFormat="1">
      <c r="A265" s="37"/>
      <c r="B265" s="38"/>
      <c r="C265" s="39"/>
      <c r="D265" s="258" t="s">
        <v>172</v>
      </c>
      <c r="E265" s="39"/>
      <c r="F265" s="259" t="s">
        <v>288</v>
      </c>
      <c r="G265" s="39"/>
      <c r="H265" s="39"/>
      <c r="I265" s="209"/>
      <c r="J265" s="39"/>
      <c r="K265" s="39"/>
      <c r="L265" s="43"/>
      <c r="M265" s="256"/>
      <c r="N265" s="257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172</v>
      </c>
      <c r="AU265" s="16" t="s">
        <v>82</v>
      </c>
    </row>
    <row r="266" s="13" customFormat="1">
      <c r="A266" s="13"/>
      <c r="B266" s="260"/>
      <c r="C266" s="261"/>
      <c r="D266" s="254" t="s">
        <v>174</v>
      </c>
      <c r="E266" s="262" t="s">
        <v>1</v>
      </c>
      <c r="F266" s="263" t="s">
        <v>1000</v>
      </c>
      <c r="G266" s="261"/>
      <c r="H266" s="264">
        <v>57</v>
      </c>
      <c r="I266" s="265"/>
      <c r="J266" s="261"/>
      <c r="K266" s="261"/>
      <c r="L266" s="266"/>
      <c r="M266" s="267"/>
      <c r="N266" s="268"/>
      <c r="O266" s="268"/>
      <c r="P266" s="268"/>
      <c r="Q266" s="268"/>
      <c r="R266" s="268"/>
      <c r="S266" s="268"/>
      <c r="T266" s="26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70" t="s">
        <v>174</v>
      </c>
      <c r="AU266" s="270" t="s">
        <v>82</v>
      </c>
      <c r="AV266" s="13" t="s">
        <v>82</v>
      </c>
      <c r="AW266" s="13" t="s">
        <v>30</v>
      </c>
      <c r="AX266" s="13" t="s">
        <v>80</v>
      </c>
      <c r="AY266" s="270" t="s">
        <v>161</v>
      </c>
    </row>
    <row r="267" s="12" customFormat="1" ht="22.8" customHeight="1">
      <c r="A267" s="12"/>
      <c r="B267" s="225"/>
      <c r="C267" s="226"/>
      <c r="D267" s="227" t="s">
        <v>72</v>
      </c>
      <c r="E267" s="239" t="s">
        <v>217</v>
      </c>
      <c r="F267" s="239" t="s">
        <v>290</v>
      </c>
      <c r="G267" s="226"/>
      <c r="H267" s="226"/>
      <c r="I267" s="229"/>
      <c r="J267" s="240">
        <f>BK267</f>
        <v>0</v>
      </c>
      <c r="K267" s="226"/>
      <c r="L267" s="231"/>
      <c r="M267" s="232"/>
      <c r="N267" s="233"/>
      <c r="O267" s="233"/>
      <c r="P267" s="234">
        <f>SUM(P268:P280)</f>
        <v>0</v>
      </c>
      <c r="Q267" s="233"/>
      <c r="R267" s="234">
        <f>SUM(R268:R280)</f>
        <v>1.6095199999999998</v>
      </c>
      <c r="S267" s="233"/>
      <c r="T267" s="235">
        <f>SUM(T268:T280)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36" t="s">
        <v>80</v>
      </c>
      <c r="AT267" s="237" t="s">
        <v>72</v>
      </c>
      <c r="AU267" s="237" t="s">
        <v>80</v>
      </c>
      <c r="AY267" s="236" t="s">
        <v>161</v>
      </c>
      <c r="BK267" s="238">
        <f>SUM(BK268:BK280)</f>
        <v>0</v>
      </c>
    </row>
    <row r="268" s="2" customFormat="1" ht="24.15" customHeight="1">
      <c r="A268" s="37"/>
      <c r="B268" s="38"/>
      <c r="C268" s="241" t="s">
        <v>368</v>
      </c>
      <c r="D268" s="241" t="s">
        <v>163</v>
      </c>
      <c r="E268" s="242" t="s">
        <v>522</v>
      </c>
      <c r="F268" s="243" t="s">
        <v>523</v>
      </c>
      <c r="G268" s="244" t="s">
        <v>285</v>
      </c>
      <c r="H268" s="245">
        <v>2</v>
      </c>
      <c r="I268" s="246"/>
      <c r="J268" s="247">
        <f>ROUND(I268*H268,2)</f>
        <v>0</v>
      </c>
      <c r="K268" s="243" t="s">
        <v>167</v>
      </c>
      <c r="L268" s="43"/>
      <c r="M268" s="248" t="s">
        <v>1</v>
      </c>
      <c r="N268" s="249" t="s">
        <v>38</v>
      </c>
      <c r="O268" s="90"/>
      <c r="P268" s="250">
        <f>O268*H268</f>
        <v>0</v>
      </c>
      <c r="Q268" s="250">
        <v>1.0000000000000001E-05</v>
      </c>
      <c r="R268" s="250">
        <f>Q268*H268</f>
        <v>2.0000000000000002E-05</v>
      </c>
      <c r="S268" s="250">
        <v>0</v>
      </c>
      <c r="T268" s="25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52" t="s">
        <v>168</v>
      </c>
      <c r="AT268" s="252" t="s">
        <v>163</v>
      </c>
      <c r="AU268" s="252" t="s">
        <v>82</v>
      </c>
      <c r="AY268" s="16" t="s">
        <v>161</v>
      </c>
      <c r="BE268" s="253">
        <f>IF(N268="základní",J268,0)</f>
        <v>0</v>
      </c>
      <c r="BF268" s="253">
        <f>IF(N268="snížená",J268,0)</f>
        <v>0</v>
      </c>
      <c r="BG268" s="253">
        <f>IF(N268="zákl. přenesená",J268,0)</f>
        <v>0</v>
      </c>
      <c r="BH268" s="253">
        <f>IF(N268="sníž. přenesená",J268,0)</f>
        <v>0</v>
      </c>
      <c r="BI268" s="253">
        <f>IF(N268="nulová",J268,0)</f>
        <v>0</v>
      </c>
      <c r="BJ268" s="16" t="s">
        <v>80</v>
      </c>
      <c r="BK268" s="253">
        <f>ROUND(I268*H268,2)</f>
        <v>0</v>
      </c>
      <c r="BL268" s="16" t="s">
        <v>168</v>
      </c>
      <c r="BM268" s="252" t="s">
        <v>1001</v>
      </c>
    </row>
    <row r="269" s="2" customFormat="1">
      <c r="A269" s="37"/>
      <c r="B269" s="38"/>
      <c r="C269" s="39"/>
      <c r="D269" s="254" t="s">
        <v>170</v>
      </c>
      <c r="E269" s="39"/>
      <c r="F269" s="255" t="s">
        <v>525</v>
      </c>
      <c r="G269" s="39"/>
      <c r="H269" s="39"/>
      <c r="I269" s="209"/>
      <c r="J269" s="39"/>
      <c r="K269" s="39"/>
      <c r="L269" s="43"/>
      <c r="M269" s="256"/>
      <c r="N269" s="257"/>
      <c r="O269" s="90"/>
      <c r="P269" s="90"/>
      <c r="Q269" s="90"/>
      <c r="R269" s="90"/>
      <c r="S269" s="90"/>
      <c r="T269" s="91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170</v>
      </c>
      <c r="AU269" s="16" t="s">
        <v>82</v>
      </c>
    </row>
    <row r="270" s="2" customFormat="1">
      <c r="A270" s="37"/>
      <c r="B270" s="38"/>
      <c r="C270" s="39"/>
      <c r="D270" s="258" t="s">
        <v>172</v>
      </c>
      <c r="E270" s="39"/>
      <c r="F270" s="259" t="s">
        <v>526</v>
      </c>
      <c r="G270" s="39"/>
      <c r="H270" s="39"/>
      <c r="I270" s="209"/>
      <c r="J270" s="39"/>
      <c r="K270" s="39"/>
      <c r="L270" s="43"/>
      <c r="M270" s="256"/>
      <c r="N270" s="257"/>
      <c r="O270" s="90"/>
      <c r="P270" s="90"/>
      <c r="Q270" s="90"/>
      <c r="R270" s="90"/>
      <c r="S270" s="90"/>
      <c r="T270" s="91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6" t="s">
        <v>172</v>
      </c>
      <c r="AU270" s="16" t="s">
        <v>82</v>
      </c>
    </row>
    <row r="271" s="13" customFormat="1">
      <c r="A271" s="13"/>
      <c r="B271" s="260"/>
      <c r="C271" s="261"/>
      <c r="D271" s="254" t="s">
        <v>174</v>
      </c>
      <c r="E271" s="262" t="s">
        <v>1</v>
      </c>
      <c r="F271" s="263" t="s">
        <v>1002</v>
      </c>
      <c r="G271" s="261"/>
      <c r="H271" s="264">
        <v>2</v>
      </c>
      <c r="I271" s="265"/>
      <c r="J271" s="261"/>
      <c r="K271" s="261"/>
      <c r="L271" s="266"/>
      <c r="M271" s="267"/>
      <c r="N271" s="268"/>
      <c r="O271" s="268"/>
      <c r="P271" s="268"/>
      <c r="Q271" s="268"/>
      <c r="R271" s="268"/>
      <c r="S271" s="268"/>
      <c r="T271" s="26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70" t="s">
        <v>174</v>
      </c>
      <c r="AU271" s="270" t="s">
        <v>82</v>
      </c>
      <c r="AV271" s="13" t="s">
        <v>82</v>
      </c>
      <c r="AW271" s="13" t="s">
        <v>30</v>
      </c>
      <c r="AX271" s="13" t="s">
        <v>80</v>
      </c>
      <c r="AY271" s="270" t="s">
        <v>161</v>
      </c>
    </row>
    <row r="272" s="2" customFormat="1" ht="24.15" customHeight="1">
      <c r="A272" s="37"/>
      <c r="B272" s="38"/>
      <c r="C272" s="272" t="s">
        <v>373</v>
      </c>
      <c r="D272" s="272" t="s">
        <v>214</v>
      </c>
      <c r="E272" s="273" t="s">
        <v>528</v>
      </c>
      <c r="F272" s="274" t="s">
        <v>529</v>
      </c>
      <c r="G272" s="275" t="s">
        <v>285</v>
      </c>
      <c r="H272" s="276">
        <v>2</v>
      </c>
      <c r="I272" s="277"/>
      <c r="J272" s="278">
        <f>ROUND(I272*H272,2)</f>
        <v>0</v>
      </c>
      <c r="K272" s="274" t="s">
        <v>167</v>
      </c>
      <c r="L272" s="279"/>
      <c r="M272" s="280" t="s">
        <v>1</v>
      </c>
      <c r="N272" s="281" t="s">
        <v>38</v>
      </c>
      <c r="O272" s="90"/>
      <c r="P272" s="250">
        <f>O272*H272</f>
        <v>0</v>
      </c>
      <c r="Q272" s="250">
        <v>0.0030999999999999999</v>
      </c>
      <c r="R272" s="250">
        <f>Q272*H272</f>
        <v>0.0061999999999999998</v>
      </c>
      <c r="S272" s="250">
        <v>0</v>
      </c>
      <c r="T272" s="25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52" t="s">
        <v>217</v>
      </c>
      <c r="AT272" s="252" t="s">
        <v>214</v>
      </c>
      <c r="AU272" s="252" t="s">
        <v>82</v>
      </c>
      <c r="AY272" s="16" t="s">
        <v>161</v>
      </c>
      <c r="BE272" s="253">
        <f>IF(N272="základní",J272,0)</f>
        <v>0</v>
      </c>
      <c r="BF272" s="253">
        <f>IF(N272="snížená",J272,0)</f>
        <v>0</v>
      </c>
      <c r="BG272" s="253">
        <f>IF(N272="zákl. přenesená",J272,0)</f>
        <v>0</v>
      </c>
      <c r="BH272" s="253">
        <f>IF(N272="sníž. přenesená",J272,0)</f>
        <v>0</v>
      </c>
      <c r="BI272" s="253">
        <f>IF(N272="nulová",J272,0)</f>
        <v>0</v>
      </c>
      <c r="BJ272" s="16" t="s">
        <v>80</v>
      </c>
      <c r="BK272" s="253">
        <f>ROUND(I272*H272,2)</f>
        <v>0</v>
      </c>
      <c r="BL272" s="16" t="s">
        <v>168</v>
      </c>
      <c r="BM272" s="252" t="s">
        <v>1003</v>
      </c>
    </row>
    <row r="273" s="2" customFormat="1">
      <c r="A273" s="37"/>
      <c r="B273" s="38"/>
      <c r="C273" s="39"/>
      <c r="D273" s="254" t="s">
        <v>170</v>
      </c>
      <c r="E273" s="39"/>
      <c r="F273" s="255" t="s">
        <v>529</v>
      </c>
      <c r="G273" s="39"/>
      <c r="H273" s="39"/>
      <c r="I273" s="209"/>
      <c r="J273" s="39"/>
      <c r="K273" s="39"/>
      <c r="L273" s="43"/>
      <c r="M273" s="256"/>
      <c r="N273" s="257"/>
      <c r="O273" s="90"/>
      <c r="P273" s="90"/>
      <c r="Q273" s="90"/>
      <c r="R273" s="90"/>
      <c r="S273" s="90"/>
      <c r="T273" s="91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6" t="s">
        <v>170</v>
      </c>
      <c r="AU273" s="16" t="s">
        <v>82</v>
      </c>
    </row>
    <row r="274" s="2" customFormat="1" ht="21.75" customHeight="1">
      <c r="A274" s="37"/>
      <c r="B274" s="38"/>
      <c r="C274" s="241" t="s">
        <v>379</v>
      </c>
      <c r="D274" s="241" t="s">
        <v>163</v>
      </c>
      <c r="E274" s="242" t="s">
        <v>292</v>
      </c>
      <c r="F274" s="243" t="s">
        <v>293</v>
      </c>
      <c r="G274" s="244" t="s">
        <v>294</v>
      </c>
      <c r="H274" s="245">
        <v>1</v>
      </c>
      <c r="I274" s="246"/>
      <c r="J274" s="247">
        <f>ROUND(I274*H274,2)</f>
        <v>0</v>
      </c>
      <c r="K274" s="243" t="s">
        <v>1</v>
      </c>
      <c r="L274" s="43"/>
      <c r="M274" s="248" t="s">
        <v>1</v>
      </c>
      <c r="N274" s="249" t="s">
        <v>38</v>
      </c>
      <c r="O274" s="90"/>
      <c r="P274" s="250">
        <f>O274*H274</f>
        <v>0</v>
      </c>
      <c r="Q274" s="250">
        <v>0.34089999999999998</v>
      </c>
      <c r="R274" s="250">
        <f>Q274*H274</f>
        <v>0.34089999999999998</v>
      </c>
      <c r="S274" s="250">
        <v>0</v>
      </c>
      <c r="T274" s="25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52" t="s">
        <v>168</v>
      </c>
      <c r="AT274" s="252" t="s">
        <v>163</v>
      </c>
      <c r="AU274" s="252" t="s">
        <v>82</v>
      </c>
      <c r="AY274" s="16" t="s">
        <v>161</v>
      </c>
      <c r="BE274" s="253">
        <f>IF(N274="základní",J274,0)</f>
        <v>0</v>
      </c>
      <c r="BF274" s="253">
        <f>IF(N274="snížená",J274,0)</f>
        <v>0</v>
      </c>
      <c r="BG274" s="253">
        <f>IF(N274="zákl. přenesená",J274,0)</f>
        <v>0</v>
      </c>
      <c r="BH274" s="253">
        <f>IF(N274="sníž. přenesená",J274,0)</f>
        <v>0</v>
      </c>
      <c r="BI274" s="253">
        <f>IF(N274="nulová",J274,0)</f>
        <v>0</v>
      </c>
      <c r="BJ274" s="16" t="s">
        <v>80</v>
      </c>
      <c r="BK274" s="253">
        <f>ROUND(I274*H274,2)</f>
        <v>0</v>
      </c>
      <c r="BL274" s="16" t="s">
        <v>168</v>
      </c>
      <c r="BM274" s="252" t="s">
        <v>1004</v>
      </c>
    </row>
    <row r="275" s="2" customFormat="1">
      <c r="A275" s="37"/>
      <c r="B275" s="38"/>
      <c r="C275" s="39"/>
      <c r="D275" s="254" t="s">
        <v>170</v>
      </c>
      <c r="E275" s="39"/>
      <c r="F275" s="255" t="s">
        <v>296</v>
      </c>
      <c r="G275" s="39"/>
      <c r="H275" s="39"/>
      <c r="I275" s="209"/>
      <c r="J275" s="39"/>
      <c r="K275" s="39"/>
      <c r="L275" s="43"/>
      <c r="M275" s="256"/>
      <c r="N275" s="257"/>
      <c r="O275" s="90"/>
      <c r="P275" s="90"/>
      <c r="Q275" s="90"/>
      <c r="R275" s="90"/>
      <c r="S275" s="90"/>
      <c r="T275" s="91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170</v>
      </c>
      <c r="AU275" s="16" t="s">
        <v>82</v>
      </c>
    </row>
    <row r="276" s="13" customFormat="1">
      <c r="A276" s="13"/>
      <c r="B276" s="260"/>
      <c r="C276" s="261"/>
      <c r="D276" s="254" t="s">
        <v>174</v>
      </c>
      <c r="E276" s="262" t="s">
        <v>1</v>
      </c>
      <c r="F276" s="263" t="s">
        <v>297</v>
      </c>
      <c r="G276" s="261"/>
      <c r="H276" s="264">
        <v>1</v>
      </c>
      <c r="I276" s="265"/>
      <c r="J276" s="261"/>
      <c r="K276" s="261"/>
      <c r="L276" s="266"/>
      <c r="M276" s="267"/>
      <c r="N276" s="268"/>
      <c r="O276" s="268"/>
      <c r="P276" s="268"/>
      <c r="Q276" s="268"/>
      <c r="R276" s="268"/>
      <c r="S276" s="268"/>
      <c r="T276" s="26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70" t="s">
        <v>174</v>
      </c>
      <c r="AU276" s="270" t="s">
        <v>82</v>
      </c>
      <c r="AV276" s="13" t="s">
        <v>82</v>
      </c>
      <c r="AW276" s="13" t="s">
        <v>30</v>
      </c>
      <c r="AX276" s="13" t="s">
        <v>80</v>
      </c>
      <c r="AY276" s="270" t="s">
        <v>161</v>
      </c>
    </row>
    <row r="277" s="2" customFormat="1" ht="24.15" customHeight="1">
      <c r="A277" s="37"/>
      <c r="B277" s="38"/>
      <c r="C277" s="241" t="s">
        <v>386</v>
      </c>
      <c r="D277" s="241" t="s">
        <v>163</v>
      </c>
      <c r="E277" s="242" t="s">
        <v>305</v>
      </c>
      <c r="F277" s="243" t="s">
        <v>306</v>
      </c>
      <c r="G277" s="244" t="s">
        <v>294</v>
      </c>
      <c r="H277" s="245">
        <v>3</v>
      </c>
      <c r="I277" s="246"/>
      <c r="J277" s="247">
        <f>ROUND(I277*H277,2)</f>
        <v>0</v>
      </c>
      <c r="K277" s="243" t="s">
        <v>167</v>
      </c>
      <c r="L277" s="43"/>
      <c r="M277" s="248" t="s">
        <v>1</v>
      </c>
      <c r="N277" s="249" t="s">
        <v>38</v>
      </c>
      <c r="O277" s="90"/>
      <c r="P277" s="250">
        <f>O277*H277</f>
        <v>0</v>
      </c>
      <c r="Q277" s="250">
        <v>0.42080000000000001</v>
      </c>
      <c r="R277" s="250">
        <f>Q277*H277</f>
        <v>1.2624</v>
      </c>
      <c r="S277" s="250">
        <v>0</v>
      </c>
      <c r="T277" s="251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52" t="s">
        <v>168</v>
      </c>
      <c r="AT277" s="252" t="s">
        <v>163</v>
      </c>
      <c r="AU277" s="252" t="s">
        <v>82</v>
      </c>
      <c r="AY277" s="16" t="s">
        <v>161</v>
      </c>
      <c r="BE277" s="253">
        <f>IF(N277="základní",J277,0)</f>
        <v>0</v>
      </c>
      <c r="BF277" s="253">
        <f>IF(N277="snížená",J277,0)</f>
        <v>0</v>
      </c>
      <c r="BG277" s="253">
        <f>IF(N277="zákl. přenesená",J277,0)</f>
        <v>0</v>
      </c>
      <c r="BH277" s="253">
        <f>IF(N277="sníž. přenesená",J277,0)</f>
        <v>0</v>
      </c>
      <c r="BI277" s="253">
        <f>IF(N277="nulová",J277,0)</f>
        <v>0</v>
      </c>
      <c r="BJ277" s="16" t="s">
        <v>80</v>
      </c>
      <c r="BK277" s="253">
        <f>ROUND(I277*H277,2)</f>
        <v>0</v>
      </c>
      <c r="BL277" s="16" t="s">
        <v>168</v>
      </c>
      <c r="BM277" s="252" t="s">
        <v>307</v>
      </c>
    </row>
    <row r="278" s="2" customFormat="1">
      <c r="A278" s="37"/>
      <c r="B278" s="38"/>
      <c r="C278" s="39"/>
      <c r="D278" s="254" t="s">
        <v>170</v>
      </c>
      <c r="E278" s="39"/>
      <c r="F278" s="255" t="s">
        <v>306</v>
      </c>
      <c r="G278" s="39"/>
      <c r="H278" s="39"/>
      <c r="I278" s="209"/>
      <c r="J278" s="39"/>
      <c r="K278" s="39"/>
      <c r="L278" s="43"/>
      <c r="M278" s="256"/>
      <c r="N278" s="257"/>
      <c r="O278" s="90"/>
      <c r="P278" s="90"/>
      <c r="Q278" s="90"/>
      <c r="R278" s="90"/>
      <c r="S278" s="90"/>
      <c r="T278" s="91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170</v>
      </c>
      <c r="AU278" s="16" t="s">
        <v>82</v>
      </c>
    </row>
    <row r="279" s="2" customFormat="1">
      <c r="A279" s="37"/>
      <c r="B279" s="38"/>
      <c r="C279" s="39"/>
      <c r="D279" s="258" t="s">
        <v>172</v>
      </c>
      <c r="E279" s="39"/>
      <c r="F279" s="259" t="s">
        <v>308</v>
      </c>
      <c r="G279" s="39"/>
      <c r="H279" s="39"/>
      <c r="I279" s="209"/>
      <c r="J279" s="39"/>
      <c r="K279" s="39"/>
      <c r="L279" s="43"/>
      <c r="M279" s="256"/>
      <c r="N279" s="257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172</v>
      </c>
      <c r="AU279" s="16" t="s">
        <v>82</v>
      </c>
    </row>
    <row r="280" s="13" customFormat="1">
      <c r="A280" s="13"/>
      <c r="B280" s="260"/>
      <c r="C280" s="261"/>
      <c r="D280" s="254" t="s">
        <v>174</v>
      </c>
      <c r="E280" s="262" t="s">
        <v>1</v>
      </c>
      <c r="F280" s="263" t="s">
        <v>1005</v>
      </c>
      <c r="G280" s="261"/>
      <c r="H280" s="264">
        <v>3</v>
      </c>
      <c r="I280" s="265"/>
      <c r="J280" s="261"/>
      <c r="K280" s="261"/>
      <c r="L280" s="266"/>
      <c r="M280" s="267"/>
      <c r="N280" s="268"/>
      <c r="O280" s="268"/>
      <c r="P280" s="268"/>
      <c r="Q280" s="268"/>
      <c r="R280" s="268"/>
      <c r="S280" s="268"/>
      <c r="T280" s="26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70" t="s">
        <v>174</v>
      </c>
      <c r="AU280" s="270" t="s">
        <v>82</v>
      </c>
      <c r="AV280" s="13" t="s">
        <v>82</v>
      </c>
      <c r="AW280" s="13" t="s">
        <v>30</v>
      </c>
      <c r="AX280" s="13" t="s">
        <v>80</v>
      </c>
      <c r="AY280" s="270" t="s">
        <v>161</v>
      </c>
    </row>
    <row r="281" s="12" customFormat="1" ht="22.8" customHeight="1">
      <c r="A281" s="12"/>
      <c r="B281" s="225"/>
      <c r="C281" s="226"/>
      <c r="D281" s="227" t="s">
        <v>72</v>
      </c>
      <c r="E281" s="239" t="s">
        <v>227</v>
      </c>
      <c r="F281" s="239" t="s">
        <v>316</v>
      </c>
      <c r="G281" s="226"/>
      <c r="H281" s="226"/>
      <c r="I281" s="229"/>
      <c r="J281" s="240">
        <f>BK281</f>
        <v>0</v>
      </c>
      <c r="K281" s="226"/>
      <c r="L281" s="231"/>
      <c r="M281" s="232"/>
      <c r="N281" s="233"/>
      <c r="O281" s="233"/>
      <c r="P281" s="234">
        <f>SUM(P282:P308)</f>
        <v>0</v>
      </c>
      <c r="Q281" s="233"/>
      <c r="R281" s="234">
        <f>SUM(R282:R308)</f>
        <v>25.22296</v>
      </c>
      <c r="S281" s="233"/>
      <c r="T281" s="235">
        <f>SUM(T282:T308)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36" t="s">
        <v>80</v>
      </c>
      <c r="AT281" s="237" t="s">
        <v>72</v>
      </c>
      <c r="AU281" s="237" t="s">
        <v>80</v>
      </c>
      <c r="AY281" s="236" t="s">
        <v>161</v>
      </c>
      <c r="BK281" s="238">
        <f>SUM(BK282:BK308)</f>
        <v>0</v>
      </c>
    </row>
    <row r="282" s="2" customFormat="1" ht="33" customHeight="1">
      <c r="A282" s="37"/>
      <c r="B282" s="38"/>
      <c r="C282" s="241" t="s">
        <v>393</v>
      </c>
      <c r="D282" s="241" t="s">
        <v>163</v>
      </c>
      <c r="E282" s="242" t="s">
        <v>318</v>
      </c>
      <c r="F282" s="243" t="s">
        <v>319</v>
      </c>
      <c r="G282" s="244" t="s">
        <v>285</v>
      </c>
      <c r="H282" s="245">
        <v>97</v>
      </c>
      <c r="I282" s="246"/>
      <c r="J282" s="247">
        <f>ROUND(I282*H282,2)</f>
        <v>0</v>
      </c>
      <c r="K282" s="243" t="s">
        <v>167</v>
      </c>
      <c r="L282" s="43"/>
      <c r="M282" s="248" t="s">
        <v>1</v>
      </c>
      <c r="N282" s="249" t="s">
        <v>38</v>
      </c>
      <c r="O282" s="90"/>
      <c r="P282" s="250">
        <f>O282*H282</f>
        <v>0</v>
      </c>
      <c r="Q282" s="250">
        <v>0.15540000000000001</v>
      </c>
      <c r="R282" s="250">
        <f>Q282*H282</f>
        <v>15.0738</v>
      </c>
      <c r="S282" s="250">
        <v>0</v>
      </c>
      <c r="T282" s="251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52" t="s">
        <v>168</v>
      </c>
      <c r="AT282" s="252" t="s">
        <v>163</v>
      </c>
      <c r="AU282" s="252" t="s">
        <v>82</v>
      </c>
      <c r="AY282" s="16" t="s">
        <v>161</v>
      </c>
      <c r="BE282" s="253">
        <f>IF(N282="základní",J282,0)</f>
        <v>0</v>
      </c>
      <c r="BF282" s="253">
        <f>IF(N282="snížená",J282,0)</f>
        <v>0</v>
      </c>
      <c r="BG282" s="253">
        <f>IF(N282="zákl. přenesená",J282,0)</f>
        <v>0</v>
      </c>
      <c r="BH282" s="253">
        <f>IF(N282="sníž. přenesená",J282,0)</f>
        <v>0</v>
      </c>
      <c r="BI282" s="253">
        <f>IF(N282="nulová",J282,0)</f>
        <v>0</v>
      </c>
      <c r="BJ282" s="16" t="s">
        <v>80</v>
      </c>
      <c r="BK282" s="253">
        <f>ROUND(I282*H282,2)</f>
        <v>0</v>
      </c>
      <c r="BL282" s="16" t="s">
        <v>168</v>
      </c>
      <c r="BM282" s="252" t="s">
        <v>320</v>
      </c>
    </row>
    <row r="283" s="2" customFormat="1">
      <c r="A283" s="37"/>
      <c r="B283" s="38"/>
      <c r="C283" s="39"/>
      <c r="D283" s="254" t="s">
        <v>170</v>
      </c>
      <c r="E283" s="39"/>
      <c r="F283" s="255" t="s">
        <v>321</v>
      </c>
      <c r="G283" s="39"/>
      <c r="H283" s="39"/>
      <c r="I283" s="209"/>
      <c r="J283" s="39"/>
      <c r="K283" s="39"/>
      <c r="L283" s="43"/>
      <c r="M283" s="256"/>
      <c r="N283" s="257"/>
      <c r="O283" s="90"/>
      <c r="P283" s="90"/>
      <c r="Q283" s="90"/>
      <c r="R283" s="90"/>
      <c r="S283" s="90"/>
      <c r="T283" s="91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6" t="s">
        <v>170</v>
      </c>
      <c r="AU283" s="16" t="s">
        <v>82</v>
      </c>
    </row>
    <row r="284" s="2" customFormat="1">
      <c r="A284" s="37"/>
      <c r="B284" s="38"/>
      <c r="C284" s="39"/>
      <c r="D284" s="258" t="s">
        <v>172</v>
      </c>
      <c r="E284" s="39"/>
      <c r="F284" s="259" t="s">
        <v>322</v>
      </c>
      <c r="G284" s="39"/>
      <c r="H284" s="39"/>
      <c r="I284" s="209"/>
      <c r="J284" s="39"/>
      <c r="K284" s="39"/>
      <c r="L284" s="43"/>
      <c r="M284" s="256"/>
      <c r="N284" s="257"/>
      <c r="O284" s="90"/>
      <c r="P284" s="90"/>
      <c r="Q284" s="90"/>
      <c r="R284" s="90"/>
      <c r="S284" s="90"/>
      <c r="T284" s="91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172</v>
      </c>
      <c r="AU284" s="16" t="s">
        <v>82</v>
      </c>
    </row>
    <row r="285" s="13" customFormat="1">
      <c r="A285" s="13"/>
      <c r="B285" s="260"/>
      <c r="C285" s="261"/>
      <c r="D285" s="254" t="s">
        <v>174</v>
      </c>
      <c r="E285" s="262" t="s">
        <v>1</v>
      </c>
      <c r="F285" s="263" t="s">
        <v>1006</v>
      </c>
      <c r="G285" s="261"/>
      <c r="H285" s="264">
        <v>97</v>
      </c>
      <c r="I285" s="265"/>
      <c r="J285" s="261"/>
      <c r="K285" s="261"/>
      <c r="L285" s="266"/>
      <c r="M285" s="267"/>
      <c r="N285" s="268"/>
      <c r="O285" s="268"/>
      <c r="P285" s="268"/>
      <c r="Q285" s="268"/>
      <c r="R285" s="268"/>
      <c r="S285" s="268"/>
      <c r="T285" s="26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70" t="s">
        <v>174</v>
      </c>
      <c r="AU285" s="270" t="s">
        <v>82</v>
      </c>
      <c r="AV285" s="13" t="s">
        <v>82</v>
      </c>
      <c r="AW285" s="13" t="s">
        <v>30</v>
      </c>
      <c r="AX285" s="13" t="s">
        <v>80</v>
      </c>
      <c r="AY285" s="270" t="s">
        <v>161</v>
      </c>
    </row>
    <row r="286" s="2" customFormat="1" ht="16.5" customHeight="1">
      <c r="A286" s="37"/>
      <c r="B286" s="38"/>
      <c r="C286" s="272" t="s">
        <v>399</v>
      </c>
      <c r="D286" s="272" t="s">
        <v>214</v>
      </c>
      <c r="E286" s="273" t="s">
        <v>325</v>
      </c>
      <c r="F286" s="274" t="s">
        <v>326</v>
      </c>
      <c r="G286" s="275" t="s">
        <v>285</v>
      </c>
      <c r="H286" s="276">
        <v>83</v>
      </c>
      <c r="I286" s="277"/>
      <c r="J286" s="278">
        <f>ROUND(I286*H286,2)</f>
        <v>0</v>
      </c>
      <c r="K286" s="274" t="s">
        <v>167</v>
      </c>
      <c r="L286" s="279"/>
      <c r="M286" s="280" t="s">
        <v>1</v>
      </c>
      <c r="N286" s="281" t="s">
        <v>38</v>
      </c>
      <c r="O286" s="90"/>
      <c r="P286" s="250">
        <f>O286*H286</f>
        <v>0</v>
      </c>
      <c r="Q286" s="250">
        <v>0.080000000000000002</v>
      </c>
      <c r="R286" s="250">
        <f>Q286*H286</f>
        <v>6.6400000000000006</v>
      </c>
      <c r="S286" s="250">
        <v>0</v>
      </c>
      <c r="T286" s="251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52" t="s">
        <v>217</v>
      </c>
      <c r="AT286" s="252" t="s">
        <v>214</v>
      </c>
      <c r="AU286" s="252" t="s">
        <v>82</v>
      </c>
      <c r="AY286" s="16" t="s">
        <v>161</v>
      </c>
      <c r="BE286" s="253">
        <f>IF(N286="základní",J286,0)</f>
        <v>0</v>
      </c>
      <c r="BF286" s="253">
        <f>IF(N286="snížená",J286,0)</f>
        <v>0</v>
      </c>
      <c r="BG286" s="253">
        <f>IF(N286="zákl. přenesená",J286,0)</f>
        <v>0</v>
      </c>
      <c r="BH286" s="253">
        <f>IF(N286="sníž. přenesená",J286,0)</f>
        <v>0</v>
      </c>
      <c r="BI286" s="253">
        <f>IF(N286="nulová",J286,0)</f>
        <v>0</v>
      </c>
      <c r="BJ286" s="16" t="s">
        <v>80</v>
      </c>
      <c r="BK286" s="253">
        <f>ROUND(I286*H286,2)</f>
        <v>0</v>
      </c>
      <c r="BL286" s="16" t="s">
        <v>168</v>
      </c>
      <c r="BM286" s="252" t="s">
        <v>327</v>
      </c>
    </row>
    <row r="287" s="2" customFormat="1">
      <c r="A287" s="37"/>
      <c r="B287" s="38"/>
      <c r="C287" s="39"/>
      <c r="D287" s="254" t="s">
        <v>170</v>
      </c>
      <c r="E287" s="39"/>
      <c r="F287" s="255" t="s">
        <v>326</v>
      </c>
      <c r="G287" s="39"/>
      <c r="H287" s="39"/>
      <c r="I287" s="209"/>
      <c r="J287" s="39"/>
      <c r="K287" s="39"/>
      <c r="L287" s="43"/>
      <c r="M287" s="256"/>
      <c r="N287" s="257"/>
      <c r="O287" s="90"/>
      <c r="P287" s="90"/>
      <c r="Q287" s="90"/>
      <c r="R287" s="90"/>
      <c r="S287" s="90"/>
      <c r="T287" s="91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170</v>
      </c>
      <c r="AU287" s="16" t="s">
        <v>82</v>
      </c>
    </row>
    <row r="288" s="13" customFormat="1">
      <c r="A288" s="13"/>
      <c r="B288" s="260"/>
      <c r="C288" s="261"/>
      <c r="D288" s="254" t="s">
        <v>174</v>
      </c>
      <c r="E288" s="262" t="s">
        <v>1</v>
      </c>
      <c r="F288" s="263" t="s">
        <v>1007</v>
      </c>
      <c r="G288" s="261"/>
      <c r="H288" s="264">
        <v>29</v>
      </c>
      <c r="I288" s="265"/>
      <c r="J288" s="261"/>
      <c r="K288" s="261"/>
      <c r="L288" s="266"/>
      <c r="M288" s="267"/>
      <c r="N288" s="268"/>
      <c r="O288" s="268"/>
      <c r="P288" s="268"/>
      <c r="Q288" s="268"/>
      <c r="R288" s="268"/>
      <c r="S288" s="268"/>
      <c r="T288" s="26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70" t="s">
        <v>174</v>
      </c>
      <c r="AU288" s="270" t="s">
        <v>82</v>
      </c>
      <c r="AV288" s="13" t="s">
        <v>82</v>
      </c>
      <c r="AW288" s="13" t="s">
        <v>30</v>
      </c>
      <c r="AX288" s="13" t="s">
        <v>73</v>
      </c>
      <c r="AY288" s="270" t="s">
        <v>161</v>
      </c>
    </row>
    <row r="289" s="13" customFormat="1">
      <c r="A289" s="13"/>
      <c r="B289" s="260"/>
      <c r="C289" s="261"/>
      <c r="D289" s="254" t="s">
        <v>174</v>
      </c>
      <c r="E289" s="262" t="s">
        <v>1</v>
      </c>
      <c r="F289" s="263" t="s">
        <v>1008</v>
      </c>
      <c r="G289" s="261"/>
      <c r="H289" s="264">
        <v>54</v>
      </c>
      <c r="I289" s="265"/>
      <c r="J289" s="261"/>
      <c r="K289" s="261"/>
      <c r="L289" s="266"/>
      <c r="M289" s="267"/>
      <c r="N289" s="268"/>
      <c r="O289" s="268"/>
      <c r="P289" s="268"/>
      <c r="Q289" s="268"/>
      <c r="R289" s="268"/>
      <c r="S289" s="268"/>
      <c r="T289" s="269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70" t="s">
        <v>174</v>
      </c>
      <c r="AU289" s="270" t="s">
        <v>82</v>
      </c>
      <c r="AV289" s="13" t="s">
        <v>82</v>
      </c>
      <c r="AW289" s="13" t="s">
        <v>30</v>
      </c>
      <c r="AX289" s="13" t="s">
        <v>73</v>
      </c>
      <c r="AY289" s="270" t="s">
        <v>161</v>
      </c>
    </row>
    <row r="290" s="14" customFormat="1">
      <c r="A290" s="14"/>
      <c r="B290" s="282"/>
      <c r="C290" s="283"/>
      <c r="D290" s="254" t="s">
        <v>174</v>
      </c>
      <c r="E290" s="284" t="s">
        <v>1</v>
      </c>
      <c r="F290" s="285" t="s">
        <v>330</v>
      </c>
      <c r="G290" s="283"/>
      <c r="H290" s="286">
        <v>83</v>
      </c>
      <c r="I290" s="287"/>
      <c r="J290" s="283"/>
      <c r="K290" s="283"/>
      <c r="L290" s="288"/>
      <c r="M290" s="289"/>
      <c r="N290" s="290"/>
      <c r="O290" s="290"/>
      <c r="P290" s="290"/>
      <c r="Q290" s="290"/>
      <c r="R290" s="290"/>
      <c r="S290" s="290"/>
      <c r="T290" s="291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92" t="s">
        <v>174</v>
      </c>
      <c r="AU290" s="292" t="s">
        <v>82</v>
      </c>
      <c r="AV290" s="14" t="s">
        <v>168</v>
      </c>
      <c r="AW290" s="14" t="s">
        <v>30</v>
      </c>
      <c r="AX290" s="14" t="s">
        <v>80</v>
      </c>
      <c r="AY290" s="292" t="s">
        <v>161</v>
      </c>
    </row>
    <row r="291" s="2" customFormat="1" ht="24.15" customHeight="1">
      <c r="A291" s="37"/>
      <c r="B291" s="38"/>
      <c r="C291" s="272" t="s">
        <v>406</v>
      </c>
      <c r="D291" s="272" t="s">
        <v>214</v>
      </c>
      <c r="E291" s="273" t="s">
        <v>332</v>
      </c>
      <c r="F291" s="274" t="s">
        <v>333</v>
      </c>
      <c r="G291" s="275" t="s">
        <v>285</v>
      </c>
      <c r="H291" s="276">
        <v>8</v>
      </c>
      <c r="I291" s="277"/>
      <c r="J291" s="278">
        <f>ROUND(I291*H291,2)</f>
        <v>0</v>
      </c>
      <c r="K291" s="274" t="s">
        <v>167</v>
      </c>
      <c r="L291" s="279"/>
      <c r="M291" s="280" t="s">
        <v>1</v>
      </c>
      <c r="N291" s="281" t="s">
        <v>38</v>
      </c>
      <c r="O291" s="90"/>
      <c r="P291" s="250">
        <f>O291*H291</f>
        <v>0</v>
      </c>
      <c r="Q291" s="250">
        <v>0.048300000000000003</v>
      </c>
      <c r="R291" s="250">
        <f>Q291*H291</f>
        <v>0.38640000000000002</v>
      </c>
      <c r="S291" s="250">
        <v>0</v>
      </c>
      <c r="T291" s="251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52" t="s">
        <v>217</v>
      </c>
      <c r="AT291" s="252" t="s">
        <v>214</v>
      </c>
      <c r="AU291" s="252" t="s">
        <v>82</v>
      </c>
      <c r="AY291" s="16" t="s">
        <v>161</v>
      </c>
      <c r="BE291" s="253">
        <f>IF(N291="základní",J291,0)</f>
        <v>0</v>
      </c>
      <c r="BF291" s="253">
        <f>IF(N291="snížená",J291,0)</f>
        <v>0</v>
      </c>
      <c r="BG291" s="253">
        <f>IF(N291="zákl. přenesená",J291,0)</f>
        <v>0</v>
      </c>
      <c r="BH291" s="253">
        <f>IF(N291="sníž. přenesená",J291,0)</f>
        <v>0</v>
      </c>
      <c r="BI291" s="253">
        <f>IF(N291="nulová",J291,0)</f>
        <v>0</v>
      </c>
      <c r="BJ291" s="16" t="s">
        <v>80</v>
      </c>
      <c r="BK291" s="253">
        <f>ROUND(I291*H291,2)</f>
        <v>0</v>
      </c>
      <c r="BL291" s="16" t="s">
        <v>168</v>
      </c>
      <c r="BM291" s="252" t="s">
        <v>334</v>
      </c>
    </row>
    <row r="292" s="2" customFormat="1">
      <c r="A292" s="37"/>
      <c r="B292" s="38"/>
      <c r="C292" s="39"/>
      <c r="D292" s="254" t="s">
        <v>170</v>
      </c>
      <c r="E292" s="39"/>
      <c r="F292" s="255" t="s">
        <v>333</v>
      </c>
      <c r="G292" s="39"/>
      <c r="H292" s="39"/>
      <c r="I292" s="209"/>
      <c r="J292" s="39"/>
      <c r="K292" s="39"/>
      <c r="L292" s="43"/>
      <c r="M292" s="256"/>
      <c r="N292" s="257"/>
      <c r="O292" s="90"/>
      <c r="P292" s="90"/>
      <c r="Q292" s="90"/>
      <c r="R292" s="90"/>
      <c r="S292" s="90"/>
      <c r="T292" s="91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170</v>
      </c>
      <c r="AU292" s="16" t="s">
        <v>82</v>
      </c>
    </row>
    <row r="293" s="13" customFormat="1">
      <c r="A293" s="13"/>
      <c r="B293" s="260"/>
      <c r="C293" s="261"/>
      <c r="D293" s="254" t="s">
        <v>174</v>
      </c>
      <c r="E293" s="262" t="s">
        <v>1</v>
      </c>
      <c r="F293" s="263" t="s">
        <v>217</v>
      </c>
      <c r="G293" s="261"/>
      <c r="H293" s="264">
        <v>8</v>
      </c>
      <c r="I293" s="265"/>
      <c r="J293" s="261"/>
      <c r="K293" s="261"/>
      <c r="L293" s="266"/>
      <c r="M293" s="267"/>
      <c r="N293" s="268"/>
      <c r="O293" s="268"/>
      <c r="P293" s="268"/>
      <c r="Q293" s="268"/>
      <c r="R293" s="268"/>
      <c r="S293" s="268"/>
      <c r="T293" s="26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70" t="s">
        <v>174</v>
      </c>
      <c r="AU293" s="270" t="s">
        <v>82</v>
      </c>
      <c r="AV293" s="13" t="s">
        <v>82</v>
      </c>
      <c r="AW293" s="13" t="s">
        <v>30</v>
      </c>
      <c r="AX293" s="13" t="s">
        <v>80</v>
      </c>
      <c r="AY293" s="270" t="s">
        <v>161</v>
      </c>
    </row>
    <row r="294" s="2" customFormat="1" ht="24.15" customHeight="1">
      <c r="A294" s="37"/>
      <c r="B294" s="38"/>
      <c r="C294" s="272" t="s">
        <v>413</v>
      </c>
      <c r="D294" s="272" t="s">
        <v>214</v>
      </c>
      <c r="E294" s="273" t="s">
        <v>337</v>
      </c>
      <c r="F294" s="274" t="s">
        <v>338</v>
      </c>
      <c r="G294" s="275" t="s">
        <v>285</v>
      </c>
      <c r="H294" s="276">
        <v>6</v>
      </c>
      <c r="I294" s="277"/>
      <c r="J294" s="278">
        <f>ROUND(I294*H294,2)</f>
        <v>0</v>
      </c>
      <c r="K294" s="274" t="s">
        <v>167</v>
      </c>
      <c r="L294" s="279"/>
      <c r="M294" s="280" t="s">
        <v>1</v>
      </c>
      <c r="N294" s="281" t="s">
        <v>38</v>
      </c>
      <c r="O294" s="90"/>
      <c r="P294" s="250">
        <f>O294*H294</f>
        <v>0</v>
      </c>
      <c r="Q294" s="250">
        <v>0.065670000000000006</v>
      </c>
      <c r="R294" s="250">
        <f>Q294*H294</f>
        <v>0.39402000000000004</v>
      </c>
      <c r="S294" s="250">
        <v>0</v>
      </c>
      <c r="T294" s="251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52" t="s">
        <v>217</v>
      </c>
      <c r="AT294" s="252" t="s">
        <v>214</v>
      </c>
      <c r="AU294" s="252" t="s">
        <v>82</v>
      </c>
      <c r="AY294" s="16" t="s">
        <v>161</v>
      </c>
      <c r="BE294" s="253">
        <f>IF(N294="základní",J294,0)</f>
        <v>0</v>
      </c>
      <c r="BF294" s="253">
        <f>IF(N294="snížená",J294,0)</f>
        <v>0</v>
      </c>
      <c r="BG294" s="253">
        <f>IF(N294="zákl. přenesená",J294,0)</f>
        <v>0</v>
      </c>
      <c r="BH294" s="253">
        <f>IF(N294="sníž. přenesená",J294,0)</f>
        <v>0</v>
      </c>
      <c r="BI294" s="253">
        <f>IF(N294="nulová",J294,0)</f>
        <v>0</v>
      </c>
      <c r="BJ294" s="16" t="s">
        <v>80</v>
      </c>
      <c r="BK294" s="253">
        <f>ROUND(I294*H294,2)</f>
        <v>0</v>
      </c>
      <c r="BL294" s="16" t="s">
        <v>168</v>
      </c>
      <c r="BM294" s="252" t="s">
        <v>339</v>
      </c>
    </row>
    <row r="295" s="2" customFormat="1">
      <c r="A295" s="37"/>
      <c r="B295" s="38"/>
      <c r="C295" s="39"/>
      <c r="D295" s="254" t="s">
        <v>170</v>
      </c>
      <c r="E295" s="39"/>
      <c r="F295" s="255" t="s">
        <v>338</v>
      </c>
      <c r="G295" s="39"/>
      <c r="H295" s="39"/>
      <c r="I295" s="209"/>
      <c r="J295" s="39"/>
      <c r="K295" s="39"/>
      <c r="L295" s="43"/>
      <c r="M295" s="256"/>
      <c r="N295" s="257"/>
      <c r="O295" s="90"/>
      <c r="P295" s="90"/>
      <c r="Q295" s="90"/>
      <c r="R295" s="90"/>
      <c r="S295" s="90"/>
      <c r="T295" s="91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16" t="s">
        <v>170</v>
      </c>
      <c r="AU295" s="16" t="s">
        <v>82</v>
      </c>
    </row>
    <row r="296" s="13" customFormat="1">
      <c r="A296" s="13"/>
      <c r="B296" s="260"/>
      <c r="C296" s="261"/>
      <c r="D296" s="254" t="s">
        <v>174</v>
      </c>
      <c r="E296" s="262" t="s">
        <v>1</v>
      </c>
      <c r="F296" s="263" t="s">
        <v>206</v>
      </c>
      <c r="G296" s="261"/>
      <c r="H296" s="264">
        <v>6</v>
      </c>
      <c r="I296" s="265"/>
      <c r="J296" s="261"/>
      <c r="K296" s="261"/>
      <c r="L296" s="266"/>
      <c r="M296" s="267"/>
      <c r="N296" s="268"/>
      <c r="O296" s="268"/>
      <c r="P296" s="268"/>
      <c r="Q296" s="268"/>
      <c r="R296" s="268"/>
      <c r="S296" s="268"/>
      <c r="T296" s="26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70" t="s">
        <v>174</v>
      </c>
      <c r="AU296" s="270" t="s">
        <v>82</v>
      </c>
      <c r="AV296" s="13" t="s">
        <v>82</v>
      </c>
      <c r="AW296" s="13" t="s">
        <v>30</v>
      </c>
      <c r="AX296" s="13" t="s">
        <v>80</v>
      </c>
      <c r="AY296" s="270" t="s">
        <v>161</v>
      </c>
    </row>
    <row r="297" s="2" customFormat="1" ht="24.15" customHeight="1">
      <c r="A297" s="37"/>
      <c r="B297" s="38"/>
      <c r="C297" s="241" t="s">
        <v>419</v>
      </c>
      <c r="D297" s="241" t="s">
        <v>163</v>
      </c>
      <c r="E297" s="242" t="s">
        <v>346</v>
      </c>
      <c r="F297" s="243" t="s">
        <v>347</v>
      </c>
      <c r="G297" s="244" t="s">
        <v>285</v>
      </c>
      <c r="H297" s="245">
        <v>57</v>
      </c>
      <c r="I297" s="246"/>
      <c r="J297" s="247">
        <f>ROUND(I297*H297,2)</f>
        <v>0</v>
      </c>
      <c r="K297" s="243" t="s">
        <v>167</v>
      </c>
      <c r="L297" s="43"/>
      <c r="M297" s="248" t="s">
        <v>1</v>
      </c>
      <c r="N297" s="249" t="s">
        <v>38</v>
      </c>
      <c r="O297" s="90"/>
      <c r="P297" s="250">
        <f>O297*H297</f>
        <v>0</v>
      </c>
      <c r="Q297" s="250">
        <v>0</v>
      </c>
      <c r="R297" s="250">
        <f>Q297*H297</f>
        <v>0</v>
      </c>
      <c r="S297" s="250">
        <v>0</v>
      </c>
      <c r="T297" s="251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52" t="s">
        <v>168</v>
      </c>
      <c r="AT297" s="252" t="s">
        <v>163</v>
      </c>
      <c r="AU297" s="252" t="s">
        <v>82</v>
      </c>
      <c r="AY297" s="16" t="s">
        <v>161</v>
      </c>
      <c r="BE297" s="253">
        <f>IF(N297="základní",J297,0)</f>
        <v>0</v>
      </c>
      <c r="BF297" s="253">
        <f>IF(N297="snížená",J297,0)</f>
        <v>0</v>
      </c>
      <c r="BG297" s="253">
        <f>IF(N297="zákl. přenesená",J297,0)</f>
        <v>0</v>
      </c>
      <c r="BH297" s="253">
        <f>IF(N297="sníž. přenesená",J297,0)</f>
        <v>0</v>
      </c>
      <c r="BI297" s="253">
        <f>IF(N297="nulová",J297,0)</f>
        <v>0</v>
      </c>
      <c r="BJ297" s="16" t="s">
        <v>80</v>
      </c>
      <c r="BK297" s="253">
        <f>ROUND(I297*H297,2)</f>
        <v>0</v>
      </c>
      <c r="BL297" s="16" t="s">
        <v>168</v>
      </c>
      <c r="BM297" s="252" t="s">
        <v>348</v>
      </c>
    </row>
    <row r="298" s="2" customFormat="1">
      <c r="A298" s="37"/>
      <c r="B298" s="38"/>
      <c r="C298" s="39"/>
      <c r="D298" s="254" t="s">
        <v>170</v>
      </c>
      <c r="E298" s="39"/>
      <c r="F298" s="255" t="s">
        <v>349</v>
      </c>
      <c r="G298" s="39"/>
      <c r="H298" s="39"/>
      <c r="I298" s="209"/>
      <c r="J298" s="39"/>
      <c r="K298" s="39"/>
      <c r="L298" s="43"/>
      <c r="M298" s="256"/>
      <c r="N298" s="257"/>
      <c r="O298" s="90"/>
      <c r="P298" s="90"/>
      <c r="Q298" s="90"/>
      <c r="R298" s="90"/>
      <c r="S298" s="90"/>
      <c r="T298" s="91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170</v>
      </c>
      <c r="AU298" s="16" t="s">
        <v>82</v>
      </c>
    </row>
    <row r="299" s="2" customFormat="1">
      <c r="A299" s="37"/>
      <c r="B299" s="38"/>
      <c r="C299" s="39"/>
      <c r="D299" s="258" t="s">
        <v>172</v>
      </c>
      <c r="E299" s="39"/>
      <c r="F299" s="259" t="s">
        <v>350</v>
      </c>
      <c r="G299" s="39"/>
      <c r="H299" s="39"/>
      <c r="I299" s="209"/>
      <c r="J299" s="39"/>
      <c r="K299" s="39"/>
      <c r="L299" s="43"/>
      <c r="M299" s="256"/>
      <c r="N299" s="257"/>
      <c r="O299" s="90"/>
      <c r="P299" s="90"/>
      <c r="Q299" s="90"/>
      <c r="R299" s="90"/>
      <c r="S299" s="90"/>
      <c r="T299" s="91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6" t="s">
        <v>172</v>
      </c>
      <c r="AU299" s="16" t="s">
        <v>82</v>
      </c>
    </row>
    <row r="300" s="13" customFormat="1">
      <c r="A300" s="13"/>
      <c r="B300" s="260"/>
      <c r="C300" s="261"/>
      <c r="D300" s="254" t="s">
        <v>174</v>
      </c>
      <c r="E300" s="262" t="s">
        <v>1</v>
      </c>
      <c r="F300" s="263" t="s">
        <v>1000</v>
      </c>
      <c r="G300" s="261"/>
      <c r="H300" s="264">
        <v>57</v>
      </c>
      <c r="I300" s="265"/>
      <c r="J300" s="261"/>
      <c r="K300" s="261"/>
      <c r="L300" s="266"/>
      <c r="M300" s="267"/>
      <c r="N300" s="268"/>
      <c r="O300" s="268"/>
      <c r="P300" s="268"/>
      <c r="Q300" s="268"/>
      <c r="R300" s="268"/>
      <c r="S300" s="268"/>
      <c r="T300" s="26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70" t="s">
        <v>174</v>
      </c>
      <c r="AU300" s="270" t="s">
        <v>82</v>
      </c>
      <c r="AV300" s="13" t="s">
        <v>82</v>
      </c>
      <c r="AW300" s="13" t="s">
        <v>30</v>
      </c>
      <c r="AX300" s="13" t="s">
        <v>80</v>
      </c>
      <c r="AY300" s="270" t="s">
        <v>161</v>
      </c>
    </row>
    <row r="301" s="2" customFormat="1" ht="24.15" customHeight="1">
      <c r="A301" s="37"/>
      <c r="B301" s="38"/>
      <c r="C301" s="241" t="s">
        <v>425</v>
      </c>
      <c r="D301" s="241" t="s">
        <v>163</v>
      </c>
      <c r="E301" s="242" t="s">
        <v>558</v>
      </c>
      <c r="F301" s="243" t="s">
        <v>559</v>
      </c>
      <c r="G301" s="244" t="s">
        <v>285</v>
      </c>
      <c r="H301" s="245">
        <v>6</v>
      </c>
      <c r="I301" s="246"/>
      <c r="J301" s="247">
        <f>ROUND(I301*H301,2)</f>
        <v>0</v>
      </c>
      <c r="K301" s="243" t="s">
        <v>167</v>
      </c>
      <c r="L301" s="43"/>
      <c r="M301" s="248" t="s">
        <v>1</v>
      </c>
      <c r="N301" s="249" t="s">
        <v>38</v>
      </c>
      <c r="O301" s="90"/>
      <c r="P301" s="250">
        <f>O301*H301</f>
        <v>0</v>
      </c>
      <c r="Q301" s="250">
        <v>0.43819000000000002</v>
      </c>
      <c r="R301" s="250">
        <f>Q301*H301</f>
        <v>2.62914</v>
      </c>
      <c r="S301" s="250">
        <v>0</v>
      </c>
      <c r="T301" s="251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52" t="s">
        <v>168</v>
      </c>
      <c r="AT301" s="252" t="s">
        <v>163</v>
      </c>
      <c r="AU301" s="252" t="s">
        <v>82</v>
      </c>
      <c r="AY301" s="16" t="s">
        <v>161</v>
      </c>
      <c r="BE301" s="253">
        <f>IF(N301="základní",J301,0)</f>
        <v>0</v>
      </c>
      <c r="BF301" s="253">
        <f>IF(N301="snížená",J301,0)</f>
        <v>0</v>
      </c>
      <c r="BG301" s="253">
        <f>IF(N301="zákl. přenesená",J301,0)</f>
        <v>0</v>
      </c>
      <c r="BH301" s="253">
        <f>IF(N301="sníž. přenesená",J301,0)</f>
        <v>0</v>
      </c>
      <c r="BI301" s="253">
        <f>IF(N301="nulová",J301,0)</f>
        <v>0</v>
      </c>
      <c r="BJ301" s="16" t="s">
        <v>80</v>
      </c>
      <c r="BK301" s="253">
        <f>ROUND(I301*H301,2)</f>
        <v>0</v>
      </c>
      <c r="BL301" s="16" t="s">
        <v>168</v>
      </c>
      <c r="BM301" s="252" t="s">
        <v>1009</v>
      </c>
    </row>
    <row r="302" s="2" customFormat="1">
      <c r="A302" s="37"/>
      <c r="B302" s="38"/>
      <c r="C302" s="39"/>
      <c r="D302" s="254" t="s">
        <v>170</v>
      </c>
      <c r="E302" s="39"/>
      <c r="F302" s="255" t="s">
        <v>561</v>
      </c>
      <c r="G302" s="39"/>
      <c r="H302" s="39"/>
      <c r="I302" s="209"/>
      <c r="J302" s="39"/>
      <c r="K302" s="39"/>
      <c r="L302" s="43"/>
      <c r="M302" s="256"/>
      <c r="N302" s="257"/>
      <c r="O302" s="90"/>
      <c r="P302" s="90"/>
      <c r="Q302" s="90"/>
      <c r="R302" s="90"/>
      <c r="S302" s="90"/>
      <c r="T302" s="91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6" t="s">
        <v>170</v>
      </c>
      <c r="AU302" s="16" t="s">
        <v>82</v>
      </c>
    </row>
    <row r="303" s="2" customFormat="1">
      <c r="A303" s="37"/>
      <c r="B303" s="38"/>
      <c r="C303" s="39"/>
      <c r="D303" s="258" t="s">
        <v>172</v>
      </c>
      <c r="E303" s="39"/>
      <c r="F303" s="259" t="s">
        <v>562</v>
      </c>
      <c r="G303" s="39"/>
      <c r="H303" s="39"/>
      <c r="I303" s="209"/>
      <c r="J303" s="39"/>
      <c r="K303" s="39"/>
      <c r="L303" s="43"/>
      <c r="M303" s="256"/>
      <c r="N303" s="257"/>
      <c r="O303" s="90"/>
      <c r="P303" s="90"/>
      <c r="Q303" s="90"/>
      <c r="R303" s="90"/>
      <c r="S303" s="90"/>
      <c r="T303" s="91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172</v>
      </c>
      <c r="AU303" s="16" t="s">
        <v>82</v>
      </c>
    </row>
    <row r="304" s="13" customFormat="1">
      <c r="A304" s="13"/>
      <c r="B304" s="260"/>
      <c r="C304" s="261"/>
      <c r="D304" s="254" t="s">
        <v>174</v>
      </c>
      <c r="E304" s="262" t="s">
        <v>1</v>
      </c>
      <c r="F304" s="263" t="s">
        <v>1010</v>
      </c>
      <c r="G304" s="261"/>
      <c r="H304" s="264">
        <v>4</v>
      </c>
      <c r="I304" s="265"/>
      <c r="J304" s="261"/>
      <c r="K304" s="261"/>
      <c r="L304" s="266"/>
      <c r="M304" s="267"/>
      <c r="N304" s="268"/>
      <c r="O304" s="268"/>
      <c r="P304" s="268"/>
      <c r="Q304" s="268"/>
      <c r="R304" s="268"/>
      <c r="S304" s="268"/>
      <c r="T304" s="26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70" t="s">
        <v>174</v>
      </c>
      <c r="AU304" s="270" t="s">
        <v>82</v>
      </c>
      <c r="AV304" s="13" t="s">
        <v>82</v>
      </c>
      <c r="AW304" s="13" t="s">
        <v>30</v>
      </c>
      <c r="AX304" s="13" t="s">
        <v>73</v>
      </c>
      <c r="AY304" s="270" t="s">
        <v>161</v>
      </c>
    </row>
    <row r="305" s="13" customFormat="1">
      <c r="A305" s="13"/>
      <c r="B305" s="260"/>
      <c r="C305" s="261"/>
      <c r="D305" s="254" t="s">
        <v>174</v>
      </c>
      <c r="E305" s="262" t="s">
        <v>1</v>
      </c>
      <c r="F305" s="263" t="s">
        <v>1011</v>
      </c>
      <c r="G305" s="261"/>
      <c r="H305" s="264">
        <v>2</v>
      </c>
      <c r="I305" s="265"/>
      <c r="J305" s="261"/>
      <c r="K305" s="261"/>
      <c r="L305" s="266"/>
      <c r="M305" s="267"/>
      <c r="N305" s="268"/>
      <c r="O305" s="268"/>
      <c r="P305" s="268"/>
      <c r="Q305" s="268"/>
      <c r="R305" s="268"/>
      <c r="S305" s="268"/>
      <c r="T305" s="269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70" t="s">
        <v>174</v>
      </c>
      <c r="AU305" s="270" t="s">
        <v>82</v>
      </c>
      <c r="AV305" s="13" t="s">
        <v>82</v>
      </c>
      <c r="AW305" s="13" t="s">
        <v>30</v>
      </c>
      <c r="AX305" s="13" t="s">
        <v>73</v>
      </c>
      <c r="AY305" s="270" t="s">
        <v>161</v>
      </c>
    </row>
    <row r="306" s="14" customFormat="1">
      <c r="A306" s="14"/>
      <c r="B306" s="282"/>
      <c r="C306" s="283"/>
      <c r="D306" s="254" t="s">
        <v>174</v>
      </c>
      <c r="E306" s="284" t="s">
        <v>1</v>
      </c>
      <c r="F306" s="285" t="s">
        <v>330</v>
      </c>
      <c r="G306" s="283"/>
      <c r="H306" s="286">
        <v>6</v>
      </c>
      <c r="I306" s="287"/>
      <c r="J306" s="283"/>
      <c r="K306" s="283"/>
      <c r="L306" s="288"/>
      <c r="M306" s="289"/>
      <c r="N306" s="290"/>
      <c r="O306" s="290"/>
      <c r="P306" s="290"/>
      <c r="Q306" s="290"/>
      <c r="R306" s="290"/>
      <c r="S306" s="290"/>
      <c r="T306" s="291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92" t="s">
        <v>174</v>
      </c>
      <c r="AU306" s="292" t="s">
        <v>82</v>
      </c>
      <c r="AV306" s="14" t="s">
        <v>168</v>
      </c>
      <c r="AW306" s="14" t="s">
        <v>30</v>
      </c>
      <c r="AX306" s="14" t="s">
        <v>80</v>
      </c>
      <c r="AY306" s="292" t="s">
        <v>161</v>
      </c>
    </row>
    <row r="307" s="2" customFormat="1" ht="24.15" customHeight="1">
      <c r="A307" s="37"/>
      <c r="B307" s="38"/>
      <c r="C307" s="272" t="s">
        <v>433</v>
      </c>
      <c r="D307" s="272" t="s">
        <v>214</v>
      </c>
      <c r="E307" s="273" t="s">
        <v>565</v>
      </c>
      <c r="F307" s="274" t="s">
        <v>566</v>
      </c>
      <c r="G307" s="275" t="s">
        <v>285</v>
      </c>
      <c r="H307" s="276">
        <v>6</v>
      </c>
      <c r="I307" s="277"/>
      <c r="J307" s="278">
        <f>ROUND(I307*H307,2)</f>
        <v>0</v>
      </c>
      <c r="K307" s="274" t="s">
        <v>1</v>
      </c>
      <c r="L307" s="279"/>
      <c r="M307" s="280" t="s">
        <v>1</v>
      </c>
      <c r="N307" s="281" t="s">
        <v>38</v>
      </c>
      <c r="O307" s="90"/>
      <c r="P307" s="250">
        <f>O307*H307</f>
        <v>0</v>
      </c>
      <c r="Q307" s="250">
        <v>0.0166</v>
      </c>
      <c r="R307" s="250">
        <f>Q307*H307</f>
        <v>0.099599999999999994</v>
      </c>
      <c r="S307" s="250">
        <v>0</v>
      </c>
      <c r="T307" s="251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52" t="s">
        <v>217</v>
      </c>
      <c r="AT307" s="252" t="s">
        <v>214</v>
      </c>
      <c r="AU307" s="252" t="s">
        <v>82</v>
      </c>
      <c r="AY307" s="16" t="s">
        <v>161</v>
      </c>
      <c r="BE307" s="253">
        <f>IF(N307="základní",J307,0)</f>
        <v>0</v>
      </c>
      <c r="BF307" s="253">
        <f>IF(N307="snížená",J307,0)</f>
        <v>0</v>
      </c>
      <c r="BG307" s="253">
        <f>IF(N307="zákl. přenesená",J307,0)</f>
        <v>0</v>
      </c>
      <c r="BH307" s="253">
        <f>IF(N307="sníž. přenesená",J307,0)</f>
        <v>0</v>
      </c>
      <c r="BI307" s="253">
        <f>IF(N307="nulová",J307,0)</f>
        <v>0</v>
      </c>
      <c r="BJ307" s="16" t="s">
        <v>80</v>
      </c>
      <c r="BK307" s="253">
        <f>ROUND(I307*H307,2)</f>
        <v>0</v>
      </c>
      <c r="BL307" s="16" t="s">
        <v>168</v>
      </c>
      <c r="BM307" s="252" t="s">
        <v>1012</v>
      </c>
    </row>
    <row r="308" s="2" customFormat="1">
      <c r="A308" s="37"/>
      <c r="B308" s="38"/>
      <c r="C308" s="39"/>
      <c r="D308" s="254" t="s">
        <v>170</v>
      </c>
      <c r="E308" s="39"/>
      <c r="F308" s="255" t="s">
        <v>568</v>
      </c>
      <c r="G308" s="39"/>
      <c r="H308" s="39"/>
      <c r="I308" s="209"/>
      <c r="J308" s="39"/>
      <c r="K308" s="39"/>
      <c r="L308" s="43"/>
      <c r="M308" s="256"/>
      <c r="N308" s="257"/>
      <c r="O308" s="90"/>
      <c r="P308" s="90"/>
      <c r="Q308" s="90"/>
      <c r="R308" s="90"/>
      <c r="S308" s="90"/>
      <c r="T308" s="91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6" t="s">
        <v>170</v>
      </c>
      <c r="AU308" s="16" t="s">
        <v>82</v>
      </c>
    </row>
    <row r="309" s="12" customFormat="1" ht="22.8" customHeight="1">
      <c r="A309" s="12"/>
      <c r="B309" s="225"/>
      <c r="C309" s="226"/>
      <c r="D309" s="227" t="s">
        <v>72</v>
      </c>
      <c r="E309" s="239" t="s">
        <v>359</v>
      </c>
      <c r="F309" s="239" t="s">
        <v>360</v>
      </c>
      <c r="G309" s="226"/>
      <c r="H309" s="226"/>
      <c r="I309" s="229"/>
      <c r="J309" s="240">
        <f>BK309</f>
        <v>0</v>
      </c>
      <c r="K309" s="226"/>
      <c r="L309" s="231"/>
      <c r="M309" s="232"/>
      <c r="N309" s="233"/>
      <c r="O309" s="233"/>
      <c r="P309" s="234">
        <f>SUM(P310:P349)</f>
        <v>0</v>
      </c>
      <c r="Q309" s="233"/>
      <c r="R309" s="234">
        <f>SUM(R310:R349)</f>
        <v>0</v>
      </c>
      <c r="S309" s="233"/>
      <c r="T309" s="235">
        <f>SUM(T310:T349)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36" t="s">
        <v>80</v>
      </c>
      <c r="AT309" s="237" t="s">
        <v>72</v>
      </c>
      <c r="AU309" s="237" t="s">
        <v>80</v>
      </c>
      <c r="AY309" s="236" t="s">
        <v>161</v>
      </c>
      <c r="BK309" s="238">
        <f>SUM(BK310:BK349)</f>
        <v>0</v>
      </c>
    </row>
    <row r="310" s="2" customFormat="1" ht="33" customHeight="1">
      <c r="A310" s="37"/>
      <c r="B310" s="38"/>
      <c r="C310" s="241" t="s">
        <v>799</v>
      </c>
      <c r="D310" s="241" t="s">
        <v>163</v>
      </c>
      <c r="E310" s="242" t="s">
        <v>362</v>
      </c>
      <c r="F310" s="243" t="s">
        <v>363</v>
      </c>
      <c r="G310" s="244" t="s">
        <v>222</v>
      </c>
      <c r="H310" s="245">
        <v>3.52</v>
      </c>
      <c r="I310" s="246"/>
      <c r="J310" s="247">
        <f>ROUND(I310*H310,2)</f>
        <v>0</v>
      </c>
      <c r="K310" s="243" t="s">
        <v>167</v>
      </c>
      <c r="L310" s="43"/>
      <c r="M310" s="248" t="s">
        <v>1</v>
      </c>
      <c r="N310" s="249" t="s">
        <v>38</v>
      </c>
      <c r="O310" s="90"/>
      <c r="P310" s="250">
        <f>O310*H310</f>
        <v>0</v>
      </c>
      <c r="Q310" s="250">
        <v>0</v>
      </c>
      <c r="R310" s="250">
        <f>Q310*H310</f>
        <v>0</v>
      </c>
      <c r="S310" s="250">
        <v>0</v>
      </c>
      <c r="T310" s="251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52" t="s">
        <v>168</v>
      </c>
      <c r="AT310" s="252" t="s">
        <v>163</v>
      </c>
      <c r="AU310" s="252" t="s">
        <v>82</v>
      </c>
      <c r="AY310" s="16" t="s">
        <v>161</v>
      </c>
      <c r="BE310" s="253">
        <f>IF(N310="základní",J310,0)</f>
        <v>0</v>
      </c>
      <c r="BF310" s="253">
        <f>IF(N310="snížená",J310,0)</f>
        <v>0</v>
      </c>
      <c r="BG310" s="253">
        <f>IF(N310="zákl. přenesená",J310,0)</f>
        <v>0</v>
      </c>
      <c r="BH310" s="253">
        <f>IF(N310="sníž. přenesená",J310,0)</f>
        <v>0</v>
      </c>
      <c r="BI310" s="253">
        <f>IF(N310="nulová",J310,0)</f>
        <v>0</v>
      </c>
      <c r="BJ310" s="16" t="s">
        <v>80</v>
      </c>
      <c r="BK310" s="253">
        <f>ROUND(I310*H310,2)</f>
        <v>0</v>
      </c>
      <c r="BL310" s="16" t="s">
        <v>168</v>
      </c>
      <c r="BM310" s="252" t="s">
        <v>364</v>
      </c>
    </row>
    <row r="311" s="2" customFormat="1">
      <c r="A311" s="37"/>
      <c r="B311" s="38"/>
      <c r="C311" s="39"/>
      <c r="D311" s="254" t="s">
        <v>170</v>
      </c>
      <c r="E311" s="39"/>
      <c r="F311" s="255" t="s">
        <v>365</v>
      </c>
      <c r="G311" s="39"/>
      <c r="H311" s="39"/>
      <c r="I311" s="209"/>
      <c r="J311" s="39"/>
      <c r="K311" s="39"/>
      <c r="L311" s="43"/>
      <c r="M311" s="256"/>
      <c r="N311" s="257"/>
      <c r="O311" s="90"/>
      <c r="P311" s="90"/>
      <c r="Q311" s="90"/>
      <c r="R311" s="90"/>
      <c r="S311" s="90"/>
      <c r="T311" s="91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6" t="s">
        <v>170</v>
      </c>
      <c r="AU311" s="16" t="s">
        <v>82</v>
      </c>
    </row>
    <row r="312" s="2" customFormat="1">
      <c r="A312" s="37"/>
      <c r="B312" s="38"/>
      <c r="C312" s="39"/>
      <c r="D312" s="258" t="s">
        <v>172</v>
      </c>
      <c r="E312" s="39"/>
      <c r="F312" s="259" t="s">
        <v>366</v>
      </c>
      <c r="G312" s="39"/>
      <c r="H312" s="39"/>
      <c r="I312" s="209"/>
      <c r="J312" s="39"/>
      <c r="K312" s="39"/>
      <c r="L312" s="43"/>
      <c r="M312" s="256"/>
      <c r="N312" s="257"/>
      <c r="O312" s="90"/>
      <c r="P312" s="90"/>
      <c r="Q312" s="90"/>
      <c r="R312" s="90"/>
      <c r="S312" s="90"/>
      <c r="T312" s="91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16" t="s">
        <v>172</v>
      </c>
      <c r="AU312" s="16" t="s">
        <v>82</v>
      </c>
    </row>
    <row r="313" s="13" customFormat="1">
      <c r="A313" s="13"/>
      <c r="B313" s="260"/>
      <c r="C313" s="261"/>
      <c r="D313" s="254" t="s">
        <v>174</v>
      </c>
      <c r="E313" s="262" t="s">
        <v>1</v>
      </c>
      <c r="F313" s="263" t="s">
        <v>367</v>
      </c>
      <c r="G313" s="261"/>
      <c r="H313" s="264">
        <v>3.52</v>
      </c>
      <c r="I313" s="265"/>
      <c r="J313" s="261"/>
      <c r="K313" s="261"/>
      <c r="L313" s="266"/>
      <c r="M313" s="267"/>
      <c r="N313" s="268"/>
      <c r="O313" s="268"/>
      <c r="P313" s="268"/>
      <c r="Q313" s="268"/>
      <c r="R313" s="268"/>
      <c r="S313" s="268"/>
      <c r="T313" s="26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70" t="s">
        <v>174</v>
      </c>
      <c r="AU313" s="270" t="s">
        <v>82</v>
      </c>
      <c r="AV313" s="13" t="s">
        <v>82</v>
      </c>
      <c r="AW313" s="13" t="s">
        <v>30</v>
      </c>
      <c r="AX313" s="13" t="s">
        <v>80</v>
      </c>
      <c r="AY313" s="270" t="s">
        <v>161</v>
      </c>
    </row>
    <row r="314" s="2" customFormat="1" ht="24.15" customHeight="1">
      <c r="A314" s="37"/>
      <c r="B314" s="38"/>
      <c r="C314" s="241" t="s">
        <v>662</v>
      </c>
      <c r="D314" s="241" t="s">
        <v>163</v>
      </c>
      <c r="E314" s="242" t="s">
        <v>369</v>
      </c>
      <c r="F314" s="243" t="s">
        <v>221</v>
      </c>
      <c r="G314" s="244" t="s">
        <v>222</v>
      </c>
      <c r="H314" s="245">
        <v>37.944000000000003</v>
      </c>
      <c r="I314" s="246"/>
      <c r="J314" s="247">
        <f>ROUND(I314*H314,2)</f>
        <v>0</v>
      </c>
      <c r="K314" s="243" t="s">
        <v>167</v>
      </c>
      <c r="L314" s="43"/>
      <c r="M314" s="248" t="s">
        <v>1</v>
      </c>
      <c r="N314" s="249" t="s">
        <v>38</v>
      </c>
      <c r="O314" s="90"/>
      <c r="P314" s="250">
        <f>O314*H314</f>
        <v>0</v>
      </c>
      <c r="Q314" s="250">
        <v>0</v>
      </c>
      <c r="R314" s="250">
        <f>Q314*H314</f>
        <v>0</v>
      </c>
      <c r="S314" s="250">
        <v>0</v>
      </c>
      <c r="T314" s="251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52" t="s">
        <v>168</v>
      </c>
      <c r="AT314" s="252" t="s">
        <v>163</v>
      </c>
      <c r="AU314" s="252" t="s">
        <v>82</v>
      </c>
      <c r="AY314" s="16" t="s">
        <v>161</v>
      </c>
      <c r="BE314" s="253">
        <f>IF(N314="základní",J314,0)</f>
        <v>0</v>
      </c>
      <c r="BF314" s="253">
        <f>IF(N314="snížená",J314,0)</f>
        <v>0</v>
      </c>
      <c r="BG314" s="253">
        <f>IF(N314="zákl. přenesená",J314,0)</f>
        <v>0</v>
      </c>
      <c r="BH314" s="253">
        <f>IF(N314="sníž. přenesená",J314,0)</f>
        <v>0</v>
      </c>
      <c r="BI314" s="253">
        <f>IF(N314="nulová",J314,0)</f>
        <v>0</v>
      </c>
      <c r="BJ314" s="16" t="s">
        <v>80</v>
      </c>
      <c r="BK314" s="253">
        <f>ROUND(I314*H314,2)</f>
        <v>0</v>
      </c>
      <c r="BL314" s="16" t="s">
        <v>168</v>
      </c>
      <c r="BM314" s="252" t="s">
        <v>370</v>
      </c>
    </row>
    <row r="315" s="2" customFormat="1">
      <c r="A315" s="37"/>
      <c r="B315" s="38"/>
      <c r="C315" s="39"/>
      <c r="D315" s="254" t="s">
        <v>170</v>
      </c>
      <c r="E315" s="39"/>
      <c r="F315" s="255" t="s">
        <v>224</v>
      </c>
      <c r="G315" s="39"/>
      <c r="H315" s="39"/>
      <c r="I315" s="209"/>
      <c r="J315" s="39"/>
      <c r="K315" s="39"/>
      <c r="L315" s="43"/>
      <c r="M315" s="256"/>
      <c r="N315" s="257"/>
      <c r="O315" s="90"/>
      <c r="P315" s="90"/>
      <c r="Q315" s="90"/>
      <c r="R315" s="90"/>
      <c r="S315" s="90"/>
      <c r="T315" s="91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6" t="s">
        <v>170</v>
      </c>
      <c r="AU315" s="16" t="s">
        <v>82</v>
      </c>
    </row>
    <row r="316" s="2" customFormat="1">
      <c r="A316" s="37"/>
      <c r="B316" s="38"/>
      <c r="C316" s="39"/>
      <c r="D316" s="258" t="s">
        <v>172</v>
      </c>
      <c r="E316" s="39"/>
      <c r="F316" s="259" t="s">
        <v>371</v>
      </c>
      <c r="G316" s="39"/>
      <c r="H316" s="39"/>
      <c r="I316" s="209"/>
      <c r="J316" s="39"/>
      <c r="K316" s="39"/>
      <c r="L316" s="43"/>
      <c r="M316" s="256"/>
      <c r="N316" s="257"/>
      <c r="O316" s="90"/>
      <c r="P316" s="90"/>
      <c r="Q316" s="90"/>
      <c r="R316" s="90"/>
      <c r="S316" s="90"/>
      <c r="T316" s="91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16" t="s">
        <v>172</v>
      </c>
      <c r="AU316" s="16" t="s">
        <v>82</v>
      </c>
    </row>
    <row r="317" s="13" customFormat="1">
      <c r="A317" s="13"/>
      <c r="B317" s="260"/>
      <c r="C317" s="261"/>
      <c r="D317" s="254" t="s">
        <v>174</v>
      </c>
      <c r="E317" s="262" t="s">
        <v>1</v>
      </c>
      <c r="F317" s="263" t="s">
        <v>372</v>
      </c>
      <c r="G317" s="261"/>
      <c r="H317" s="264">
        <v>37.944000000000003</v>
      </c>
      <c r="I317" s="265"/>
      <c r="J317" s="261"/>
      <c r="K317" s="261"/>
      <c r="L317" s="266"/>
      <c r="M317" s="267"/>
      <c r="N317" s="268"/>
      <c r="O317" s="268"/>
      <c r="P317" s="268"/>
      <c r="Q317" s="268"/>
      <c r="R317" s="268"/>
      <c r="S317" s="268"/>
      <c r="T317" s="269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70" t="s">
        <v>174</v>
      </c>
      <c r="AU317" s="270" t="s">
        <v>82</v>
      </c>
      <c r="AV317" s="13" t="s">
        <v>82</v>
      </c>
      <c r="AW317" s="13" t="s">
        <v>30</v>
      </c>
      <c r="AX317" s="13" t="s">
        <v>80</v>
      </c>
      <c r="AY317" s="270" t="s">
        <v>161</v>
      </c>
    </row>
    <row r="318" s="2" customFormat="1" ht="21.75" customHeight="1">
      <c r="A318" s="37"/>
      <c r="B318" s="38"/>
      <c r="C318" s="241" t="s">
        <v>1013</v>
      </c>
      <c r="D318" s="241" t="s">
        <v>163</v>
      </c>
      <c r="E318" s="242" t="s">
        <v>374</v>
      </c>
      <c r="F318" s="243" t="s">
        <v>375</v>
      </c>
      <c r="G318" s="244" t="s">
        <v>222</v>
      </c>
      <c r="H318" s="245">
        <v>41.463999999999999</v>
      </c>
      <c r="I318" s="246"/>
      <c r="J318" s="247">
        <f>ROUND(I318*H318,2)</f>
        <v>0</v>
      </c>
      <c r="K318" s="243" t="s">
        <v>167</v>
      </c>
      <c r="L318" s="43"/>
      <c r="M318" s="248" t="s">
        <v>1</v>
      </c>
      <c r="N318" s="249" t="s">
        <v>38</v>
      </c>
      <c r="O318" s="90"/>
      <c r="P318" s="250">
        <f>O318*H318</f>
        <v>0</v>
      </c>
      <c r="Q318" s="250">
        <v>0</v>
      </c>
      <c r="R318" s="250">
        <f>Q318*H318</f>
        <v>0</v>
      </c>
      <c r="S318" s="250">
        <v>0</v>
      </c>
      <c r="T318" s="251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52" t="s">
        <v>168</v>
      </c>
      <c r="AT318" s="252" t="s">
        <v>163</v>
      </c>
      <c r="AU318" s="252" t="s">
        <v>82</v>
      </c>
      <c r="AY318" s="16" t="s">
        <v>161</v>
      </c>
      <c r="BE318" s="253">
        <f>IF(N318="základní",J318,0)</f>
        <v>0</v>
      </c>
      <c r="BF318" s="253">
        <f>IF(N318="snížená",J318,0)</f>
        <v>0</v>
      </c>
      <c r="BG318" s="253">
        <f>IF(N318="zákl. přenesená",J318,0)</f>
        <v>0</v>
      </c>
      <c r="BH318" s="253">
        <f>IF(N318="sníž. přenesená",J318,0)</f>
        <v>0</v>
      </c>
      <c r="BI318" s="253">
        <f>IF(N318="nulová",J318,0)</f>
        <v>0</v>
      </c>
      <c r="BJ318" s="16" t="s">
        <v>80</v>
      </c>
      <c r="BK318" s="253">
        <f>ROUND(I318*H318,2)</f>
        <v>0</v>
      </c>
      <c r="BL318" s="16" t="s">
        <v>168</v>
      </c>
      <c r="BM318" s="252" t="s">
        <v>376</v>
      </c>
    </row>
    <row r="319" s="2" customFormat="1">
      <c r="A319" s="37"/>
      <c r="B319" s="38"/>
      <c r="C319" s="39"/>
      <c r="D319" s="254" t="s">
        <v>170</v>
      </c>
      <c r="E319" s="39"/>
      <c r="F319" s="255" t="s">
        <v>377</v>
      </c>
      <c r="G319" s="39"/>
      <c r="H319" s="39"/>
      <c r="I319" s="209"/>
      <c r="J319" s="39"/>
      <c r="K319" s="39"/>
      <c r="L319" s="43"/>
      <c r="M319" s="256"/>
      <c r="N319" s="257"/>
      <c r="O319" s="90"/>
      <c r="P319" s="90"/>
      <c r="Q319" s="90"/>
      <c r="R319" s="90"/>
      <c r="S319" s="90"/>
      <c r="T319" s="91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6" t="s">
        <v>170</v>
      </c>
      <c r="AU319" s="16" t="s">
        <v>82</v>
      </c>
    </row>
    <row r="320" s="2" customFormat="1">
      <c r="A320" s="37"/>
      <c r="B320" s="38"/>
      <c r="C320" s="39"/>
      <c r="D320" s="258" t="s">
        <v>172</v>
      </c>
      <c r="E320" s="39"/>
      <c r="F320" s="259" t="s">
        <v>378</v>
      </c>
      <c r="G320" s="39"/>
      <c r="H320" s="39"/>
      <c r="I320" s="209"/>
      <c r="J320" s="39"/>
      <c r="K320" s="39"/>
      <c r="L320" s="43"/>
      <c r="M320" s="256"/>
      <c r="N320" s="257"/>
      <c r="O320" s="90"/>
      <c r="P320" s="90"/>
      <c r="Q320" s="90"/>
      <c r="R320" s="90"/>
      <c r="S320" s="90"/>
      <c r="T320" s="91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6" t="s">
        <v>172</v>
      </c>
      <c r="AU320" s="16" t="s">
        <v>82</v>
      </c>
    </row>
    <row r="321" s="13" customFormat="1">
      <c r="A321" s="13"/>
      <c r="B321" s="260"/>
      <c r="C321" s="261"/>
      <c r="D321" s="254" t="s">
        <v>174</v>
      </c>
      <c r="E321" s="262" t="s">
        <v>1</v>
      </c>
      <c r="F321" s="263" t="s">
        <v>372</v>
      </c>
      <c r="G321" s="261"/>
      <c r="H321" s="264">
        <v>37.944000000000003</v>
      </c>
      <c r="I321" s="265"/>
      <c r="J321" s="261"/>
      <c r="K321" s="261"/>
      <c r="L321" s="266"/>
      <c r="M321" s="267"/>
      <c r="N321" s="268"/>
      <c r="O321" s="268"/>
      <c r="P321" s="268"/>
      <c r="Q321" s="268"/>
      <c r="R321" s="268"/>
      <c r="S321" s="268"/>
      <c r="T321" s="26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70" t="s">
        <v>174</v>
      </c>
      <c r="AU321" s="270" t="s">
        <v>82</v>
      </c>
      <c r="AV321" s="13" t="s">
        <v>82</v>
      </c>
      <c r="AW321" s="13" t="s">
        <v>30</v>
      </c>
      <c r="AX321" s="13" t="s">
        <v>73</v>
      </c>
      <c r="AY321" s="270" t="s">
        <v>161</v>
      </c>
    </row>
    <row r="322" s="13" customFormat="1">
      <c r="A322" s="13"/>
      <c r="B322" s="260"/>
      <c r="C322" s="261"/>
      <c r="D322" s="254" t="s">
        <v>174</v>
      </c>
      <c r="E322" s="262" t="s">
        <v>1</v>
      </c>
      <c r="F322" s="263" t="s">
        <v>367</v>
      </c>
      <c r="G322" s="261"/>
      <c r="H322" s="264">
        <v>3.52</v>
      </c>
      <c r="I322" s="265"/>
      <c r="J322" s="261"/>
      <c r="K322" s="261"/>
      <c r="L322" s="266"/>
      <c r="M322" s="267"/>
      <c r="N322" s="268"/>
      <c r="O322" s="268"/>
      <c r="P322" s="268"/>
      <c r="Q322" s="268"/>
      <c r="R322" s="268"/>
      <c r="S322" s="268"/>
      <c r="T322" s="26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70" t="s">
        <v>174</v>
      </c>
      <c r="AU322" s="270" t="s">
        <v>82</v>
      </c>
      <c r="AV322" s="13" t="s">
        <v>82</v>
      </c>
      <c r="AW322" s="13" t="s">
        <v>30</v>
      </c>
      <c r="AX322" s="13" t="s">
        <v>73</v>
      </c>
      <c r="AY322" s="270" t="s">
        <v>161</v>
      </c>
    </row>
    <row r="323" s="14" customFormat="1">
      <c r="A323" s="14"/>
      <c r="B323" s="282"/>
      <c r="C323" s="283"/>
      <c r="D323" s="254" t="s">
        <v>174</v>
      </c>
      <c r="E323" s="284" t="s">
        <v>111</v>
      </c>
      <c r="F323" s="285" t="s">
        <v>330</v>
      </c>
      <c r="G323" s="283"/>
      <c r="H323" s="286">
        <v>41.463999999999999</v>
      </c>
      <c r="I323" s="287"/>
      <c r="J323" s="283"/>
      <c r="K323" s="283"/>
      <c r="L323" s="288"/>
      <c r="M323" s="289"/>
      <c r="N323" s="290"/>
      <c r="O323" s="290"/>
      <c r="P323" s="290"/>
      <c r="Q323" s="290"/>
      <c r="R323" s="290"/>
      <c r="S323" s="290"/>
      <c r="T323" s="291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92" t="s">
        <v>174</v>
      </c>
      <c r="AU323" s="292" t="s">
        <v>82</v>
      </c>
      <c r="AV323" s="14" t="s">
        <v>168</v>
      </c>
      <c r="AW323" s="14" t="s">
        <v>30</v>
      </c>
      <c r="AX323" s="14" t="s">
        <v>80</v>
      </c>
      <c r="AY323" s="292" t="s">
        <v>161</v>
      </c>
    </row>
    <row r="324" s="2" customFormat="1" ht="24.15" customHeight="1">
      <c r="A324" s="37"/>
      <c r="B324" s="38"/>
      <c r="C324" s="241" t="s">
        <v>1014</v>
      </c>
      <c r="D324" s="241" t="s">
        <v>163</v>
      </c>
      <c r="E324" s="242" t="s">
        <v>380</v>
      </c>
      <c r="F324" s="243" t="s">
        <v>381</v>
      </c>
      <c r="G324" s="244" t="s">
        <v>222</v>
      </c>
      <c r="H324" s="245">
        <v>787.81600000000003</v>
      </c>
      <c r="I324" s="246"/>
      <c r="J324" s="247">
        <f>ROUND(I324*H324,2)</f>
        <v>0</v>
      </c>
      <c r="K324" s="243" t="s">
        <v>167</v>
      </c>
      <c r="L324" s="43"/>
      <c r="M324" s="248" t="s">
        <v>1</v>
      </c>
      <c r="N324" s="249" t="s">
        <v>38</v>
      </c>
      <c r="O324" s="90"/>
      <c r="P324" s="250">
        <f>O324*H324</f>
        <v>0</v>
      </c>
      <c r="Q324" s="250">
        <v>0</v>
      </c>
      <c r="R324" s="250">
        <f>Q324*H324</f>
        <v>0</v>
      </c>
      <c r="S324" s="250">
        <v>0</v>
      </c>
      <c r="T324" s="251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52" t="s">
        <v>168</v>
      </c>
      <c r="AT324" s="252" t="s">
        <v>163</v>
      </c>
      <c r="AU324" s="252" t="s">
        <v>82</v>
      </c>
      <c r="AY324" s="16" t="s">
        <v>161</v>
      </c>
      <c r="BE324" s="253">
        <f>IF(N324="základní",J324,0)</f>
        <v>0</v>
      </c>
      <c r="BF324" s="253">
        <f>IF(N324="snížená",J324,0)</f>
        <v>0</v>
      </c>
      <c r="BG324" s="253">
        <f>IF(N324="zákl. přenesená",J324,0)</f>
        <v>0</v>
      </c>
      <c r="BH324" s="253">
        <f>IF(N324="sníž. přenesená",J324,0)</f>
        <v>0</v>
      </c>
      <c r="BI324" s="253">
        <f>IF(N324="nulová",J324,0)</f>
        <v>0</v>
      </c>
      <c r="BJ324" s="16" t="s">
        <v>80</v>
      </c>
      <c r="BK324" s="253">
        <f>ROUND(I324*H324,2)</f>
        <v>0</v>
      </c>
      <c r="BL324" s="16" t="s">
        <v>168</v>
      </c>
      <c r="BM324" s="252" t="s">
        <v>382</v>
      </c>
    </row>
    <row r="325" s="2" customFormat="1">
      <c r="A325" s="37"/>
      <c r="B325" s="38"/>
      <c r="C325" s="39"/>
      <c r="D325" s="254" t="s">
        <v>170</v>
      </c>
      <c r="E325" s="39"/>
      <c r="F325" s="255" t="s">
        <v>383</v>
      </c>
      <c r="G325" s="39"/>
      <c r="H325" s="39"/>
      <c r="I325" s="209"/>
      <c r="J325" s="39"/>
      <c r="K325" s="39"/>
      <c r="L325" s="43"/>
      <c r="M325" s="256"/>
      <c r="N325" s="257"/>
      <c r="O325" s="90"/>
      <c r="P325" s="90"/>
      <c r="Q325" s="90"/>
      <c r="R325" s="90"/>
      <c r="S325" s="90"/>
      <c r="T325" s="91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6" t="s">
        <v>170</v>
      </c>
      <c r="AU325" s="16" t="s">
        <v>82</v>
      </c>
    </row>
    <row r="326" s="2" customFormat="1">
      <c r="A326" s="37"/>
      <c r="B326" s="38"/>
      <c r="C326" s="39"/>
      <c r="D326" s="258" t="s">
        <v>172</v>
      </c>
      <c r="E326" s="39"/>
      <c r="F326" s="259" t="s">
        <v>384</v>
      </c>
      <c r="G326" s="39"/>
      <c r="H326" s="39"/>
      <c r="I326" s="209"/>
      <c r="J326" s="39"/>
      <c r="K326" s="39"/>
      <c r="L326" s="43"/>
      <c r="M326" s="256"/>
      <c r="N326" s="257"/>
      <c r="O326" s="90"/>
      <c r="P326" s="90"/>
      <c r="Q326" s="90"/>
      <c r="R326" s="90"/>
      <c r="S326" s="90"/>
      <c r="T326" s="91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16" t="s">
        <v>172</v>
      </c>
      <c r="AU326" s="16" t="s">
        <v>82</v>
      </c>
    </row>
    <row r="327" s="13" customFormat="1">
      <c r="A327" s="13"/>
      <c r="B327" s="260"/>
      <c r="C327" s="261"/>
      <c r="D327" s="254" t="s">
        <v>174</v>
      </c>
      <c r="E327" s="262" t="s">
        <v>1</v>
      </c>
      <c r="F327" s="263" t="s">
        <v>385</v>
      </c>
      <c r="G327" s="261"/>
      <c r="H327" s="264">
        <v>787.81600000000003</v>
      </c>
      <c r="I327" s="265"/>
      <c r="J327" s="261"/>
      <c r="K327" s="261"/>
      <c r="L327" s="266"/>
      <c r="M327" s="267"/>
      <c r="N327" s="268"/>
      <c r="O327" s="268"/>
      <c r="P327" s="268"/>
      <c r="Q327" s="268"/>
      <c r="R327" s="268"/>
      <c r="S327" s="268"/>
      <c r="T327" s="269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70" t="s">
        <v>174</v>
      </c>
      <c r="AU327" s="270" t="s">
        <v>82</v>
      </c>
      <c r="AV327" s="13" t="s">
        <v>82</v>
      </c>
      <c r="AW327" s="13" t="s">
        <v>30</v>
      </c>
      <c r="AX327" s="13" t="s">
        <v>80</v>
      </c>
      <c r="AY327" s="270" t="s">
        <v>161</v>
      </c>
    </row>
    <row r="328" s="2" customFormat="1" ht="21.75" customHeight="1">
      <c r="A328" s="37"/>
      <c r="B328" s="38"/>
      <c r="C328" s="241" t="s">
        <v>820</v>
      </c>
      <c r="D328" s="241" t="s">
        <v>163</v>
      </c>
      <c r="E328" s="242" t="s">
        <v>387</v>
      </c>
      <c r="F328" s="243" t="s">
        <v>388</v>
      </c>
      <c r="G328" s="244" t="s">
        <v>222</v>
      </c>
      <c r="H328" s="245">
        <v>0.90000000000000002</v>
      </c>
      <c r="I328" s="246"/>
      <c r="J328" s="247">
        <f>ROUND(I328*H328,2)</f>
        <v>0</v>
      </c>
      <c r="K328" s="243" t="s">
        <v>167</v>
      </c>
      <c r="L328" s="43"/>
      <c r="M328" s="248" t="s">
        <v>1</v>
      </c>
      <c r="N328" s="249" t="s">
        <v>38</v>
      </c>
      <c r="O328" s="90"/>
      <c r="P328" s="250">
        <f>O328*H328</f>
        <v>0</v>
      </c>
      <c r="Q328" s="250">
        <v>0</v>
      </c>
      <c r="R328" s="250">
        <f>Q328*H328</f>
        <v>0</v>
      </c>
      <c r="S328" s="250">
        <v>0</v>
      </c>
      <c r="T328" s="251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52" t="s">
        <v>168</v>
      </c>
      <c r="AT328" s="252" t="s">
        <v>163</v>
      </c>
      <c r="AU328" s="252" t="s">
        <v>82</v>
      </c>
      <c r="AY328" s="16" t="s">
        <v>161</v>
      </c>
      <c r="BE328" s="253">
        <f>IF(N328="základní",J328,0)</f>
        <v>0</v>
      </c>
      <c r="BF328" s="253">
        <f>IF(N328="snížená",J328,0)</f>
        <v>0</v>
      </c>
      <c r="BG328" s="253">
        <f>IF(N328="zákl. přenesená",J328,0)</f>
        <v>0</v>
      </c>
      <c r="BH328" s="253">
        <f>IF(N328="sníž. přenesená",J328,0)</f>
        <v>0</v>
      </c>
      <c r="BI328" s="253">
        <f>IF(N328="nulová",J328,0)</f>
        <v>0</v>
      </c>
      <c r="BJ328" s="16" t="s">
        <v>80</v>
      </c>
      <c r="BK328" s="253">
        <f>ROUND(I328*H328,2)</f>
        <v>0</v>
      </c>
      <c r="BL328" s="16" t="s">
        <v>168</v>
      </c>
      <c r="BM328" s="252" t="s">
        <v>1015</v>
      </c>
    </row>
    <row r="329" s="2" customFormat="1">
      <c r="A329" s="37"/>
      <c r="B329" s="38"/>
      <c r="C329" s="39"/>
      <c r="D329" s="254" t="s">
        <v>170</v>
      </c>
      <c r="E329" s="39"/>
      <c r="F329" s="255" t="s">
        <v>390</v>
      </c>
      <c r="G329" s="39"/>
      <c r="H329" s="39"/>
      <c r="I329" s="209"/>
      <c r="J329" s="39"/>
      <c r="K329" s="39"/>
      <c r="L329" s="43"/>
      <c r="M329" s="256"/>
      <c r="N329" s="257"/>
      <c r="O329" s="90"/>
      <c r="P329" s="90"/>
      <c r="Q329" s="90"/>
      <c r="R329" s="90"/>
      <c r="S329" s="90"/>
      <c r="T329" s="91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16" t="s">
        <v>170</v>
      </c>
      <c r="AU329" s="16" t="s">
        <v>82</v>
      </c>
    </row>
    <row r="330" s="2" customFormat="1">
      <c r="A330" s="37"/>
      <c r="B330" s="38"/>
      <c r="C330" s="39"/>
      <c r="D330" s="258" t="s">
        <v>172</v>
      </c>
      <c r="E330" s="39"/>
      <c r="F330" s="259" t="s">
        <v>391</v>
      </c>
      <c r="G330" s="39"/>
      <c r="H330" s="39"/>
      <c r="I330" s="209"/>
      <c r="J330" s="39"/>
      <c r="K330" s="39"/>
      <c r="L330" s="43"/>
      <c r="M330" s="256"/>
      <c r="N330" s="257"/>
      <c r="O330" s="90"/>
      <c r="P330" s="90"/>
      <c r="Q330" s="90"/>
      <c r="R330" s="90"/>
      <c r="S330" s="90"/>
      <c r="T330" s="91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16" t="s">
        <v>172</v>
      </c>
      <c r="AU330" s="16" t="s">
        <v>82</v>
      </c>
    </row>
    <row r="331" s="13" customFormat="1">
      <c r="A331" s="13"/>
      <c r="B331" s="260"/>
      <c r="C331" s="261"/>
      <c r="D331" s="254" t="s">
        <v>174</v>
      </c>
      <c r="E331" s="262" t="s">
        <v>1</v>
      </c>
      <c r="F331" s="263" t="s">
        <v>392</v>
      </c>
      <c r="G331" s="261"/>
      <c r="H331" s="264">
        <v>0.90000000000000002</v>
      </c>
      <c r="I331" s="265"/>
      <c r="J331" s="261"/>
      <c r="K331" s="261"/>
      <c r="L331" s="266"/>
      <c r="M331" s="267"/>
      <c r="N331" s="268"/>
      <c r="O331" s="268"/>
      <c r="P331" s="268"/>
      <c r="Q331" s="268"/>
      <c r="R331" s="268"/>
      <c r="S331" s="268"/>
      <c r="T331" s="269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70" t="s">
        <v>174</v>
      </c>
      <c r="AU331" s="270" t="s">
        <v>82</v>
      </c>
      <c r="AV331" s="13" t="s">
        <v>82</v>
      </c>
      <c r="AW331" s="13" t="s">
        <v>30</v>
      </c>
      <c r="AX331" s="13" t="s">
        <v>80</v>
      </c>
      <c r="AY331" s="270" t="s">
        <v>161</v>
      </c>
    </row>
    <row r="332" s="2" customFormat="1" ht="24.15" customHeight="1">
      <c r="A332" s="37"/>
      <c r="B332" s="38"/>
      <c r="C332" s="241" t="s">
        <v>1016</v>
      </c>
      <c r="D332" s="241" t="s">
        <v>163</v>
      </c>
      <c r="E332" s="242" t="s">
        <v>394</v>
      </c>
      <c r="F332" s="243" t="s">
        <v>395</v>
      </c>
      <c r="G332" s="244" t="s">
        <v>222</v>
      </c>
      <c r="H332" s="245">
        <v>17.100000000000001</v>
      </c>
      <c r="I332" s="246"/>
      <c r="J332" s="247">
        <f>ROUND(I332*H332,2)</f>
        <v>0</v>
      </c>
      <c r="K332" s="243" t="s">
        <v>167</v>
      </c>
      <c r="L332" s="43"/>
      <c r="M332" s="248" t="s">
        <v>1</v>
      </c>
      <c r="N332" s="249" t="s">
        <v>38</v>
      </c>
      <c r="O332" s="90"/>
      <c r="P332" s="250">
        <f>O332*H332</f>
        <v>0</v>
      </c>
      <c r="Q332" s="250">
        <v>0</v>
      </c>
      <c r="R332" s="250">
        <f>Q332*H332</f>
        <v>0</v>
      </c>
      <c r="S332" s="250">
        <v>0</v>
      </c>
      <c r="T332" s="251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252" t="s">
        <v>168</v>
      </c>
      <c r="AT332" s="252" t="s">
        <v>163</v>
      </c>
      <c r="AU332" s="252" t="s">
        <v>82</v>
      </c>
      <c r="AY332" s="16" t="s">
        <v>161</v>
      </c>
      <c r="BE332" s="253">
        <f>IF(N332="základní",J332,0)</f>
        <v>0</v>
      </c>
      <c r="BF332" s="253">
        <f>IF(N332="snížená",J332,0)</f>
        <v>0</v>
      </c>
      <c r="BG332" s="253">
        <f>IF(N332="zákl. přenesená",J332,0)</f>
        <v>0</v>
      </c>
      <c r="BH332" s="253">
        <f>IF(N332="sníž. přenesená",J332,0)</f>
        <v>0</v>
      </c>
      <c r="BI332" s="253">
        <f>IF(N332="nulová",J332,0)</f>
        <v>0</v>
      </c>
      <c r="BJ332" s="16" t="s">
        <v>80</v>
      </c>
      <c r="BK332" s="253">
        <f>ROUND(I332*H332,2)</f>
        <v>0</v>
      </c>
      <c r="BL332" s="16" t="s">
        <v>168</v>
      </c>
      <c r="BM332" s="252" t="s">
        <v>1017</v>
      </c>
    </row>
    <row r="333" s="2" customFormat="1">
      <c r="A333" s="37"/>
      <c r="B333" s="38"/>
      <c r="C333" s="39"/>
      <c r="D333" s="254" t="s">
        <v>170</v>
      </c>
      <c r="E333" s="39"/>
      <c r="F333" s="255" t="s">
        <v>383</v>
      </c>
      <c r="G333" s="39"/>
      <c r="H333" s="39"/>
      <c r="I333" s="209"/>
      <c r="J333" s="39"/>
      <c r="K333" s="39"/>
      <c r="L333" s="43"/>
      <c r="M333" s="256"/>
      <c r="N333" s="257"/>
      <c r="O333" s="90"/>
      <c r="P333" s="90"/>
      <c r="Q333" s="90"/>
      <c r="R333" s="90"/>
      <c r="S333" s="90"/>
      <c r="T333" s="91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16" t="s">
        <v>170</v>
      </c>
      <c r="AU333" s="16" t="s">
        <v>82</v>
      </c>
    </row>
    <row r="334" s="2" customFormat="1">
      <c r="A334" s="37"/>
      <c r="B334" s="38"/>
      <c r="C334" s="39"/>
      <c r="D334" s="258" t="s">
        <v>172</v>
      </c>
      <c r="E334" s="39"/>
      <c r="F334" s="259" t="s">
        <v>397</v>
      </c>
      <c r="G334" s="39"/>
      <c r="H334" s="39"/>
      <c r="I334" s="209"/>
      <c r="J334" s="39"/>
      <c r="K334" s="39"/>
      <c r="L334" s="43"/>
      <c r="M334" s="256"/>
      <c r="N334" s="257"/>
      <c r="O334" s="90"/>
      <c r="P334" s="90"/>
      <c r="Q334" s="90"/>
      <c r="R334" s="90"/>
      <c r="S334" s="90"/>
      <c r="T334" s="91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16" t="s">
        <v>172</v>
      </c>
      <c r="AU334" s="16" t="s">
        <v>82</v>
      </c>
    </row>
    <row r="335" s="13" customFormat="1">
      <c r="A335" s="13"/>
      <c r="B335" s="260"/>
      <c r="C335" s="261"/>
      <c r="D335" s="254" t="s">
        <v>174</v>
      </c>
      <c r="E335" s="262" t="s">
        <v>1</v>
      </c>
      <c r="F335" s="263" t="s">
        <v>398</v>
      </c>
      <c r="G335" s="261"/>
      <c r="H335" s="264">
        <v>17.100000000000001</v>
      </c>
      <c r="I335" s="265"/>
      <c r="J335" s="261"/>
      <c r="K335" s="261"/>
      <c r="L335" s="266"/>
      <c r="M335" s="267"/>
      <c r="N335" s="268"/>
      <c r="O335" s="268"/>
      <c r="P335" s="268"/>
      <c r="Q335" s="268"/>
      <c r="R335" s="268"/>
      <c r="S335" s="268"/>
      <c r="T335" s="26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70" t="s">
        <v>174</v>
      </c>
      <c r="AU335" s="270" t="s">
        <v>82</v>
      </c>
      <c r="AV335" s="13" t="s">
        <v>82</v>
      </c>
      <c r="AW335" s="13" t="s">
        <v>30</v>
      </c>
      <c r="AX335" s="13" t="s">
        <v>80</v>
      </c>
      <c r="AY335" s="270" t="s">
        <v>161</v>
      </c>
    </row>
    <row r="336" s="2" customFormat="1" ht="24.15" customHeight="1">
      <c r="A336" s="37"/>
      <c r="B336" s="38"/>
      <c r="C336" s="241" t="s">
        <v>1018</v>
      </c>
      <c r="D336" s="241" t="s">
        <v>163</v>
      </c>
      <c r="E336" s="242" t="s">
        <v>414</v>
      </c>
      <c r="F336" s="243" t="s">
        <v>415</v>
      </c>
      <c r="G336" s="244" t="s">
        <v>222</v>
      </c>
      <c r="H336" s="245">
        <v>41.463999999999999</v>
      </c>
      <c r="I336" s="246"/>
      <c r="J336" s="247">
        <f>ROUND(I336*H336,2)</f>
        <v>0</v>
      </c>
      <c r="K336" s="243" t="s">
        <v>167</v>
      </c>
      <c r="L336" s="43"/>
      <c r="M336" s="248" t="s">
        <v>1</v>
      </c>
      <c r="N336" s="249" t="s">
        <v>38</v>
      </c>
      <c r="O336" s="90"/>
      <c r="P336" s="250">
        <f>O336*H336</f>
        <v>0</v>
      </c>
      <c r="Q336" s="250">
        <v>0</v>
      </c>
      <c r="R336" s="250">
        <f>Q336*H336</f>
        <v>0</v>
      </c>
      <c r="S336" s="250">
        <v>0</v>
      </c>
      <c r="T336" s="251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52" t="s">
        <v>168</v>
      </c>
      <c r="AT336" s="252" t="s">
        <v>163</v>
      </c>
      <c r="AU336" s="252" t="s">
        <v>82</v>
      </c>
      <c r="AY336" s="16" t="s">
        <v>161</v>
      </c>
      <c r="BE336" s="253">
        <f>IF(N336="základní",J336,0)</f>
        <v>0</v>
      </c>
      <c r="BF336" s="253">
        <f>IF(N336="snížená",J336,0)</f>
        <v>0</v>
      </c>
      <c r="BG336" s="253">
        <f>IF(N336="zákl. přenesená",J336,0)</f>
        <v>0</v>
      </c>
      <c r="BH336" s="253">
        <f>IF(N336="sníž. přenesená",J336,0)</f>
        <v>0</v>
      </c>
      <c r="BI336" s="253">
        <f>IF(N336="nulová",J336,0)</f>
        <v>0</v>
      </c>
      <c r="BJ336" s="16" t="s">
        <v>80</v>
      </c>
      <c r="BK336" s="253">
        <f>ROUND(I336*H336,2)</f>
        <v>0</v>
      </c>
      <c r="BL336" s="16" t="s">
        <v>168</v>
      </c>
      <c r="BM336" s="252" t="s">
        <v>416</v>
      </c>
    </row>
    <row r="337" s="2" customFormat="1">
      <c r="A337" s="37"/>
      <c r="B337" s="38"/>
      <c r="C337" s="39"/>
      <c r="D337" s="254" t="s">
        <v>170</v>
      </c>
      <c r="E337" s="39"/>
      <c r="F337" s="255" t="s">
        <v>417</v>
      </c>
      <c r="G337" s="39"/>
      <c r="H337" s="39"/>
      <c r="I337" s="209"/>
      <c r="J337" s="39"/>
      <c r="K337" s="39"/>
      <c r="L337" s="43"/>
      <c r="M337" s="256"/>
      <c r="N337" s="257"/>
      <c r="O337" s="90"/>
      <c r="P337" s="90"/>
      <c r="Q337" s="90"/>
      <c r="R337" s="90"/>
      <c r="S337" s="90"/>
      <c r="T337" s="91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16" t="s">
        <v>170</v>
      </c>
      <c r="AU337" s="16" t="s">
        <v>82</v>
      </c>
    </row>
    <row r="338" s="2" customFormat="1">
      <c r="A338" s="37"/>
      <c r="B338" s="38"/>
      <c r="C338" s="39"/>
      <c r="D338" s="258" t="s">
        <v>172</v>
      </c>
      <c r="E338" s="39"/>
      <c r="F338" s="259" t="s">
        <v>418</v>
      </c>
      <c r="G338" s="39"/>
      <c r="H338" s="39"/>
      <c r="I338" s="209"/>
      <c r="J338" s="39"/>
      <c r="K338" s="39"/>
      <c r="L338" s="43"/>
      <c r="M338" s="256"/>
      <c r="N338" s="257"/>
      <c r="O338" s="90"/>
      <c r="P338" s="90"/>
      <c r="Q338" s="90"/>
      <c r="R338" s="90"/>
      <c r="S338" s="90"/>
      <c r="T338" s="91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16" t="s">
        <v>172</v>
      </c>
      <c r="AU338" s="16" t="s">
        <v>82</v>
      </c>
    </row>
    <row r="339" s="13" customFormat="1">
      <c r="A339" s="13"/>
      <c r="B339" s="260"/>
      <c r="C339" s="261"/>
      <c r="D339" s="254" t="s">
        <v>174</v>
      </c>
      <c r="E339" s="262" t="s">
        <v>1</v>
      </c>
      <c r="F339" s="263" t="s">
        <v>372</v>
      </c>
      <c r="G339" s="261"/>
      <c r="H339" s="264">
        <v>37.944000000000003</v>
      </c>
      <c r="I339" s="265"/>
      <c r="J339" s="261"/>
      <c r="K339" s="261"/>
      <c r="L339" s="266"/>
      <c r="M339" s="267"/>
      <c r="N339" s="268"/>
      <c r="O339" s="268"/>
      <c r="P339" s="268"/>
      <c r="Q339" s="268"/>
      <c r="R339" s="268"/>
      <c r="S339" s="268"/>
      <c r="T339" s="269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70" t="s">
        <v>174</v>
      </c>
      <c r="AU339" s="270" t="s">
        <v>82</v>
      </c>
      <c r="AV339" s="13" t="s">
        <v>82</v>
      </c>
      <c r="AW339" s="13" t="s">
        <v>30</v>
      </c>
      <c r="AX339" s="13" t="s">
        <v>73</v>
      </c>
      <c r="AY339" s="270" t="s">
        <v>161</v>
      </c>
    </row>
    <row r="340" s="13" customFormat="1">
      <c r="A340" s="13"/>
      <c r="B340" s="260"/>
      <c r="C340" s="261"/>
      <c r="D340" s="254" t="s">
        <v>174</v>
      </c>
      <c r="E340" s="262" t="s">
        <v>1</v>
      </c>
      <c r="F340" s="263" t="s">
        <v>367</v>
      </c>
      <c r="G340" s="261"/>
      <c r="H340" s="264">
        <v>3.52</v>
      </c>
      <c r="I340" s="265"/>
      <c r="J340" s="261"/>
      <c r="K340" s="261"/>
      <c r="L340" s="266"/>
      <c r="M340" s="267"/>
      <c r="N340" s="268"/>
      <c r="O340" s="268"/>
      <c r="P340" s="268"/>
      <c r="Q340" s="268"/>
      <c r="R340" s="268"/>
      <c r="S340" s="268"/>
      <c r="T340" s="26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70" t="s">
        <v>174</v>
      </c>
      <c r="AU340" s="270" t="s">
        <v>82</v>
      </c>
      <c r="AV340" s="13" t="s">
        <v>82</v>
      </c>
      <c r="AW340" s="13" t="s">
        <v>30</v>
      </c>
      <c r="AX340" s="13" t="s">
        <v>73</v>
      </c>
      <c r="AY340" s="270" t="s">
        <v>161</v>
      </c>
    </row>
    <row r="341" s="14" customFormat="1">
      <c r="A341" s="14"/>
      <c r="B341" s="282"/>
      <c r="C341" s="283"/>
      <c r="D341" s="254" t="s">
        <v>174</v>
      </c>
      <c r="E341" s="284" t="s">
        <v>1</v>
      </c>
      <c r="F341" s="285" t="s">
        <v>330</v>
      </c>
      <c r="G341" s="283"/>
      <c r="H341" s="286">
        <v>41.463999999999999</v>
      </c>
      <c r="I341" s="287"/>
      <c r="J341" s="283"/>
      <c r="K341" s="283"/>
      <c r="L341" s="288"/>
      <c r="M341" s="289"/>
      <c r="N341" s="290"/>
      <c r="O341" s="290"/>
      <c r="P341" s="290"/>
      <c r="Q341" s="290"/>
      <c r="R341" s="290"/>
      <c r="S341" s="290"/>
      <c r="T341" s="291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92" t="s">
        <v>174</v>
      </c>
      <c r="AU341" s="292" t="s">
        <v>82</v>
      </c>
      <c r="AV341" s="14" t="s">
        <v>168</v>
      </c>
      <c r="AW341" s="14" t="s">
        <v>30</v>
      </c>
      <c r="AX341" s="14" t="s">
        <v>80</v>
      </c>
      <c r="AY341" s="292" t="s">
        <v>161</v>
      </c>
    </row>
    <row r="342" s="2" customFormat="1" ht="24.15" customHeight="1">
      <c r="A342" s="37"/>
      <c r="B342" s="38"/>
      <c r="C342" s="241" t="s">
        <v>1019</v>
      </c>
      <c r="D342" s="241" t="s">
        <v>163</v>
      </c>
      <c r="E342" s="242" t="s">
        <v>420</v>
      </c>
      <c r="F342" s="243" t="s">
        <v>421</v>
      </c>
      <c r="G342" s="244" t="s">
        <v>222</v>
      </c>
      <c r="H342" s="245">
        <v>0.90000000000000002</v>
      </c>
      <c r="I342" s="246"/>
      <c r="J342" s="247">
        <f>ROUND(I342*H342,2)</f>
        <v>0</v>
      </c>
      <c r="K342" s="243" t="s">
        <v>167</v>
      </c>
      <c r="L342" s="43"/>
      <c r="M342" s="248" t="s">
        <v>1</v>
      </c>
      <c r="N342" s="249" t="s">
        <v>38</v>
      </c>
      <c r="O342" s="90"/>
      <c r="P342" s="250">
        <f>O342*H342</f>
        <v>0</v>
      </c>
      <c r="Q342" s="250">
        <v>0</v>
      </c>
      <c r="R342" s="250">
        <f>Q342*H342</f>
        <v>0</v>
      </c>
      <c r="S342" s="250">
        <v>0</v>
      </c>
      <c r="T342" s="251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52" t="s">
        <v>168</v>
      </c>
      <c r="AT342" s="252" t="s">
        <v>163</v>
      </c>
      <c r="AU342" s="252" t="s">
        <v>82</v>
      </c>
      <c r="AY342" s="16" t="s">
        <v>161</v>
      </c>
      <c r="BE342" s="253">
        <f>IF(N342="základní",J342,0)</f>
        <v>0</v>
      </c>
      <c r="BF342" s="253">
        <f>IF(N342="snížená",J342,0)</f>
        <v>0</v>
      </c>
      <c r="BG342" s="253">
        <f>IF(N342="zákl. přenesená",J342,0)</f>
        <v>0</v>
      </c>
      <c r="BH342" s="253">
        <f>IF(N342="sníž. přenesená",J342,0)</f>
        <v>0</v>
      </c>
      <c r="BI342" s="253">
        <f>IF(N342="nulová",J342,0)</f>
        <v>0</v>
      </c>
      <c r="BJ342" s="16" t="s">
        <v>80</v>
      </c>
      <c r="BK342" s="253">
        <f>ROUND(I342*H342,2)</f>
        <v>0</v>
      </c>
      <c r="BL342" s="16" t="s">
        <v>168</v>
      </c>
      <c r="BM342" s="252" t="s">
        <v>1020</v>
      </c>
    </row>
    <row r="343" s="2" customFormat="1">
      <c r="A343" s="37"/>
      <c r="B343" s="38"/>
      <c r="C343" s="39"/>
      <c r="D343" s="254" t="s">
        <v>170</v>
      </c>
      <c r="E343" s="39"/>
      <c r="F343" s="255" t="s">
        <v>423</v>
      </c>
      <c r="G343" s="39"/>
      <c r="H343" s="39"/>
      <c r="I343" s="209"/>
      <c r="J343" s="39"/>
      <c r="K343" s="39"/>
      <c r="L343" s="43"/>
      <c r="M343" s="256"/>
      <c r="N343" s="257"/>
      <c r="O343" s="90"/>
      <c r="P343" s="90"/>
      <c r="Q343" s="90"/>
      <c r="R343" s="90"/>
      <c r="S343" s="90"/>
      <c r="T343" s="91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T343" s="16" t="s">
        <v>170</v>
      </c>
      <c r="AU343" s="16" t="s">
        <v>82</v>
      </c>
    </row>
    <row r="344" s="2" customFormat="1">
      <c r="A344" s="37"/>
      <c r="B344" s="38"/>
      <c r="C344" s="39"/>
      <c r="D344" s="258" t="s">
        <v>172</v>
      </c>
      <c r="E344" s="39"/>
      <c r="F344" s="259" t="s">
        <v>424</v>
      </c>
      <c r="G344" s="39"/>
      <c r="H344" s="39"/>
      <c r="I344" s="209"/>
      <c r="J344" s="39"/>
      <c r="K344" s="39"/>
      <c r="L344" s="43"/>
      <c r="M344" s="256"/>
      <c r="N344" s="257"/>
      <c r="O344" s="90"/>
      <c r="P344" s="90"/>
      <c r="Q344" s="90"/>
      <c r="R344" s="90"/>
      <c r="S344" s="90"/>
      <c r="T344" s="91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16" t="s">
        <v>172</v>
      </c>
      <c r="AU344" s="16" t="s">
        <v>82</v>
      </c>
    </row>
    <row r="345" s="13" customFormat="1">
      <c r="A345" s="13"/>
      <c r="B345" s="260"/>
      <c r="C345" s="261"/>
      <c r="D345" s="254" t="s">
        <v>174</v>
      </c>
      <c r="E345" s="262" t="s">
        <v>1</v>
      </c>
      <c r="F345" s="263" t="s">
        <v>392</v>
      </c>
      <c r="G345" s="261"/>
      <c r="H345" s="264">
        <v>0.90000000000000002</v>
      </c>
      <c r="I345" s="265"/>
      <c r="J345" s="261"/>
      <c r="K345" s="261"/>
      <c r="L345" s="266"/>
      <c r="M345" s="267"/>
      <c r="N345" s="268"/>
      <c r="O345" s="268"/>
      <c r="P345" s="268"/>
      <c r="Q345" s="268"/>
      <c r="R345" s="268"/>
      <c r="S345" s="268"/>
      <c r="T345" s="26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70" t="s">
        <v>174</v>
      </c>
      <c r="AU345" s="270" t="s">
        <v>82</v>
      </c>
      <c r="AV345" s="13" t="s">
        <v>82</v>
      </c>
      <c r="AW345" s="13" t="s">
        <v>30</v>
      </c>
      <c r="AX345" s="13" t="s">
        <v>80</v>
      </c>
      <c r="AY345" s="270" t="s">
        <v>161</v>
      </c>
    </row>
    <row r="346" s="2" customFormat="1" ht="33" customHeight="1">
      <c r="A346" s="37"/>
      <c r="B346" s="38"/>
      <c r="C346" s="241" t="s">
        <v>1021</v>
      </c>
      <c r="D346" s="241" t="s">
        <v>163</v>
      </c>
      <c r="E346" s="242" t="s">
        <v>426</v>
      </c>
      <c r="F346" s="243" t="s">
        <v>427</v>
      </c>
      <c r="G346" s="244" t="s">
        <v>222</v>
      </c>
      <c r="H346" s="245">
        <v>0.90000000000000002</v>
      </c>
      <c r="I346" s="246"/>
      <c r="J346" s="247">
        <f>ROUND(I346*H346,2)</f>
        <v>0</v>
      </c>
      <c r="K346" s="243" t="s">
        <v>167</v>
      </c>
      <c r="L346" s="43"/>
      <c r="M346" s="248" t="s">
        <v>1</v>
      </c>
      <c r="N346" s="249" t="s">
        <v>38</v>
      </c>
      <c r="O346" s="90"/>
      <c r="P346" s="250">
        <f>O346*H346</f>
        <v>0</v>
      </c>
      <c r="Q346" s="250">
        <v>0</v>
      </c>
      <c r="R346" s="250">
        <f>Q346*H346</f>
        <v>0</v>
      </c>
      <c r="S346" s="250">
        <v>0</v>
      </c>
      <c r="T346" s="251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52" t="s">
        <v>168</v>
      </c>
      <c r="AT346" s="252" t="s">
        <v>163</v>
      </c>
      <c r="AU346" s="252" t="s">
        <v>82</v>
      </c>
      <c r="AY346" s="16" t="s">
        <v>161</v>
      </c>
      <c r="BE346" s="253">
        <f>IF(N346="základní",J346,0)</f>
        <v>0</v>
      </c>
      <c r="BF346" s="253">
        <f>IF(N346="snížená",J346,0)</f>
        <v>0</v>
      </c>
      <c r="BG346" s="253">
        <f>IF(N346="zákl. přenesená",J346,0)</f>
        <v>0</v>
      </c>
      <c r="BH346" s="253">
        <f>IF(N346="sníž. přenesená",J346,0)</f>
        <v>0</v>
      </c>
      <c r="BI346" s="253">
        <f>IF(N346="nulová",J346,0)</f>
        <v>0</v>
      </c>
      <c r="BJ346" s="16" t="s">
        <v>80</v>
      </c>
      <c r="BK346" s="253">
        <f>ROUND(I346*H346,2)</f>
        <v>0</v>
      </c>
      <c r="BL346" s="16" t="s">
        <v>168</v>
      </c>
      <c r="BM346" s="252" t="s">
        <v>1022</v>
      </c>
    </row>
    <row r="347" s="2" customFormat="1">
      <c r="A347" s="37"/>
      <c r="B347" s="38"/>
      <c r="C347" s="39"/>
      <c r="D347" s="254" t="s">
        <v>170</v>
      </c>
      <c r="E347" s="39"/>
      <c r="F347" s="255" t="s">
        <v>429</v>
      </c>
      <c r="G347" s="39"/>
      <c r="H347" s="39"/>
      <c r="I347" s="209"/>
      <c r="J347" s="39"/>
      <c r="K347" s="39"/>
      <c r="L347" s="43"/>
      <c r="M347" s="256"/>
      <c r="N347" s="257"/>
      <c r="O347" s="90"/>
      <c r="P347" s="90"/>
      <c r="Q347" s="90"/>
      <c r="R347" s="90"/>
      <c r="S347" s="90"/>
      <c r="T347" s="91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16" t="s">
        <v>170</v>
      </c>
      <c r="AU347" s="16" t="s">
        <v>82</v>
      </c>
    </row>
    <row r="348" s="2" customFormat="1">
      <c r="A348" s="37"/>
      <c r="B348" s="38"/>
      <c r="C348" s="39"/>
      <c r="D348" s="258" t="s">
        <v>172</v>
      </c>
      <c r="E348" s="39"/>
      <c r="F348" s="259" t="s">
        <v>430</v>
      </c>
      <c r="G348" s="39"/>
      <c r="H348" s="39"/>
      <c r="I348" s="209"/>
      <c r="J348" s="39"/>
      <c r="K348" s="39"/>
      <c r="L348" s="43"/>
      <c r="M348" s="256"/>
      <c r="N348" s="257"/>
      <c r="O348" s="90"/>
      <c r="P348" s="90"/>
      <c r="Q348" s="90"/>
      <c r="R348" s="90"/>
      <c r="S348" s="90"/>
      <c r="T348" s="91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T348" s="16" t="s">
        <v>172</v>
      </c>
      <c r="AU348" s="16" t="s">
        <v>82</v>
      </c>
    </row>
    <row r="349" s="13" customFormat="1">
      <c r="A349" s="13"/>
      <c r="B349" s="260"/>
      <c r="C349" s="261"/>
      <c r="D349" s="254" t="s">
        <v>174</v>
      </c>
      <c r="E349" s="262" t="s">
        <v>1</v>
      </c>
      <c r="F349" s="263" t="s">
        <v>392</v>
      </c>
      <c r="G349" s="261"/>
      <c r="H349" s="264">
        <v>0.90000000000000002</v>
      </c>
      <c r="I349" s="265"/>
      <c r="J349" s="261"/>
      <c r="K349" s="261"/>
      <c r="L349" s="266"/>
      <c r="M349" s="267"/>
      <c r="N349" s="268"/>
      <c r="O349" s="268"/>
      <c r="P349" s="268"/>
      <c r="Q349" s="268"/>
      <c r="R349" s="268"/>
      <c r="S349" s="268"/>
      <c r="T349" s="26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70" t="s">
        <v>174</v>
      </c>
      <c r="AU349" s="270" t="s">
        <v>82</v>
      </c>
      <c r="AV349" s="13" t="s">
        <v>82</v>
      </c>
      <c r="AW349" s="13" t="s">
        <v>30</v>
      </c>
      <c r="AX349" s="13" t="s">
        <v>80</v>
      </c>
      <c r="AY349" s="270" t="s">
        <v>161</v>
      </c>
    </row>
    <row r="350" s="12" customFormat="1" ht="22.8" customHeight="1">
      <c r="A350" s="12"/>
      <c r="B350" s="225"/>
      <c r="C350" s="226"/>
      <c r="D350" s="227" t="s">
        <v>72</v>
      </c>
      <c r="E350" s="239" t="s">
        <v>431</v>
      </c>
      <c r="F350" s="239" t="s">
        <v>432</v>
      </c>
      <c r="G350" s="226"/>
      <c r="H350" s="226"/>
      <c r="I350" s="229"/>
      <c r="J350" s="240">
        <f>BK350</f>
        <v>0</v>
      </c>
      <c r="K350" s="226"/>
      <c r="L350" s="231"/>
      <c r="M350" s="232"/>
      <c r="N350" s="233"/>
      <c r="O350" s="233"/>
      <c r="P350" s="234">
        <f>SUM(P351:P353)</f>
        <v>0</v>
      </c>
      <c r="Q350" s="233"/>
      <c r="R350" s="234">
        <f>SUM(R351:R353)</f>
        <v>0</v>
      </c>
      <c r="S350" s="233"/>
      <c r="T350" s="235">
        <f>SUM(T351:T353)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36" t="s">
        <v>80</v>
      </c>
      <c r="AT350" s="237" t="s">
        <v>72</v>
      </c>
      <c r="AU350" s="237" t="s">
        <v>80</v>
      </c>
      <c r="AY350" s="236" t="s">
        <v>161</v>
      </c>
      <c r="BK350" s="238">
        <f>SUM(BK351:BK353)</f>
        <v>0</v>
      </c>
    </row>
    <row r="351" s="2" customFormat="1" ht="33" customHeight="1">
      <c r="A351" s="37"/>
      <c r="B351" s="38"/>
      <c r="C351" s="241" t="s">
        <v>1023</v>
      </c>
      <c r="D351" s="241" t="s">
        <v>163</v>
      </c>
      <c r="E351" s="242" t="s">
        <v>434</v>
      </c>
      <c r="F351" s="243" t="s">
        <v>435</v>
      </c>
      <c r="G351" s="244" t="s">
        <v>222</v>
      </c>
      <c r="H351" s="245">
        <v>69.164000000000001</v>
      </c>
      <c r="I351" s="246"/>
      <c r="J351" s="247">
        <f>ROUND(I351*H351,2)</f>
        <v>0</v>
      </c>
      <c r="K351" s="243" t="s">
        <v>167</v>
      </c>
      <c r="L351" s="43"/>
      <c r="M351" s="248" t="s">
        <v>1</v>
      </c>
      <c r="N351" s="249" t="s">
        <v>38</v>
      </c>
      <c r="O351" s="90"/>
      <c r="P351" s="250">
        <f>O351*H351</f>
        <v>0</v>
      </c>
      <c r="Q351" s="250">
        <v>0</v>
      </c>
      <c r="R351" s="250">
        <f>Q351*H351</f>
        <v>0</v>
      </c>
      <c r="S351" s="250">
        <v>0</v>
      </c>
      <c r="T351" s="251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252" t="s">
        <v>168</v>
      </c>
      <c r="AT351" s="252" t="s">
        <v>163</v>
      </c>
      <c r="AU351" s="252" t="s">
        <v>82</v>
      </c>
      <c r="AY351" s="16" t="s">
        <v>161</v>
      </c>
      <c r="BE351" s="253">
        <f>IF(N351="základní",J351,0)</f>
        <v>0</v>
      </c>
      <c r="BF351" s="253">
        <f>IF(N351="snížená",J351,0)</f>
        <v>0</v>
      </c>
      <c r="BG351" s="253">
        <f>IF(N351="zákl. přenesená",J351,0)</f>
        <v>0</v>
      </c>
      <c r="BH351" s="253">
        <f>IF(N351="sníž. přenesená",J351,0)</f>
        <v>0</v>
      </c>
      <c r="BI351" s="253">
        <f>IF(N351="nulová",J351,0)</f>
        <v>0</v>
      </c>
      <c r="BJ351" s="16" t="s">
        <v>80</v>
      </c>
      <c r="BK351" s="253">
        <f>ROUND(I351*H351,2)</f>
        <v>0</v>
      </c>
      <c r="BL351" s="16" t="s">
        <v>168</v>
      </c>
      <c r="BM351" s="252" t="s">
        <v>436</v>
      </c>
    </row>
    <row r="352" s="2" customFormat="1">
      <c r="A352" s="37"/>
      <c r="B352" s="38"/>
      <c r="C352" s="39"/>
      <c r="D352" s="254" t="s">
        <v>170</v>
      </c>
      <c r="E352" s="39"/>
      <c r="F352" s="255" t="s">
        <v>437</v>
      </c>
      <c r="G352" s="39"/>
      <c r="H352" s="39"/>
      <c r="I352" s="209"/>
      <c r="J352" s="39"/>
      <c r="K352" s="39"/>
      <c r="L352" s="43"/>
      <c r="M352" s="256"/>
      <c r="N352" s="257"/>
      <c r="O352" s="90"/>
      <c r="P352" s="90"/>
      <c r="Q352" s="90"/>
      <c r="R352" s="90"/>
      <c r="S352" s="90"/>
      <c r="T352" s="91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T352" s="16" t="s">
        <v>170</v>
      </c>
      <c r="AU352" s="16" t="s">
        <v>82</v>
      </c>
    </row>
    <row r="353" s="2" customFormat="1">
      <c r="A353" s="37"/>
      <c r="B353" s="38"/>
      <c r="C353" s="39"/>
      <c r="D353" s="258" t="s">
        <v>172</v>
      </c>
      <c r="E353" s="39"/>
      <c r="F353" s="259" t="s">
        <v>438</v>
      </c>
      <c r="G353" s="39"/>
      <c r="H353" s="39"/>
      <c r="I353" s="209"/>
      <c r="J353" s="39"/>
      <c r="K353" s="39"/>
      <c r="L353" s="43"/>
      <c r="M353" s="293"/>
      <c r="N353" s="294"/>
      <c r="O353" s="295"/>
      <c r="P353" s="295"/>
      <c r="Q353" s="295"/>
      <c r="R353" s="295"/>
      <c r="S353" s="295"/>
      <c r="T353" s="296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16" t="s">
        <v>172</v>
      </c>
      <c r="AU353" s="16" t="s">
        <v>82</v>
      </c>
    </row>
    <row r="354" s="2" customFormat="1" ht="6.96" customHeight="1">
      <c r="A354" s="37"/>
      <c r="B354" s="65"/>
      <c r="C354" s="66"/>
      <c r="D354" s="66"/>
      <c r="E354" s="66"/>
      <c r="F354" s="66"/>
      <c r="G354" s="66"/>
      <c r="H354" s="66"/>
      <c r="I354" s="66"/>
      <c r="J354" s="66"/>
      <c r="K354" s="66"/>
      <c r="L354" s="43"/>
      <c r="M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</row>
  </sheetData>
  <sheetProtection sheet="1" autoFilter="0" formatColumns="0" formatRows="0" objects="1" scenarios="1" spinCount="100000" saltValue="gExtcvmdWSmj0MVxxB1ZXirVcKvOJhWom0j/vXG4lkcsYSyne4D00DUcgt78vqKldFfTc8n7ci8dv9mDCfw0kA==" hashValue="U9Y2+1HfBODZr9paccBaHkU7AQvOUleOMyhrUECK3jIZxydFIsb/gJl314pPFKY9PvgkMHJ+tDYxp4HKIbWBpg==" algorithmName="SHA-512" password="CC35"/>
  <autoFilter ref="C138:K353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1:F111"/>
    <mergeCell ref="D112:F112"/>
    <mergeCell ref="D113:F113"/>
    <mergeCell ref="D114:F114"/>
    <mergeCell ref="D115:F115"/>
    <mergeCell ref="E127:H127"/>
    <mergeCell ref="E129:H129"/>
    <mergeCell ref="E131:H131"/>
    <mergeCell ref="L2:V2"/>
  </mergeCells>
  <hyperlinks>
    <hyperlink ref="F144" r:id="rId1" display="https://podminky.urs.cz/item/CS_URS_2022_02/111301111"/>
    <hyperlink ref="F148" r:id="rId2" display="https://podminky.urs.cz/item/CS_URS_2022_02/113107164"/>
    <hyperlink ref="F152" r:id="rId3" display="https://podminky.urs.cz/item/CS_URS_2022_02/113107242"/>
    <hyperlink ref="F156" r:id="rId4" display="https://podminky.urs.cz/item/CS_URS_2022_02/122252203"/>
    <hyperlink ref="F163" r:id="rId5" display="https://podminky.urs.cz/item/CS_URS_2022_02/132212231"/>
    <hyperlink ref="F168" r:id="rId6" display="https://podminky.urs.cz/item/CS_URS_2022_02/162751117"/>
    <hyperlink ref="F177" r:id="rId7" display="https://podminky.urs.cz/item/CS_URS_2022_02/162751119"/>
    <hyperlink ref="F182" r:id="rId8" display="https://podminky.urs.cz/item/CS_URS_2022_02/171152111"/>
    <hyperlink ref="F190" r:id="rId9" display="https://podminky.urs.cz/item/CS_URS_2022_02/171201221"/>
    <hyperlink ref="F195" r:id="rId10" display="https://podminky.urs.cz/item/CS_URS_2022_02/171251201"/>
    <hyperlink ref="F200" r:id="rId11" display="https://podminky.urs.cz/item/CS_URS_2022_02/175111101"/>
    <hyperlink ref="F207" r:id="rId12" display="https://podminky.urs.cz/item/CS_URS_2022_02/180405114"/>
    <hyperlink ref="F215" r:id="rId13" display="https://podminky.urs.cz/item/CS_URS_2022_02/339921131"/>
    <hyperlink ref="F223" r:id="rId14" display="https://podminky.urs.cz/item/CS_URS_2022_02/451573111"/>
    <hyperlink ref="F228" r:id="rId15" display="https://podminky.urs.cz/item/CS_URS_2022_02/564851112"/>
    <hyperlink ref="F232" r:id="rId16" display="https://podminky.urs.cz/item/CS_URS_2022_02/564861112"/>
    <hyperlink ref="F236" r:id="rId17" display="https://podminky.urs.cz/item/CS_URS_2022_02/565155121"/>
    <hyperlink ref="F240" r:id="rId18" display="https://podminky.urs.cz/item/CS_URS_2022_02/573211107"/>
    <hyperlink ref="F244" r:id="rId19" display="https://podminky.urs.cz/item/CS_URS_2022_02/573211108"/>
    <hyperlink ref="F248" r:id="rId20" display="https://podminky.urs.cz/item/CS_URS_2022_02/577134221"/>
    <hyperlink ref="F252" r:id="rId21" display="https://podminky.urs.cz/item/CS_URS_2022_02/596211110"/>
    <hyperlink ref="F258" r:id="rId22" display="https://podminky.urs.cz/item/CS_URS_2022_02/596412211"/>
    <hyperlink ref="F265" r:id="rId23" display="https://podminky.urs.cz/item/CS_URS_2022_02/599141111"/>
    <hyperlink ref="F270" r:id="rId24" display="https://podminky.urs.cz/item/CS_URS_2022_02/871350430"/>
    <hyperlink ref="F279" r:id="rId25" display="https://podminky.urs.cz/item/CS_URS_2022_02/899331111"/>
    <hyperlink ref="F284" r:id="rId26" display="https://podminky.urs.cz/item/CS_URS_2022_02/916131213"/>
    <hyperlink ref="F299" r:id="rId27" display="https://podminky.urs.cz/item/CS_URS_2022_02/919112221"/>
    <hyperlink ref="F303" r:id="rId28" display="https://podminky.urs.cz/item/CS_URS_2022_02/935113212"/>
    <hyperlink ref="F312" r:id="rId29" display="https://podminky.urs.cz/item/CS_URS_2022_02/997013645"/>
    <hyperlink ref="F316" r:id="rId30" display="https://podminky.urs.cz/item/CS_URS_2022_02/997013655"/>
    <hyperlink ref="F320" r:id="rId31" display="https://podminky.urs.cz/item/CS_URS_2022_02/997221551"/>
    <hyperlink ref="F326" r:id="rId32" display="https://podminky.urs.cz/item/CS_URS_2022_02/997221559"/>
    <hyperlink ref="F330" r:id="rId33" display="https://podminky.urs.cz/item/CS_URS_2022_02/997221561"/>
    <hyperlink ref="F334" r:id="rId34" display="https://podminky.urs.cz/item/CS_URS_2022_02/997221569"/>
    <hyperlink ref="F338" r:id="rId35" display="https://podminky.urs.cz/item/CS_URS_2022_02/997221611"/>
    <hyperlink ref="F344" r:id="rId36" display="https://podminky.urs.cz/item/CS_URS_2022_02/997221612"/>
    <hyperlink ref="F348" r:id="rId37" display="https://podminky.urs.cz/item/CS_URS_2022_02/997221615"/>
    <hyperlink ref="F353" r:id="rId38" display="https://podminky.urs.cz/item/CS_URS_2022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9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DESKTOP-DSV8CSR\stasova</dc:creator>
  <cp:lastModifiedBy>DESKTOP-DSV8CSR\stasova</cp:lastModifiedBy>
  <dcterms:created xsi:type="dcterms:W3CDTF">2023-12-06T13:15:14Z</dcterms:created>
  <dcterms:modified xsi:type="dcterms:W3CDTF">2023-12-06T13:15:27Z</dcterms:modified>
</cp:coreProperties>
</file>