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82_A LS Malack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ponuka'!$A$1:$O$62</definedName>
  </definedNames>
  <calcPr calcId="162913"/>
</workbook>
</file>

<file path=xl/calcChain.xml><?xml version="1.0" encoding="utf-8"?>
<calcChain xmlns="http://schemas.openxmlformats.org/spreadsheetml/2006/main">
  <c r="G44" i="1" l="1"/>
  <c r="O44" i="1" s="1"/>
  <c r="G43" i="1"/>
  <c r="G42" i="1"/>
  <c r="O42" i="1" s="1"/>
  <c r="G41" i="1"/>
  <c r="G40" i="1"/>
  <c r="O40" i="1" s="1"/>
  <c r="G39" i="1"/>
  <c r="O39" i="1" s="1"/>
  <c r="G38" i="1"/>
  <c r="O38" i="1" s="1"/>
  <c r="G37" i="1"/>
  <c r="O37" i="1" s="1"/>
  <c r="G36" i="1"/>
  <c r="O36" i="1" s="1"/>
  <c r="G35" i="1"/>
  <c r="O35" i="1" s="1"/>
  <c r="G34" i="1"/>
  <c r="O34" i="1" s="1"/>
  <c r="G33" i="1"/>
  <c r="G32" i="1"/>
  <c r="O32" i="1"/>
  <c r="O33" i="1"/>
  <c r="O41" i="1"/>
  <c r="O43" i="1"/>
  <c r="G45" i="1" l="1"/>
  <c r="G31" i="1"/>
  <c r="G30" i="1"/>
  <c r="G29" i="1"/>
  <c r="G28" i="1"/>
  <c r="O28" i="1" l="1"/>
  <c r="O29" i="1"/>
  <c r="O30" i="1"/>
  <c r="O31" i="1"/>
  <c r="O45" i="1"/>
  <c r="G21" i="1" l="1"/>
  <c r="O21" i="1" s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13" i="1"/>
  <c r="G12" i="1"/>
  <c r="O17" i="1" l="1"/>
  <c r="O18" i="1"/>
  <c r="O19" i="1"/>
  <c r="L47" i="1" l="1"/>
  <c r="G46" i="1" l="1"/>
  <c r="O46" i="1" s="1"/>
  <c r="O25" i="1" l="1"/>
  <c r="O26" i="1"/>
  <c r="O27" i="1"/>
  <c r="O24" i="1" l="1"/>
  <c r="O23" i="1"/>
  <c r="O22" i="1"/>
  <c r="O20" i="1"/>
  <c r="O14" i="1" l="1"/>
  <c r="O12" i="1"/>
  <c r="O16" i="1" l="1"/>
  <c r="O15" i="1"/>
  <c r="O13" i="1"/>
  <c r="O47" i="1" l="1"/>
  <c r="P47" i="1" s="1"/>
  <c r="O49" i="1" l="1"/>
  <c r="O48" i="1" s="1"/>
</calcChain>
</file>

<file path=xl/sharedStrings.xml><?xml version="1.0" encoding="utf-8"?>
<sst xmlns="http://schemas.openxmlformats.org/spreadsheetml/2006/main" count="181" uniqueCount="111">
  <si>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</si>
  <si>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</si>
  <si>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</si>
  <si>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</si>
  <si>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</si>
  <si>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</si>
  <si>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</si>
  <si>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</si>
  <si>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</si>
  <si>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</si>
  <si>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</si>
  <si>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</si>
  <si>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</si>
  <si>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</si>
  <si>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</si>
  <si>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</si>
  <si>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</si>
  <si>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</si>
  <si>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</si>
  <si>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</si>
  <si>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</si>
  <si>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</si>
  <si>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</si>
  <si>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</si>
  <si>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</si>
  <si>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</si>
  <si>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</si>
  <si>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</si>
  <si>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</si>
  <si>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</si>
  <si>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</si>
  <si>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</si>
  <si>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</si>
  <si>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</si>
  <si>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</si>
  <si>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</si>
  <si>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</si>
  <si>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</si>
  <si>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</si>
  <si>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</si>
  <si>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</si>
  <si>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</si>
  <si>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</si>
  <si>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</si>
  <si>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</si>
  <si>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</si>
  <si>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</si>
  <si>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</si>
  <si>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</si>
  <si>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</si>
  <si>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</si>
  <si>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</si>
  <si>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</si>
  <si>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</si>
  <si>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</si>
  <si>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</si>
  <si>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</si>
  <si>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</si>
  <si>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</si>
  <si>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</si>
  <si>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</si>
  <si>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</si>
  <si>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</si>
  <si>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</si>
  <si>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</si>
  <si>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</si>
  <si>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</si>
  <si>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</si>
  <si>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</si>
  <si>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</si>
  <si>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Karpaty</t>
  </si>
  <si>
    <t xml:space="preserve">Lesnícke služby v ťažbovom procese - viacoperačné technológie na OZ Karpary, VC Moravský Ján, LS Malacky  </t>
  </si>
  <si>
    <t>LO9 - Miklán</t>
  </si>
  <si>
    <t>32 0</t>
  </si>
  <si>
    <t>34 0</t>
  </si>
  <si>
    <t>47 0</t>
  </si>
  <si>
    <t>62 0</t>
  </si>
  <si>
    <t>64 0</t>
  </si>
  <si>
    <t>69 B0</t>
  </si>
  <si>
    <t>72 A0</t>
  </si>
  <si>
    <t>81 C1</t>
  </si>
  <si>
    <t>50 B0</t>
  </si>
  <si>
    <t>50 C0</t>
  </si>
  <si>
    <t>81 A1</t>
  </si>
  <si>
    <t>115 A0</t>
  </si>
  <si>
    <t>142 A0</t>
  </si>
  <si>
    <t>158 0</t>
  </si>
  <si>
    <t>161 0</t>
  </si>
  <si>
    <t>100 0</t>
  </si>
  <si>
    <t>162 A0</t>
  </si>
  <si>
    <t>163 A0</t>
  </si>
  <si>
    <t>172 A0</t>
  </si>
  <si>
    <t>LO 11 Breziny</t>
  </si>
  <si>
    <t>215 B0</t>
  </si>
  <si>
    <t>222 0</t>
  </si>
  <si>
    <t>215 A0</t>
  </si>
  <si>
    <t>198 B0</t>
  </si>
  <si>
    <t>224 0</t>
  </si>
  <si>
    <t>235 B0</t>
  </si>
  <si>
    <t>233 A0</t>
  </si>
  <si>
    <t>217 A0</t>
  </si>
  <si>
    <t>216 B0</t>
  </si>
  <si>
    <t>237 A1</t>
  </si>
  <si>
    <t>236 A0</t>
  </si>
  <si>
    <t>231 B0</t>
  </si>
  <si>
    <t>218 B</t>
  </si>
  <si>
    <t>216 A0</t>
  </si>
  <si>
    <t xml:space="preserve">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</si>
  <si>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Ing. Róbert Smolarčík 22.11.2023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</si>
  <si>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 december  2023 až marec 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Swan 0918688674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</si>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</sst>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39" xfId="0" applyNumberFormat="1" applyFont="1" applyFill="1" applyBorder="1" applyAlignment="1" applyProtection="1">
      <alignment horizontal="right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28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10" fillId="3" borderId="31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right" vertical="center" wrapText="1"/>
    </xf>
    <xf numFmtId="0" fontId="3" fillId="3" borderId="47" xfId="0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50" xfId="0" applyNumberFormat="1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2" fontId="10" fillId="3" borderId="34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/>
    <xf numFmtId="0" fontId="10" fillId="3" borderId="54" xfId="0" applyFont="1" applyFill="1" applyBorder="1" applyAlignment="1" applyProtection="1">
      <alignment horizontal="center" vertical="center"/>
    </xf>
    <xf numFmtId="4" fontId="10" fillId="3" borderId="34" xfId="0" applyNumberFormat="1" applyFont="1" applyFill="1" applyBorder="1" applyAlignment="1" applyProtection="1">
      <alignment horizontal="right" vertical="center"/>
    </xf>
    <xf numFmtId="4" fontId="6" fillId="3" borderId="55" xfId="0" applyNumberFormat="1" applyFont="1" applyFill="1" applyBorder="1" applyAlignment="1" applyProtection="1">
      <alignment horizontal="center" vertical="center"/>
      <protection locked="0"/>
    </xf>
    <xf numFmtId="3" fontId="10" fillId="3" borderId="53" xfId="0" applyNumberFormat="1" applyFont="1" applyFill="1" applyBorder="1" applyAlignment="1" applyProtection="1">
      <alignment horizontal="right" vertical="center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164" fontId="10" fillId="3" borderId="43" xfId="0" applyNumberFormat="1" applyFont="1" applyFill="1" applyBorder="1" applyAlignment="1" applyProtection="1">
      <alignment horizontal="center" vertical="center" wrapText="1"/>
    </xf>
    <xf numFmtId="164" fontId="10" fillId="3" borderId="27" xfId="0" applyNumberFormat="1" applyFont="1" applyFill="1" applyBorder="1" applyAlignment="1" applyProtection="1">
      <alignment horizontal="center" vertical="center" wrapText="1"/>
    </xf>
    <xf numFmtId="4" fontId="6" fillId="3" borderId="5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0" borderId="39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40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0" fillId="3" borderId="57" xfId="0" applyFont="1" applyFill="1" applyBorder="1" applyAlignment="1" applyProtection="1">
      <alignment horizontal="center" vertical="center" wrapText="1"/>
    </xf>
    <xf numFmtId="0" fontId="10" fillId="3" borderId="58" xfId="0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110" zoomScaleNormal="100" zoomScaleSheetLayoutView="110" workbookViewId="0">
      <selection activeCell="H5" sqref="H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47" t="s">
        <v>64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6" t="s">
        <v>110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46" t="s">
        <v>71</v>
      </c>
      <c r="D3" s="146"/>
      <c r="E3" s="146"/>
      <c r="F3" s="146"/>
      <c r="G3" s="146"/>
      <c r="H3" s="146"/>
      <c r="I3" s="146"/>
      <c r="J3" s="146"/>
      <c r="K3" s="146"/>
      <c r="L3" s="146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50"/>
      <c r="F5" s="150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51" t="s">
        <v>70</v>
      </c>
      <c r="C6" s="151"/>
      <c r="D6" s="151"/>
      <c r="E6" s="151"/>
      <c r="F6" s="151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52"/>
      <c r="C7" s="152"/>
      <c r="D7" s="152"/>
      <c r="E7" s="152"/>
      <c r="F7" s="152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48" t="s">
        <v>66</v>
      </c>
      <c r="B8" s="14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4" t="s">
        <v>69</v>
      </c>
      <c r="B9" s="153" t="s">
        <v>2</v>
      </c>
      <c r="C9" s="135" t="s">
        <v>53</v>
      </c>
      <c r="D9" s="136"/>
      <c r="E9" s="137" t="s">
        <v>3</v>
      </c>
      <c r="F9" s="138"/>
      <c r="G9" s="139"/>
      <c r="H9" s="128" t="s">
        <v>4</v>
      </c>
      <c r="I9" s="125" t="s">
        <v>5</v>
      </c>
      <c r="J9" s="131" t="s">
        <v>6</v>
      </c>
      <c r="K9" s="119" t="s">
        <v>7</v>
      </c>
      <c r="L9" s="125" t="s">
        <v>54</v>
      </c>
      <c r="M9" s="125" t="s">
        <v>60</v>
      </c>
      <c r="N9" s="113" t="s">
        <v>58</v>
      </c>
      <c r="O9" s="115" t="s">
        <v>59</v>
      </c>
    </row>
    <row r="10" spans="1:17" ht="21.75" customHeight="1" x14ac:dyDescent="0.25">
      <c r="A10" s="25"/>
      <c r="B10" s="154"/>
      <c r="C10" s="117" t="s">
        <v>67</v>
      </c>
      <c r="D10" s="118"/>
      <c r="E10" s="119" t="s">
        <v>9</v>
      </c>
      <c r="F10" s="121" t="s">
        <v>10</v>
      </c>
      <c r="G10" s="123" t="s">
        <v>11</v>
      </c>
      <c r="H10" s="129"/>
      <c r="I10" s="126"/>
      <c r="J10" s="132"/>
      <c r="K10" s="134"/>
      <c r="L10" s="126"/>
      <c r="M10" s="126"/>
      <c r="N10" s="114"/>
      <c r="O10" s="116"/>
    </row>
    <row r="11" spans="1:17" ht="50.25" customHeight="1" thickBot="1" x14ac:dyDescent="0.3">
      <c r="A11" s="26"/>
      <c r="B11" s="154"/>
      <c r="C11" s="117"/>
      <c r="D11" s="118"/>
      <c r="E11" s="120"/>
      <c r="F11" s="122"/>
      <c r="G11" s="124"/>
      <c r="H11" s="130"/>
      <c r="I11" s="126"/>
      <c r="J11" s="133"/>
      <c r="K11" s="134"/>
      <c r="L11" s="127"/>
      <c r="M11" s="127"/>
      <c r="N11" s="114"/>
      <c r="O11" s="116"/>
    </row>
    <row r="12" spans="1:17" x14ac:dyDescent="0.25">
      <c r="A12" s="60" t="s">
        <v>72</v>
      </c>
      <c r="B12" s="56" t="s">
        <v>73</v>
      </c>
      <c r="C12" s="140" t="s">
        <v>107</v>
      </c>
      <c r="D12" s="141"/>
      <c r="E12" s="80">
        <v>18.63</v>
      </c>
      <c r="F12" s="71"/>
      <c r="G12" s="80">
        <f>E12+F12</f>
        <v>18.63</v>
      </c>
      <c r="H12" s="75" t="s">
        <v>37</v>
      </c>
      <c r="I12" s="57">
        <v>0</v>
      </c>
      <c r="J12" s="57">
        <v>0.54800000000000004</v>
      </c>
      <c r="K12" s="76">
        <v>100</v>
      </c>
      <c r="L12" s="58">
        <v>283.55</v>
      </c>
      <c r="M12" s="59" t="s">
        <v>61</v>
      </c>
      <c r="N12" s="65"/>
      <c r="O12" s="66">
        <f>SUM(N12*G12)</f>
        <v>0</v>
      </c>
      <c r="P12" s="12"/>
      <c r="Q12" s="81"/>
    </row>
    <row r="13" spans="1:17" x14ac:dyDescent="0.25">
      <c r="A13" s="27"/>
      <c r="B13" s="28" t="s">
        <v>74</v>
      </c>
      <c r="C13" s="142"/>
      <c r="D13" s="143"/>
      <c r="E13" s="73">
        <v>67.796000000000006</v>
      </c>
      <c r="F13" s="29"/>
      <c r="G13" s="73">
        <f>E13+F13</f>
        <v>67.796000000000006</v>
      </c>
      <c r="H13" s="27" t="s">
        <v>37</v>
      </c>
      <c r="I13" s="28">
        <v>0</v>
      </c>
      <c r="J13" s="28">
        <v>0.52200000000000002</v>
      </c>
      <c r="K13" s="72">
        <v>400</v>
      </c>
      <c r="L13" s="58">
        <v>1111.24</v>
      </c>
      <c r="M13" s="89" t="s">
        <v>61</v>
      </c>
      <c r="N13" s="67"/>
      <c r="O13" s="30">
        <f>SUM(N13*G13)</f>
        <v>0</v>
      </c>
      <c r="P13" s="12"/>
      <c r="Q13" s="81"/>
    </row>
    <row r="14" spans="1:17" x14ac:dyDescent="0.25">
      <c r="A14" s="27"/>
      <c r="B14" s="31" t="s">
        <v>75</v>
      </c>
      <c r="C14" s="142"/>
      <c r="D14" s="143"/>
      <c r="E14" s="73">
        <v>16.279</v>
      </c>
      <c r="F14" s="61"/>
      <c r="G14" s="73">
        <f t="shared" ref="G14:G45" si="0">E14+F14</f>
        <v>16.279</v>
      </c>
      <c r="H14" s="27" t="s">
        <v>37</v>
      </c>
      <c r="I14" s="31">
        <v>0</v>
      </c>
      <c r="J14" s="31">
        <v>0.56100000000000005</v>
      </c>
      <c r="K14" s="77">
        <v>200</v>
      </c>
      <c r="L14" s="58">
        <v>255.11</v>
      </c>
      <c r="M14" s="30" t="s">
        <v>61</v>
      </c>
      <c r="N14" s="67"/>
      <c r="O14" s="30">
        <f>SUM(N14*G14)</f>
        <v>0</v>
      </c>
      <c r="P14" s="12"/>
      <c r="Q14" s="81"/>
    </row>
    <row r="15" spans="1:17" x14ac:dyDescent="0.25">
      <c r="A15" s="27"/>
      <c r="B15" s="28" t="s">
        <v>81</v>
      </c>
      <c r="C15" s="142"/>
      <c r="D15" s="143"/>
      <c r="E15" s="73">
        <v>47.24</v>
      </c>
      <c r="F15" s="61"/>
      <c r="G15" s="73">
        <f t="shared" si="0"/>
        <v>47.24</v>
      </c>
      <c r="H15" s="27" t="s">
        <v>37</v>
      </c>
      <c r="I15" s="28">
        <v>0</v>
      </c>
      <c r="J15" s="28">
        <v>0.73799999999999999</v>
      </c>
      <c r="K15" s="72">
        <v>100</v>
      </c>
      <c r="L15" s="58">
        <v>681.2</v>
      </c>
      <c r="M15" s="30" t="s">
        <v>61</v>
      </c>
      <c r="N15" s="67"/>
      <c r="O15" s="30">
        <f t="shared" ref="O15:O46" si="1">SUM(N15*G15)</f>
        <v>0</v>
      </c>
      <c r="P15" s="12"/>
      <c r="Q15" s="81"/>
    </row>
    <row r="16" spans="1:17" x14ac:dyDescent="0.25">
      <c r="A16" s="27"/>
      <c r="B16" s="28" t="s">
        <v>82</v>
      </c>
      <c r="C16" s="142"/>
      <c r="D16" s="143"/>
      <c r="E16" s="73">
        <v>59.127000000000002</v>
      </c>
      <c r="F16" s="61"/>
      <c r="G16" s="73">
        <f t="shared" si="0"/>
        <v>59.127000000000002</v>
      </c>
      <c r="H16" s="27" t="s">
        <v>37</v>
      </c>
      <c r="I16" s="28">
        <v>0</v>
      </c>
      <c r="J16" s="28">
        <v>0.81</v>
      </c>
      <c r="K16" s="72">
        <v>200</v>
      </c>
      <c r="L16" s="58">
        <v>852.65</v>
      </c>
      <c r="M16" s="30" t="s">
        <v>61</v>
      </c>
      <c r="N16" s="67"/>
      <c r="O16" s="30">
        <f t="shared" si="1"/>
        <v>0</v>
      </c>
      <c r="P16" s="12"/>
      <c r="Q16" s="81"/>
    </row>
    <row r="17" spans="1:17" x14ac:dyDescent="0.25">
      <c r="A17" s="27"/>
      <c r="B17" s="62" t="s">
        <v>76</v>
      </c>
      <c r="C17" s="142"/>
      <c r="D17" s="143"/>
      <c r="E17" s="73">
        <v>86.376000000000005</v>
      </c>
      <c r="F17" s="61"/>
      <c r="G17" s="73">
        <f t="shared" si="0"/>
        <v>86.376000000000005</v>
      </c>
      <c r="H17" s="27" t="s">
        <v>37</v>
      </c>
      <c r="I17" s="28">
        <v>0</v>
      </c>
      <c r="J17" s="62">
        <v>0.71399999999999997</v>
      </c>
      <c r="K17" s="78">
        <v>400</v>
      </c>
      <c r="L17" s="58">
        <v>1327.66</v>
      </c>
      <c r="M17" s="30" t="s">
        <v>61</v>
      </c>
      <c r="N17" s="67"/>
      <c r="O17" s="30">
        <f t="shared" si="1"/>
        <v>0</v>
      </c>
      <c r="P17" s="12"/>
      <c r="Q17" s="81"/>
    </row>
    <row r="18" spans="1:17" x14ac:dyDescent="0.25">
      <c r="A18" s="27"/>
      <c r="B18" s="62" t="s">
        <v>77</v>
      </c>
      <c r="C18" s="142"/>
      <c r="D18" s="143"/>
      <c r="E18" s="73">
        <v>59.424999999999997</v>
      </c>
      <c r="F18" s="61"/>
      <c r="G18" s="73">
        <f t="shared" si="0"/>
        <v>59.424999999999997</v>
      </c>
      <c r="H18" s="27" t="s">
        <v>37</v>
      </c>
      <c r="I18" s="28">
        <v>0</v>
      </c>
      <c r="J18" s="62">
        <v>0.47499999999999998</v>
      </c>
      <c r="K18" s="78">
        <v>400</v>
      </c>
      <c r="L18" s="58">
        <v>1007.34</v>
      </c>
      <c r="M18" s="30" t="s">
        <v>61</v>
      </c>
      <c r="N18" s="67"/>
      <c r="O18" s="30">
        <f t="shared" si="1"/>
        <v>0</v>
      </c>
      <c r="P18" s="12"/>
      <c r="Q18" s="81"/>
    </row>
    <row r="19" spans="1:17" x14ac:dyDescent="0.25">
      <c r="A19" s="27"/>
      <c r="B19" s="62" t="s">
        <v>77</v>
      </c>
      <c r="C19" s="142"/>
      <c r="D19" s="143"/>
      <c r="E19" s="73">
        <v>947.20299999999997</v>
      </c>
      <c r="F19" s="61"/>
      <c r="G19" s="73">
        <f t="shared" si="0"/>
        <v>947.20299999999997</v>
      </c>
      <c r="H19" s="27" t="s">
        <v>37</v>
      </c>
      <c r="I19" s="28">
        <v>0</v>
      </c>
      <c r="J19" s="62">
        <v>0.27700000000000002</v>
      </c>
      <c r="K19" s="78">
        <v>400</v>
      </c>
      <c r="L19" s="58">
        <v>17182.21</v>
      </c>
      <c r="M19" s="30" t="s">
        <v>61</v>
      </c>
      <c r="N19" s="67"/>
      <c r="O19" s="30">
        <f t="shared" si="1"/>
        <v>0</v>
      </c>
      <c r="P19" s="12"/>
      <c r="Q19" s="81"/>
    </row>
    <row r="20" spans="1:17" x14ac:dyDescent="0.25">
      <c r="A20" s="27"/>
      <c r="B20" s="62" t="s">
        <v>78</v>
      </c>
      <c r="C20" s="142"/>
      <c r="D20" s="143"/>
      <c r="E20" s="73">
        <v>14.345000000000001</v>
      </c>
      <c r="F20" s="61"/>
      <c r="G20" s="73">
        <f t="shared" si="0"/>
        <v>14.345000000000001</v>
      </c>
      <c r="H20" s="27" t="s">
        <v>37</v>
      </c>
      <c r="I20" s="28">
        <v>0</v>
      </c>
      <c r="J20" s="62">
        <v>0.34200000000000003</v>
      </c>
      <c r="K20" s="78">
        <v>900</v>
      </c>
      <c r="L20" s="58">
        <v>274.8</v>
      </c>
      <c r="M20" s="30" t="s">
        <v>61</v>
      </c>
      <c r="N20" s="67"/>
      <c r="O20" s="63">
        <f t="shared" si="1"/>
        <v>0</v>
      </c>
      <c r="P20" s="12"/>
      <c r="Q20" s="81"/>
    </row>
    <row r="21" spans="1:17" x14ac:dyDescent="0.25">
      <c r="A21" s="27"/>
      <c r="B21" s="62" t="s">
        <v>79</v>
      </c>
      <c r="C21" s="142"/>
      <c r="D21" s="143"/>
      <c r="E21" s="73">
        <v>35.664999999999999</v>
      </c>
      <c r="F21" s="61"/>
      <c r="G21" s="73">
        <f t="shared" si="0"/>
        <v>35.664999999999999</v>
      </c>
      <c r="H21" s="27" t="s">
        <v>37</v>
      </c>
      <c r="I21" s="28">
        <v>0</v>
      </c>
      <c r="J21" s="62">
        <v>0.81100000000000005</v>
      </c>
      <c r="K21" s="78">
        <v>100</v>
      </c>
      <c r="L21" s="58">
        <v>514.36</v>
      </c>
      <c r="M21" s="30" t="s">
        <v>61</v>
      </c>
      <c r="N21" s="67"/>
      <c r="O21" s="63">
        <f t="shared" si="1"/>
        <v>0</v>
      </c>
      <c r="P21" s="12"/>
      <c r="Q21" s="81"/>
    </row>
    <row r="22" spans="1:17" x14ac:dyDescent="0.25">
      <c r="A22" s="27"/>
      <c r="B22" s="62" t="s">
        <v>83</v>
      </c>
      <c r="C22" s="142"/>
      <c r="D22" s="143"/>
      <c r="E22" s="73">
        <v>217.44800000000001</v>
      </c>
      <c r="F22" s="61"/>
      <c r="G22" s="73">
        <f t="shared" si="0"/>
        <v>217.44800000000001</v>
      </c>
      <c r="H22" s="27" t="s">
        <v>37</v>
      </c>
      <c r="I22" s="28">
        <v>0</v>
      </c>
      <c r="J22" s="62">
        <v>0.88</v>
      </c>
      <c r="K22" s="78">
        <v>400</v>
      </c>
      <c r="L22" s="58">
        <v>3342.21</v>
      </c>
      <c r="M22" s="30" t="s">
        <v>61</v>
      </c>
      <c r="N22" s="67"/>
      <c r="O22" s="63">
        <f t="shared" si="1"/>
        <v>0</v>
      </c>
      <c r="P22" s="12"/>
      <c r="Q22" s="81"/>
    </row>
    <row r="23" spans="1:17" x14ac:dyDescent="0.25">
      <c r="A23" s="27"/>
      <c r="B23" s="62" t="s">
        <v>80</v>
      </c>
      <c r="C23" s="142"/>
      <c r="D23" s="143"/>
      <c r="E23" s="73">
        <v>25.827999999999999</v>
      </c>
      <c r="F23" s="61"/>
      <c r="G23" s="73">
        <f t="shared" si="0"/>
        <v>25.827999999999999</v>
      </c>
      <c r="H23" s="27" t="s">
        <v>37</v>
      </c>
      <c r="I23" s="28">
        <v>0</v>
      </c>
      <c r="J23" s="62">
        <v>0.78300000000000003</v>
      </c>
      <c r="K23" s="78">
        <v>200</v>
      </c>
      <c r="L23" s="58">
        <v>372.47</v>
      </c>
      <c r="M23" s="30" t="s">
        <v>61</v>
      </c>
      <c r="N23" s="67"/>
      <c r="O23" s="63">
        <f t="shared" si="1"/>
        <v>0</v>
      </c>
      <c r="P23" s="12"/>
      <c r="Q23" s="81"/>
    </row>
    <row r="24" spans="1:17" x14ac:dyDescent="0.25">
      <c r="A24" s="27"/>
      <c r="B24" s="62" t="s">
        <v>84</v>
      </c>
      <c r="C24" s="142"/>
      <c r="D24" s="143"/>
      <c r="E24" s="73">
        <v>295.73399999999998</v>
      </c>
      <c r="F24" s="61"/>
      <c r="G24" s="73">
        <f t="shared" si="0"/>
        <v>295.73399999999998</v>
      </c>
      <c r="H24" s="27" t="s">
        <v>37</v>
      </c>
      <c r="I24" s="28">
        <v>0</v>
      </c>
      <c r="J24" s="62">
        <v>0.91800000000000004</v>
      </c>
      <c r="K24" s="78">
        <v>200</v>
      </c>
      <c r="L24" s="58">
        <v>4264.43</v>
      </c>
      <c r="M24" s="30" t="s">
        <v>61</v>
      </c>
      <c r="N24" s="67"/>
      <c r="O24" s="63">
        <f t="shared" si="1"/>
        <v>0</v>
      </c>
      <c r="P24" s="12"/>
      <c r="Q24" s="81"/>
    </row>
    <row r="25" spans="1:17" x14ac:dyDescent="0.25">
      <c r="A25" s="27"/>
      <c r="B25" s="62" t="s">
        <v>85</v>
      </c>
      <c r="C25" s="142"/>
      <c r="D25" s="143"/>
      <c r="E25" s="73">
        <v>91.602000000000004</v>
      </c>
      <c r="F25" s="61"/>
      <c r="G25" s="73">
        <f t="shared" si="0"/>
        <v>91.602000000000004</v>
      </c>
      <c r="H25" s="27" t="s">
        <v>37</v>
      </c>
      <c r="I25" s="28">
        <v>0</v>
      </c>
      <c r="J25" s="62">
        <v>0.83299999999999996</v>
      </c>
      <c r="K25" s="78">
        <v>200</v>
      </c>
      <c r="L25" s="58">
        <v>1320.87</v>
      </c>
      <c r="M25" s="30" t="s">
        <v>61</v>
      </c>
      <c r="N25" s="67"/>
      <c r="O25" s="63">
        <f t="shared" si="1"/>
        <v>0</v>
      </c>
      <c r="P25" s="12"/>
      <c r="Q25" s="81"/>
    </row>
    <row r="26" spans="1:17" x14ac:dyDescent="0.25">
      <c r="A26" s="27"/>
      <c r="B26" s="62" t="s">
        <v>86</v>
      </c>
      <c r="C26" s="142"/>
      <c r="D26" s="143"/>
      <c r="E26" s="73">
        <v>28.251999999999999</v>
      </c>
      <c r="F26" s="61"/>
      <c r="G26" s="73">
        <f t="shared" si="0"/>
        <v>28.251999999999999</v>
      </c>
      <c r="H26" s="27" t="s">
        <v>37</v>
      </c>
      <c r="I26" s="28">
        <v>0</v>
      </c>
      <c r="J26" s="62">
        <v>0.47899999999999998</v>
      </c>
      <c r="K26" s="78">
        <v>300</v>
      </c>
      <c r="L26" s="58">
        <v>429.97</v>
      </c>
      <c r="M26" s="30" t="s">
        <v>61</v>
      </c>
      <c r="N26" s="67"/>
      <c r="O26" s="63">
        <f t="shared" si="1"/>
        <v>0</v>
      </c>
      <c r="P26" s="12"/>
      <c r="Q26" s="81"/>
    </row>
    <row r="27" spans="1:17" x14ac:dyDescent="0.25">
      <c r="A27" s="27"/>
      <c r="B27" s="62" t="s">
        <v>87</v>
      </c>
      <c r="C27" s="142"/>
      <c r="D27" s="143"/>
      <c r="E27" s="73">
        <v>37.435000000000002</v>
      </c>
      <c r="F27" s="83"/>
      <c r="G27" s="73">
        <f t="shared" si="0"/>
        <v>37.435000000000002</v>
      </c>
      <c r="H27" s="27" t="s">
        <v>37</v>
      </c>
      <c r="I27" s="28">
        <v>0</v>
      </c>
      <c r="J27" s="62">
        <v>0.42099999999999999</v>
      </c>
      <c r="K27" s="78">
        <v>200</v>
      </c>
      <c r="L27" s="58">
        <v>569.84</v>
      </c>
      <c r="M27" s="30" t="s">
        <v>61</v>
      </c>
      <c r="N27" s="67"/>
      <c r="O27" s="63">
        <f t="shared" si="1"/>
        <v>0</v>
      </c>
      <c r="P27" s="12"/>
      <c r="Q27" s="81"/>
    </row>
    <row r="28" spans="1:17" x14ac:dyDescent="0.25">
      <c r="A28" s="82"/>
      <c r="B28" s="62" t="s">
        <v>88</v>
      </c>
      <c r="C28" s="142"/>
      <c r="D28" s="143"/>
      <c r="E28" s="73">
        <v>26.943000000000001</v>
      </c>
      <c r="F28" s="70"/>
      <c r="G28" s="86">
        <f t="shared" si="0"/>
        <v>26.943000000000001</v>
      </c>
      <c r="H28" s="27" t="s">
        <v>37</v>
      </c>
      <c r="I28" s="28">
        <v>0</v>
      </c>
      <c r="J28" s="87">
        <v>0.72799999999999998</v>
      </c>
      <c r="K28" s="78">
        <v>200</v>
      </c>
      <c r="L28" s="58">
        <v>406.52</v>
      </c>
      <c r="M28" s="30" t="s">
        <v>61</v>
      </c>
      <c r="N28" s="84"/>
      <c r="O28" s="63">
        <f t="shared" si="1"/>
        <v>0</v>
      </c>
      <c r="P28" s="12"/>
      <c r="Q28" s="81"/>
    </row>
    <row r="29" spans="1:17" x14ac:dyDescent="0.25">
      <c r="A29" s="82"/>
      <c r="B29" s="62" t="s">
        <v>89</v>
      </c>
      <c r="C29" s="142"/>
      <c r="D29" s="143"/>
      <c r="E29" s="73">
        <v>57.572000000000003</v>
      </c>
      <c r="F29" s="70"/>
      <c r="G29" s="86">
        <f t="shared" si="0"/>
        <v>57.572000000000003</v>
      </c>
      <c r="H29" s="27" t="s">
        <v>37</v>
      </c>
      <c r="I29" s="28">
        <v>0</v>
      </c>
      <c r="J29" s="87">
        <v>0.33900000000000002</v>
      </c>
      <c r="K29" s="78">
        <v>400</v>
      </c>
      <c r="L29" s="58">
        <v>957.96</v>
      </c>
      <c r="M29" s="30" t="s">
        <v>61</v>
      </c>
      <c r="N29" s="84"/>
      <c r="O29" s="63">
        <f t="shared" si="1"/>
        <v>0</v>
      </c>
      <c r="P29" s="12"/>
      <c r="Q29" s="81"/>
    </row>
    <row r="30" spans="1:17" x14ac:dyDescent="0.25">
      <c r="A30" s="82"/>
      <c r="B30" s="62" t="s">
        <v>90</v>
      </c>
      <c r="C30" s="142"/>
      <c r="D30" s="143"/>
      <c r="E30" s="73">
        <v>20.199000000000002</v>
      </c>
      <c r="F30" s="70"/>
      <c r="G30" s="86">
        <f t="shared" si="0"/>
        <v>20.199000000000002</v>
      </c>
      <c r="H30" s="27" t="s">
        <v>37</v>
      </c>
      <c r="I30" s="28">
        <v>0</v>
      </c>
      <c r="J30" s="87">
        <v>0.38100000000000001</v>
      </c>
      <c r="K30" s="78">
        <v>500</v>
      </c>
      <c r="L30" s="58">
        <v>336.12799999999999</v>
      </c>
      <c r="M30" s="30" t="s">
        <v>61</v>
      </c>
      <c r="N30" s="84"/>
      <c r="O30" s="63">
        <f t="shared" si="1"/>
        <v>0</v>
      </c>
      <c r="P30" s="12"/>
      <c r="Q30" s="81"/>
    </row>
    <row r="31" spans="1:17" x14ac:dyDescent="0.25">
      <c r="A31" s="82"/>
      <c r="B31" s="62" t="s">
        <v>91</v>
      </c>
      <c r="C31" s="142"/>
      <c r="D31" s="143"/>
      <c r="E31" s="73">
        <v>86.277000000000001</v>
      </c>
      <c r="F31" s="70"/>
      <c r="G31" s="86">
        <f t="shared" si="0"/>
        <v>86.277000000000001</v>
      </c>
      <c r="H31" s="27" t="s">
        <v>37</v>
      </c>
      <c r="I31" s="28">
        <v>0</v>
      </c>
      <c r="J31" s="87">
        <v>0.67400000000000004</v>
      </c>
      <c r="K31" s="78">
        <v>500</v>
      </c>
      <c r="L31" s="58">
        <v>1326.12</v>
      </c>
      <c r="M31" s="30" t="s">
        <v>61</v>
      </c>
      <c r="N31" s="84"/>
      <c r="O31" s="63">
        <f t="shared" si="1"/>
        <v>0</v>
      </c>
      <c r="P31" s="12"/>
      <c r="Q31" s="81"/>
    </row>
    <row r="32" spans="1:17" x14ac:dyDescent="0.25">
      <c r="A32" s="82" t="s">
        <v>92</v>
      </c>
      <c r="B32" s="62" t="s">
        <v>93</v>
      </c>
      <c r="C32" s="142"/>
      <c r="D32" s="143"/>
      <c r="E32" s="73">
        <v>103.714</v>
      </c>
      <c r="F32" s="70"/>
      <c r="G32" s="86">
        <f t="shared" si="0"/>
        <v>103.714</v>
      </c>
      <c r="H32" s="27" t="s">
        <v>37</v>
      </c>
      <c r="I32" s="28">
        <v>0</v>
      </c>
      <c r="J32" s="87">
        <v>0.441</v>
      </c>
      <c r="K32" s="78">
        <v>400</v>
      </c>
      <c r="L32" s="58">
        <v>1654.17</v>
      </c>
      <c r="M32" s="30" t="s">
        <v>61</v>
      </c>
      <c r="N32" s="84"/>
      <c r="O32" s="63">
        <f t="shared" ref="O32:O44" si="2">SUM(N32*G32)</f>
        <v>0</v>
      </c>
      <c r="P32" s="12"/>
      <c r="Q32" s="81"/>
    </row>
    <row r="33" spans="1:17" x14ac:dyDescent="0.25">
      <c r="A33" s="82"/>
      <c r="B33" s="62" t="s">
        <v>94</v>
      </c>
      <c r="C33" s="142"/>
      <c r="D33" s="143"/>
      <c r="E33" s="73">
        <v>364.62</v>
      </c>
      <c r="F33" s="70"/>
      <c r="G33" s="86">
        <f t="shared" si="0"/>
        <v>364.62</v>
      </c>
      <c r="H33" s="27" t="s">
        <v>37</v>
      </c>
      <c r="I33" s="28">
        <v>0</v>
      </c>
      <c r="J33" s="87">
        <v>0.98299999999999998</v>
      </c>
      <c r="K33" s="78">
        <v>100</v>
      </c>
      <c r="L33" s="58">
        <v>5257.82</v>
      </c>
      <c r="M33" s="30" t="s">
        <v>61</v>
      </c>
      <c r="N33" s="84"/>
      <c r="O33" s="63">
        <f t="shared" si="2"/>
        <v>0</v>
      </c>
      <c r="P33" s="12"/>
      <c r="Q33" s="81"/>
    </row>
    <row r="34" spans="1:17" x14ac:dyDescent="0.25">
      <c r="A34" s="82"/>
      <c r="B34" s="62" t="s">
        <v>95</v>
      </c>
      <c r="C34" s="142"/>
      <c r="D34" s="143"/>
      <c r="E34" s="73">
        <v>86.637</v>
      </c>
      <c r="F34" s="70"/>
      <c r="G34" s="86">
        <f t="shared" si="0"/>
        <v>86.637</v>
      </c>
      <c r="H34" s="27" t="s">
        <v>37</v>
      </c>
      <c r="I34" s="28">
        <v>0</v>
      </c>
      <c r="J34" s="87">
        <v>0.40500000000000003</v>
      </c>
      <c r="K34" s="78">
        <v>400</v>
      </c>
      <c r="L34" s="58">
        <v>1381.91</v>
      </c>
      <c r="M34" s="30" t="s">
        <v>61</v>
      </c>
      <c r="N34" s="84"/>
      <c r="O34" s="63">
        <f t="shared" si="2"/>
        <v>0</v>
      </c>
      <c r="P34" s="12"/>
      <c r="Q34" s="81"/>
    </row>
    <row r="35" spans="1:17" x14ac:dyDescent="0.25">
      <c r="A35" s="82"/>
      <c r="B35" s="62" t="s">
        <v>96</v>
      </c>
      <c r="C35" s="142"/>
      <c r="D35" s="143"/>
      <c r="E35" s="73">
        <v>50.646999999999998</v>
      </c>
      <c r="F35" s="70"/>
      <c r="G35" s="86">
        <f t="shared" si="0"/>
        <v>50.646999999999998</v>
      </c>
      <c r="H35" s="27" t="s">
        <v>37</v>
      </c>
      <c r="I35" s="28">
        <v>0</v>
      </c>
      <c r="J35" s="87">
        <v>0.56299999999999994</v>
      </c>
      <c r="K35" s="78">
        <v>100</v>
      </c>
      <c r="L35" s="58">
        <v>770.89</v>
      </c>
      <c r="M35" s="30" t="s">
        <v>61</v>
      </c>
      <c r="N35" s="84"/>
      <c r="O35" s="63">
        <f t="shared" si="2"/>
        <v>0</v>
      </c>
      <c r="P35" s="12"/>
      <c r="Q35" s="81"/>
    </row>
    <row r="36" spans="1:17" x14ac:dyDescent="0.25">
      <c r="A36" s="82"/>
      <c r="B36" s="62" t="s">
        <v>97</v>
      </c>
      <c r="C36" s="142"/>
      <c r="D36" s="143"/>
      <c r="E36" s="73">
        <v>38.457999999999998</v>
      </c>
      <c r="F36" s="70"/>
      <c r="G36" s="86">
        <f t="shared" si="0"/>
        <v>38.457999999999998</v>
      </c>
      <c r="H36" s="27" t="s">
        <v>37</v>
      </c>
      <c r="I36" s="28">
        <v>0</v>
      </c>
      <c r="J36" s="87">
        <v>0.91600000000000004</v>
      </c>
      <c r="K36" s="78">
        <v>100</v>
      </c>
      <c r="L36" s="58">
        <v>554.59</v>
      </c>
      <c r="M36" s="30" t="s">
        <v>61</v>
      </c>
      <c r="N36" s="84"/>
      <c r="O36" s="63">
        <f t="shared" si="2"/>
        <v>0</v>
      </c>
      <c r="P36" s="12"/>
      <c r="Q36" s="81"/>
    </row>
    <row r="37" spans="1:17" x14ac:dyDescent="0.25">
      <c r="A37" s="82"/>
      <c r="B37" s="62" t="s">
        <v>98</v>
      </c>
      <c r="C37" s="142"/>
      <c r="D37" s="143"/>
      <c r="E37" s="73">
        <v>177.01300000000001</v>
      </c>
      <c r="F37" s="70"/>
      <c r="G37" s="86">
        <f t="shared" si="0"/>
        <v>177.01300000000001</v>
      </c>
      <c r="H37" s="27" t="s">
        <v>37</v>
      </c>
      <c r="I37" s="28">
        <v>0</v>
      </c>
      <c r="J37" s="87">
        <v>0.90300000000000002</v>
      </c>
      <c r="K37" s="78">
        <v>500</v>
      </c>
      <c r="L37" s="58">
        <v>2720.64</v>
      </c>
      <c r="M37" s="30" t="s">
        <v>61</v>
      </c>
      <c r="N37" s="84"/>
      <c r="O37" s="63">
        <f t="shared" si="2"/>
        <v>0</v>
      </c>
      <c r="P37" s="12"/>
      <c r="Q37" s="81"/>
    </row>
    <row r="38" spans="1:17" x14ac:dyDescent="0.25">
      <c r="A38" s="82"/>
      <c r="B38" s="62" t="s">
        <v>99</v>
      </c>
      <c r="C38" s="142"/>
      <c r="D38" s="143"/>
      <c r="E38" s="73">
        <v>602.48199999999997</v>
      </c>
      <c r="F38" s="70"/>
      <c r="G38" s="86">
        <f t="shared" si="0"/>
        <v>602.48199999999997</v>
      </c>
      <c r="H38" s="27" t="s">
        <v>37</v>
      </c>
      <c r="I38" s="28">
        <v>0</v>
      </c>
      <c r="J38" s="87">
        <v>0.76800000000000002</v>
      </c>
      <c r="K38" s="78">
        <v>700</v>
      </c>
      <c r="L38" s="58">
        <v>9760.18</v>
      </c>
      <c r="M38" s="30" t="s">
        <v>61</v>
      </c>
      <c r="N38" s="84"/>
      <c r="O38" s="63">
        <f t="shared" si="2"/>
        <v>0</v>
      </c>
      <c r="P38" s="12"/>
      <c r="Q38" s="81"/>
    </row>
    <row r="39" spans="1:17" x14ac:dyDescent="0.25">
      <c r="A39" s="82"/>
      <c r="B39" s="62" t="s">
        <v>100</v>
      </c>
      <c r="C39" s="142"/>
      <c r="D39" s="143"/>
      <c r="E39" s="73">
        <v>114.063</v>
      </c>
      <c r="F39" s="70"/>
      <c r="G39" s="86">
        <f t="shared" si="0"/>
        <v>114.063</v>
      </c>
      <c r="H39" s="27" t="s">
        <v>37</v>
      </c>
      <c r="I39" s="28">
        <v>0</v>
      </c>
      <c r="J39" s="87">
        <v>0.82699999999999996</v>
      </c>
      <c r="K39" s="78">
        <v>400</v>
      </c>
      <c r="L39" s="58">
        <v>1753.1</v>
      </c>
      <c r="M39" s="30" t="s">
        <v>61</v>
      </c>
      <c r="N39" s="84"/>
      <c r="O39" s="63">
        <f t="shared" si="2"/>
        <v>0</v>
      </c>
      <c r="P39" s="12"/>
      <c r="Q39" s="81"/>
    </row>
    <row r="40" spans="1:17" x14ac:dyDescent="0.25">
      <c r="A40" s="82"/>
      <c r="B40" s="62" t="s">
        <v>101</v>
      </c>
      <c r="C40" s="142"/>
      <c r="D40" s="143"/>
      <c r="E40" s="73">
        <v>176.15600000000001</v>
      </c>
      <c r="F40" s="70"/>
      <c r="G40" s="86">
        <f t="shared" si="0"/>
        <v>176.15600000000001</v>
      </c>
      <c r="H40" s="27" t="s">
        <v>37</v>
      </c>
      <c r="I40" s="28">
        <v>0</v>
      </c>
      <c r="J40" s="87">
        <v>0.69899999999999995</v>
      </c>
      <c r="K40" s="78">
        <v>400</v>
      </c>
      <c r="L40" s="58">
        <v>2707.58</v>
      </c>
      <c r="M40" s="30" t="s">
        <v>61</v>
      </c>
      <c r="N40" s="84"/>
      <c r="O40" s="63">
        <f t="shared" si="2"/>
        <v>0</v>
      </c>
      <c r="P40" s="12"/>
      <c r="Q40" s="81"/>
    </row>
    <row r="41" spans="1:17" x14ac:dyDescent="0.25">
      <c r="A41" s="82"/>
      <c r="B41" s="62" t="s">
        <v>102</v>
      </c>
      <c r="C41" s="142"/>
      <c r="D41" s="143"/>
      <c r="E41" s="73">
        <v>302.18200000000002</v>
      </c>
      <c r="F41" s="70"/>
      <c r="G41" s="86">
        <f t="shared" si="0"/>
        <v>302.18200000000002</v>
      </c>
      <c r="H41" s="27" t="s">
        <v>37</v>
      </c>
      <c r="I41" s="28">
        <v>0</v>
      </c>
      <c r="J41" s="87">
        <v>0.98799999999999999</v>
      </c>
      <c r="K41" s="78">
        <v>300</v>
      </c>
      <c r="L41" s="58">
        <v>4357.4399999999996</v>
      </c>
      <c r="M41" s="30" t="s">
        <v>61</v>
      </c>
      <c r="N41" s="84"/>
      <c r="O41" s="63">
        <f t="shared" si="2"/>
        <v>0</v>
      </c>
      <c r="P41" s="12"/>
      <c r="Q41" s="81"/>
    </row>
    <row r="42" spans="1:17" x14ac:dyDescent="0.25">
      <c r="A42" s="82"/>
      <c r="B42" s="62" t="s">
        <v>103</v>
      </c>
      <c r="C42" s="142"/>
      <c r="D42" s="143"/>
      <c r="E42" s="73">
        <v>179.4</v>
      </c>
      <c r="F42" s="70"/>
      <c r="G42" s="86">
        <f t="shared" si="0"/>
        <v>179.4</v>
      </c>
      <c r="H42" s="27" t="s">
        <v>37</v>
      </c>
      <c r="I42" s="28">
        <v>0</v>
      </c>
      <c r="J42" s="87">
        <v>0.92</v>
      </c>
      <c r="K42" s="78">
        <v>200</v>
      </c>
      <c r="L42" s="58">
        <v>2586.9499999999998</v>
      </c>
      <c r="M42" s="30" t="s">
        <v>61</v>
      </c>
      <c r="N42" s="84"/>
      <c r="O42" s="63">
        <f t="shared" si="2"/>
        <v>0</v>
      </c>
      <c r="P42" s="12"/>
      <c r="Q42" s="81"/>
    </row>
    <row r="43" spans="1:17" x14ac:dyDescent="0.25">
      <c r="A43" s="82"/>
      <c r="B43" s="62" t="s">
        <v>104</v>
      </c>
      <c r="C43" s="142"/>
      <c r="D43" s="143"/>
      <c r="E43" s="73">
        <v>216.2</v>
      </c>
      <c r="F43" s="70"/>
      <c r="G43" s="86">
        <f t="shared" si="0"/>
        <v>216.2</v>
      </c>
      <c r="H43" s="27" t="s">
        <v>37</v>
      </c>
      <c r="I43" s="28">
        <v>0</v>
      </c>
      <c r="J43" s="87">
        <v>1.395</v>
      </c>
      <c r="K43" s="78">
        <v>200</v>
      </c>
      <c r="L43" s="58">
        <v>3013.83</v>
      </c>
      <c r="M43" s="30" t="s">
        <v>61</v>
      </c>
      <c r="N43" s="84"/>
      <c r="O43" s="63">
        <f t="shared" si="2"/>
        <v>0</v>
      </c>
      <c r="P43" s="12"/>
      <c r="Q43" s="81"/>
    </row>
    <row r="44" spans="1:17" x14ac:dyDescent="0.25">
      <c r="A44" s="82"/>
      <c r="B44" s="62" t="s">
        <v>105</v>
      </c>
      <c r="C44" s="142"/>
      <c r="D44" s="143"/>
      <c r="E44" s="73">
        <v>77.400999999999996</v>
      </c>
      <c r="F44" s="70"/>
      <c r="G44" s="86">
        <f t="shared" si="0"/>
        <v>77.400999999999996</v>
      </c>
      <c r="H44" s="27" t="s">
        <v>37</v>
      </c>
      <c r="I44" s="28">
        <v>0</v>
      </c>
      <c r="J44" s="87">
        <v>0.85099999999999998</v>
      </c>
      <c r="K44" s="78">
        <v>200</v>
      </c>
      <c r="L44" s="58">
        <v>1116.1099999999999</v>
      </c>
      <c r="M44" s="30" t="s">
        <v>61</v>
      </c>
      <c r="N44" s="84"/>
      <c r="O44" s="63">
        <f t="shared" si="2"/>
        <v>0</v>
      </c>
      <c r="P44" s="12"/>
      <c r="Q44" s="81"/>
    </row>
    <row r="45" spans="1:17" ht="15.75" thickBot="1" x14ac:dyDescent="0.3">
      <c r="A45" s="32"/>
      <c r="B45" s="33" t="s">
        <v>106</v>
      </c>
      <c r="C45" s="144"/>
      <c r="D45" s="145"/>
      <c r="E45" s="64">
        <v>167.357</v>
      </c>
      <c r="F45" s="85"/>
      <c r="G45" s="74">
        <f t="shared" si="0"/>
        <v>167.357</v>
      </c>
      <c r="H45" s="27" t="s">
        <v>37</v>
      </c>
      <c r="I45" s="28">
        <v>0</v>
      </c>
      <c r="J45" s="88">
        <v>0.71499999999999997</v>
      </c>
      <c r="K45" s="79">
        <v>300</v>
      </c>
      <c r="L45" s="58">
        <v>2413.33</v>
      </c>
      <c r="M45" s="44" t="s">
        <v>61</v>
      </c>
      <c r="N45" s="68"/>
      <c r="O45" s="44">
        <f>SUM(N45*G45)</f>
        <v>0</v>
      </c>
      <c r="P45" s="12"/>
    </row>
    <row r="46" spans="1:17" ht="15.75" thickBot="1" x14ac:dyDescent="0.3">
      <c r="A46" s="34"/>
      <c r="B46" s="35"/>
      <c r="C46" s="36"/>
      <c r="D46" s="37"/>
      <c r="E46" s="38"/>
      <c r="F46" s="38"/>
      <c r="G46" s="69">
        <f>SUM(G12:G45)</f>
        <v>4895.7060000000001</v>
      </c>
      <c r="H46" s="39"/>
      <c r="I46" s="35"/>
      <c r="J46" s="35"/>
      <c r="K46" s="36"/>
      <c r="L46" s="40"/>
      <c r="M46" s="41"/>
      <c r="N46" s="45"/>
      <c r="O46" s="46">
        <f t="shared" si="1"/>
        <v>0</v>
      </c>
      <c r="P46" s="12"/>
    </row>
    <row r="47" spans="1:17" ht="15.75" thickBot="1" x14ac:dyDescent="0.3">
      <c r="A47" s="55"/>
      <c r="B47" s="42"/>
      <c r="C47" s="42"/>
      <c r="D47" s="42"/>
      <c r="E47" s="42"/>
      <c r="F47" s="42"/>
      <c r="G47" s="42"/>
      <c r="H47" s="42"/>
      <c r="I47" s="42"/>
      <c r="J47" s="90" t="s">
        <v>13</v>
      </c>
      <c r="K47" s="90"/>
      <c r="L47" s="46">
        <f>SUM(L12:L45)</f>
        <v>76865.177999999985</v>
      </c>
      <c r="M47" s="43"/>
      <c r="N47" s="47" t="s">
        <v>14</v>
      </c>
      <c r="O47" s="40">
        <f>SUM(O12:O46)</f>
        <v>0</v>
      </c>
      <c r="P47" s="12" t="str">
        <f>IF(O47&gt;L47,"prekročená cena","nižšia ako stanovená")</f>
        <v>nižšia ako stanovená</v>
      </c>
    </row>
    <row r="48" spans="1:17" ht="15.75" thickBot="1" x14ac:dyDescent="0.3">
      <c r="A48" s="91" t="s">
        <v>15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3"/>
      <c r="O48" s="40">
        <f>O49-O47</f>
        <v>0</v>
      </c>
    </row>
    <row r="49" spans="1:15" ht="15.75" thickBot="1" x14ac:dyDescent="0.3">
      <c r="A49" s="91" t="s">
        <v>16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3"/>
      <c r="O49" s="40">
        <f>IF("nie"=MID(I57,1,3),O47,(O47*1.2))</f>
        <v>0</v>
      </c>
    </row>
    <row r="50" spans="1:15" x14ac:dyDescent="0.25">
      <c r="A50" s="102" t="s">
        <v>17</v>
      </c>
      <c r="B50" s="102"/>
      <c r="C50" s="102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 spans="1:15" x14ac:dyDescent="0.25">
      <c r="A51" s="94" t="s">
        <v>65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ht="25.5" customHeight="1" x14ac:dyDescent="0.25">
      <c r="A52" s="49" t="s">
        <v>57</v>
      </c>
      <c r="B52" s="49"/>
      <c r="C52" s="49"/>
      <c r="D52" s="49"/>
      <c r="E52" s="49"/>
      <c r="F52" s="49"/>
      <c r="G52" s="50" t="s">
        <v>55</v>
      </c>
      <c r="H52" s="49"/>
      <c r="I52" s="49"/>
      <c r="J52" s="51"/>
      <c r="K52" s="51"/>
      <c r="L52" s="51"/>
      <c r="M52" s="51"/>
      <c r="N52" s="51"/>
      <c r="O52" s="51"/>
    </row>
    <row r="53" spans="1:15" ht="15" customHeight="1" x14ac:dyDescent="0.25">
      <c r="A53" s="104" t="s">
        <v>109</v>
      </c>
      <c r="B53" s="105"/>
      <c r="C53" s="105"/>
      <c r="D53" s="105"/>
      <c r="E53" s="106"/>
      <c r="F53" s="103" t="s">
        <v>56</v>
      </c>
      <c r="G53" s="52" t="s">
        <v>18</v>
      </c>
      <c r="H53" s="96"/>
      <c r="I53" s="97"/>
      <c r="J53" s="97"/>
      <c r="K53" s="97"/>
      <c r="L53" s="97"/>
      <c r="M53" s="97"/>
      <c r="N53" s="97"/>
      <c r="O53" s="98"/>
    </row>
    <row r="54" spans="1:15" x14ac:dyDescent="0.25">
      <c r="A54" s="107"/>
      <c r="B54" s="108"/>
      <c r="C54" s="108"/>
      <c r="D54" s="108"/>
      <c r="E54" s="109"/>
      <c r="F54" s="103"/>
      <c r="G54" s="52" t="s">
        <v>19</v>
      </c>
      <c r="H54" s="96"/>
      <c r="I54" s="97"/>
      <c r="J54" s="97"/>
      <c r="K54" s="97"/>
      <c r="L54" s="97"/>
      <c r="M54" s="97"/>
      <c r="N54" s="97"/>
      <c r="O54" s="98"/>
    </row>
    <row r="55" spans="1:15" ht="18" customHeight="1" x14ac:dyDescent="0.25">
      <c r="A55" s="107"/>
      <c r="B55" s="108"/>
      <c r="C55" s="108"/>
      <c r="D55" s="108"/>
      <c r="E55" s="109"/>
      <c r="F55" s="103"/>
      <c r="G55" s="52" t="s">
        <v>20</v>
      </c>
      <c r="H55" s="96"/>
      <c r="I55" s="97"/>
      <c r="J55" s="97"/>
      <c r="K55" s="97"/>
      <c r="L55" s="97"/>
      <c r="M55" s="97"/>
      <c r="N55" s="97"/>
      <c r="O55" s="98"/>
    </row>
    <row r="56" spans="1:15" x14ac:dyDescent="0.25">
      <c r="A56" s="107"/>
      <c r="B56" s="108"/>
      <c r="C56" s="108"/>
      <c r="D56" s="108"/>
      <c r="E56" s="109"/>
      <c r="F56" s="103"/>
      <c r="G56" s="52" t="s">
        <v>21</v>
      </c>
      <c r="H56" s="96"/>
      <c r="I56" s="97"/>
      <c r="J56" s="97"/>
      <c r="K56" s="97"/>
      <c r="L56" s="97"/>
      <c r="M56" s="97"/>
      <c r="N56" s="97"/>
      <c r="O56" s="98"/>
    </row>
    <row r="57" spans="1:15" x14ac:dyDescent="0.25">
      <c r="A57" s="107"/>
      <c r="B57" s="108"/>
      <c r="C57" s="108"/>
      <c r="D57" s="108"/>
      <c r="E57" s="109"/>
      <c r="F57" s="103"/>
      <c r="G57" s="52" t="s">
        <v>22</v>
      </c>
      <c r="H57" s="96"/>
      <c r="I57" s="97"/>
      <c r="J57" s="97"/>
      <c r="K57" s="97"/>
      <c r="L57" s="97"/>
      <c r="M57" s="97"/>
      <c r="N57" s="97"/>
      <c r="O57" s="98"/>
    </row>
    <row r="58" spans="1:15" x14ac:dyDescent="0.25">
      <c r="A58" s="107"/>
      <c r="B58" s="108"/>
      <c r="C58" s="108"/>
      <c r="D58" s="108"/>
      <c r="E58" s="109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107"/>
      <c r="B59" s="108"/>
      <c r="C59" s="108"/>
      <c r="D59" s="108"/>
      <c r="E59" s="109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107"/>
      <c r="B60" s="108"/>
      <c r="C60" s="108"/>
      <c r="D60" s="108"/>
      <c r="E60" s="109"/>
      <c r="F60" s="51"/>
      <c r="G60" s="24"/>
      <c r="H60" s="18"/>
      <c r="I60" s="24"/>
      <c r="J60" s="24" t="s">
        <v>23</v>
      </c>
      <c r="K60" s="24"/>
      <c r="L60" s="99"/>
      <c r="M60" s="100"/>
      <c r="N60" s="101"/>
      <c r="O60" s="24"/>
    </row>
    <row r="61" spans="1:15" x14ac:dyDescent="0.25">
      <c r="A61" s="110"/>
      <c r="B61" s="111"/>
      <c r="C61" s="111"/>
      <c r="D61" s="111"/>
      <c r="E61" s="112"/>
      <c r="F61" s="51"/>
      <c r="G61" s="24"/>
      <c r="H61" s="24"/>
      <c r="I61" s="24"/>
      <c r="J61" s="24"/>
      <c r="K61" s="24"/>
      <c r="L61" s="24"/>
      <c r="M61" s="24"/>
      <c r="N61" s="24"/>
      <c r="O61" s="24"/>
    </row>
    <row r="62" spans="1:15" x14ac:dyDescent="0.25">
      <c r="A62" s="21" t="s">
        <v>108</v>
      </c>
      <c r="B62" s="21"/>
      <c r="C62" s="21"/>
      <c r="D62" s="21"/>
      <c r="E62" s="21"/>
      <c r="F62" s="21"/>
      <c r="G62" s="24"/>
      <c r="H62" s="24"/>
      <c r="I62" s="24"/>
      <c r="J62" s="24"/>
      <c r="K62" s="24"/>
      <c r="L62" s="24"/>
      <c r="M62" s="24"/>
      <c r="N62" s="24"/>
      <c r="O62" s="24"/>
    </row>
  </sheetData>
  <mergeCells count="35">
    <mergeCell ref="C12:D45"/>
    <mergeCell ref="C3:L3"/>
    <mergeCell ref="A1:L1"/>
    <mergeCell ref="A8:B8"/>
    <mergeCell ref="E5:F5"/>
    <mergeCell ref="B6:F6"/>
    <mergeCell ref="B7:F7"/>
    <mergeCell ref="B9:B11"/>
    <mergeCell ref="L9:L11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L60:N60"/>
    <mergeCell ref="A50:C50"/>
    <mergeCell ref="F53:F57"/>
    <mergeCell ref="H53:O53"/>
    <mergeCell ref="H54:O54"/>
    <mergeCell ref="H55:O55"/>
    <mergeCell ref="H56:O56"/>
    <mergeCell ref="A53:E61"/>
    <mergeCell ref="J47:K47"/>
    <mergeCell ref="A48:N48"/>
    <mergeCell ref="A49:N49"/>
    <mergeCell ref="A51:O51"/>
    <mergeCell ref="H57:O57"/>
  </mergeCells>
  <pageMargins left="0.23622047244094491" right="0.23622047244094491" top="0" bottom="0" header="0.31496062992125984" footer="0.31496062992125984"/>
  <pageSetup paperSize="9" scale="5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7" t="s">
        <v>51</v>
      </c>
      <c r="M2" s="157"/>
    </row>
    <row r="3" spans="1:14" x14ac:dyDescent="0.25">
      <c r="A3" s="5" t="s">
        <v>25</v>
      </c>
      <c r="B3" s="158" t="s">
        <v>26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1:14" x14ac:dyDescent="0.25">
      <c r="A4" s="5" t="s">
        <v>27</v>
      </c>
      <c r="B4" s="158" t="s">
        <v>28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x14ac:dyDescent="0.25">
      <c r="A5" s="5" t="s">
        <v>8</v>
      </c>
      <c r="B5" s="158" t="s">
        <v>29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x14ac:dyDescent="0.25">
      <c r="A6" s="5" t="s">
        <v>2</v>
      </c>
      <c r="B6" s="158" t="s">
        <v>30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25">
      <c r="A7" s="6" t="s">
        <v>31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</row>
    <row r="8" spans="1:14" x14ac:dyDescent="0.25">
      <c r="A8" s="5" t="s">
        <v>12</v>
      </c>
      <c r="B8" s="158" t="s">
        <v>32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</row>
    <row r="9" spans="1:14" x14ac:dyDescent="0.25">
      <c r="A9" s="7" t="s">
        <v>33</v>
      </c>
      <c r="B9" s="158" t="s">
        <v>34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</row>
    <row r="10" spans="1:14" x14ac:dyDescent="0.25">
      <c r="A10" s="7" t="s">
        <v>35</v>
      </c>
      <c r="B10" s="158" t="s">
        <v>36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</row>
    <row r="11" spans="1:14" x14ac:dyDescent="0.25">
      <c r="A11" s="8" t="s">
        <v>37</v>
      </c>
      <c r="B11" s="158" t="s">
        <v>38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</row>
    <row r="12" spans="1:14" x14ac:dyDescent="0.25">
      <c r="A12" s="9" t="s">
        <v>39</v>
      </c>
      <c r="B12" s="158" t="s">
        <v>40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</row>
    <row r="13" spans="1:14" ht="24" customHeight="1" x14ac:dyDescent="0.25">
      <c r="A13" s="8" t="s">
        <v>41</v>
      </c>
      <c r="B13" s="158" t="s">
        <v>42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4" ht="16.5" customHeight="1" x14ac:dyDescent="0.25">
      <c r="A14" s="8" t="s">
        <v>5</v>
      </c>
      <c r="B14" s="158" t="s">
        <v>52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x14ac:dyDescent="0.25">
      <c r="A15" s="8" t="s">
        <v>43</v>
      </c>
      <c r="B15" s="158" t="s">
        <v>44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</row>
    <row r="16" spans="1:14" ht="38.25" x14ac:dyDescent="0.25">
      <c r="A16" s="10" t="s">
        <v>45</v>
      </c>
      <c r="B16" s="158" t="s">
        <v>46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14" ht="28.5" customHeight="1" x14ac:dyDescent="0.25">
      <c r="A17" s="10" t="s">
        <v>47</v>
      </c>
      <c r="B17" s="158" t="s">
        <v>48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ht="27" customHeight="1" x14ac:dyDescent="0.25">
      <c r="A18" s="11" t="s">
        <v>49</v>
      </c>
      <c r="B18" s="158" t="s">
        <v>50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</row>
    <row r="19" spans="1:14" ht="75" customHeight="1" x14ac:dyDescent="0.25">
      <c r="A19" s="53" t="s">
        <v>62</v>
      </c>
      <c r="B19" s="159" t="s">
        <v>63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2023-11-22T09:52:40Z</cp:lastPrinted>
  <dcterms:created xsi:type="dcterms:W3CDTF">2012-08-13T12:29:09Z</dcterms:created>
  <dcterms:modified xsi:type="dcterms:W3CDTF">2023-11-27T09:47:37Z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