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4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ponuka'!$A$1:$O$62</definedName>
  </definedNames>
  <calcPr calcId="162913"/>
</workbook>
</file>

<file path=xl/calcChain.xml><?xml version="1.0" encoding="utf-8"?>
<calcChain xmlns="http://schemas.openxmlformats.org/spreadsheetml/2006/main">
  <c r="O13" i="1" l="1"/>
  <c r="G36" i="1" l="1"/>
  <c r="O36" i="1" s="1"/>
  <c r="G37" i="1"/>
  <c r="O37" i="1" s="1"/>
  <c r="G38" i="1"/>
  <c r="O38" i="1" s="1"/>
  <c r="G39" i="1"/>
  <c r="O39" i="1" s="1"/>
  <c r="G40" i="1"/>
  <c r="O40" i="1"/>
  <c r="G41" i="1"/>
  <c r="O41" i="1" s="1"/>
  <c r="G42" i="1"/>
  <c r="O42" i="1" s="1"/>
  <c r="G43" i="1"/>
  <c r="O43" i="1" s="1"/>
  <c r="G44" i="1"/>
  <c r="O44" i="1" s="1"/>
  <c r="G45" i="1"/>
  <c r="O45" i="1" s="1"/>
  <c r="G35" i="1" l="1"/>
  <c r="O35" i="1" s="1"/>
  <c r="G34" i="1"/>
  <c r="O34" i="1" s="1"/>
  <c r="G33" i="1"/>
  <c r="O33" i="1" s="1"/>
  <c r="G32" i="1"/>
  <c r="O32" i="1" s="1"/>
  <c r="G31" i="1" l="1"/>
  <c r="G30" i="1"/>
  <c r="G29" i="1"/>
  <c r="G28" i="1"/>
  <c r="O28" i="1" l="1"/>
  <c r="O29" i="1"/>
  <c r="O30" i="1"/>
  <c r="O31" i="1"/>
  <c r="G21" i="1" l="1"/>
  <c r="O21" i="1" s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12" i="1"/>
  <c r="O17" i="1" l="1"/>
  <c r="O18" i="1"/>
  <c r="O19" i="1"/>
  <c r="L47" i="1" l="1"/>
  <c r="G46" i="1" l="1"/>
  <c r="O46" i="1" s="1"/>
  <c r="O25" i="1" l="1"/>
  <c r="O26" i="1"/>
  <c r="O27" i="1"/>
  <c r="O24" i="1" l="1"/>
  <c r="O23" i="1"/>
  <c r="O22" i="1"/>
  <c r="O20" i="1"/>
  <c r="O14" i="1" l="1"/>
  <c r="O12" i="1"/>
  <c r="O16" i="1" l="1"/>
  <c r="O15" i="1"/>
  <c r="O47" i="1" l="1"/>
  <c r="P47" i="1" s="1"/>
  <c r="O49" i="1" l="1"/>
  <c r="O48" i="1" s="1"/>
</calcChain>
</file>

<file path=xl/sharedStrings.xml><?xml version="1.0" encoding="utf-8"?>
<sst xmlns="http://schemas.openxmlformats.org/spreadsheetml/2006/main" count="180" uniqueCount="97">
  <si>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</si>
  <si>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</si>
  <si>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</si>
  <si>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</si>
  <si>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</si>
  <si>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</si>
  <si>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</si>
  <si>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</si>
  <si>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</si>
  <si>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</si>
  <si>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</si>
  <si>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</si>
  <si>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</si>
  <si>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</si>
  <si>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</si>
  <si>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</si>
  <si>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</si>
  <si>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</si>
  <si>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</si>
  <si>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</si>
  <si>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</si>
  <si>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</si>
  <si>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</si>
  <si>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</si>
  <si>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</si>
  <si>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</si>
  <si>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</si>
  <si>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</si>
  <si>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</si>
  <si>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</si>
  <si>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</si>
  <si>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</si>
  <si>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</si>
  <si>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</si>
  <si>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</si>
  <si>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</si>
  <si>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</si>
  <si>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</si>
  <si>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</si>
  <si>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</si>
  <si>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</si>
  <si>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</si>
  <si>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</si>
  <si>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</si>
  <si>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</si>
  <si>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</si>
  <si>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</si>
  <si>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</si>
  <si>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</si>
  <si>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</si>
  <si>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</si>
  <si>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</si>
  <si>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</si>
  <si>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</si>
  <si>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</si>
  <si>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</si>
  <si>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</si>
  <si>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</si>
  <si>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</si>
  <si>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</si>
  <si>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</si>
  <si>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</si>
  <si>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</si>
  <si>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</si>
  <si>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</si>
  <si>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</si>
  <si>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</si>
  <si>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</si>
  <si>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</si>
  <si>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</si>
  <si>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</si>
  <si>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LO PIESČNÁ</t>
  </si>
  <si>
    <t>677B</t>
  </si>
  <si>
    <t>677A01</t>
  </si>
  <si>
    <t>673A02</t>
  </si>
  <si>
    <t>682A</t>
  </si>
  <si>
    <t>691-10</t>
  </si>
  <si>
    <t>693B</t>
  </si>
  <si>
    <t>696B</t>
  </si>
  <si>
    <t>697A</t>
  </si>
  <si>
    <t>703D</t>
  </si>
  <si>
    <t>708A</t>
  </si>
  <si>
    <t>713C</t>
  </si>
  <si>
    <t>714B</t>
  </si>
  <si>
    <t>281B</t>
  </si>
  <si>
    <t>283B</t>
  </si>
  <si>
    <t>284A</t>
  </si>
  <si>
    <t>374a20</t>
  </si>
  <si>
    <t>375A</t>
  </si>
  <si>
    <t>376A</t>
  </si>
  <si>
    <t>376B</t>
  </si>
  <si>
    <t>381A</t>
  </si>
  <si>
    <t>LO Malacky</t>
  </si>
  <si>
    <t>675A</t>
  </si>
  <si>
    <t>Lesnícke služby v ťažbovom procese na OZ Karpaty na roky 2022-2026 - výzva DNS č. 4/2023 LS Malacky  /Mimoriadna ťažba okolo dialnice D 2/</t>
  </si>
  <si>
    <t>príloha č. 5 Zmluvy o dielo</t>
  </si>
  <si>
    <t>Nakoľko ide o mimoriadnu ťažbu, realizovanú v zmysle rozhodnutia č. OU SE PLO 2022/010151-02, a OU MA PLO 2022/019575-002 je potrebné dodržať všetky podmienky uvedené v priloženom rozhodnutí, ako aj všeobecné právne predpisi na práce v ochrannom pásme Dialnice D2.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</si>
</sst>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center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Protection="1"/>
    <xf numFmtId="0" fontId="0" fillId="3" borderId="32" xfId="0" applyFill="1" applyBorder="1" applyProtection="1"/>
    <xf numFmtId="0" fontId="10" fillId="3" borderId="21" xfId="0" applyFont="1" applyFill="1" applyBorder="1" applyAlignment="1" applyProtection="1">
      <alignment horizontal="center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4" fontId="10" fillId="3" borderId="33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3" fillId="3" borderId="49" xfId="0" applyFont="1" applyFill="1" applyBorder="1" applyAlignment="1" applyProtection="1">
      <alignment horizontal="center" vertical="center"/>
    </xf>
    <xf numFmtId="2" fontId="10" fillId="3" borderId="38" xfId="0" applyNumberFormat="1" applyFont="1" applyFill="1" applyBorder="1" applyAlignment="1" applyProtection="1">
      <alignment horizontal="right" vertical="center" wrapText="1"/>
    </xf>
    <xf numFmtId="2" fontId="10" fillId="3" borderId="51" xfId="0" applyNumberFormat="1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2" fontId="0" fillId="0" borderId="0" xfId="0" applyNumberFormat="1"/>
    <xf numFmtId="0" fontId="10" fillId="3" borderId="55" xfId="0" applyFont="1" applyFill="1" applyBorder="1" applyAlignment="1" applyProtection="1">
      <alignment horizontal="center" vertical="center"/>
    </xf>
    <xf numFmtId="4" fontId="6" fillId="3" borderId="56" xfId="0" applyNumberFormat="1" applyFont="1" applyFill="1" applyBorder="1" applyAlignment="1" applyProtection="1">
      <alignment horizontal="center" vertical="center"/>
      <protection locked="0"/>
    </xf>
    <xf numFmtId="3" fontId="10" fillId="3" borderId="54" xfId="0" applyNumberFormat="1" applyFont="1" applyFill="1" applyBorder="1" applyAlignment="1" applyProtection="1">
      <alignment horizontal="right" vertical="center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164" fontId="10" fillId="3" borderId="45" xfId="0" applyNumberFormat="1" applyFont="1" applyFill="1" applyBorder="1" applyAlignment="1" applyProtection="1">
      <alignment horizontal="center" vertical="center" wrapText="1"/>
    </xf>
    <xf numFmtId="164" fontId="10" fillId="3" borderId="29" xfId="0" applyNumberFormat="1" applyFont="1" applyFill="1" applyBorder="1" applyAlignment="1" applyProtection="1">
      <alignment horizontal="center" vertical="center" wrapText="1"/>
    </xf>
    <xf numFmtId="0" fontId="0" fillId="4" borderId="57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2" fontId="0" fillId="4" borderId="58" xfId="0" applyNumberFormat="1" applyFill="1" applyBorder="1" applyAlignment="1">
      <alignment horizontal="center" vertical="center"/>
    </xf>
    <xf numFmtId="2" fontId="0" fillId="5" borderId="58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0" fillId="4" borderId="6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2" fontId="0" fillId="4" borderId="66" xfId="0" applyNumberFormat="1" applyFill="1" applyBorder="1" applyAlignment="1">
      <alignment horizontal="center" vertical="center"/>
    </xf>
    <xf numFmtId="0" fontId="10" fillId="3" borderId="68" xfId="0" applyFont="1" applyFill="1" applyBorder="1" applyAlignment="1" applyProtection="1">
      <alignment horizontal="center" vertical="center" wrapText="1"/>
    </xf>
    <xf numFmtId="4" fontId="10" fillId="3" borderId="31" xfId="0" applyNumberFormat="1" applyFont="1" applyFill="1" applyBorder="1" applyAlignment="1" applyProtection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2" fontId="0" fillId="4" borderId="70" xfId="0" applyNumberFormat="1" applyFill="1" applyBorder="1" applyAlignment="1">
      <alignment horizontal="center" vertical="center"/>
    </xf>
    <xf numFmtId="0" fontId="6" fillId="3" borderId="71" xfId="0" applyFont="1" applyFill="1" applyBorder="1" applyAlignment="1" applyProtection="1">
      <alignment horizontal="center" vertical="center"/>
    </xf>
    <xf numFmtId="4" fontId="6" fillId="3" borderId="72" xfId="0" applyNumberFormat="1" applyFont="1" applyFill="1" applyBorder="1" applyAlignment="1" applyProtection="1">
      <alignment horizontal="center" vertical="center"/>
      <protection locked="0"/>
    </xf>
    <xf numFmtId="2" fontId="10" fillId="3" borderId="73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10" fillId="3" borderId="60" xfId="0" applyFont="1" applyFill="1" applyBorder="1" applyAlignment="1" applyProtection="1">
      <alignment horizontal="center" vertical="center"/>
    </xf>
    <xf numFmtId="0" fontId="10" fillId="3" borderId="61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center" vertical="center"/>
    </xf>
    <xf numFmtId="0" fontId="10" fillId="3" borderId="55" xfId="0" applyFont="1" applyFill="1" applyBorder="1" applyAlignment="1" applyProtection="1">
      <alignment horizontal="center" vertical="center"/>
    </xf>
    <xf numFmtId="0" fontId="10" fillId="3" borderId="59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3" fillId="3" borderId="59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6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67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14" fillId="3" borderId="38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110" zoomScaleNormal="100" zoomScaleSheetLayoutView="110" workbookViewId="0">
      <selection activeCell="E47" sqref="E4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 t="s">
        <v>68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95</v>
      </c>
      <c r="O2" s="15"/>
    </row>
    <row r="3" spans="1:17" ht="18" x14ac:dyDescent="0.25">
      <c r="A3" s="17" t="s">
        <v>0</v>
      </c>
      <c r="B3" s="13"/>
      <c r="C3" s="178" t="s">
        <v>94</v>
      </c>
      <c r="D3" s="178"/>
      <c r="E3" s="178"/>
      <c r="F3" s="178"/>
      <c r="G3" s="178"/>
      <c r="H3" s="178"/>
      <c r="I3" s="178"/>
      <c r="J3" s="178"/>
      <c r="K3" s="178"/>
      <c r="L3" s="178"/>
      <c r="N3" s="14"/>
      <c r="O3" s="15"/>
    </row>
    <row r="4" spans="1:17" ht="10.5" customHeight="1" x14ac:dyDescent="0.25">
      <c r="A4" s="13"/>
      <c r="B4" s="13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3"/>
      <c r="N4" s="14"/>
      <c r="O4" s="15"/>
    </row>
    <row r="5" spans="1:17" x14ac:dyDescent="0.25">
      <c r="A5" s="18"/>
      <c r="B5" s="18"/>
      <c r="C5" s="18"/>
      <c r="D5" s="18"/>
      <c r="E5" s="118"/>
      <c r="F5" s="118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9" t="s">
        <v>70</v>
      </c>
      <c r="C6" s="119"/>
      <c r="D6" s="119"/>
      <c r="E6" s="119"/>
      <c r="F6" s="119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20"/>
      <c r="C7" s="120"/>
      <c r="D7" s="120"/>
      <c r="E7" s="120"/>
      <c r="F7" s="120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16" t="s">
        <v>66</v>
      </c>
      <c r="B8" s="11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2" t="s">
        <v>69</v>
      </c>
      <c r="B9" s="121" t="s">
        <v>2</v>
      </c>
      <c r="C9" s="133" t="s">
        <v>53</v>
      </c>
      <c r="D9" s="134"/>
      <c r="E9" s="135" t="s">
        <v>3</v>
      </c>
      <c r="F9" s="136"/>
      <c r="G9" s="137"/>
      <c r="H9" s="125" t="s">
        <v>4</v>
      </c>
      <c r="I9" s="123" t="s">
        <v>5</v>
      </c>
      <c r="J9" s="128" t="s">
        <v>6</v>
      </c>
      <c r="K9" s="131" t="s">
        <v>7</v>
      </c>
      <c r="L9" s="123" t="s">
        <v>54</v>
      </c>
      <c r="M9" s="123" t="s">
        <v>60</v>
      </c>
      <c r="N9" s="138" t="s">
        <v>58</v>
      </c>
      <c r="O9" s="140" t="s">
        <v>59</v>
      </c>
    </row>
    <row r="10" spans="1:17" ht="21.75" customHeight="1" x14ac:dyDescent="0.25">
      <c r="A10" s="25"/>
      <c r="B10" s="122"/>
      <c r="C10" s="142" t="s">
        <v>67</v>
      </c>
      <c r="D10" s="143"/>
      <c r="E10" s="131" t="s">
        <v>9</v>
      </c>
      <c r="F10" s="144" t="s">
        <v>10</v>
      </c>
      <c r="G10" s="146" t="s">
        <v>11</v>
      </c>
      <c r="H10" s="126"/>
      <c r="I10" s="124"/>
      <c r="J10" s="129"/>
      <c r="K10" s="132"/>
      <c r="L10" s="124"/>
      <c r="M10" s="124"/>
      <c r="N10" s="139"/>
      <c r="O10" s="141"/>
    </row>
    <row r="11" spans="1:17" ht="50.25" customHeight="1" thickBot="1" x14ac:dyDescent="0.3">
      <c r="A11" s="26"/>
      <c r="B11" s="122"/>
      <c r="C11" s="142"/>
      <c r="D11" s="143"/>
      <c r="E11" s="142"/>
      <c r="F11" s="145"/>
      <c r="G11" s="147"/>
      <c r="H11" s="127"/>
      <c r="I11" s="124"/>
      <c r="J11" s="130"/>
      <c r="K11" s="132"/>
      <c r="L11" s="124"/>
      <c r="M11" s="124"/>
      <c r="N11" s="139"/>
      <c r="O11" s="141"/>
    </row>
    <row r="12" spans="1:17" x14ac:dyDescent="0.25">
      <c r="A12" s="105" t="s">
        <v>71</v>
      </c>
      <c r="B12" s="88" t="s">
        <v>72</v>
      </c>
      <c r="C12" s="114" t="s">
        <v>41</v>
      </c>
      <c r="D12" s="115"/>
      <c r="E12" s="89">
        <v>7</v>
      </c>
      <c r="F12" s="88"/>
      <c r="G12" s="100">
        <f>E12+F12</f>
        <v>7</v>
      </c>
      <c r="H12" s="69" t="s">
        <v>41</v>
      </c>
      <c r="I12" s="54">
        <v>0</v>
      </c>
      <c r="J12" s="54">
        <v>0.499</v>
      </c>
      <c r="K12" s="70">
        <v>450</v>
      </c>
      <c r="L12" s="90">
        <v>225.84</v>
      </c>
      <c r="M12" s="56" t="s">
        <v>61</v>
      </c>
      <c r="N12" s="60"/>
      <c r="O12" s="61">
        <f>SUM(N12*G12)</f>
        <v>0</v>
      </c>
      <c r="P12" s="12"/>
      <c r="Q12" s="74"/>
    </row>
    <row r="13" spans="1:17" x14ac:dyDescent="0.25">
      <c r="A13" s="106"/>
      <c r="B13" s="93" t="s">
        <v>93</v>
      </c>
      <c r="C13" s="109" t="s">
        <v>41</v>
      </c>
      <c r="D13" s="110"/>
      <c r="E13" s="94"/>
      <c r="F13" s="93">
        <v>4</v>
      </c>
      <c r="G13" s="95">
        <v>4</v>
      </c>
      <c r="H13" s="96" t="s">
        <v>41</v>
      </c>
      <c r="I13" s="29">
        <v>0</v>
      </c>
      <c r="J13" s="101">
        <v>0.5</v>
      </c>
      <c r="K13" s="71">
        <v>350</v>
      </c>
      <c r="L13" s="97">
        <v>117.71</v>
      </c>
      <c r="M13" s="98" t="s">
        <v>61</v>
      </c>
      <c r="N13" s="99"/>
      <c r="O13" s="28">
        <f>SUM(N13*G13)</f>
        <v>0</v>
      </c>
      <c r="P13" s="12"/>
      <c r="Q13" s="74"/>
    </row>
    <row r="14" spans="1:17" x14ac:dyDescent="0.25">
      <c r="A14" s="106"/>
      <c r="B14" s="81" t="s">
        <v>73</v>
      </c>
      <c r="C14" s="111" t="s">
        <v>41</v>
      </c>
      <c r="D14" s="112"/>
      <c r="E14" s="85">
        <v>10</v>
      </c>
      <c r="F14" s="81"/>
      <c r="G14" s="67">
        <f t="shared" ref="G14:G45" si="0">E14+F14</f>
        <v>10</v>
      </c>
      <c r="H14" s="87" t="s">
        <v>41</v>
      </c>
      <c r="I14" s="29">
        <v>0</v>
      </c>
      <c r="J14" s="29">
        <v>0.43</v>
      </c>
      <c r="K14" s="71">
        <v>250</v>
      </c>
      <c r="L14" s="83">
        <v>314.13</v>
      </c>
      <c r="M14" s="28" t="s">
        <v>61</v>
      </c>
      <c r="N14" s="62"/>
      <c r="O14" s="28">
        <f>SUM(N14*G14)</f>
        <v>0</v>
      </c>
      <c r="P14" s="12"/>
      <c r="Q14" s="74"/>
    </row>
    <row r="15" spans="1:17" x14ac:dyDescent="0.25">
      <c r="A15" s="106"/>
      <c r="B15" s="81" t="s">
        <v>74</v>
      </c>
      <c r="C15" s="109" t="s">
        <v>41</v>
      </c>
      <c r="D15" s="110"/>
      <c r="E15" s="85"/>
      <c r="F15" s="81">
        <v>5</v>
      </c>
      <c r="G15" s="67">
        <f t="shared" si="0"/>
        <v>5</v>
      </c>
      <c r="H15" s="87" t="s">
        <v>41</v>
      </c>
      <c r="I15" s="27">
        <v>0</v>
      </c>
      <c r="J15" s="27">
        <v>0.45</v>
      </c>
      <c r="K15" s="66">
        <v>400</v>
      </c>
      <c r="L15" s="83">
        <v>153.76</v>
      </c>
      <c r="M15" s="28" t="s">
        <v>61</v>
      </c>
      <c r="N15" s="62"/>
      <c r="O15" s="28">
        <f t="shared" ref="O15:O46" si="1">SUM(N15*G15)</f>
        <v>0</v>
      </c>
      <c r="P15" s="12"/>
      <c r="Q15" s="74"/>
    </row>
    <row r="16" spans="1:17" x14ac:dyDescent="0.25">
      <c r="A16" s="106"/>
      <c r="B16" s="81" t="s">
        <v>75</v>
      </c>
      <c r="C16" s="111" t="s">
        <v>41</v>
      </c>
      <c r="D16" s="112"/>
      <c r="E16" s="85"/>
      <c r="F16" s="81">
        <v>21</v>
      </c>
      <c r="G16" s="67">
        <f t="shared" si="0"/>
        <v>21</v>
      </c>
      <c r="H16" s="87" t="s">
        <v>41</v>
      </c>
      <c r="I16" s="27">
        <v>0</v>
      </c>
      <c r="J16" s="27">
        <v>0.48</v>
      </c>
      <c r="K16" s="66">
        <v>350</v>
      </c>
      <c r="L16" s="83">
        <v>631.23</v>
      </c>
      <c r="M16" s="28" t="s">
        <v>61</v>
      </c>
      <c r="N16" s="62"/>
      <c r="O16" s="28">
        <f t="shared" si="1"/>
        <v>0</v>
      </c>
      <c r="P16" s="12"/>
      <c r="Q16" s="74"/>
    </row>
    <row r="17" spans="1:17" x14ac:dyDescent="0.25">
      <c r="A17" s="106"/>
      <c r="B17" s="81">
        <v>684</v>
      </c>
      <c r="C17" s="111" t="s">
        <v>41</v>
      </c>
      <c r="D17" s="112"/>
      <c r="E17" s="85">
        <v>22</v>
      </c>
      <c r="F17" s="81"/>
      <c r="G17" s="67">
        <f t="shared" si="0"/>
        <v>22</v>
      </c>
      <c r="H17" s="87" t="s">
        <v>41</v>
      </c>
      <c r="I17" s="27">
        <v>0</v>
      </c>
      <c r="J17" s="57">
        <v>0.43</v>
      </c>
      <c r="K17" s="72">
        <v>400</v>
      </c>
      <c r="L17" s="83">
        <v>693.73</v>
      </c>
      <c r="M17" s="28" t="s">
        <v>61</v>
      </c>
      <c r="N17" s="62"/>
      <c r="O17" s="28">
        <f t="shared" si="1"/>
        <v>0</v>
      </c>
      <c r="P17" s="12"/>
      <c r="Q17" s="74"/>
    </row>
    <row r="18" spans="1:17" x14ac:dyDescent="0.25">
      <c r="A18" s="106"/>
      <c r="B18" s="81" t="s">
        <v>76</v>
      </c>
      <c r="C18" s="109" t="s">
        <v>41</v>
      </c>
      <c r="D18" s="110"/>
      <c r="E18" s="85">
        <v>6</v>
      </c>
      <c r="F18" s="81"/>
      <c r="G18" s="67">
        <f t="shared" si="0"/>
        <v>6</v>
      </c>
      <c r="H18" s="87" t="s">
        <v>41</v>
      </c>
      <c r="I18" s="27">
        <v>0</v>
      </c>
      <c r="J18" s="57">
        <v>0.46</v>
      </c>
      <c r="K18" s="72">
        <v>400</v>
      </c>
      <c r="L18" s="83">
        <v>183.19</v>
      </c>
      <c r="M18" s="28" t="s">
        <v>61</v>
      </c>
      <c r="N18" s="62"/>
      <c r="O18" s="28">
        <f t="shared" si="1"/>
        <v>0</v>
      </c>
      <c r="P18" s="12"/>
      <c r="Q18" s="74"/>
    </row>
    <row r="19" spans="1:17" x14ac:dyDescent="0.25">
      <c r="A19" s="106"/>
      <c r="B19" s="81">
        <v>692</v>
      </c>
      <c r="C19" s="111" t="s">
        <v>41</v>
      </c>
      <c r="D19" s="112"/>
      <c r="E19" s="85">
        <v>71</v>
      </c>
      <c r="F19" s="81">
        <v>14</v>
      </c>
      <c r="G19" s="67">
        <f t="shared" si="0"/>
        <v>85</v>
      </c>
      <c r="H19" s="87" t="s">
        <v>41</v>
      </c>
      <c r="I19" s="27">
        <v>0</v>
      </c>
      <c r="J19" s="57">
        <v>0.439</v>
      </c>
      <c r="K19" s="72">
        <v>500</v>
      </c>
      <c r="L19" s="83">
        <v>2666.8</v>
      </c>
      <c r="M19" s="28" t="s">
        <v>61</v>
      </c>
      <c r="N19" s="62"/>
      <c r="O19" s="28">
        <f t="shared" si="1"/>
        <v>0</v>
      </c>
      <c r="P19" s="12"/>
      <c r="Q19" s="74"/>
    </row>
    <row r="20" spans="1:17" x14ac:dyDescent="0.25">
      <c r="A20" s="106"/>
      <c r="B20" s="81" t="s">
        <v>77</v>
      </c>
      <c r="C20" s="111" t="s">
        <v>41</v>
      </c>
      <c r="D20" s="112"/>
      <c r="E20" s="85">
        <v>27</v>
      </c>
      <c r="F20" s="81">
        <v>25</v>
      </c>
      <c r="G20" s="67">
        <f t="shared" si="0"/>
        <v>52</v>
      </c>
      <c r="H20" s="87" t="s">
        <v>41</v>
      </c>
      <c r="I20" s="27">
        <v>0</v>
      </c>
      <c r="J20" s="57">
        <v>0.40699999999999997</v>
      </c>
      <c r="K20" s="72">
        <v>550</v>
      </c>
      <c r="L20" s="83">
        <v>1702.26</v>
      </c>
      <c r="M20" s="28" t="s">
        <v>61</v>
      </c>
      <c r="N20" s="62"/>
      <c r="O20" s="58">
        <f t="shared" si="1"/>
        <v>0</v>
      </c>
      <c r="P20" s="12"/>
      <c r="Q20" s="74"/>
    </row>
    <row r="21" spans="1:17" x14ac:dyDescent="0.25">
      <c r="A21" s="106"/>
      <c r="B21" s="81" t="s">
        <v>78</v>
      </c>
      <c r="C21" s="109" t="s">
        <v>41</v>
      </c>
      <c r="D21" s="110"/>
      <c r="E21" s="85">
        <v>9</v>
      </c>
      <c r="F21" s="81"/>
      <c r="G21" s="67">
        <f t="shared" si="0"/>
        <v>9</v>
      </c>
      <c r="H21" s="87" t="s">
        <v>41</v>
      </c>
      <c r="I21" s="27">
        <v>0</v>
      </c>
      <c r="J21" s="57">
        <v>0.28000000000000003</v>
      </c>
      <c r="K21" s="72">
        <v>700</v>
      </c>
      <c r="L21" s="83">
        <v>357.46</v>
      </c>
      <c r="M21" s="28" t="s">
        <v>61</v>
      </c>
      <c r="N21" s="62"/>
      <c r="O21" s="58">
        <f t="shared" si="1"/>
        <v>0</v>
      </c>
      <c r="P21" s="12"/>
      <c r="Q21" s="74"/>
    </row>
    <row r="22" spans="1:17" x14ac:dyDescent="0.25">
      <c r="A22" s="106"/>
      <c r="B22" s="81" t="s">
        <v>79</v>
      </c>
      <c r="C22" s="111" t="s">
        <v>41</v>
      </c>
      <c r="D22" s="112"/>
      <c r="E22" s="85">
        <v>11</v>
      </c>
      <c r="F22" s="81">
        <v>1</v>
      </c>
      <c r="G22" s="67">
        <f t="shared" si="0"/>
        <v>12</v>
      </c>
      <c r="H22" s="87" t="s">
        <v>41</v>
      </c>
      <c r="I22" s="27">
        <v>0</v>
      </c>
      <c r="J22" s="57">
        <v>0.66</v>
      </c>
      <c r="K22" s="72">
        <v>900</v>
      </c>
      <c r="L22" s="83">
        <v>320.07</v>
      </c>
      <c r="M22" s="28" t="s">
        <v>61</v>
      </c>
      <c r="N22" s="62"/>
      <c r="O22" s="58">
        <f t="shared" si="1"/>
        <v>0</v>
      </c>
      <c r="P22" s="12"/>
      <c r="Q22" s="74"/>
    </row>
    <row r="23" spans="1:17" x14ac:dyDescent="0.25">
      <c r="A23" s="106"/>
      <c r="B23" s="81" t="s">
        <v>80</v>
      </c>
      <c r="C23" s="111" t="s">
        <v>41</v>
      </c>
      <c r="D23" s="112"/>
      <c r="E23" s="85">
        <v>4</v>
      </c>
      <c r="F23" s="81"/>
      <c r="G23" s="67">
        <f t="shared" si="0"/>
        <v>4</v>
      </c>
      <c r="H23" s="87" t="s">
        <v>41</v>
      </c>
      <c r="I23" s="27">
        <v>0</v>
      </c>
      <c r="J23" s="57">
        <v>0.21</v>
      </c>
      <c r="K23" s="72">
        <v>500</v>
      </c>
      <c r="L23" s="83">
        <v>190.47</v>
      </c>
      <c r="M23" s="28" t="s">
        <v>61</v>
      </c>
      <c r="N23" s="62"/>
      <c r="O23" s="58">
        <f t="shared" si="1"/>
        <v>0</v>
      </c>
      <c r="P23" s="12"/>
      <c r="Q23" s="74"/>
    </row>
    <row r="24" spans="1:17" x14ac:dyDescent="0.25">
      <c r="A24" s="106"/>
      <c r="B24" s="81">
        <v>707</v>
      </c>
      <c r="C24" s="109" t="s">
        <v>41</v>
      </c>
      <c r="D24" s="110"/>
      <c r="E24" s="85">
        <v>3</v>
      </c>
      <c r="F24" s="81">
        <v>5</v>
      </c>
      <c r="G24" s="67">
        <f t="shared" si="0"/>
        <v>8</v>
      </c>
      <c r="H24" s="87" t="s">
        <v>41</v>
      </c>
      <c r="I24" s="27">
        <v>0</v>
      </c>
      <c r="J24" s="57">
        <v>0.27500000000000002</v>
      </c>
      <c r="K24" s="72">
        <v>400</v>
      </c>
      <c r="L24" s="83">
        <v>321.42</v>
      </c>
      <c r="M24" s="28" t="s">
        <v>61</v>
      </c>
      <c r="N24" s="62"/>
      <c r="O24" s="58">
        <f t="shared" si="1"/>
        <v>0</v>
      </c>
      <c r="P24" s="12"/>
      <c r="Q24" s="74"/>
    </row>
    <row r="25" spans="1:17" x14ac:dyDescent="0.25">
      <c r="A25" s="106"/>
      <c r="B25" s="81" t="s">
        <v>81</v>
      </c>
      <c r="C25" s="111" t="s">
        <v>41</v>
      </c>
      <c r="D25" s="112"/>
      <c r="E25" s="85">
        <v>2</v>
      </c>
      <c r="F25" s="81">
        <v>3</v>
      </c>
      <c r="G25" s="67">
        <f t="shared" si="0"/>
        <v>5</v>
      </c>
      <c r="H25" s="87" t="s">
        <v>41</v>
      </c>
      <c r="I25" s="27">
        <v>0</v>
      </c>
      <c r="J25" s="57">
        <v>0.42799999999999999</v>
      </c>
      <c r="K25" s="72">
        <v>400</v>
      </c>
      <c r="L25" s="83">
        <v>160.37</v>
      </c>
      <c r="M25" s="28" t="s">
        <v>61</v>
      </c>
      <c r="N25" s="62"/>
      <c r="O25" s="58">
        <f t="shared" si="1"/>
        <v>0</v>
      </c>
      <c r="P25" s="12"/>
      <c r="Q25" s="74"/>
    </row>
    <row r="26" spans="1:17" x14ac:dyDescent="0.25">
      <c r="A26" s="106"/>
      <c r="B26" s="81" t="s">
        <v>82</v>
      </c>
      <c r="C26" s="111" t="s">
        <v>41</v>
      </c>
      <c r="D26" s="112"/>
      <c r="E26" s="85">
        <v>8</v>
      </c>
      <c r="F26" s="81"/>
      <c r="G26" s="67">
        <f t="shared" si="0"/>
        <v>8</v>
      </c>
      <c r="H26" s="87" t="s">
        <v>41</v>
      </c>
      <c r="I26" s="27">
        <v>0</v>
      </c>
      <c r="J26" s="57">
        <v>0.32</v>
      </c>
      <c r="K26" s="72">
        <v>400</v>
      </c>
      <c r="L26" s="83">
        <v>294.95999999999998</v>
      </c>
      <c r="M26" s="28" t="s">
        <v>61</v>
      </c>
      <c r="N26" s="62"/>
      <c r="O26" s="58">
        <f t="shared" si="1"/>
        <v>0</v>
      </c>
      <c r="P26" s="12"/>
      <c r="Q26" s="74"/>
    </row>
    <row r="27" spans="1:17" x14ac:dyDescent="0.25">
      <c r="A27" s="107"/>
      <c r="B27" s="81" t="s">
        <v>83</v>
      </c>
      <c r="C27" s="109" t="s">
        <v>41</v>
      </c>
      <c r="D27" s="110"/>
      <c r="E27" s="85">
        <v>26</v>
      </c>
      <c r="F27" s="81">
        <v>9</v>
      </c>
      <c r="G27" s="67">
        <f t="shared" si="0"/>
        <v>35</v>
      </c>
      <c r="H27" s="87" t="s">
        <v>41</v>
      </c>
      <c r="I27" s="27">
        <v>0</v>
      </c>
      <c r="J27" s="57">
        <v>0.499</v>
      </c>
      <c r="K27" s="72">
        <v>200</v>
      </c>
      <c r="L27" s="83">
        <v>1043.23</v>
      </c>
      <c r="M27" s="28" t="s">
        <v>61</v>
      </c>
      <c r="N27" s="62"/>
      <c r="O27" s="58">
        <f t="shared" si="1"/>
        <v>0</v>
      </c>
      <c r="P27" s="12"/>
      <c r="Q27" s="74"/>
    </row>
    <row r="28" spans="1:17" x14ac:dyDescent="0.25">
      <c r="A28" s="108" t="s">
        <v>92</v>
      </c>
      <c r="B28" s="82" t="s">
        <v>84</v>
      </c>
      <c r="C28" s="111" t="s">
        <v>41</v>
      </c>
      <c r="D28" s="112"/>
      <c r="E28" s="86"/>
      <c r="F28" s="82">
        <v>5</v>
      </c>
      <c r="G28" s="78">
        <f t="shared" si="0"/>
        <v>5</v>
      </c>
      <c r="H28" s="87" t="s">
        <v>41</v>
      </c>
      <c r="I28" s="27">
        <v>0</v>
      </c>
      <c r="J28" s="79">
        <v>0.28000000000000003</v>
      </c>
      <c r="K28" s="72">
        <v>200</v>
      </c>
      <c r="L28" s="84">
        <v>166.99</v>
      </c>
      <c r="M28" s="28" t="s">
        <v>61</v>
      </c>
      <c r="N28" s="76"/>
      <c r="O28" s="58">
        <f t="shared" si="1"/>
        <v>0</v>
      </c>
      <c r="P28" s="12"/>
      <c r="Q28" s="74"/>
    </row>
    <row r="29" spans="1:17" x14ac:dyDescent="0.25">
      <c r="A29" s="106"/>
      <c r="B29" s="82" t="s">
        <v>85</v>
      </c>
      <c r="C29" s="111" t="s">
        <v>41</v>
      </c>
      <c r="D29" s="112"/>
      <c r="E29" s="86"/>
      <c r="F29" s="82">
        <v>5</v>
      </c>
      <c r="G29" s="78">
        <f t="shared" si="0"/>
        <v>5</v>
      </c>
      <c r="H29" s="87" t="s">
        <v>41</v>
      </c>
      <c r="I29" s="27">
        <v>0</v>
      </c>
      <c r="J29" s="79">
        <v>0.96</v>
      </c>
      <c r="K29" s="72">
        <v>400</v>
      </c>
      <c r="L29" s="84">
        <v>173.6</v>
      </c>
      <c r="M29" s="28" t="s">
        <v>61</v>
      </c>
      <c r="N29" s="76"/>
      <c r="O29" s="58">
        <f t="shared" si="1"/>
        <v>0</v>
      </c>
      <c r="P29" s="12"/>
      <c r="Q29" s="74"/>
    </row>
    <row r="30" spans="1:17" x14ac:dyDescent="0.25">
      <c r="A30" s="106"/>
      <c r="B30" s="82" t="s">
        <v>86</v>
      </c>
      <c r="C30" s="109" t="s">
        <v>41</v>
      </c>
      <c r="D30" s="110"/>
      <c r="E30" s="86">
        <v>12</v>
      </c>
      <c r="F30" s="82"/>
      <c r="G30" s="78">
        <f t="shared" si="0"/>
        <v>12</v>
      </c>
      <c r="H30" s="87" t="s">
        <v>41</v>
      </c>
      <c r="I30" s="27">
        <v>0</v>
      </c>
      <c r="J30" s="79">
        <v>2.35</v>
      </c>
      <c r="K30" s="72">
        <v>300</v>
      </c>
      <c r="L30" s="84">
        <v>227.47</v>
      </c>
      <c r="M30" s="28" t="s">
        <v>61</v>
      </c>
      <c r="N30" s="76"/>
      <c r="O30" s="58">
        <f t="shared" si="1"/>
        <v>0</v>
      </c>
      <c r="P30" s="12"/>
      <c r="Q30" s="74"/>
    </row>
    <row r="31" spans="1:17" x14ac:dyDescent="0.25">
      <c r="A31" s="106"/>
      <c r="B31" s="82" t="s">
        <v>87</v>
      </c>
      <c r="C31" s="111" t="s">
        <v>41</v>
      </c>
      <c r="D31" s="112"/>
      <c r="E31" s="86"/>
      <c r="F31" s="82">
        <v>3</v>
      </c>
      <c r="G31" s="78">
        <f t="shared" si="0"/>
        <v>3</v>
      </c>
      <c r="H31" s="87" t="s">
        <v>41</v>
      </c>
      <c r="I31" s="27">
        <v>0</v>
      </c>
      <c r="J31" s="79">
        <v>0.376</v>
      </c>
      <c r="K31" s="72">
        <v>520</v>
      </c>
      <c r="L31" s="84">
        <v>75.06</v>
      </c>
      <c r="M31" s="28" t="s">
        <v>61</v>
      </c>
      <c r="N31" s="76"/>
      <c r="O31" s="58">
        <f t="shared" si="1"/>
        <v>0</v>
      </c>
      <c r="P31" s="12"/>
      <c r="Q31" s="74"/>
    </row>
    <row r="32" spans="1:17" x14ac:dyDescent="0.25">
      <c r="A32" s="106"/>
      <c r="B32" s="82" t="s">
        <v>88</v>
      </c>
      <c r="C32" s="111" t="s">
        <v>41</v>
      </c>
      <c r="D32" s="112"/>
      <c r="E32" s="86">
        <v>10</v>
      </c>
      <c r="F32" s="82">
        <v>8</v>
      </c>
      <c r="G32" s="78">
        <f t="shared" si="0"/>
        <v>18</v>
      </c>
      <c r="H32" s="87" t="s">
        <v>41</v>
      </c>
      <c r="I32" s="27">
        <v>0</v>
      </c>
      <c r="J32" s="79">
        <v>0.67300000000000004</v>
      </c>
      <c r="K32" s="72">
        <v>920</v>
      </c>
      <c r="L32" s="84">
        <v>523.1</v>
      </c>
      <c r="M32" s="28" t="s">
        <v>61</v>
      </c>
      <c r="N32" s="76"/>
      <c r="O32" s="58">
        <f t="shared" ref="O32:O44" si="2">SUM(N32*G32)</f>
        <v>0</v>
      </c>
      <c r="P32" s="12"/>
      <c r="Q32" s="74"/>
    </row>
    <row r="33" spans="1:17" x14ac:dyDescent="0.25">
      <c r="A33" s="106"/>
      <c r="B33" s="82" t="s">
        <v>89</v>
      </c>
      <c r="C33" s="109" t="s">
        <v>41</v>
      </c>
      <c r="D33" s="110"/>
      <c r="E33" s="86">
        <v>1</v>
      </c>
      <c r="F33" s="82">
        <v>11</v>
      </c>
      <c r="G33" s="78">
        <f t="shared" si="0"/>
        <v>12</v>
      </c>
      <c r="H33" s="87" t="s">
        <v>41</v>
      </c>
      <c r="I33" s="27">
        <v>0</v>
      </c>
      <c r="J33" s="79">
        <v>0.29699999999999999</v>
      </c>
      <c r="K33" s="72">
        <v>380</v>
      </c>
      <c r="L33" s="84">
        <v>432.52</v>
      </c>
      <c r="M33" s="28" t="s">
        <v>61</v>
      </c>
      <c r="N33" s="76"/>
      <c r="O33" s="58">
        <f t="shared" si="2"/>
        <v>0</v>
      </c>
      <c r="P33" s="12"/>
      <c r="Q33" s="74"/>
    </row>
    <row r="34" spans="1:17" x14ac:dyDescent="0.25">
      <c r="A34" s="106"/>
      <c r="B34" s="82" t="s">
        <v>90</v>
      </c>
      <c r="C34" s="111" t="s">
        <v>41</v>
      </c>
      <c r="D34" s="112"/>
      <c r="E34" s="86">
        <v>1</v>
      </c>
      <c r="F34" s="82">
        <v>8</v>
      </c>
      <c r="G34" s="78">
        <f t="shared" si="0"/>
        <v>9</v>
      </c>
      <c r="H34" s="87" t="s">
        <v>41</v>
      </c>
      <c r="I34" s="27">
        <v>0</v>
      </c>
      <c r="J34" s="79">
        <v>0.28999999999999998</v>
      </c>
      <c r="K34" s="72">
        <v>420</v>
      </c>
      <c r="L34" s="84">
        <v>231.79</v>
      </c>
      <c r="M34" s="28" t="s">
        <v>61</v>
      </c>
      <c r="N34" s="76"/>
      <c r="O34" s="58">
        <f t="shared" si="2"/>
        <v>0</v>
      </c>
      <c r="P34" s="12"/>
      <c r="Q34" s="74"/>
    </row>
    <row r="35" spans="1:17" x14ac:dyDescent="0.25">
      <c r="A35" s="107"/>
      <c r="B35" s="82" t="s">
        <v>91</v>
      </c>
      <c r="C35" s="111" t="s">
        <v>41</v>
      </c>
      <c r="D35" s="112"/>
      <c r="E35" s="86">
        <v>45</v>
      </c>
      <c r="F35" s="82">
        <v>9</v>
      </c>
      <c r="G35" s="78">
        <f t="shared" si="0"/>
        <v>54</v>
      </c>
      <c r="H35" s="87" t="s">
        <v>41</v>
      </c>
      <c r="I35" s="27">
        <v>0</v>
      </c>
      <c r="J35" s="79">
        <v>1.1499999999999999</v>
      </c>
      <c r="K35" s="72">
        <v>600</v>
      </c>
      <c r="L35" s="84">
        <v>1331.19</v>
      </c>
      <c r="M35" s="28" t="s">
        <v>61</v>
      </c>
      <c r="N35" s="76"/>
      <c r="O35" s="58">
        <f t="shared" si="2"/>
        <v>0</v>
      </c>
      <c r="P35" s="12"/>
      <c r="Q35" s="74"/>
    </row>
    <row r="36" spans="1:17" x14ac:dyDescent="0.25">
      <c r="A36" s="75"/>
      <c r="B36" s="102"/>
      <c r="C36" s="166"/>
      <c r="D36" s="112"/>
      <c r="E36" s="67"/>
      <c r="F36" s="65"/>
      <c r="G36" s="78">
        <f t="shared" si="0"/>
        <v>0</v>
      </c>
      <c r="H36" s="87"/>
      <c r="I36" s="27">
        <v>0</v>
      </c>
      <c r="J36" s="79"/>
      <c r="K36" s="72"/>
      <c r="L36" s="55"/>
      <c r="M36" s="28" t="s">
        <v>61</v>
      </c>
      <c r="N36" s="76"/>
      <c r="O36" s="58">
        <f t="shared" si="2"/>
        <v>0</v>
      </c>
      <c r="P36" s="12"/>
      <c r="Q36" s="74"/>
    </row>
    <row r="37" spans="1:17" x14ac:dyDescent="0.25">
      <c r="A37" s="75"/>
      <c r="B37" s="57"/>
      <c r="C37" s="103"/>
      <c r="D37" s="104"/>
      <c r="E37" s="67"/>
      <c r="F37" s="65"/>
      <c r="G37" s="78">
        <f t="shared" si="0"/>
        <v>0</v>
      </c>
      <c r="H37" s="87"/>
      <c r="I37" s="27">
        <v>0</v>
      </c>
      <c r="J37" s="79"/>
      <c r="K37" s="72"/>
      <c r="L37" s="55"/>
      <c r="M37" s="28" t="s">
        <v>61</v>
      </c>
      <c r="N37" s="76"/>
      <c r="O37" s="58">
        <f t="shared" si="2"/>
        <v>0</v>
      </c>
      <c r="P37" s="12"/>
      <c r="Q37" s="74"/>
    </row>
    <row r="38" spans="1:17" x14ac:dyDescent="0.25">
      <c r="A38" s="75"/>
      <c r="B38" s="57"/>
      <c r="C38" s="103"/>
      <c r="D38" s="104"/>
      <c r="E38" s="67"/>
      <c r="F38" s="65"/>
      <c r="G38" s="78">
        <f t="shared" si="0"/>
        <v>0</v>
      </c>
      <c r="H38" s="87"/>
      <c r="I38" s="27">
        <v>0</v>
      </c>
      <c r="J38" s="79"/>
      <c r="K38" s="72"/>
      <c r="L38" s="55"/>
      <c r="M38" s="28" t="s">
        <v>61</v>
      </c>
      <c r="N38" s="76"/>
      <c r="O38" s="58">
        <f t="shared" si="2"/>
        <v>0</v>
      </c>
      <c r="P38" s="12"/>
      <c r="Q38" s="74"/>
    </row>
    <row r="39" spans="1:17" x14ac:dyDescent="0.25">
      <c r="A39" s="75"/>
      <c r="B39" s="57"/>
      <c r="C39" s="103"/>
      <c r="D39" s="104"/>
      <c r="E39" s="67"/>
      <c r="F39" s="65"/>
      <c r="G39" s="78">
        <f t="shared" si="0"/>
        <v>0</v>
      </c>
      <c r="H39" s="87"/>
      <c r="I39" s="27">
        <v>0</v>
      </c>
      <c r="J39" s="79"/>
      <c r="K39" s="72"/>
      <c r="L39" s="55"/>
      <c r="M39" s="28" t="s">
        <v>61</v>
      </c>
      <c r="N39" s="76"/>
      <c r="O39" s="58">
        <f t="shared" si="2"/>
        <v>0</v>
      </c>
      <c r="P39" s="12"/>
      <c r="Q39" s="74"/>
    </row>
    <row r="40" spans="1:17" x14ac:dyDescent="0.25">
      <c r="A40" s="75"/>
      <c r="B40" s="57"/>
      <c r="C40" s="103"/>
      <c r="D40" s="104"/>
      <c r="E40" s="67"/>
      <c r="F40" s="65"/>
      <c r="G40" s="78">
        <f t="shared" si="0"/>
        <v>0</v>
      </c>
      <c r="H40" s="87"/>
      <c r="I40" s="27">
        <v>0</v>
      </c>
      <c r="J40" s="79"/>
      <c r="K40" s="72"/>
      <c r="L40" s="55"/>
      <c r="M40" s="28" t="s">
        <v>61</v>
      </c>
      <c r="N40" s="76"/>
      <c r="O40" s="58">
        <f t="shared" si="2"/>
        <v>0</v>
      </c>
      <c r="P40" s="12"/>
      <c r="Q40" s="74"/>
    </row>
    <row r="41" spans="1:17" x14ac:dyDescent="0.25">
      <c r="A41" s="75"/>
      <c r="B41" s="57"/>
      <c r="C41" s="103"/>
      <c r="D41" s="104"/>
      <c r="E41" s="67"/>
      <c r="F41" s="65"/>
      <c r="G41" s="78">
        <f t="shared" si="0"/>
        <v>0</v>
      </c>
      <c r="H41" s="87"/>
      <c r="I41" s="27">
        <v>0</v>
      </c>
      <c r="J41" s="79"/>
      <c r="K41" s="72"/>
      <c r="L41" s="55"/>
      <c r="M41" s="28" t="s">
        <v>61</v>
      </c>
      <c r="N41" s="76"/>
      <c r="O41" s="58">
        <f t="shared" si="2"/>
        <v>0</v>
      </c>
      <c r="P41" s="12"/>
      <c r="Q41" s="74"/>
    </row>
    <row r="42" spans="1:17" x14ac:dyDescent="0.25">
      <c r="A42" s="75"/>
      <c r="B42" s="57"/>
      <c r="C42" s="103"/>
      <c r="D42" s="104"/>
      <c r="E42" s="67"/>
      <c r="F42" s="65"/>
      <c r="G42" s="78">
        <f t="shared" si="0"/>
        <v>0</v>
      </c>
      <c r="H42" s="87"/>
      <c r="I42" s="27">
        <v>0</v>
      </c>
      <c r="J42" s="79"/>
      <c r="K42" s="72"/>
      <c r="L42" s="55"/>
      <c r="M42" s="28" t="s">
        <v>61</v>
      </c>
      <c r="N42" s="76"/>
      <c r="O42" s="58">
        <f t="shared" si="2"/>
        <v>0</v>
      </c>
      <c r="P42" s="12"/>
      <c r="Q42" s="74"/>
    </row>
    <row r="43" spans="1:17" x14ac:dyDescent="0.25">
      <c r="A43" s="75"/>
      <c r="B43" s="57"/>
      <c r="C43" s="103"/>
      <c r="D43" s="104"/>
      <c r="E43" s="67"/>
      <c r="F43" s="65"/>
      <c r="G43" s="78">
        <f t="shared" si="0"/>
        <v>0</v>
      </c>
      <c r="H43" s="87"/>
      <c r="I43" s="27">
        <v>0</v>
      </c>
      <c r="J43" s="79"/>
      <c r="K43" s="72"/>
      <c r="L43" s="55"/>
      <c r="M43" s="28" t="s">
        <v>61</v>
      </c>
      <c r="N43" s="76"/>
      <c r="O43" s="58">
        <f t="shared" si="2"/>
        <v>0</v>
      </c>
      <c r="P43" s="12"/>
      <c r="Q43" s="74"/>
    </row>
    <row r="44" spans="1:17" x14ac:dyDescent="0.25">
      <c r="A44" s="75"/>
      <c r="B44" s="57"/>
      <c r="C44" s="103"/>
      <c r="D44" s="104"/>
      <c r="E44" s="67"/>
      <c r="F44" s="65"/>
      <c r="G44" s="78">
        <f t="shared" si="0"/>
        <v>0</v>
      </c>
      <c r="H44" s="87"/>
      <c r="I44" s="27">
        <v>0</v>
      </c>
      <c r="J44" s="79"/>
      <c r="K44" s="72"/>
      <c r="L44" s="55"/>
      <c r="M44" s="28" t="s">
        <v>61</v>
      </c>
      <c r="N44" s="76"/>
      <c r="O44" s="58">
        <f t="shared" si="2"/>
        <v>0</v>
      </c>
      <c r="P44" s="12"/>
      <c r="Q44" s="74"/>
    </row>
    <row r="45" spans="1:17" ht="15.75" thickBot="1" x14ac:dyDescent="0.3">
      <c r="A45" s="30"/>
      <c r="B45" s="31"/>
      <c r="C45" s="171"/>
      <c r="D45" s="172"/>
      <c r="E45" s="59"/>
      <c r="F45" s="77"/>
      <c r="G45" s="68">
        <f t="shared" si="0"/>
        <v>0</v>
      </c>
      <c r="H45" s="91"/>
      <c r="I45" s="31">
        <v>0</v>
      </c>
      <c r="J45" s="80"/>
      <c r="K45" s="73"/>
      <c r="L45" s="92"/>
      <c r="M45" s="42" t="s">
        <v>61</v>
      </c>
      <c r="N45" s="63"/>
      <c r="O45" s="42">
        <f>SUM(N45*G45)</f>
        <v>0</v>
      </c>
      <c r="P45" s="12"/>
    </row>
    <row r="46" spans="1:17" ht="15.75" thickBot="1" x14ac:dyDescent="0.3">
      <c r="A46" s="32"/>
      <c r="B46" s="33"/>
      <c r="C46" s="34"/>
      <c r="D46" s="35"/>
      <c r="E46" s="36"/>
      <c r="F46" s="36"/>
      <c r="G46" s="64">
        <f>SUM(G12:G45)</f>
        <v>411</v>
      </c>
      <c r="H46" s="37"/>
      <c r="I46" s="33"/>
      <c r="J46" s="33"/>
      <c r="K46" s="34"/>
      <c r="L46" s="44"/>
      <c r="M46" s="39"/>
      <c r="N46" s="43"/>
      <c r="O46" s="44">
        <f t="shared" si="1"/>
        <v>0</v>
      </c>
      <c r="P46" s="12"/>
    </row>
    <row r="47" spans="1:17" ht="15.75" thickBot="1" x14ac:dyDescent="0.3">
      <c r="A47" s="53"/>
      <c r="B47" s="40"/>
      <c r="C47" s="40"/>
      <c r="D47" s="40"/>
      <c r="E47" s="40"/>
      <c r="F47" s="40"/>
      <c r="G47" s="40"/>
      <c r="H47" s="40"/>
      <c r="I47" s="40"/>
      <c r="J47" s="167" t="s">
        <v>13</v>
      </c>
      <c r="K47" s="167"/>
      <c r="L47" s="44">
        <f>SUM(L12:L45)</f>
        <v>12538.35</v>
      </c>
      <c r="M47" s="41"/>
      <c r="N47" s="45" t="s">
        <v>14</v>
      </c>
      <c r="O47" s="38">
        <f>SUM(O12:O46)</f>
        <v>0</v>
      </c>
      <c r="P47" s="12" t="str">
        <f>IF(O47&gt;L47,"prekročená cena","nižšia ako stanovená")</f>
        <v>nižšia ako stanovená</v>
      </c>
    </row>
    <row r="48" spans="1:17" ht="15.75" thickBot="1" x14ac:dyDescent="0.3">
      <c r="A48" s="168" t="s">
        <v>15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70"/>
      <c r="O48" s="38">
        <f>O49-O47</f>
        <v>0</v>
      </c>
    </row>
    <row r="49" spans="1:15" ht="15.75" thickBot="1" x14ac:dyDescent="0.3">
      <c r="A49" s="168" t="s">
        <v>16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70"/>
      <c r="O49" s="38">
        <f>IF("nie"=MID(I57,1,3),O47,(O47*1.2))</f>
        <v>0</v>
      </c>
    </row>
    <row r="50" spans="1:15" x14ac:dyDescent="0.25">
      <c r="A50" s="154" t="s">
        <v>17</v>
      </c>
      <c r="B50" s="154"/>
      <c r="C50" s="1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1:15" x14ac:dyDescent="0.25">
      <c r="A51" s="164" t="s">
        <v>65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1:15" ht="25.5" customHeight="1" x14ac:dyDescent="0.25">
      <c r="A52" s="47" t="s">
        <v>57</v>
      </c>
      <c r="B52" s="47"/>
      <c r="C52" s="47"/>
      <c r="D52" s="47"/>
      <c r="E52" s="47"/>
      <c r="F52" s="47"/>
      <c r="G52" s="48" t="s">
        <v>55</v>
      </c>
      <c r="H52" s="47"/>
      <c r="I52" s="47"/>
      <c r="J52" s="49"/>
      <c r="K52" s="49"/>
      <c r="L52" s="49"/>
      <c r="M52" s="49"/>
      <c r="N52" s="49"/>
      <c r="O52" s="49"/>
    </row>
    <row r="53" spans="1:15" ht="15" customHeight="1" x14ac:dyDescent="0.25">
      <c r="A53" s="179" t="s">
        <v>96</v>
      </c>
      <c r="B53" s="156"/>
      <c r="C53" s="156"/>
      <c r="D53" s="156"/>
      <c r="E53" s="157"/>
      <c r="F53" s="155" t="s">
        <v>56</v>
      </c>
      <c r="G53" s="50" t="s">
        <v>18</v>
      </c>
      <c r="H53" s="148"/>
      <c r="I53" s="149"/>
      <c r="J53" s="149"/>
      <c r="K53" s="149"/>
      <c r="L53" s="149"/>
      <c r="M53" s="149"/>
      <c r="N53" s="149"/>
      <c r="O53" s="150"/>
    </row>
    <row r="54" spans="1:15" x14ac:dyDescent="0.25">
      <c r="A54" s="158"/>
      <c r="B54" s="159"/>
      <c r="C54" s="159"/>
      <c r="D54" s="159"/>
      <c r="E54" s="160"/>
      <c r="F54" s="155"/>
      <c r="G54" s="50" t="s">
        <v>19</v>
      </c>
      <c r="H54" s="148"/>
      <c r="I54" s="149"/>
      <c r="J54" s="149"/>
      <c r="K54" s="149"/>
      <c r="L54" s="149"/>
      <c r="M54" s="149"/>
      <c r="N54" s="149"/>
      <c r="O54" s="150"/>
    </row>
    <row r="55" spans="1:15" ht="18" customHeight="1" x14ac:dyDescent="0.25">
      <c r="A55" s="158"/>
      <c r="B55" s="159"/>
      <c r="C55" s="159"/>
      <c r="D55" s="159"/>
      <c r="E55" s="160"/>
      <c r="F55" s="155"/>
      <c r="G55" s="50" t="s">
        <v>20</v>
      </c>
      <c r="H55" s="148"/>
      <c r="I55" s="149"/>
      <c r="J55" s="149"/>
      <c r="K55" s="149"/>
      <c r="L55" s="149"/>
      <c r="M55" s="149"/>
      <c r="N55" s="149"/>
      <c r="O55" s="150"/>
    </row>
    <row r="56" spans="1:15" x14ac:dyDescent="0.25">
      <c r="A56" s="158"/>
      <c r="B56" s="159"/>
      <c r="C56" s="159"/>
      <c r="D56" s="159"/>
      <c r="E56" s="160"/>
      <c r="F56" s="155"/>
      <c r="G56" s="50" t="s">
        <v>21</v>
      </c>
      <c r="H56" s="148"/>
      <c r="I56" s="149"/>
      <c r="J56" s="149"/>
      <c r="K56" s="149"/>
      <c r="L56" s="149"/>
      <c r="M56" s="149"/>
      <c r="N56" s="149"/>
      <c r="O56" s="150"/>
    </row>
    <row r="57" spans="1:15" x14ac:dyDescent="0.25">
      <c r="A57" s="158"/>
      <c r="B57" s="159"/>
      <c r="C57" s="159"/>
      <c r="D57" s="159"/>
      <c r="E57" s="160"/>
      <c r="F57" s="155"/>
      <c r="G57" s="50" t="s">
        <v>22</v>
      </c>
      <c r="H57" s="148"/>
      <c r="I57" s="149"/>
      <c r="J57" s="149"/>
      <c r="K57" s="149"/>
      <c r="L57" s="149"/>
      <c r="M57" s="149"/>
      <c r="N57" s="149"/>
      <c r="O57" s="150"/>
    </row>
    <row r="58" spans="1:15" x14ac:dyDescent="0.25">
      <c r="A58" s="158"/>
      <c r="B58" s="159"/>
      <c r="C58" s="159"/>
      <c r="D58" s="159"/>
      <c r="E58" s="160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158"/>
      <c r="B59" s="159"/>
      <c r="C59" s="159"/>
      <c r="D59" s="159"/>
      <c r="E59" s="160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161"/>
      <c r="B60" s="162"/>
      <c r="C60" s="162"/>
      <c r="D60" s="162"/>
      <c r="E60" s="163"/>
      <c r="F60" s="49"/>
      <c r="G60" s="24"/>
      <c r="H60" s="18"/>
      <c r="I60" s="24"/>
      <c r="J60" s="24" t="s">
        <v>23</v>
      </c>
      <c r="K60" s="24"/>
      <c r="L60" s="151"/>
      <c r="M60" s="152"/>
      <c r="N60" s="153"/>
      <c r="O60" s="24"/>
    </row>
    <row r="61" spans="1:15" x14ac:dyDescent="0.25">
      <c r="A61" s="49"/>
      <c r="B61" s="49"/>
      <c r="C61" s="49"/>
      <c r="D61" s="49"/>
      <c r="E61" s="49"/>
      <c r="F61" s="49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A62" s="21"/>
      <c r="B62" s="21"/>
      <c r="C62" s="21"/>
      <c r="D62" s="21"/>
      <c r="E62" s="21"/>
      <c r="F62" s="21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70">
    <mergeCell ref="J47:K47"/>
    <mergeCell ref="A48:N48"/>
    <mergeCell ref="A49:N49"/>
    <mergeCell ref="C31:D31"/>
    <mergeCell ref="C32:D32"/>
    <mergeCell ref="C33:D33"/>
    <mergeCell ref="C34:D34"/>
    <mergeCell ref="C35:D35"/>
    <mergeCell ref="C42:D42"/>
    <mergeCell ref="C43:D43"/>
    <mergeCell ref="C44:D44"/>
    <mergeCell ref="C37:D37"/>
    <mergeCell ref="C38:D38"/>
    <mergeCell ref="C39:D39"/>
    <mergeCell ref="C45:D45"/>
    <mergeCell ref="C40:D40"/>
    <mergeCell ref="C25:D25"/>
    <mergeCell ref="C26:D26"/>
    <mergeCell ref="C17:D17"/>
    <mergeCell ref="C18:D18"/>
    <mergeCell ref="C19:D19"/>
    <mergeCell ref="C20:D20"/>
    <mergeCell ref="C21:D21"/>
    <mergeCell ref="H57:O57"/>
    <mergeCell ref="L60:N60"/>
    <mergeCell ref="A50:C50"/>
    <mergeCell ref="F53:F57"/>
    <mergeCell ref="H53:O53"/>
    <mergeCell ref="H54:O54"/>
    <mergeCell ref="H55:O55"/>
    <mergeCell ref="H56:O56"/>
    <mergeCell ref="A53:E60"/>
    <mergeCell ref="A51:O5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A8:B8"/>
    <mergeCell ref="E5:F5"/>
    <mergeCell ref="B6:F6"/>
    <mergeCell ref="B7:F7"/>
    <mergeCell ref="B9:B11"/>
    <mergeCell ref="L9:L11"/>
    <mergeCell ref="H9:H11"/>
    <mergeCell ref="I9:I11"/>
    <mergeCell ref="J9:J11"/>
    <mergeCell ref="K9:K11"/>
    <mergeCell ref="C9:D9"/>
    <mergeCell ref="E9:G9"/>
    <mergeCell ref="C3:L4"/>
    <mergeCell ref="C41:D41"/>
    <mergeCell ref="A12:A27"/>
    <mergeCell ref="A28:A35"/>
    <mergeCell ref="C15:D15"/>
    <mergeCell ref="C14:D14"/>
    <mergeCell ref="C16:D16"/>
    <mergeCell ref="C13:D13"/>
    <mergeCell ref="C27:D27"/>
    <mergeCell ref="C28:D28"/>
    <mergeCell ref="C29:D29"/>
    <mergeCell ref="C30:D30"/>
    <mergeCell ref="C36:D36"/>
    <mergeCell ref="C22:D22"/>
    <mergeCell ref="C23:D23"/>
    <mergeCell ref="C24:D24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77" t="s">
        <v>51</v>
      </c>
      <c r="M2" s="177"/>
    </row>
    <row r="3" spans="1:14" x14ac:dyDescent="0.25">
      <c r="A3" s="5" t="s">
        <v>25</v>
      </c>
      <c r="B3" s="174" t="s">
        <v>26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x14ac:dyDescent="0.25">
      <c r="A4" s="5" t="s">
        <v>27</v>
      </c>
      <c r="B4" s="174" t="s">
        <v>28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25">
      <c r="A5" s="5" t="s">
        <v>8</v>
      </c>
      <c r="B5" s="174" t="s">
        <v>29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x14ac:dyDescent="0.25">
      <c r="A6" s="5" t="s">
        <v>2</v>
      </c>
      <c r="B6" s="174" t="s">
        <v>30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14" x14ac:dyDescent="0.25">
      <c r="A7" s="6" t="s">
        <v>31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</row>
    <row r="8" spans="1:14" x14ac:dyDescent="0.25">
      <c r="A8" s="5" t="s">
        <v>12</v>
      </c>
      <c r="B8" s="174" t="s">
        <v>32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1:14" x14ac:dyDescent="0.25">
      <c r="A9" s="7" t="s">
        <v>33</v>
      </c>
      <c r="B9" s="174" t="s">
        <v>34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</row>
    <row r="10" spans="1:14" x14ac:dyDescent="0.25">
      <c r="A10" s="7" t="s">
        <v>35</v>
      </c>
      <c r="B10" s="174" t="s">
        <v>36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x14ac:dyDescent="0.25">
      <c r="A11" s="8" t="s">
        <v>37</v>
      </c>
      <c r="B11" s="174" t="s">
        <v>38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</row>
    <row r="12" spans="1:14" x14ac:dyDescent="0.25">
      <c r="A12" s="9" t="s">
        <v>39</v>
      </c>
      <c r="B12" s="174" t="s">
        <v>40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spans="1:14" ht="24" customHeight="1" x14ac:dyDescent="0.25">
      <c r="A13" s="8" t="s">
        <v>41</v>
      </c>
      <c r="B13" s="174" t="s">
        <v>42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  <row r="14" spans="1:14" ht="16.5" customHeight="1" x14ac:dyDescent="0.25">
      <c r="A14" s="8" t="s">
        <v>5</v>
      </c>
      <c r="B14" s="174" t="s">
        <v>52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pans="1:14" x14ac:dyDescent="0.25">
      <c r="A15" s="8" t="s">
        <v>43</v>
      </c>
      <c r="B15" s="174" t="s">
        <v>44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38.25" x14ac:dyDescent="0.25">
      <c r="A16" s="10" t="s">
        <v>45</v>
      </c>
      <c r="B16" s="174" t="s">
        <v>46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1:14" ht="28.5" customHeight="1" x14ac:dyDescent="0.25">
      <c r="A17" s="10" t="s">
        <v>47</v>
      </c>
      <c r="B17" s="174" t="s">
        <v>48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</row>
    <row r="18" spans="1:14" ht="27" customHeight="1" x14ac:dyDescent="0.25">
      <c r="A18" s="11" t="s">
        <v>49</v>
      </c>
      <c r="B18" s="174" t="s">
        <v>50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ht="75" customHeight="1" x14ac:dyDescent="0.25">
      <c r="A19" s="51" t="s">
        <v>62</v>
      </c>
      <c r="B19" s="173" t="s">
        <v>63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2023-10-04T10:51:13Z</cp:lastPrinted>
  <dcterms:created xsi:type="dcterms:W3CDTF">2012-08-13T12:29:09Z</dcterms:created>
  <dcterms:modified xsi:type="dcterms:W3CDTF">2023-12-06T07:50:59Z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