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bravsky\Desktop\Ťažba 2024\Príloha č.3 k návrhu zmluvy\"/>
    </mc:Choice>
  </mc:AlternateContent>
  <xr:revisionPtr revIDLastSave="0" documentId="13_ncr:1_{7EA030A3-5013-44D0-A42B-B071EDC15D9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G21" i="1"/>
  <c r="O21" i="1"/>
  <c r="O14" i="1"/>
  <c r="O15" i="1"/>
  <c r="O16" i="1"/>
  <c r="O17" i="1"/>
  <c r="O18" i="1"/>
  <c r="O19" i="1"/>
  <c r="O27" i="1"/>
  <c r="O28" i="1"/>
  <c r="O29" i="1"/>
  <c r="O30" i="1"/>
  <c r="O31" i="1"/>
  <c r="O13" i="1"/>
  <c r="G14" i="1"/>
  <c r="M14" i="1" s="1"/>
  <c r="G15" i="1"/>
  <c r="M15" i="1" s="1"/>
  <c r="G16" i="1"/>
  <c r="M16" i="1" s="1"/>
  <c r="G17" i="1"/>
  <c r="M17" i="1" s="1"/>
  <c r="G18" i="1"/>
  <c r="M18" i="1" s="1"/>
  <c r="G19" i="1"/>
  <c r="M19" i="1" s="1"/>
  <c r="G20" i="1"/>
  <c r="M20" i="1" s="1"/>
  <c r="G22" i="1"/>
  <c r="M22" i="1" s="1"/>
  <c r="G23" i="1"/>
  <c r="M23" i="1" s="1"/>
  <c r="G24" i="1"/>
  <c r="M24" i="1" s="1"/>
  <c r="G25" i="1"/>
  <c r="M25" i="1" s="1"/>
  <c r="G26" i="1"/>
  <c r="M26" i="1" s="1"/>
  <c r="G27" i="1"/>
  <c r="G28" i="1"/>
  <c r="M28" i="1" s="1"/>
  <c r="G29" i="1"/>
  <c r="G30" i="1"/>
  <c r="M30" i="1" s="1"/>
  <c r="G31" i="1"/>
  <c r="M31" i="1" s="1"/>
  <c r="G13" i="1"/>
  <c r="F32" i="1"/>
  <c r="M29" i="1"/>
  <c r="M27" i="1"/>
  <c r="M13" i="1"/>
  <c r="E32" i="1"/>
  <c r="D32" i="1"/>
  <c r="O26" i="1" l="1"/>
  <c r="O25" i="1"/>
  <c r="O24" i="1"/>
  <c r="O23" i="1"/>
  <c r="O22" i="1"/>
  <c r="O20" i="1"/>
  <c r="C3" i="2"/>
  <c r="B3" i="2"/>
  <c r="D3" i="2"/>
  <c r="C2" i="2"/>
  <c r="B2" i="2"/>
  <c r="D2" i="2"/>
  <c r="M32" i="1"/>
  <c r="G32" i="1"/>
  <c r="O32" i="1" l="1"/>
  <c r="B4" i="2"/>
  <c r="D4" i="2"/>
  <c r="C4" i="2"/>
  <c r="O33" i="1" l="1"/>
  <c r="O34" i="1" s="1"/>
</calcChain>
</file>

<file path=xl/sharedStrings.xml><?xml version="1.0" encoding="utf-8"?>
<sst xmlns="http://schemas.openxmlformats.org/spreadsheetml/2006/main" count="131" uniqueCount="89">
  <si>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</si>
  <si>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</si>
  <si>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</si>
  <si>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</si>
  <si>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</si>
  <si>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</si>
  <si>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</si>
  <si>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</si>
  <si>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</si>
  <si>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</si>
  <si>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</si>
  <si>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</si>
  <si>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</si>
  <si>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</si>
  <si>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</si>
  <si>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</si>
  <si>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</si>
  <si>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</si>
  <si>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</si>
  <si>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</si>
  <si>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</si>
  <si>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</si>
  <si>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</si>
  <si>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</si>
  <si>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</si>
  <si>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</si>
  <si>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</si>
  <si>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OU</t>
  </si>
  <si>
    <t>PU+50</t>
  </si>
  <si>
    <t>PU-50</t>
  </si>
  <si>
    <t>525-20</t>
  </si>
  <si>
    <t>524A00</t>
  </si>
  <si>
    <t>734C00</t>
  </si>
  <si>
    <t>727B00</t>
  </si>
  <si>
    <t>PP</t>
  </si>
  <si>
    <t>RN</t>
  </si>
  <si>
    <t>PN</t>
  </si>
  <si>
    <t>č.1</t>
  </si>
  <si>
    <t>č.2</t>
  </si>
  <si>
    <t>100/600</t>
  </si>
  <si>
    <t>50/600</t>
  </si>
  <si>
    <t>50/300</t>
  </si>
  <si>
    <t>suma m3</t>
  </si>
  <si>
    <t>suma cena</t>
  </si>
  <si>
    <t>priemerna cena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</si>
  <si>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</si>
  <si>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</si>
  <si>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</si>
  <si>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</si>
  <si>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</si>
  <si>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</si>
  <si>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</si>
  <si>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Budča - časť č.1 (Tŕnie)</t>
  </si>
  <si>
    <t>Opis a rozsah zákazky a cenová ponuka uchádzača</t>
  </si>
  <si>
    <t>525-11</t>
  </si>
  <si>
    <t>2+</t>
  </si>
  <si>
    <t>515-11</t>
  </si>
  <si>
    <t>547B11</t>
  </si>
  <si>
    <t>577B01</t>
  </si>
  <si>
    <t>533-00</t>
  </si>
  <si>
    <t>100/500</t>
  </si>
  <si>
    <t>509C00</t>
  </si>
  <si>
    <t>536B00</t>
  </si>
  <si>
    <t>100/200</t>
  </si>
  <si>
    <t>150/800</t>
  </si>
  <si>
    <t>759A00</t>
  </si>
  <si>
    <t>50/400</t>
  </si>
  <si>
    <t>743C00</t>
  </si>
  <si>
    <t>50/550</t>
  </si>
  <si>
    <t>772-20</t>
  </si>
  <si>
    <t>50/100</t>
  </si>
  <si>
    <t>50/200</t>
  </si>
  <si>
    <t>č.7</t>
  </si>
  <si>
    <t>č.8</t>
  </si>
  <si>
    <t>Predpokladaný objem prác</t>
  </si>
  <si>
    <t>časovka JMP</t>
  </si>
  <si>
    <t>časovka LKT</t>
  </si>
  <si>
    <t>spolu (m³/hod)*</t>
  </si>
  <si>
    <t>Druh prác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</si>
  <si>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</si>
  <si>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-</t>
  </si>
  <si>
    <t>ihličnatá ťažba (m3)</t>
  </si>
  <si>
    <t>listnatá ťažba(m³)</t>
  </si>
  <si>
    <t>neštandardné práce (hod.)</t>
  </si>
  <si>
    <t>do 12.mesiacov odo dňa nadobudnutia účinnosti zmluvy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</si>
  <si>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</si>
  <si>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</si>
  <si>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Príloha č.3 k Návrhu zmluvy na časť č.1 (Tŕnie)</t>
  </si>
  <si>
    <t>522-20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</si>
</sst>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2" fontId="9" fillId="0" borderId="9" xfId="0" applyNumberFormat="1" applyFont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9" fillId="0" borderId="2" xfId="0" applyNumberFormat="1" applyFont="1" applyBorder="1" applyAlignment="1" applyProtection="1">
      <alignment horizontal="right" vertical="center"/>
      <protection locked="0"/>
    </xf>
    <xf numFmtId="0" fontId="0" fillId="0" borderId="31" xfId="0" applyBorder="1"/>
    <xf numFmtId="0" fontId="4" fillId="0" borderId="0" xfId="0" applyFont="1" applyAlignment="1">
      <alignment horizontal="left"/>
    </xf>
    <xf numFmtId="9" fontId="9" fillId="0" borderId="9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>
      <alignment horizontal="right" vertical="center"/>
    </xf>
    <xf numFmtId="3" fontId="5" fillId="5" borderId="28" xfId="0" applyNumberFormat="1" applyFont="1" applyFill="1" applyBorder="1" applyAlignment="1">
      <alignment vertical="center"/>
    </xf>
    <xf numFmtId="4" fontId="5" fillId="5" borderId="19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4" fontId="11" fillId="5" borderId="6" xfId="0" applyNumberFormat="1" applyFont="1" applyFill="1" applyBorder="1" applyAlignment="1">
      <alignment horizontal="center" vertical="center"/>
    </xf>
    <xf numFmtId="0" fontId="0" fillId="4" borderId="30" xfId="0" applyFill="1" applyBorder="1"/>
    <xf numFmtId="4" fontId="5" fillId="5" borderId="36" xfId="0" applyNumberFormat="1" applyFont="1" applyFill="1" applyBorder="1" applyAlignment="1">
      <alignment horizontal="center" vertical="center"/>
    </xf>
    <xf numFmtId="0" fontId="5" fillId="0" borderId="37" xfId="0" applyFont="1" applyBorder="1" applyAlignment="1">
      <alignment horizontal="right" vertical="center"/>
    </xf>
    <xf numFmtId="0" fontId="5" fillId="0" borderId="38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0" fillId="0" borderId="23" xfId="0" applyBorder="1"/>
    <xf numFmtId="0" fontId="9" fillId="4" borderId="8" xfId="0" applyFont="1" applyFill="1" applyBorder="1" applyAlignment="1" applyProtection="1">
      <alignment horizontal="center" vertical="center"/>
      <protection locked="0"/>
    </xf>
    <xf numFmtId="0" fontId="9" fillId="4" borderId="35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2" fillId="4" borderId="32" xfId="0" applyFont="1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>
      <alignment horizontal="center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2" fillId="0" borderId="12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readingOrder="1"/>
    </xf>
    <xf numFmtId="0" fontId="3" fillId="0" borderId="0" xfId="0" applyFont="1"/>
    <xf numFmtId="0" fontId="4" fillId="0" borderId="33" xfId="0" applyFont="1" applyBorder="1" applyAlignment="1">
      <alignment horizontal="left"/>
    </xf>
    <xf numFmtId="0" fontId="4" fillId="0" borderId="0" xfId="0" applyFont="1"/>
    <xf numFmtId="0" fontId="2" fillId="4" borderId="34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2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23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 indent="2"/>
    </xf>
    <xf numFmtId="0" fontId="11" fillId="0" borderId="20" xfId="0" applyFont="1" applyBorder="1" applyAlignment="1">
      <alignment horizontal="right" vertical="center" indent="2"/>
    </xf>
    <xf numFmtId="0" fontId="11" fillId="0" borderId="21" xfId="0" applyFont="1" applyBorder="1" applyAlignment="1">
      <alignment horizontal="right" vertical="center" indent="2"/>
    </xf>
    <xf numFmtId="0" fontId="5" fillId="6" borderId="2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abSelected="1" zoomScale="90" zoomScaleNormal="90" zoomScalePageLayoutView="40" workbookViewId="0">
      <selection activeCell="O32" sqref="O32"/>
    </sheetView>
  </sheetViews>
  <sheetFormatPr defaultRowHeight="15" x14ac:dyDescent="0.25"/>
  <cols>
    <col min="1" max="1" width="10.42578125" customWidth="1"/>
    <col min="2" max="2" width="10.7109375" customWidth="1"/>
    <col min="3" max="3" width="11.42578125" customWidth="1"/>
    <col min="4" max="4" width="9.7109375" customWidth="1"/>
    <col min="5" max="6" width="9.140625" customWidth="1"/>
    <col min="7" max="7" width="11.7109375" customWidth="1"/>
    <col min="8" max="8" width="10.5703125" customWidth="1"/>
    <col min="9" max="9" width="11" customWidth="1"/>
    <col min="10" max="10" width="11.42578125" customWidth="1"/>
    <col min="11" max="11" width="11.5703125" customWidth="1"/>
    <col min="12" max="12" width="10.7109375" customWidth="1"/>
    <col min="13" max="13" width="11.7109375" customWidth="1"/>
    <col min="14" max="14" width="13.28515625" customWidth="1"/>
    <col min="15" max="15" width="11.7109375" customWidth="1"/>
    <col min="16" max="16" width="14.7109375" customWidth="1"/>
  </cols>
  <sheetData>
    <row r="1" spans="1:16" x14ac:dyDescent="0.25">
      <c r="E1" s="61" t="s">
        <v>87</v>
      </c>
      <c r="F1" s="61"/>
      <c r="G1" s="61"/>
      <c r="H1" s="61"/>
      <c r="I1" s="61"/>
      <c r="J1" s="61"/>
      <c r="K1" s="61"/>
      <c r="L1" s="61"/>
    </row>
    <row r="2" spans="1:16" ht="18" x14ac:dyDescent="0.25">
      <c r="C2" s="67" t="s">
        <v>53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4" spans="1:16" ht="15.75" customHeight="1" x14ac:dyDescent="0.25">
      <c r="A4" s="52" t="s">
        <v>85</v>
      </c>
      <c r="B4" s="52"/>
      <c r="C4" s="53"/>
      <c r="D4" s="53"/>
      <c r="E4" s="53"/>
      <c r="F4" s="53"/>
      <c r="G4" s="53"/>
      <c r="H4" s="53"/>
      <c r="J4" s="48" t="s">
        <v>25</v>
      </c>
      <c r="K4" s="68" t="s">
        <v>52</v>
      </c>
      <c r="L4" s="68"/>
      <c r="M4" s="68"/>
    </row>
    <row r="7" spans="1:16" x14ac:dyDescent="0.25">
      <c r="A7" s="24" t="s">
        <v>86</v>
      </c>
      <c r="B7" s="55"/>
      <c r="C7" s="55"/>
      <c r="D7" s="55"/>
      <c r="E7" s="55"/>
      <c r="F7" s="24"/>
      <c r="I7" s="69"/>
      <c r="J7" s="69"/>
      <c r="K7" s="69"/>
      <c r="L7" s="69"/>
      <c r="M7" s="69"/>
    </row>
    <row r="8" spans="1:16" x14ac:dyDescent="0.25">
      <c r="A8" s="54"/>
      <c r="B8" s="24"/>
      <c r="C8" s="24"/>
      <c r="D8" s="24"/>
      <c r="E8" s="24"/>
      <c r="F8" s="24"/>
    </row>
    <row r="9" spans="1:16" ht="42.75" customHeight="1" thickBot="1" x14ac:dyDescent="0.3">
      <c r="A9" s="29"/>
      <c r="B9" s="30"/>
      <c r="G9" s="1"/>
      <c r="I9" s="41"/>
    </row>
    <row r="10" spans="1:16" ht="106.5" customHeight="1" thickBot="1" x14ac:dyDescent="0.3">
      <c r="A10" s="102" t="s">
        <v>0</v>
      </c>
      <c r="B10" s="105" t="s">
        <v>1</v>
      </c>
      <c r="C10" s="64" t="s">
        <v>2</v>
      </c>
      <c r="D10" s="70" t="s">
        <v>74</v>
      </c>
      <c r="E10" s="71"/>
      <c r="F10" s="71"/>
      <c r="G10" s="72"/>
      <c r="H10" s="73" t="s">
        <v>78</v>
      </c>
      <c r="I10" s="64" t="s">
        <v>3</v>
      </c>
      <c r="J10" s="78" t="s">
        <v>4</v>
      </c>
      <c r="K10" s="64" t="s">
        <v>5</v>
      </c>
      <c r="L10" s="64" t="s">
        <v>26</v>
      </c>
      <c r="M10" s="64" t="s">
        <v>6</v>
      </c>
      <c r="N10" s="87" t="s">
        <v>7</v>
      </c>
      <c r="O10" s="96" t="s">
        <v>8</v>
      </c>
      <c r="P10" s="81" t="s">
        <v>9</v>
      </c>
    </row>
    <row r="11" spans="1:16" ht="24" customHeight="1" x14ac:dyDescent="0.25">
      <c r="A11" s="100"/>
      <c r="B11" s="106"/>
      <c r="C11" s="65"/>
      <c r="D11" s="103" t="s">
        <v>81</v>
      </c>
      <c r="E11" s="99" t="s">
        <v>82</v>
      </c>
      <c r="F11" s="84" t="s">
        <v>83</v>
      </c>
      <c r="G11" s="84" t="s">
        <v>77</v>
      </c>
      <c r="H11" s="74"/>
      <c r="I11" s="76"/>
      <c r="J11" s="79"/>
      <c r="K11" s="100"/>
      <c r="L11" s="76"/>
      <c r="M11" s="76"/>
      <c r="N11" s="88"/>
      <c r="O11" s="97"/>
      <c r="P11" s="82"/>
    </row>
    <row r="12" spans="1:16" ht="14.25" customHeight="1" thickBot="1" x14ac:dyDescent="0.3">
      <c r="A12" s="101"/>
      <c r="B12" s="107"/>
      <c r="C12" s="66"/>
      <c r="D12" s="104"/>
      <c r="E12" s="85"/>
      <c r="F12" s="85"/>
      <c r="G12" s="85"/>
      <c r="H12" s="75"/>
      <c r="I12" s="77"/>
      <c r="J12" s="80"/>
      <c r="K12" s="101"/>
      <c r="L12" s="77"/>
      <c r="M12" s="77"/>
      <c r="N12" s="89"/>
      <c r="O12" s="98"/>
      <c r="P12" s="83"/>
    </row>
    <row r="13" spans="1:16" ht="14.45" customHeight="1" x14ac:dyDescent="0.25">
      <c r="A13" s="42">
        <v>2</v>
      </c>
      <c r="B13" s="8" t="s">
        <v>54</v>
      </c>
      <c r="C13" s="9" t="s">
        <v>37</v>
      </c>
      <c r="D13" s="10">
        <v>143</v>
      </c>
      <c r="E13" s="10"/>
      <c r="F13" s="10"/>
      <c r="G13" s="31">
        <f>D13+E13+F13</f>
        <v>143</v>
      </c>
      <c r="H13" s="11" t="s">
        <v>27</v>
      </c>
      <c r="I13" s="25">
        <v>0.4</v>
      </c>
      <c r="J13" s="12" t="s">
        <v>55</v>
      </c>
      <c r="K13" s="13">
        <v>800</v>
      </c>
      <c r="L13" s="27">
        <v>17.559999999999999</v>
      </c>
      <c r="M13" s="15">
        <f>L13*G13</f>
        <v>2511.08</v>
      </c>
      <c r="N13" s="2"/>
      <c r="O13" s="34">
        <f>G13*N13</f>
        <v>0</v>
      </c>
      <c r="P13" s="58" t="s">
        <v>84</v>
      </c>
    </row>
    <row r="14" spans="1:16" x14ac:dyDescent="0.25">
      <c r="A14" s="42">
        <v>2</v>
      </c>
      <c r="B14" s="8" t="s">
        <v>56</v>
      </c>
      <c r="C14" s="9" t="s">
        <v>37</v>
      </c>
      <c r="D14" s="10">
        <v>93</v>
      </c>
      <c r="E14" s="10">
        <v>5</v>
      </c>
      <c r="F14" s="10"/>
      <c r="G14" s="31">
        <f t="shared" ref="G14:G31" si="0">D14+E14+F14</f>
        <v>98</v>
      </c>
      <c r="H14" s="11" t="s">
        <v>27</v>
      </c>
      <c r="I14" s="25">
        <v>0.3</v>
      </c>
      <c r="J14" s="12" t="s">
        <v>55</v>
      </c>
      <c r="K14" s="13">
        <v>900</v>
      </c>
      <c r="L14" s="27">
        <v>17.02</v>
      </c>
      <c r="M14" s="15">
        <f t="shared" ref="M14:M27" si="1">L14*G14</f>
        <v>1667.96</v>
      </c>
      <c r="N14" s="2"/>
      <c r="O14" s="34">
        <f t="shared" ref="O14:O31" si="2">G14*N14</f>
        <v>0</v>
      </c>
      <c r="P14" s="59"/>
    </row>
    <row r="15" spans="1:16" x14ac:dyDescent="0.25">
      <c r="A15" s="42">
        <v>2</v>
      </c>
      <c r="B15" s="8" t="s">
        <v>57</v>
      </c>
      <c r="C15" s="9" t="s">
        <v>37</v>
      </c>
      <c r="D15" s="10">
        <v>45</v>
      </c>
      <c r="E15" s="10">
        <v>140</v>
      </c>
      <c r="F15" s="10"/>
      <c r="G15" s="31">
        <f t="shared" si="0"/>
        <v>185</v>
      </c>
      <c r="H15" s="11" t="s">
        <v>27</v>
      </c>
      <c r="I15" s="25">
        <v>0.3</v>
      </c>
      <c r="J15" s="12" t="s">
        <v>55</v>
      </c>
      <c r="K15" s="13">
        <v>1000</v>
      </c>
      <c r="L15" s="45">
        <v>17.87</v>
      </c>
      <c r="M15" s="15">
        <f t="shared" si="1"/>
        <v>3305.9500000000003</v>
      </c>
      <c r="N15" s="2"/>
      <c r="O15" s="34">
        <f t="shared" si="2"/>
        <v>0</v>
      </c>
      <c r="P15" s="59"/>
    </row>
    <row r="16" spans="1:16" x14ac:dyDescent="0.25">
      <c r="A16" s="42">
        <v>1</v>
      </c>
      <c r="B16" s="8" t="s">
        <v>58</v>
      </c>
      <c r="C16" s="9" t="s">
        <v>38</v>
      </c>
      <c r="D16" s="10">
        <v>19</v>
      </c>
      <c r="E16" s="10">
        <v>9</v>
      </c>
      <c r="F16" s="10"/>
      <c r="G16" s="31">
        <f t="shared" si="0"/>
        <v>28</v>
      </c>
      <c r="H16" s="11" t="s">
        <v>28</v>
      </c>
      <c r="I16" s="25">
        <v>0.1</v>
      </c>
      <c r="J16" s="12">
        <v>0.47</v>
      </c>
      <c r="K16" s="13" t="s">
        <v>41</v>
      </c>
      <c r="L16" s="45">
        <v>21.83</v>
      </c>
      <c r="M16" s="15">
        <f t="shared" si="1"/>
        <v>611.24</v>
      </c>
      <c r="N16" s="2"/>
      <c r="O16" s="34">
        <f t="shared" si="2"/>
        <v>0</v>
      </c>
      <c r="P16" s="59"/>
    </row>
    <row r="17" spans="1:16" x14ac:dyDescent="0.25">
      <c r="A17" s="42">
        <v>2</v>
      </c>
      <c r="B17" s="8" t="s">
        <v>59</v>
      </c>
      <c r="C17" s="9" t="s">
        <v>38</v>
      </c>
      <c r="D17" s="10">
        <v>101</v>
      </c>
      <c r="E17" s="10">
        <v>96</v>
      </c>
      <c r="F17" s="10"/>
      <c r="G17" s="31">
        <f t="shared" si="0"/>
        <v>197</v>
      </c>
      <c r="H17" s="11" t="s">
        <v>28</v>
      </c>
      <c r="I17" s="25">
        <v>0.3</v>
      </c>
      <c r="J17" s="12">
        <v>0.52</v>
      </c>
      <c r="K17" s="13" t="s">
        <v>60</v>
      </c>
      <c r="L17" s="45">
        <v>22.82</v>
      </c>
      <c r="M17" s="15">
        <f t="shared" si="1"/>
        <v>4495.54</v>
      </c>
      <c r="N17" s="2"/>
      <c r="O17" s="34">
        <f t="shared" si="2"/>
        <v>0</v>
      </c>
      <c r="P17" s="59"/>
    </row>
    <row r="18" spans="1:16" x14ac:dyDescent="0.25">
      <c r="A18" s="42">
        <v>2</v>
      </c>
      <c r="B18" s="8" t="s">
        <v>61</v>
      </c>
      <c r="C18" s="9" t="s">
        <v>38</v>
      </c>
      <c r="D18" s="10">
        <v>19</v>
      </c>
      <c r="E18" s="10">
        <v>52</v>
      </c>
      <c r="F18" s="10"/>
      <c r="G18" s="31">
        <f t="shared" si="0"/>
        <v>71</v>
      </c>
      <c r="H18" s="11" t="s">
        <v>29</v>
      </c>
      <c r="I18" s="25">
        <v>0.6</v>
      </c>
      <c r="J18" s="12">
        <v>0.22</v>
      </c>
      <c r="K18" s="13" t="s">
        <v>39</v>
      </c>
      <c r="L18" s="45">
        <v>29.45</v>
      </c>
      <c r="M18" s="15">
        <f t="shared" si="1"/>
        <v>2090.9499999999998</v>
      </c>
      <c r="N18" s="2"/>
      <c r="O18" s="34">
        <f t="shared" si="2"/>
        <v>0</v>
      </c>
      <c r="P18" s="59"/>
    </row>
    <row r="19" spans="1:16" x14ac:dyDescent="0.25">
      <c r="A19" s="42">
        <v>2</v>
      </c>
      <c r="B19" s="8" t="s">
        <v>62</v>
      </c>
      <c r="C19" s="9" t="s">
        <v>38</v>
      </c>
      <c r="D19" s="10">
        <v>31</v>
      </c>
      <c r="E19" s="10">
        <v>191</v>
      </c>
      <c r="F19" s="10"/>
      <c r="G19" s="31">
        <f t="shared" si="0"/>
        <v>222</v>
      </c>
      <c r="H19" s="11" t="s">
        <v>29</v>
      </c>
      <c r="I19" s="25">
        <v>0.4</v>
      </c>
      <c r="J19" s="12">
        <v>0.3</v>
      </c>
      <c r="K19" s="13" t="s">
        <v>63</v>
      </c>
      <c r="L19" s="45">
        <v>26.13</v>
      </c>
      <c r="M19" s="15">
        <f t="shared" si="1"/>
        <v>5800.86</v>
      </c>
      <c r="N19" s="2"/>
      <c r="O19" s="34">
        <f t="shared" si="2"/>
        <v>0</v>
      </c>
      <c r="P19" s="59"/>
    </row>
    <row r="20" spans="1:16" x14ac:dyDescent="0.25">
      <c r="A20" s="42">
        <v>2</v>
      </c>
      <c r="B20" s="8" t="s">
        <v>30</v>
      </c>
      <c r="C20" s="9" t="s">
        <v>38</v>
      </c>
      <c r="D20" s="10">
        <v>15</v>
      </c>
      <c r="E20" s="10">
        <v>226</v>
      </c>
      <c r="F20" s="10"/>
      <c r="G20" s="31">
        <f t="shared" si="0"/>
        <v>241</v>
      </c>
      <c r="H20" s="11" t="s">
        <v>29</v>
      </c>
      <c r="I20" s="25">
        <v>0.4</v>
      </c>
      <c r="J20" s="12">
        <v>0.27</v>
      </c>
      <c r="K20" s="13" t="s">
        <v>60</v>
      </c>
      <c r="L20" s="45">
        <v>27.02</v>
      </c>
      <c r="M20" s="15">
        <f t="shared" si="1"/>
        <v>6511.82</v>
      </c>
      <c r="N20" s="2"/>
      <c r="O20" s="34">
        <f t="shared" si="2"/>
        <v>0</v>
      </c>
      <c r="P20" s="59"/>
    </row>
    <row r="21" spans="1:16" x14ac:dyDescent="0.25">
      <c r="A21" s="42">
        <v>2</v>
      </c>
      <c r="B21" s="8" t="s">
        <v>88</v>
      </c>
      <c r="C21" s="9" t="s">
        <v>38</v>
      </c>
      <c r="D21" s="10">
        <v>34</v>
      </c>
      <c r="E21" s="10">
        <v>50</v>
      </c>
      <c r="F21" s="10"/>
      <c r="G21" s="31">
        <f t="shared" si="0"/>
        <v>84</v>
      </c>
      <c r="H21" s="11" t="s">
        <v>29</v>
      </c>
      <c r="I21" s="25">
        <v>0.2</v>
      </c>
      <c r="J21" s="12">
        <v>0.19</v>
      </c>
      <c r="K21" s="13" t="s">
        <v>40</v>
      </c>
      <c r="L21" s="45">
        <v>27.61</v>
      </c>
      <c r="M21" s="15">
        <f t="shared" si="1"/>
        <v>2319.2399999999998</v>
      </c>
      <c r="N21" s="2"/>
      <c r="O21" s="34">
        <f t="shared" si="2"/>
        <v>0</v>
      </c>
      <c r="P21" s="59"/>
    </row>
    <row r="22" spans="1:16" x14ac:dyDescent="0.25">
      <c r="A22" s="42">
        <v>2</v>
      </c>
      <c r="B22" s="8" t="s">
        <v>31</v>
      </c>
      <c r="C22" s="9" t="s">
        <v>38</v>
      </c>
      <c r="D22" s="10">
        <v>71</v>
      </c>
      <c r="E22" s="10">
        <v>200</v>
      </c>
      <c r="F22" s="10"/>
      <c r="G22" s="31">
        <f t="shared" si="0"/>
        <v>271</v>
      </c>
      <c r="H22" s="11" t="s">
        <v>29</v>
      </c>
      <c r="I22" s="25">
        <v>0.3</v>
      </c>
      <c r="J22" s="12">
        <v>0.47</v>
      </c>
      <c r="K22" s="13" t="s">
        <v>64</v>
      </c>
      <c r="L22" s="45">
        <v>28.52</v>
      </c>
      <c r="M22" s="15">
        <f t="shared" si="1"/>
        <v>7728.92</v>
      </c>
      <c r="N22" s="2"/>
      <c r="O22" s="34">
        <f t="shared" si="2"/>
        <v>0</v>
      </c>
      <c r="P22" s="59"/>
    </row>
    <row r="23" spans="1:16" x14ac:dyDescent="0.25">
      <c r="A23" s="42">
        <v>4</v>
      </c>
      <c r="B23" s="8" t="s">
        <v>65</v>
      </c>
      <c r="C23" s="9" t="s">
        <v>38</v>
      </c>
      <c r="D23" s="10">
        <v>15</v>
      </c>
      <c r="E23" s="10">
        <v>180</v>
      </c>
      <c r="F23" s="10"/>
      <c r="G23" s="31">
        <f t="shared" si="0"/>
        <v>195</v>
      </c>
      <c r="H23" s="11" t="s">
        <v>29</v>
      </c>
      <c r="I23" s="25">
        <v>0.4</v>
      </c>
      <c r="J23" s="12">
        <v>0.16</v>
      </c>
      <c r="K23" s="13" t="s">
        <v>66</v>
      </c>
      <c r="L23" s="45">
        <v>30.23</v>
      </c>
      <c r="M23" s="15">
        <f t="shared" si="1"/>
        <v>5894.85</v>
      </c>
      <c r="N23" s="2"/>
      <c r="O23" s="34">
        <f t="shared" si="2"/>
        <v>0</v>
      </c>
      <c r="P23" s="59"/>
    </row>
    <row r="24" spans="1:16" x14ac:dyDescent="0.25">
      <c r="A24" s="42">
        <v>4</v>
      </c>
      <c r="B24" s="8" t="s">
        <v>67</v>
      </c>
      <c r="C24" s="9" t="s">
        <v>38</v>
      </c>
      <c r="D24" s="10">
        <v>30</v>
      </c>
      <c r="E24" s="10"/>
      <c r="F24" s="10"/>
      <c r="G24" s="31">
        <f t="shared" si="0"/>
        <v>30</v>
      </c>
      <c r="H24" s="14" t="s">
        <v>29</v>
      </c>
      <c r="I24" s="25">
        <v>0.4</v>
      </c>
      <c r="J24" s="12">
        <v>0.32</v>
      </c>
      <c r="K24" s="13" t="s">
        <v>68</v>
      </c>
      <c r="L24" s="46">
        <v>26.23</v>
      </c>
      <c r="M24" s="15">
        <f t="shared" si="1"/>
        <v>786.9</v>
      </c>
      <c r="N24" s="6"/>
      <c r="O24" s="34">
        <f t="shared" si="2"/>
        <v>0</v>
      </c>
      <c r="P24" s="59"/>
    </row>
    <row r="25" spans="1:16" x14ac:dyDescent="0.25">
      <c r="A25" s="42">
        <v>4</v>
      </c>
      <c r="B25" s="8" t="s">
        <v>69</v>
      </c>
      <c r="C25" s="9" t="s">
        <v>38</v>
      </c>
      <c r="D25" s="10">
        <v>404</v>
      </c>
      <c r="E25" s="10">
        <v>50</v>
      </c>
      <c r="F25" s="10"/>
      <c r="G25" s="31">
        <f t="shared" si="0"/>
        <v>454</v>
      </c>
      <c r="H25" s="14" t="s">
        <v>29</v>
      </c>
      <c r="I25" s="25">
        <v>0.4</v>
      </c>
      <c r="J25" s="12">
        <v>0.4</v>
      </c>
      <c r="K25" s="13" t="s">
        <v>40</v>
      </c>
      <c r="L25" s="47">
        <v>27.24</v>
      </c>
      <c r="M25" s="15">
        <f t="shared" si="1"/>
        <v>12366.96</v>
      </c>
      <c r="N25" s="6"/>
      <c r="O25" s="34">
        <f t="shared" si="2"/>
        <v>0</v>
      </c>
      <c r="P25" s="59"/>
    </row>
    <row r="26" spans="1:16" x14ac:dyDescent="0.25">
      <c r="A26" s="42">
        <v>4</v>
      </c>
      <c r="B26" s="8" t="s">
        <v>32</v>
      </c>
      <c r="C26" s="9" t="s">
        <v>38</v>
      </c>
      <c r="D26" s="10">
        <v>30</v>
      </c>
      <c r="E26" s="10">
        <v>20</v>
      </c>
      <c r="F26" s="10"/>
      <c r="G26" s="31">
        <f t="shared" si="0"/>
        <v>50</v>
      </c>
      <c r="H26" s="14" t="s">
        <v>29</v>
      </c>
      <c r="I26" s="25">
        <v>0.4</v>
      </c>
      <c r="J26" s="12">
        <v>0.21</v>
      </c>
      <c r="K26" s="13" t="s">
        <v>70</v>
      </c>
      <c r="L26" s="56">
        <v>26.05</v>
      </c>
      <c r="M26" s="15">
        <f t="shared" si="1"/>
        <v>1302.5</v>
      </c>
      <c r="N26" s="6"/>
      <c r="O26" s="34">
        <f t="shared" si="2"/>
        <v>0</v>
      </c>
      <c r="P26" s="59"/>
    </row>
    <row r="27" spans="1:16" x14ac:dyDescent="0.25">
      <c r="A27" s="43">
        <v>4</v>
      </c>
      <c r="B27" s="20" t="s">
        <v>33</v>
      </c>
      <c r="C27" s="21" t="s">
        <v>38</v>
      </c>
      <c r="D27" s="22">
        <v>67</v>
      </c>
      <c r="E27" s="22">
        <v>9</v>
      </c>
      <c r="F27" s="22"/>
      <c r="G27" s="31">
        <f t="shared" si="0"/>
        <v>76</v>
      </c>
      <c r="H27" s="14" t="s">
        <v>29</v>
      </c>
      <c r="I27" s="26">
        <v>0.4</v>
      </c>
      <c r="J27" s="18">
        <v>0.39</v>
      </c>
      <c r="K27" s="19" t="s">
        <v>71</v>
      </c>
      <c r="L27" s="57">
        <v>26.05</v>
      </c>
      <c r="M27" s="15">
        <f t="shared" si="1"/>
        <v>1979.8</v>
      </c>
      <c r="N27" s="6"/>
      <c r="O27" s="34">
        <f t="shared" si="2"/>
        <v>0</v>
      </c>
      <c r="P27" s="59"/>
    </row>
    <row r="28" spans="1:16" x14ac:dyDescent="0.25">
      <c r="A28" s="43">
        <v>2</v>
      </c>
      <c r="B28" s="20" t="s">
        <v>34</v>
      </c>
      <c r="C28" s="21" t="s">
        <v>37</v>
      </c>
      <c r="D28" s="22">
        <v>150</v>
      </c>
      <c r="E28" s="22">
        <v>150</v>
      </c>
      <c r="F28" s="22"/>
      <c r="G28" s="31">
        <f t="shared" si="0"/>
        <v>300</v>
      </c>
      <c r="H28" s="14" t="s">
        <v>35</v>
      </c>
      <c r="I28" s="26">
        <v>0.3</v>
      </c>
      <c r="J28" s="18">
        <v>1</v>
      </c>
      <c r="K28" s="19">
        <v>600</v>
      </c>
      <c r="L28" s="28">
        <v>19.5</v>
      </c>
      <c r="M28" s="15">
        <f t="shared" ref="M28:M31" si="3">L28*G28</f>
        <v>5850</v>
      </c>
      <c r="N28" s="6"/>
      <c r="O28" s="34">
        <f t="shared" si="2"/>
        <v>0</v>
      </c>
      <c r="P28" s="59"/>
    </row>
    <row r="29" spans="1:16" x14ac:dyDescent="0.25">
      <c r="A29" s="43">
        <v>2</v>
      </c>
      <c r="B29" s="20" t="s">
        <v>34</v>
      </c>
      <c r="C29" s="21" t="s">
        <v>37</v>
      </c>
      <c r="D29" s="22">
        <v>150</v>
      </c>
      <c r="E29" s="22">
        <v>150</v>
      </c>
      <c r="F29" s="22"/>
      <c r="G29" s="31">
        <f t="shared" si="0"/>
        <v>300</v>
      </c>
      <c r="H29" s="11" t="s">
        <v>36</v>
      </c>
      <c r="I29" s="26">
        <v>0.3</v>
      </c>
      <c r="J29" s="18">
        <v>0.5</v>
      </c>
      <c r="K29" s="19">
        <v>600</v>
      </c>
      <c r="L29" s="49">
        <v>24.5</v>
      </c>
      <c r="M29" s="15">
        <f t="shared" si="3"/>
        <v>7350</v>
      </c>
      <c r="N29" s="6"/>
      <c r="O29" s="34">
        <f t="shared" si="2"/>
        <v>0</v>
      </c>
      <c r="P29" s="59"/>
    </row>
    <row r="30" spans="1:16" x14ac:dyDescent="0.25">
      <c r="A30" s="43">
        <v>2</v>
      </c>
      <c r="B30" s="8" t="s">
        <v>34</v>
      </c>
      <c r="C30" s="21" t="s">
        <v>72</v>
      </c>
      <c r="D30" s="22"/>
      <c r="E30" s="22"/>
      <c r="F30" s="22">
        <v>150</v>
      </c>
      <c r="G30" s="31">
        <f t="shared" si="0"/>
        <v>150</v>
      </c>
      <c r="H30" s="14" t="s">
        <v>75</v>
      </c>
      <c r="I30" s="25" t="s">
        <v>80</v>
      </c>
      <c r="J30" s="18" t="s">
        <v>80</v>
      </c>
      <c r="K30" s="19" t="s">
        <v>80</v>
      </c>
      <c r="L30" s="28">
        <v>11.29</v>
      </c>
      <c r="M30" s="15">
        <f t="shared" si="3"/>
        <v>1693.4999999999998</v>
      </c>
      <c r="N30" s="6"/>
      <c r="O30" s="34">
        <f t="shared" si="2"/>
        <v>0</v>
      </c>
      <c r="P30" s="59"/>
    </row>
    <row r="31" spans="1:16" ht="15.75" thickBot="1" x14ac:dyDescent="0.3">
      <c r="A31" s="43">
        <v>2</v>
      </c>
      <c r="B31" s="20" t="s">
        <v>34</v>
      </c>
      <c r="C31" s="21" t="s">
        <v>73</v>
      </c>
      <c r="D31" s="22"/>
      <c r="E31" s="22"/>
      <c r="F31" s="22">
        <v>150</v>
      </c>
      <c r="G31" s="31">
        <f t="shared" si="0"/>
        <v>150</v>
      </c>
      <c r="H31" s="11" t="s">
        <v>76</v>
      </c>
      <c r="I31" s="26" t="s">
        <v>80</v>
      </c>
      <c r="J31" s="18" t="s">
        <v>80</v>
      </c>
      <c r="K31" s="19" t="s">
        <v>80</v>
      </c>
      <c r="L31" s="49">
        <v>25.82</v>
      </c>
      <c r="M31" s="15">
        <f t="shared" si="3"/>
        <v>3873</v>
      </c>
      <c r="N31" s="51"/>
      <c r="O31" s="34">
        <f t="shared" si="2"/>
        <v>0</v>
      </c>
      <c r="P31" s="60"/>
    </row>
    <row r="32" spans="1:16" ht="15.75" thickBot="1" x14ac:dyDescent="0.3">
      <c r="A32" s="36"/>
      <c r="B32" s="23"/>
      <c r="C32" s="16"/>
      <c r="D32" s="32">
        <f>SUM(D13:D31)</f>
        <v>1417</v>
      </c>
      <c r="E32" s="32">
        <f>SUM(E13:E31)</f>
        <v>1528</v>
      </c>
      <c r="F32" s="32">
        <f>F30+F31</f>
        <v>300</v>
      </c>
      <c r="G32" s="32">
        <f>SUM(G13:G31)</f>
        <v>3245</v>
      </c>
      <c r="H32" s="39"/>
      <c r="I32" s="40"/>
      <c r="J32" s="92" t="s">
        <v>10</v>
      </c>
      <c r="K32" s="92"/>
      <c r="L32" s="38"/>
      <c r="M32" s="37">
        <f>SUM(M13:M31)</f>
        <v>78141.070000000007</v>
      </c>
      <c r="N32" s="17" t="s">
        <v>11</v>
      </c>
      <c r="O32" s="33">
        <f>SUM(O13:O31)</f>
        <v>0</v>
      </c>
      <c r="P32" s="90"/>
    </row>
    <row r="33" spans="1:16" ht="15.75" thickBot="1" x14ac:dyDescent="0.3">
      <c r="A33" s="93" t="s">
        <v>12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5"/>
      <c r="O33" s="35">
        <f>O32*0.2</f>
        <v>0</v>
      </c>
      <c r="P33" s="90"/>
    </row>
    <row r="34" spans="1:16" ht="15.75" thickBot="1" x14ac:dyDescent="0.3">
      <c r="A34" s="93" t="s">
        <v>13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5"/>
      <c r="O34" s="35">
        <f>O32+O33</f>
        <v>0</v>
      </c>
      <c r="P34" s="91"/>
    </row>
    <row r="35" spans="1:16" x14ac:dyDescent="0.25">
      <c r="A35" s="62" t="s">
        <v>45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</row>
    <row r="36" spans="1:16" x14ac:dyDescent="0.25">
      <c r="A36" s="108" t="s">
        <v>14</v>
      </c>
      <c r="B36" s="108"/>
      <c r="C36" s="108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6" x14ac:dyDescent="0.25">
      <c r="A37" s="86" t="s">
        <v>15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</row>
    <row r="38" spans="1:16" x14ac:dyDescent="0.25">
      <c r="A38" s="86" t="s">
        <v>16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</row>
    <row r="39" spans="1:16" x14ac:dyDescent="0.25">
      <c r="D39" s="7"/>
      <c r="E39" s="111" t="s">
        <v>17</v>
      </c>
      <c r="F39" s="50"/>
      <c r="G39" s="4" t="s">
        <v>18</v>
      </c>
      <c r="H39" s="112"/>
      <c r="I39" s="113"/>
      <c r="J39" s="113"/>
      <c r="K39" s="113"/>
      <c r="L39" s="113"/>
      <c r="M39" s="113"/>
      <c r="N39" s="113"/>
      <c r="O39" s="114"/>
    </row>
    <row r="40" spans="1:16" x14ac:dyDescent="0.25">
      <c r="D40" s="7"/>
      <c r="E40" s="111"/>
      <c r="F40" s="50"/>
      <c r="G40" s="4" t="s">
        <v>19</v>
      </c>
      <c r="H40" s="112"/>
      <c r="I40" s="113"/>
      <c r="J40" s="113"/>
      <c r="K40" s="113"/>
      <c r="L40" s="113"/>
      <c r="M40" s="113"/>
      <c r="N40" s="113"/>
      <c r="O40" s="114"/>
    </row>
    <row r="41" spans="1:16" x14ac:dyDescent="0.25">
      <c r="D41" s="7"/>
      <c r="E41" s="111"/>
      <c r="F41" s="50"/>
      <c r="G41" s="4" t="s">
        <v>20</v>
      </c>
      <c r="H41" s="112"/>
      <c r="I41" s="113"/>
      <c r="J41" s="113"/>
      <c r="K41" s="113"/>
      <c r="L41" s="113"/>
      <c r="M41" s="113"/>
      <c r="N41" s="113"/>
      <c r="O41" s="114"/>
    </row>
    <row r="42" spans="1:16" x14ac:dyDescent="0.25">
      <c r="A42" s="7"/>
      <c r="B42" s="7"/>
      <c r="C42" s="7"/>
      <c r="E42" s="111"/>
      <c r="F42" s="50"/>
      <c r="G42" s="4" t="s">
        <v>21</v>
      </c>
      <c r="H42" s="112"/>
      <c r="I42" s="113"/>
      <c r="J42" s="113"/>
      <c r="K42" s="113"/>
      <c r="L42" s="113"/>
      <c r="M42" s="113"/>
      <c r="N42" s="113"/>
      <c r="O42" s="114"/>
    </row>
    <row r="43" spans="1:16" x14ac:dyDescent="0.25">
      <c r="E43" s="111"/>
      <c r="F43" s="50"/>
      <c r="G43" s="4" t="s">
        <v>22</v>
      </c>
      <c r="H43" s="5"/>
      <c r="I43" s="115" t="s">
        <v>23</v>
      </c>
      <c r="J43" s="116"/>
      <c r="K43" s="116"/>
      <c r="L43" s="116"/>
      <c r="M43" s="116"/>
      <c r="N43" s="116"/>
      <c r="O43" s="117"/>
    </row>
    <row r="46" spans="1:16" x14ac:dyDescent="0.25">
      <c r="A46" s="7"/>
      <c r="B46" s="7"/>
      <c r="C46" s="7"/>
      <c r="D46" s="7"/>
      <c r="E46" s="7"/>
      <c r="F46" s="7"/>
      <c r="J46" t="s">
        <v>24</v>
      </c>
      <c r="M46" s="109"/>
      <c r="N46" s="110"/>
    </row>
    <row r="48" spans="1:16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ht="17.25" x14ac:dyDescent="0.25">
      <c r="A54" t="s">
        <v>79</v>
      </c>
    </row>
  </sheetData>
  <mergeCells count="37">
    <mergeCell ref="M46:N46"/>
    <mergeCell ref="E39:E43"/>
    <mergeCell ref="H39:O39"/>
    <mergeCell ref="H40:O40"/>
    <mergeCell ref="H41:O41"/>
    <mergeCell ref="H42:O42"/>
    <mergeCell ref="I43:O43"/>
    <mergeCell ref="A38:O38"/>
    <mergeCell ref="M10:M12"/>
    <mergeCell ref="N10:N12"/>
    <mergeCell ref="P32:P34"/>
    <mergeCell ref="J32:K32"/>
    <mergeCell ref="A33:N33"/>
    <mergeCell ref="A34:N34"/>
    <mergeCell ref="O10:O12"/>
    <mergeCell ref="E11:E12"/>
    <mergeCell ref="K10:K12"/>
    <mergeCell ref="A10:A12"/>
    <mergeCell ref="D11:D12"/>
    <mergeCell ref="G11:G12"/>
    <mergeCell ref="B10:B12"/>
    <mergeCell ref="A37:O37"/>
    <mergeCell ref="A36:C36"/>
    <mergeCell ref="P13:P31"/>
    <mergeCell ref="E1:L1"/>
    <mergeCell ref="A35:P35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  <mergeCell ref="L10:L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activeCell="B2" sqref="B2"/>
    </sheetView>
  </sheetViews>
  <sheetFormatPr defaultRowHeight="15" x14ac:dyDescent="0.25"/>
  <cols>
    <col min="1" max="1" width="15.28515625" customWidth="1"/>
  </cols>
  <sheetData>
    <row r="1" spans="1:4" x14ac:dyDescent="0.25">
      <c r="B1" t="s">
        <v>27</v>
      </c>
      <c r="C1" t="s">
        <v>28</v>
      </c>
      <c r="D1" t="s">
        <v>29</v>
      </c>
    </row>
    <row r="2" spans="1:4" x14ac:dyDescent="0.25">
      <c r="A2" t="s">
        <v>42</v>
      </c>
      <c r="B2" s="44">
        <f>SUM(Hárok1!G13:G15)</f>
        <v>426</v>
      </c>
      <c r="C2" s="44">
        <f>SUM(Hárok1!G16:G17)</f>
        <v>225</v>
      </c>
      <c r="D2" s="44">
        <f>SUM(Hárok1!G18:G27)</f>
        <v>1694</v>
      </c>
    </row>
    <row r="3" spans="1:4" x14ac:dyDescent="0.25">
      <c r="A3" t="s">
        <v>43</v>
      </c>
      <c r="B3" s="44">
        <f>SUM(Hárok1!M13:M15)</f>
        <v>7484.99</v>
      </c>
      <c r="C3" s="44">
        <f>SUM(Hárok1!M16:M17)</f>
        <v>5106.78</v>
      </c>
      <c r="D3" s="44">
        <f>SUM(Hárok1!M18:M27)</f>
        <v>46782.8</v>
      </c>
    </row>
    <row r="4" spans="1:4" x14ac:dyDescent="0.25">
      <c r="A4" t="s">
        <v>44</v>
      </c>
      <c r="B4">
        <f>B3/B2</f>
        <v>17.570399061032862</v>
      </c>
      <c r="C4">
        <f>C3/C2</f>
        <v>22.6968</v>
      </c>
      <c r="D4">
        <f>D3/D2</f>
        <v>27.616765053128692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Martin Dúbravský</cp:lastModifiedBy>
  <cp:lastPrinted>2023-11-30T12:30:47Z</cp:lastPrinted>
  <dcterms:created xsi:type="dcterms:W3CDTF">2015-11-17T17:21:08Z</dcterms:created>
  <dcterms:modified xsi:type="dcterms:W3CDTF">2023-12-05T11:55:08Z</dcterms:modified>
</cp:coreProperties>
</file>