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Ťažba 2024\Príloha č.3 k návrhu zmluvy\"/>
    </mc:Choice>
  </mc:AlternateContent>
  <xr:revisionPtr revIDLastSave="0" documentId="13_ncr:1_{3B03B973-30BD-42DC-B59C-484F93392E5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E24" i="1"/>
  <c r="D24" i="1"/>
  <c r="G21" i="1"/>
  <c r="M21" i="1" s="1"/>
  <c r="M24" i="1" s="1"/>
  <c r="O21" i="1"/>
  <c r="O23" i="1"/>
  <c r="F24" i="1"/>
  <c r="G14" i="1"/>
  <c r="O14" i="1" s="1"/>
  <c r="G15" i="1"/>
  <c r="O15" i="1" s="1"/>
  <c r="G16" i="1"/>
  <c r="M16" i="1" s="1"/>
  <c r="G17" i="1"/>
  <c r="O17" i="1" s="1"/>
  <c r="G18" i="1"/>
  <c r="M18" i="1" s="1"/>
  <c r="C3" i="2" s="1"/>
  <c r="G19" i="1"/>
  <c r="M19" i="1" s="1"/>
  <c r="G20" i="1"/>
  <c r="M20" i="1" s="1"/>
  <c r="G22" i="1"/>
  <c r="O22" i="1" s="1"/>
  <c r="G23" i="1"/>
  <c r="G13" i="1"/>
  <c r="M13" i="1" s="1"/>
  <c r="M22" i="1"/>
  <c r="M23" i="1"/>
  <c r="M15" i="1"/>
  <c r="M14" i="1" l="1"/>
  <c r="O20" i="1"/>
  <c r="O16" i="1"/>
  <c r="O19" i="1"/>
  <c r="O13" i="1"/>
  <c r="O18" i="1"/>
  <c r="C2" i="2"/>
  <c r="C4" i="2" s="1"/>
  <c r="M17" i="1"/>
  <c r="B3" i="2" s="1"/>
  <c r="O24" i="1" l="1"/>
  <c r="O25" i="1"/>
  <c r="O26" i="1" s="1"/>
  <c r="B2" i="2"/>
  <c r="D3" i="2"/>
  <c r="D2" i="2"/>
  <c r="B4" i="2" l="1"/>
  <c r="D4" i="2"/>
</calcChain>
</file>

<file path=xl/sharedStrings.xml><?xml version="1.0" encoding="utf-8"?>
<sst xmlns="http://schemas.openxmlformats.org/spreadsheetml/2006/main" count="101" uniqueCount="75">
  <si>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</si>
  <si>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</si>
  <si>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</si>
  <si>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</si>
  <si>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</si>
  <si>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</si>
  <si>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</si>
  <si>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</si>
  <si>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</si>
  <si>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</si>
  <si>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</si>
  <si>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</si>
  <si>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</si>
  <si>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</si>
  <si>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</si>
  <si>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</si>
  <si>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</si>
  <si>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</si>
  <si>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</si>
  <si>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</si>
  <si>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</si>
  <si>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</si>
  <si>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</si>
  <si>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</si>
  <si>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</si>
  <si>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</si>
  <si>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</si>
  <si>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485-00</t>
  </si>
  <si>
    <t>107-11</t>
  </si>
  <si>
    <t>č.6</t>
  </si>
  <si>
    <t>č.1</t>
  </si>
  <si>
    <t>OU</t>
  </si>
  <si>
    <t>2+</t>
  </si>
  <si>
    <t>PU+50</t>
  </si>
  <si>
    <t>300/100</t>
  </si>
  <si>
    <t>500/200</t>
  </si>
  <si>
    <t>suma m3</t>
  </si>
  <si>
    <t>suma cena</t>
  </si>
  <si>
    <t>priemer cena</t>
  </si>
  <si>
    <t>PP</t>
  </si>
  <si>
    <t>RN</t>
  </si>
  <si>
    <t>PN</t>
  </si>
  <si>
    <t>OU traktor</t>
  </si>
  <si>
    <t>Budča - časť č.8 (Bukovina)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</si>
  <si>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</si>
  <si>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</si>
  <si>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</si>
  <si>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</si>
  <si>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</si>
  <si>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</si>
  <si>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</si>
  <si>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</si>
  <si>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511B11</t>
  </si>
  <si>
    <t>300/200</t>
  </si>
  <si>
    <t>300/300</t>
  </si>
  <si>
    <t>800-11</t>
  </si>
  <si>
    <t>385-11</t>
  </si>
  <si>
    <t>č.7</t>
  </si>
  <si>
    <t>č.8</t>
  </si>
  <si>
    <t>250/400</t>
  </si>
  <si>
    <t>1222-11</t>
  </si>
  <si>
    <t>spolu (m³/hod.)*</t>
  </si>
  <si>
    <t>Predpokladaný objem prác</t>
  </si>
  <si>
    <t>časovka JMP</t>
  </si>
  <si>
    <t>časovka LKT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</si>
  <si>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</si>
  <si>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Druh prác</t>
  </si>
  <si>
    <t>-</t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</si>
  <si>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</si>
  <si>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</si>
  <si>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</si>
  <si>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</si>
  <si>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</si>
  <si>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</si>
  <si>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Príloha č.3 k Návrhu zmluvy na časť č.8 (Bukovina)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</si>
</sst>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10" fillId="0" borderId="0" xfId="0" applyFont="1" applyAlignment="1">
      <alignment horizontal="left" vertical="center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9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11" fillId="5" borderId="4" xfId="0" applyNumberFormat="1" applyFont="1" applyFill="1" applyBorder="1" applyAlignment="1">
      <alignment horizontal="center" vertical="center"/>
    </xf>
    <xf numFmtId="4" fontId="5" fillId="5" borderId="29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0" fillId="0" borderId="20" xfId="0" applyBorder="1"/>
    <xf numFmtId="0" fontId="9" fillId="4" borderId="5" xfId="0" applyFont="1" applyFill="1" applyBorder="1" applyAlignment="1" applyProtection="1">
      <alignment horizontal="center" vertical="center"/>
      <protection locked="0"/>
    </xf>
    <xf numFmtId="0" fontId="0" fillId="0" borderId="26" xfId="0" applyBorder="1"/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0" fillId="4" borderId="33" xfId="0" applyFill="1" applyBorder="1"/>
    <xf numFmtId="0" fontId="9" fillId="4" borderId="34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left" vertical="center"/>
    </xf>
    <xf numFmtId="0" fontId="0" fillId="0" borderId="35" xfId="0" applyBorder="1"/>
    <xf numFmtId="4" fontId="0" fillId="0" borderId="0" xfId="0" applyNumberFormat="1"/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0" fontId="2" fillId="0" borderId="36" xfId="0" applyFont="1" applyBorder="1" applyAlignment="1" applyProtection="1">
      <alignment horizontal="center" vertical="center"/>
      <protection locked="0"/>
    </xf>
    <xf numFmtId="2" fontId="9" fillId="0" borderId="36" xfId="0" applyNumberFormat="1" applyFont="1" applyBorder="1" applyAlignment="1" applyProtection="1">
      <alignment horizontal="right" vertical="center"/>
      <protection locked="0"/>
    </xf>
    <xf numFmtId="49" fontId="9" fillId="0" borderId="36" xfId="0" applyNumberFormat="1" applyFont="1" applyBorder="1" applyAlignment="1" applyProtection="1">
      <alignment horizontal="center" vertical="center"/>
      <protection locked="0"/>
    </xf>
    <xf numFmtId="9" fontId="9" fillId="0" borderId="36" xfId="0" applyNumberFormat="1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4" fontId="5" fillId="0" borderId="39" xfId="0" applyNumberFormat="1" applyFont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" fontId="5" fillId="0" borderId="42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/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28" xfId="0" applyFont="1" applyBorder="1" applyAlignment="1">
      <alignment horizontal="left"/>
    </xf>
    <xf numFmtId="0" fontId="4" fillId="0" borderId="0" xfId="0" applyFont="1"/>
    <xf numFmtId="49" fontId="9" fillId="0" borderId="43" xfId="0" applyNumberFormat="1" applyFont="1" applyBorder="1" applyAlignment="1" applyProtection="1">
      <alignment horizontal="center" vertical="center" wrapText="1"/>
      <protection locked="0"/>
    </xf>
    <xf numFmtId="4" fontId="5" fillId="0" borderId="27" xfId="0" applyNumberFormat="1" applyFont="1" applyBorder="1" applyAlignment="1" applyProtection="1">
      <alignment horizontal="center" vertical="center"/>
      <protection locked="0"/>
    </xf>
    <xf numFmtId="4" fontId="5" fillId="0" borderId="13" xfId="0" applyNumberFormat="1" applyFont="1" applyBorder="1" applyAlignment="1" applyProtection="1">
      <alignment horizontal="center" vertical="center"/>
      <protection locked="0"/>
    </xf>
    <xf numFmtId="0" fontId="9" fillId="4" borderId="45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4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18" fillId="0" borderId="40" xfId="0" applyNumberFormat="1" applyFont="1" applyBorder="1" applyAlignment="1" applyProtection="1">
      <alignment horizontal="center" vertical="center" wrapText="1"/>
      <protection locked="0"/>
    </xf>
    <xf numFmtId="49" fontId="18" fillId="0" borderId="41" xfId="0" applyNumberFormat="1" applyFont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27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4" xfId="0" applyFont="1" applyBorder="1" applyAlignment="1">
      <alignment horizontal="right" vertical="center" indent="2"/>
    </xf>
    <xf numFmtId="0" fontId="11" fillId="0" borderId="17" xfId="0" applyFont="1" applyBorder="1" applyAlignment="1">
      <alignment horizontal="right" vertical="center" indent="2"/>
    </xf>
    <xf numFmtId="0" fontId="11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topLeftCell="A9" zoomScale="120" zoomScaleNormal="120" zoomScalePageLayoutView="40" workbookViewId="0">
      <selection activeCell="O24" sqref="O24"/>
    </sheetView>
  </sheetViews>
  <sheetFormatPr defaultRowHeight="15" x14ac:dyDescent="0.25"/>
  <cols>
    <col min="1" max="1" width="10.5703125" customWidth="1"/>
    <col min="2" max="2" width="10.28515625" customWidth="1"/>
    <col min="3" max="3" width="11.140625" customWidth="1"/>
    <col min="4" max="4" width="9" customWidth="1"/>
    <col min="5" max="5" width="8.28515625" customWidth="1"/>
    <col min="6" max="6" width="8.85546875" customWidth="1"/>
    <col min="7" max="7" width="9.7109375" customWidth="1"/>
    <col min="8" max="9" width="10.28515625" customWidth="1"/>
    <col min="10" max="10" width="10.42578125" customWidth="1"/>
    <col min="11" max="13" width="11.7109375" customWidth="1"/>
    <col min="14" max="14" width="12.7109375" customWidth="1"/>
    <col min="15" max="15" width="11.7109375" customWidth="1"/>
    <col min="16" max="16" width="12.42578125" customWidth="1"/>
  </cols>
  <sheetData>
    <row r="1" spans="1:17" x14ac:dyDescent="0.25">
      <c r="E1" s="69" t="s">
        <v>74</v>
      </c>
      <c r="F1" s="69"/>
      <c r="G1" s="69"/>
      <c r="H1" s="69"/>
      <c r="I1" s="69"/>
      <c r="J1" s="69"/>
      <c r="K1" s="69"/>
      <c r="L1" s="69"/>
    </row>
    <row r="2" spans="1:17" ht="18" x14ac:dyDescent="0.25">
      <c r="C2" s="115" t="s">
        <v>51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4" spans="1:17" ht="15.75" customHeight="1" x14ac:dyDescent="0.25">
      <c r="A4" s="59" t="s">
        <v>72</v>
      </c>
      <c r="B4" s="59"/>
      <c r="C4" s="60"/>
      <c r="D4" s="60"/>
      <c r="E4" s="60"/>
      <c r="F4" s="60"/>
      <c r="G4" s="60"/>
      <c r="H4" s="60"/>
      <c r="J4" s="44" t="s">
        <v>25</v>
      </c>
      <c r="K4" s="116" t="s">
        <v>43</v>
      </c>
      <c r="L4" s="116"/>
      <c r="M4" s="116"/>
    </row>
    <row r="7" spans="1:17" x14ac:dyDescent="0.25">
      <c r="A7" s="62" t="s">
        <v>73</v>
      </c>
      <c r="B7" s="62"/>
      <c r="C7" s="62"/>
      <c r="D7" s="62"/>
      <c r="E7" s="62"/>
      <c r="F7" s="15"/>
      <c r="I7" s="117"/>
      <c r="J7" s="117"/>
      <c r="K7" s="117"/>
      <c r="L7" s="117"/>
      <c r="M7" s="117"/>
    </row>
    <row r="8" spans="1:17" x14ac:dyDescent="0.25">
      <c r="A8" s="61"/>
      <c r="B8" s="15"/>
      <c r="C8" s="15"/>
      <c r="D8" s="15"/>
      <c r="E8" s="15"/>
      <c r="F8" s="15"/>
    </row>
    <row r="9" spans="1:17" ht="42.75" customHeight="1" thickBot="1" x14ac:dyDescent="0.3">
      <c r="A9" s="19"/>
      <c r="B9" s="20"/>
      <c r="G9" s="1"/>
      <c r="I9" s="27"/>
    </row>
    <row r="10" spans="1:17" ht="106.5" customHeight="1" thickBot="1" x14ac:dyDescent="0.3">
      <c r="A10" s="112" t="s">
        <v>0</v>
      </c>
      <c r="B10" s="95" t="s">
        <v>1</v>
      </c>
      <c r="C10" s="86" t="s">
        <v>2</v>
      </c>
      <c r="D10" s="118" t="s">
        <v>62</v>
      </c>
      <c r="E10" s="119"/>
      <c r="F10" s="119"/>
      <c r="G10" s="120"/>
      <c r="H10" s="121" t="s">
        <v>66</v>
      </c>
      <c r="I10" s="86" t="s">
        <v>3</v>
      </c>
      <c r="J10" s="124" t="s">
        <v>4</v>
      </c>
      <c r="K10" s="86" t="s">
        <v>5</v>
      </c>
      <c r="L10" s="16" t="s">
        <v>26</v>
      </c>
      <c r="M10" s="86" t="s">
        <v>6</v>
      </c>
      <c r="N10" s="89" t="s">
        <v>7</v>
      </c>
      <c r="O10" s="109" t="s">
        <v>8</v>
      </c>
      <c r="P10" s="82" t="s">
        <v>9</v>
      </c>
    </row>
    <row r="11" spans="1:17" ht="24" customHeight="1" x14ac:dyDescent="0.25">
      <c r="A11" s="113"/>
      <c r="B11" s="96"/>
      <c r="C11" s="104"/>
      <c r="D11" s="93" t="s">
        <v>69</v>
      </c>
      <c r="E11" s="127" t="s">
        <v>70</v>
      </c>
      <c r="F11" s="98" t="s">
        <v>71</v>
      </c>
      <c r="G11" s="98" t="s">
        <v>61</v>
      </c>
      <c r="H11" s="122"/>
      <c r="I11" s="87"/>
      <c r="J11" s="125"/>
      <c r="K11" s="113"/>
      <c r="M11" s="87"/>
      <c r="N11" s="90"/>
      <c r="O11" s="110"/>
      <c r="P11" s="83"/>
    </row>
    <row r="12" spans="1:17" ht="14.25" customHeight="1" thickBot="1" x14ac:dyDescent="0.3">
      <c r="A12" s="114"/>
      <c r="B12" s="97"/>
      <c r="C12" s="105"/>
      <c r="D12" s="94"/>
      <c r="E12" s="99"/>
      <c r="F12" s="99"/>
      <c r="G12" s="99"/>
      <c r="H12" s="123"/>
      <c r="I12" s="88"/>
      <c r="J12" s="126"/>
      <c r="K12" s="114"/>
      <c r="L12" s="17"/>
      <c r="M12" s="88"/>
      <c r="N12" s="90"/>
      <c r="O12" s="110"/>
      <c r="P12" s="84"/>
    </row>
    <row r="13" spans="1:17" x14ac:dyDescent="0.25">
      <c r="A13" s="28">
        <v>2</v>
      </c>
      <c r="B13" s="7" t="s">
        <v>52</v>
      </c>
      <c r="C13" s="8" t="s">
        <v>29</v>
      </c>
      <c r="D13" s="9"/>
      <c r="E13" s="9">
        <v>240</v>
      </c>
      <c r="F13" s="9"/>
      <c r="G13" s="21">
        <f>D13+E13+F13</f>
        <v>240</v>
      </c>
      <c r="H13" s="10" t="s">
        <v>31</v>
      </c>
      <c r="I13" s="18">
        <v>0.4</v>
      </c>
      <c r="J13" s="11">
        <v>1.56</v>
      </c>
      <c r="K13" s="12" t="s">
        <v>53</v>
      </c>
      <c r="L13" s="42">
        <v>30.66</v>
      </c>
      <c r="M13" s="57">
        <f>G13*L13</f>
        <v>7358.4</v>
      </c>
      <c r="N13" s="2"/>
      <c r="O13" s="55">
        <f>G13*N13</f>
        <v>0</v>
      </c>
      <c r="P13" s="100" t="s">
        <v>68</v>
      </c>
    </row>
    <row r="14" spans="1:17" x14ac:dyDescent="0.25">
      <c r="A14" s="28">
        <v>4</v>
      </c>
      <c r="B14" s="7" t="s">
        <v>55</v>
      </c>
      <c r="C14" s="8" t="s">
        <v>29</v>
      </c>
      <c r="D14" s="9"/>
      <c r="E14" s="9">
        <v>858</v>
      </c>
      <c r="F14" s="9"/>
      <c r="G14" s="21">
        <f t="shared" ref="G14:G23" si="0">D14+E14+F14</f>
        <v>858</v>
      </c>
      <c r="H14" s="10" t="s">
        <v>31</v>
      </c>
      <c r="I14" s="18">
        <v>0.65</v>
      </c>
      <c r="J14" s="11" t="s">
        <v>32</v>
      </c>
      <c r="K14" s="12" t="s">
        <v>54</v>
      </c>
      <c r="L14" s="42">
        <v>30</v>
      </c>
      <c r="M14" s="13">
        <f t="shared" ref="M14:M16" si="1">G14*L14</f>
        <v>25740</v>
      </c>
      <c r="N14" s="2"/>
      <c r="O14" s="55">
        <f t="shared" ref="O14:O23" si="2">G14*N14</f>
        <v>0</v>
      </c>
      <c r="P14" s="101"/>
    </row>
    <row r="15" spans="1:17" x14ac:dyDescent="0.25">
      <c r="A15" s="28">
        <v>7</v>
      </c>
      <c r="B15" s="7" t="s">
        <v>56</v>
      </c>
      <c r="C15" s="8" t="s">
        <v>29</v>
      </c>
      <c r="D15" s="9"/>
      <c r="E15" s="9">
        <v>250</v>
      </c>
      <c r="F15" s="9"/>
      <c r="G15" s="21">
        <f t="shared" si="0"/>
        <v>250</v>
      </c>
      <c r="H15" s="10" t="s">
        <v>31</v>
      </c>
      <c r="I15" s="18">
        <v>0.35</v>
      </c>
      <c r="J15" s="11" t="s">
        <v>32</v>
      </c>
      <c r="K15" s="12" t="s">
        <v>54</v>
      </c>
      <c r="L15" s="42">
        <v>30.38</v>
      </c>
      <c r="M15" s="13">
        <f t="shared" si="1"/>
        <v>7595</v>
      </c>
      <c r="N15" s="2"/>
      <c r="O15" s="55">
        <f t="shared" si="2"/>
        <v>0</v>
      </c>
      <c r="P15" s="102"/>
      <c r="Q15" s="58"/>
    </row>
    <row r="16" spans="1:17" x14ac:dyDescent="0.25">
      <c r="A16" s="28">
        <v>3</v>
      </c>
      <c r="B16" s="7" t="s">
        <v>60</v>
      </c>
      <c r="C16" s="8" t="s">
        <v>29</v>
      </c>
      <c r="D16" s="9">
        <v>53</v>
      </c>
      <c r="E16" s="9">
        <v>162</v>
      </c>
      <c r="F16" s="9"/>
      <c r="G16" s="21">
        <f t="shared" si="0"/>
        <v>215</v>
      </c>
      <c r="H16" s="10" t="s">
        <v>31</v>
      </c>
      <c r="I16" s="18">
        <v>0.35</v>
      </c>
      <c r="J16" s="11">
        <v>1.08</v>
      </c>
      <c r="K16" s="12" t="s">
        <v>59</v>
      </c>
      <c r="L16" s="42">
        <v>35.69</v>
      </c>
      <c r="M16" s="13">
        <f t="shared" si="1"/>
        <v>7673.3499999999995</v>
      </c>
      <c r="N16" s="2"/>
      <c r="O16" s="55">
        <f t="shared" si="2"/>
        <v>0</v>
      </c>
      <c r="P16" s="102"/>
      <c r="Q16" s="58"/>
    </row>
    <row r="17" spans="1:17" x14ac:dyDescent="0.25">
      <c r="A17" s="28">
        <v>8</v>
      </c>
      <c r="B17" s="7" t="s">
        <v>28</v>
      </c>
      <c r="C17" s="8" t="s">
        <v>29</v>
      </c>
      <c r="D17" s="9">
        <v>20</v>
      </c>
      <c r="E17" s="9">
        <v>297</v>
      </c>
      <c r="F17" s="9"/>
      <c r="G17" s="21">
        <f t="shared" si="0"/>
        <v>317</v>
      </c>
      <c r="H17" s="10" t="s">
        <v>31</v>
      </c>
      <c r="I17" s="18">
        <v>0.45</v>
      </c>
      <c r="J17" s="11">
        <v>1.2</v>
      </c>
      <c r="K17" s="12" t="s">
        <v>35</v>
      </c>
      <c r="L17" s="42">
        <v>33.869999999999997</v>
      </c>
      <c r="M17" s="13">
        <f t="shared" ref="M17" si="3">L17*G17</f>
        <v>10736.789999999999</v>
      </c>
      <c r="N17" s="2"/>
      <c r="O17" s="55">
        <f t="shared" si="2"/>
        <v>0</v>
      </c>
      <c r="P17" s="101"/>
    </row>
    <row r="18" spans="1:17" x14ac:dyDescent="0.25">
      <c r="A18" s="37">
        <v>7</v>
      </c>
      <c r="B18" s="30" t="s">
        <v>27</v>
      </c>
      <c r="C18" s="31" t="s">
        <v>29</v>
      </c>
      <c r="D18" s="32">
        <v>8</v>
      </c>
      <c r="E18" s="32">
        <v>431</v>
      </c>
      <c r="F18" s="32"/>
      <c r="G18" s="21">
        <f t="shared" si="0"/>
        <v>439</v>
      </c>
      <c r="H18" s="10" t="s">
        <v>33</v>
      </c>
      <c r="I18" s="33">
        <v>0.4</v>
      </c>
      <c r="J18" s="34">
        <v>0.5</v>
      </c>
      <c r="K18" s="38" t="s">
        <v>34</v>
      </c>
      <c r="L18" s="43">
        <v>37.08</v>
      </c>
      <c r="M18" s="13">
        <f t="shared" ref="M18:M23" si="4">L18*G18</f>
        <v>16278.119999999999</v>
      </c>
      <c r="N18" s="2"/>
      <c r="O18" s="55">
        <f t="shared" si="2"/>
        <v>0</v>
      </c>
      <c r="P18" s="102"/>
      <c r="Q18" s="58"/>
    </row>
    <row r="19" spans="1:17" ht="15.75" thickBot="1" x14ac:dyDescent="0.3">
      <c r="A19" s="66">
        <v>1</v>
      </c>
      <c r="B19" s="35" t="s">
        <v>39</v>
      </c>
      <c r="C19" s="31" t="s">
        <v>30</v>
      </c>
      <c r="D19" s="32">
        <v>150</v>
      </c>
      <c r="E19" s="32">
        <v>150</v>
      </c>
      <c r="F19" s="32"/>
      <c r="G19" s="21">
        <f t="shared" si="0"/>
        <v>300</v>
      </c>
      <c r="H19" s="10" t="s">
        <v>40</v>
      </c>
      <c r="I19" s="33">
        <v>0.3</v>
      </c>
      <c r="J19" s="34">
        <v>1</v>
      </c>
      <c r="K19" s="38">
        <v>600</v>
      </c>
      <c r="L19" s="43">
        <v>19.5</v>
      </c>
      <c r="M19" s="13">
        <f t="shared" si="4"/>
        <v>5850</v>
      </c>
      <c r="N19" s="2"/>
      <c r="O19" s="55">
        <f t="shared" si="2"/>
        <v>0</v>
      </c>
      <c r="P19" s="101"/>
    </row>
    <row r="20" spans="1:17" ht="15.75" thickBot="1" x14ac:dyDescent="0.3">
      <c r="A20" s="68">
        <v>1</v>
      </c>
      <c r="B20" s="63" t="s">
        <v>39</v>
      </c>
      <c r="C20" s="46" t="s">
        <v>30</v>
      </c>
      <c r="D20" s="47">
        <v>150</v>
      </c>
      <c r="E20" s="47">
        <v>150</v>
      </c>
      <c r="F20" s="47"/>
      <c r="G20" s="21">
        <f t="shared" si="0"/>
        <v>300</v>
      </c>
      <c r="H20" s="48" t="s">
        <v>41</v>
      </c>
      <c r="I20" s="49">
        <v>0.3</v>
      </c>
      <c r="J20" s="50">
        <v>0.5</v>
      </c>
      <c r="K20" s="51">
        <v>600</v>
      </c>
      <c r="L20" s="52">
        <v>24.5</v>
      </c>
      <c r="M20" s="53">
        <f t="shared" si="4"/>
        <v>7350</v>
      </c>
      <c r="N20" s="2"/>
      <c r="O20" s="55">
        <f t="shared" si="2"/>
        <v>0</v>
      </c>
      <c r="P20" s="101"/>
    </row>
    <row r="21" spans="1:17" ht="15.75" thickBot="1" x14ac:dyDescent="0.3">
      <c r="A21" s="68">
        <v>1</v>
      </c>
      <c r="B21" s="63" t="s">
        <v>39</v>
      </c>
      <c r="C21" s="46" t="s">
        <v>29</v>
      </c>
      <c r="D21" s="47">
        <v>200</v>
      </c>
      <c r="E21" s="47">
        <v>200</v>
      </c>
      <c r="F21" s="47"/>
      <c r="G21" s="21">
        <f t="shared" si="0"/>
        <v>400</v>
      </c>
      <c r="H21" s="48" t="s">
        <v>40</v>
      </c>
      <c r="I21" s="49">
        <v>0.5</v>
      </c>
      <c r="J21" s="50">
        <v>1</v>
      </c>
      <c r="K21" s="51" t="s">
        <v>53</v>
      </c>
      <c r="L21" s="52">
        <v>37.5</v>
      </c>
      <c r="M21" s="65">
        <f t="shared" si="4"/>
        <v>15000</v>
      </c>
      <c r="N21" s="2"/>
      <c r="O21" s="55">
        <f t="shared" si="2"/>
        <v>0</v>
      </c>
      <c r="P21" s="101"/>
    </row>
    <row r="22" spans="1:17" x14ac:dyDescent="0.25">
      <c r="A22" s="67">
        <v>1</v>
      </c>
      <c r="B22" s="30" t="s">
        <v>39</v>
      </c>
      <c r="C22" s="31" t="s">
        <v>57</v>
      </c>
      <c r="D22" s="32"/>
      <c r="E22" s="32"/>
      <c r="F22" s="32">
        <v>150</v>
      </c>
      <c r="G22" s="21">
        <f t="shared" si="0"/>
        <v>150</v>
      </c>
      <c r="H22" s="10" t="s">
        <v>63</v>
      </c>
      <c r="I22" s="33" t="s">
        <v>67</v>
      </c>
      <c r="J22" s="34" t="s">
        <v>67</v>
      </c>
      <c r="K22" s="38" t="s">
        <v>67</v>
      </c>
      <c r="L22" s="43">
        <v>11.29</v>
      </c>
      <c r="M22" s="64">
        <f t="shared" si="4"/>
        <v>1693.4999999999998</v>
      </c>
      <c r="N22" s="2"/>
      <c r="O22" s="55">
        <f t="shared" si="2"/>
        <v>0</v>
      </c>
      <c r="P22" s="101"/>
    </row>
    <row r="23" spans="1:17" x14ac:dyDescent="0.25">
      <c r="A23" s="54">
        <v>1</v>
      </c>
      <c r="B23" s="30" t="s">
        <v>39</v>
      </c>
      <c r="C23" s="31" t="s">
        <v>58</v>
      </c>
      <c r="D23" s="32"/>
      <c r="E23" s="32"/>
      <c r="F23" s="32">
        <v>150</v>
      </c>
      <c r="G23" s="21">
        <f t="shared" si="0"/>
        <v>150</v>
      </c>
      <c r="H23" s="10" t="s">
        <v>64</v>
      </c>
      <c r="I23" s="33" t="s">
        <v>67</v>
      </c>
      <c r="J23" s="34" t="s">
        <v>67</v>
      </c>
      <c r="K23" s="38" t="s">
        <v>67</v>
      </c>
      <c r="L23" s="43">
        <v>25.82</v>
      </c>
      <c r="M23" s="13">
        <f t="shared" si="4"/>
        <v>3873</v>
      </c>
      <c r="N23" s="2"/>
      <c r="O23" s="55">
        <f t="shared" si="2"/>
        <v>0</v>
      </c>
      <c r="P23" s="103"/>
    </row>
    <row r="24" spans="1:17" ht="15.75" thickBot="1" x14ac:dyDescent="0.3">
      <c r="A24" s="36"/>
      <c r="B24" s="29"/>
      <c r="C24" s="14"/>
      <c r="D24" s="22">
        <f>SUM(D13:D23)</f>
        <v>581</v>
      </c>
      <c r="E24" s="22">
        <f>SUM(E13:E23)</f>
        <v>2738</v>
      </c>
      <c r="F24" s="22">
        <f>SUM(F22:F23)</f>
        <v>300</v>
      </c>
      <c r="G24" s="22">
        <f>SUM(G13:G23)</f>
        <v>3619</v>
      </c>
      <c r="H24" s="26"/>
      <c r="I24" s="14"/>
      <c r="J24" s="111" t="s">
        <v>10</v>
      </c>
      <c r="K24" s="111"/>
      <c r="L24" s="25"/>
      <c r="M24" s="24">
        <f>SUM(M13:M23)</f>
        <v>109148.16</v>
      </c>
      <c r="N24" s="56" t="s">
        <v>11</v>
      </c>
      <c r="O24" s="24">
        <f>SUM(O13:O23)</f>
        <v>0</v>
      </c>
      <c r="P24" s="91"/>
    </row>
    <row r="25" spans="1:17" ht="15.75" thickBot="1" x14ac:dyDescent="0.3">
      <c r="A25" s="106" t="s">
        <v>12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8"/>
      <c r="O25" s="23">
        <f>O24*0.2</f>
        <v>0</v>
      </c>
      <c r="P25" s="91"/>
    </row>
    <row r="26" spans="1:17" ht="15.75" thickBot="1" x14ac:dyDescent="0.3">
      <c r="A26" s="106" t="s">
        <v>13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8"/>
      <c r="O26" s="23">
        <f>O24+O25</f>
        <v>0</v>
      </c>
      <c r="P26" s="92"/>
    </row>
    <row r="27" spans="1:17" x14ac:dyDescent="0.25">
      <c r="A27" s="70" t="s">
        <v>44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1:17" x14ac:dyDescent="0.25">
      <c r="A28" s="72" t="s">
        <v>14</v>
      </c>
      <c r="B28" s="72"/>
      <c r="C28" s="7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7" x14ac:dyDescent="0.25">
      <c r="A29" s="85" t="s">
        <v>15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1:17" x14ac:dyDescent="0.25">
      <c r="A30" s="85" t="s">
        <v>16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</row>
    <row r="31" spans="1:17" x14ac:dyDescent="0.25">
      <c r="D31" s="6"/>
      <c r="E31" s="75" t="s">
        <v>17</v>
      </c>
      <c r="F31" s="45"/>
      <c r="G31" s="4" t="s">
        <v>18</v>
      </c>
      <c r="H31" s="76"/>
      <c r="I31" s="77"/>
      <c r="J31" s="77"/>
      <c r="K31" s="77"/>
      <c r="L31" s="77"/>
      <c r="M31" s="77"/>
      <c r="N31" s="77"/>
      <c r="O31" s="78"/>
    </row>
    <row r="32" spans="1:17" x14ac:dyDescent="0.25">
      <c r="D32" s="6"/>
      <c r="E32" s="75"/>
      <c r="F32" s="45"/>
      <c r="G32" s="4" t="s">
        <v>19</v>
      </c>
      <c r="H32" s="76"/>
      <c r="I32" s="77"/>
      <c r="J32" s="77"/>
      <c r="K32" s="77"/>
      <c r="L32" s="77"/>
      <c r="M32" s="77"/>
      <c r="N32" s="77"/>
      <c r="O32" s="78"/>
    </row>
    <row r="33" spans="1:15" x14ac:dyDescent="0.25">
      <c r="D33" s="39"/>
      <c r="E33" s="75"/>
      <c r="F33" s="45"/>
      <c r="G33" s="4" t="s">
        <v>20</v>
      </c>
      <c r="H33" s="76"/>
      <c r="I33" s="77"/>
      <c r="J33" s="77"/>
      <c r="K33" s="77"/>
      <c r="L33" s="77"/>
      <c r="M33" s="77"/>
      <c r="N33" s="77"/>
      <c r="O33" s="78"/>
    </row>
    <row r="34" spans="1:15" x14ac:dyDescent="0.25">
      <c r="A34" s="6"/>
      <c r="B34" s="6"/>
      <c r="C34" s="6"/>
      <c r="D34" s="40"/>
      <c r="E34" s="75"/>
      <c r="F34" s="45"/>
      <c r="G34" s="4" t="s">
        <v>21</v>
      </c>
      <c r="H34" s="76"/>
      <c r="I34" s="77"/>
      <c r="J34" s="77"/>
      <c r="K34" s="77"/>
      <c r="L34" s="77"/>
      <c r="M34" s="77"/>
      <c r="N34" s="77"/>
      <c r="O34" s="78"/>
    </row>
    <row r="35" spans="1:15" x14ac:dyDescent="0.25">
      <c r="E35" s="75"/>
      <c r="F35" s="45"/>
      <c r="G35" s="4" t="s">
        <v>22</v>
      </c>
      <c r="H35" s="5"/>
      <c r="I35" s="79" t="s">
        <v>23</v>
      </c>
      <c r="J35" s="80"/>
      <c r="K35" s="80"/>
      <c r="L35" s="80"/>
      <c r="M35" s="80"/>
      <c r="N35" s="80"/>
      <c r="O35" s="81"/>
    </row>
    <row r="38" spans="1:15" x14ac:dyDescent="0.25">
      <c r="A38" s="6"/>
      <c r="B38" s="6"/>
      <c r="C38" s="6"/>
      <c r="D38" s="6"/>
      <c r="E38" s="6"/>
      <c r="F38" s="6"/>
      <c r="J38" t="s">
        <v>24</v>
      </c>
      <c r="M38" s="73"/>
      <c r="N38" s="74"/>
    </row>
    <row r="40" spans="1:15" x14ac:dyDescent="0.25">
      <c r="A40" t="s">
        <v>45</v>
      </c>
    </row>
    <row r="41" spans="1:15" x14ac:dyDescent="0.25">
      <c r="A41" t="s">
        <v>46</v>
      </c>
    </row>
    <row r="42" spans="1:15" x14ac:dyDescent="0.25">
      <c r="A42" t="s">
        <v>47</v>
      </c>
    </row>
    <row r="43" spans="1:15" x14ac:dyDescent="0.25">
      <c r="A43" t="s">
        <v>48</v>
      </c>
    </row>
    <row r="44" spans="1:15" x14ac:dyDescent="0.25">
      <c r="A44" t="s">
        <v>49</v>
      </c>
    </row>
    <row r="45" spans="1:15" x14ac:dyDescent="0.25">
      <c r="A45" t="s">
        <v>50</v>
      </c>
    </row>
    <row r="46" spans="1:15" ht="17.25" x14ac:dyDescent="0.25">
      <c r="A46" t="s">
        <v>65</v>
      </c>
    </row>
  </sheetData>
  <mergeCells count="36"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  <mergeCell ref="B10:B12"/>
    <mergeCell ref="F11:F12"/>
    <mergeCell ref="P13:P23"/>
    <mergeCell ref="A29:O29"/>
    <mergeCell ref="C10:C12"/>
    <mergeCell ref="A25:N25"/>
    <mergeCell ref="A26:N26"/>
    <mergeCell ref="O10:O12"/>
    <mergeCell ref="J24:K24"/>
    <mergeCell ref="A10:A12"/>
    <mergeCell ref="E1:L1"/>
    <mergeCell ref="A27:P27"/>
    <mergeCell ref="A28:C28"/>
    <mergeCell ref="M38:N38"/>
    <mergeCell ref="E31:E35"/>
    <mergeCell ref="H31:O31"/>
    <mergeCell ref="H32:O32"/>
    <mergeCell ref="H33:O33"/>
    <mergeCell ref="H34:O34"/>
    <mergeCell ref="I35:O35"/>
    <mergeCell ref="P10:P12"/>
    <mergeCell ref="A30:O30"/>
    <mergeCell ref="M10:M12"/>
    <mergeCell ref="N10:N12"/>
    <mergeCell ref="P24:P26"/>
    <mergeCell ref="D11:D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B2" sqref="B2"/>
    </sheetView>
  </sheetViews>
  <sheetFormatPr defaultRowHeight="15" x14ac:dyDescent="0.25"/>
  <cols>
    <col min="1" max="1" width="12.85546875" customWidth="1"/>
    <col min="4" max="4" width="10" customWidth="1"/>
  </cols>
  <sheetData>
    <row r="1" spans="1:4" x14ac:dyDescent="0.25">
      <c r="B1" t="s">
        <v>31</v>
      </c>
      <c r="C1" t="s">
        <v>33</v>
      </c>
      <c r="D1" t="s">
        <v>42</v>
      </c>
    </row>
    <row r="2" spans="1:4" x14ac:dyDescent="0.25">
      <c r="A2" t="s">
        <v>36</v>
      </c>
      <c r="B2" s="41">
        <f>SUM(Hárok1!G13:G17)</f>
        <v>1880</v>
      </c>
      <c r="C2" s="41">
        <f>SUM(Hárok1!G18)</f>
        <v>439</v>
      </c>
      <c r="D2" s="41" t="e">
        <f>SUM(Hárok1!#REF!)</f>
        <v>#REF!</v>
      </c>
    </row>
    <row r="3" spans="1:4" x14ac:dyDescent="0.25">
      <c r="A3" t="s">
        <v>37</v>
      </c>
      <c r="B3" s="41">
        <f>SUM(Hárok1!M13:M17)</f>
        <v>59103.54</v>
      </c>
      <c r="C3" s="41">
        <f>SUM(Hárok1!M18)</f>
        <v>16278.119999999999</v>
      </c>
      <c r="D3" s="41" t="e">
        <f>SUM(Hárok1!#REF!)</f>
        <v>#REF!</v>
      </c>
    </row>
    <row r="4" spans="1:4" x14ac:dyDescent="0.25">
      <c r="A4" t="s">
        <v>38</v>
      </c>
      <c r="B4">
        <f>B3/B2</f>
        <v>31.438053191489363</v>
      </c>
      <c r="C4">
        <f>C3/C2</f>
        <v>37.08</v>
      </c>
      <c r="D4" t="e">
        <f>D3/D2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Martin Dúbravský</cp:lastModifiedBy>
  <cp:lastPrinted>2017-01-12T13:26:36Z</cp:lastPrinted>
  <dcterms:created xsi:type="dcterms:W3CDTF">2015-11-17T17:21:08Z</dcterms:created>
  <dcterms:modified xsi:type="dcterms:W3CDTF">2023-12-05T13:31:32Z</dcterms:modified>
</cp:coreProperties>
</file>