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_Pracovny\Zakazky 2023\040-21 Mastale aktualizacia VV\"/>
    </mc:Choice>
  </mc:AlternateContent>
  <bookViews>
    <workbookView xWindow="0" yWindow="0" windowWidth="0" windowHeight="0"/>
  </bookViews>
  <sheets>
    <sheet name="Rekapitulácia stavby" sheetId="1" r:id="rId1"/>
    <sheet name="SO-02 - Kravín" sheetId="2" r:id="rId2"/>
  </sheets>
  <definedNames>
    <definedName name="_xlnm.Print_Area" localSheetId="0">'Rekapitulácia stavby'!$D$4:$AO$76,'Rekapitulácia stavby'!$C$82:$AQ$103</definedName>
    <definedName name="_xlnm.Print_Titles" localSheetId="0">'Rekapitulácia stavby'!$92:$92</definedName>
    <definedName name="_xlnm._FilterDatabase" localSheetId="1" hidden="1">'SO-02 - Kravín'!$C$146:$K$536</definedName>
    <definedName name="_xlnm.Print_Area" localSheetId="1">'SO-02 - Kravín'!$C$4:$J$76,'SO-02 - Kravín'!$C$82:$J$128,'SO-02 - Kravín'!$C$134:$J$536</definedName>
    <definedName name="_xlnm.Print_Titles" localSheetId="1">'SO-02 - Kravín'!$146:$146</definedName>
  </definedNames>
  <calcPr/>
</workbook>
</file>

<file path=xl/calcChain.xml><?xml version="1.0" encoding="utf-8"?>
<calcChain xmlns="http://schemas.openxmlformats.org/spreadsheetml/2006/main">
  <c i="2" l="1" r="J39"/>
  <c r="J38"/>
  <c i="1" r="AY95"/>
  <c i="2" r="J37"/>
  <c i="1" r="AX95"/>
  <c i="2" r="BI536"/>
  <c r="BH536"/>
  <c r="BG536"/>
  <c r="BE536"/>
  <c r="T536"/>
  <c r="R536"/>
  <c r="P536"/>
  <c r="BI535"/>
  <c r="BH535"/>
  <c r="BG535"/>
  <c r="BE535"/>
  <c r="T535"/>
  <c r="R535"/>
  <c r="P535"/>
  <c r="BI534"/>
  <c r="BH534"/>
  <c r="BG534"/>
  <c r="BE534"/>
  <c r="T534"/>
  <c r="R534"/>
  <c r="P534"/>
  <c r="BI533"/>
  <c r="BH533"/>
  <c r="BG533"/>
  <c r="BE533"/>
  <c r="T533"/>
  <c r="R533"/>
  <c r="P533"/>
  <c r="BI532"/>
  <c r="BH532"/>
  <c r="BG532"/>
  <c r="BE532"/>
  <c r="T532"/>
  <c r="R532"/>
  <c r="P532"/>
  <c r="BI531"/>
  <c r="BH531"/>
  <c r="BG531"/>
  <c r="BE531"/>
  <c r="T531"/>
  <c r="R531"/>
  <c r="P531"/>
  <c r="BI530"/>
  <c r="BH530"/>
  <c r="BG530"/>
  <c r="BE530"/>
  <c r="T530"/>
  <c r="R530"/>
  <c r="P530"/>
  <c r="BI529"/>
  <c r="BH529"/>
  <c r="BG529"/>
  <c r="BE529"/>
  <c r="T529"/>
  <c r="R529"/>
  <c r="P529"/>
  <c r="BI528"/>
  <c r="BH528"/>
  <c r="BG528"/>
  <c r="BE528"/>
  <c r="T528"/>
  <c r="R528"/>
  <c r="P528"/>
  <c r="BI527"/>
  <c r="BH527"/>
  <c r="BG527"/>
  <c r="BE527"/>
  <c r="T527"/>
  <c r="R527"/>
  <c r="P527"/>
  <c r="BI526"/>
  <c r="BH526"/>
  <c r="BG526"/>
  <c r="BE526"/>
  <c r="T526"/>
  <c r="R526"/>
  <c r="P526"/>
  <c r="BI524"/>
  <c r="BH524"/>
  <c r="BG524"/>
  <c r="BE524"/>
  <c r="T524"/>
  <c r="R524"/>
  <c r="P524"/>
  <c r="BI523"/>
  <c r="BH523"/>
  <c r="BG523"/>
  <c r="BE523"/>
  <c r="T523"/>
  <c r="R523"/>
  <c r="P523"/>
  <c r="BI522"/>
  <c r="BH522"/>
  <c r="BG522"/>
  <c r="BE522"/>
  <c r="T522"/>
  <c r="R522"/>
  <c r="P522"/>
  <c r="BI521"/>
  <c r="BH521"/>
  <c r="BG521"/>
  <c r="BE521"/>
  <c r="T521"/>
  <c r="R521"/>
  <c r="P521"/>
  <c r="BI519"/>
  <c r="BH519"/>
  <c r="BG519"/>
  <c r="BE519"/>
  <c r="T519"/>
  <c r="R519"/>
  <c r="P519"/>
  <c r="BI518"/>
  <c r="BH518"/>
  <c r="BG518"/>
  <c r="BE518"/>
  <c r="T518"/>
  <c r="R518"/>
  <c r="P518"/>
  <c r="BI517"/>
  <c r="BH517"/>
  <c r="BG517"/>
  <c r="BE517"/>
  <c r="T517"/>
  <c r="R517"/>
  <c r="P517"/>
  <c r="BI516"/>
  <c r="BH516"/>
  <c r="BG516"/>
  <c r="BE516"/>
  <c r="T516"/>
  <c r="R516"/>
  <c r="P516"/>
  <c r="BI515"/>
  <c r="BH515"/>
  <c r="BG515"/>
  <c r="BE515"/>
  <c r="T515"/>
  <c r="R515"/>
  <c r="P515"/>
  <c r="BI514"/>
  <c r="BH514"/>
  <c r="BG514"/>
  <c r="BE514"/>
  <c r="T514"/>
  <c r="R514"/>
  <c r="P514"/>
  <c r="BI513"/>
  <c r="BH513"/>
  <c r="BG513"/>
  <c r="BE513"/>
  <c r="T513"/>
  <c r="R513"/>
  <c r="P513"/>
  <c r="BI511"/>
  <c r="BH511"/>
  <c r="BG511"/>
  <c r="BE511"/>
  <c r="T511"/>
  <c r="R511"/>
  <c r="P511"/>
  <c r="BI510"/>
  <c r="BH510"/>
  <c r="BG510"/>
  <c r="BE510"/>
  <c r="T510"/>
  <c r="R510"/>
  <c r="P510"/>
  <c r="BI509"/>
  <c r="BH509"/>
  <c r="BG509"/>
  <c r="BE509"/>
  <c r="T509"/>
  <c r="R509"/>
  <c r="P509"/>
  <c r="BI508"/>
  <c r="BH508"/>
  <c r="BG508"/>
  <c r="BE508"/>
  <c r="T508"/>
  <c r="R508"/>
  <c r="P508"/>
  <c r="BI507"/>
  <c r="BH507"/>
  <c r="BG507"/>
  <c r="BE507"/>
  <c r="T507"/>
  <c r="R507"/>
  <c r="P507"/>
  <c r="BI506"/>
  <c r="BH506"/>
  <c r="BG506"/>
  <c r="BE506"/>
  <c r="T506"/>
  <c r="R506"/>
  <c r="P506"/>
  <c r="BI505"/>
  <c r="BH505"/>
  <c r="BG505"/>
  <c r="BE505"/>
  <c r="T505"/>
  <c r="R505"/>
  <c r="P505"/>
  <c r="BI504"/>
  <c r="BH504"/>
  <c r="BG504"/>
  <c r="BE504"/>
  <c r="T504"/>
  <c r="R504"/>
  <c r="P504"/>
  <c r="BI501"/>
  <c r="BH501"/>
  <c r="BG501"/>
  <c r="BE501"/>
  <c r="T501"/>
  <c r="R501"/>
  <c r="P501"/>
  <c r="BI499"/>
  <c r="BH499"/>
  <c r="BG499"/>
  <c r="BE499"/>
  <c r="T499"/>
  <c r="R499"/>
  <c r="P499"/>
  <c r="BI498"/>
  <c r="BH498"/>
  <c r="BG498"/>
  <c r="BE498"/>
  <c r="T498"/>
  <c r="R498"/>
  <c r="P498"/>
  <c r="BI497"/>
  <c r="BH497"/>
  <c r="BG497"/>
  <c r="BE497"/>
  <c r="T497"/>
  <c r="R497"/>
  <c r="P497"/>
  <c r="BI495"/>
  <c r="BH495"/>
  <c r="BG495"/>
  <c r="BE495"/>
  <c r="T495"/>
  <c r="R495"/>
  <c r="P495"/>
  <c r="BI493"/>
  <c r="BH493"/>
  <c r="BG493"/>
  <c r="BE493"/>
  <c r="T493"/>
  <c r="R493"/>
  <c r="P493"/>
  <c r="BI491"/>
  <c r="BH491"/>
  <c r="BG491"/>
  <c r="BE491"/>
  <c r="T491"/>
  <c r="R491"/>
  <c r="P491"/>
  <c r="BI490"/>
  <c r="BH490"/>
  <c r="BG490"/>
  <c r="BE490"/>
  <c r="T490"/>
  <c r="R490"/>
  <c r="P490"/>
  <c r="BI489"/>
  <c r="BH489"/>
  <c r="BG489"/>
  <c r="BE489"/>
  <c r="T489"/>
  <c r="R489"/>
  <c r="P489"/>
  <c r="BI488"/>
  <c r="BH488"/>
  <c r="BG488"/>
  <c r="BE488"/>
  <c r="T488"/>
  <c r="R488"/>
  <c r="P488"/>
  <c r="BI487"/>
  <c r="BH487"/>
  <c r="BG487"/>
  <c r="BE487"/>
  <c r="T487"/>
  <c r="R487"/>
  <c r="P487"/>
  <c r="BI486"/>
  <c r="BH486"/>
  <c r="BG486"/>
  <c r="BE486"/>
  <c r="T486"/>
  <c r="R486"/>
  <c r="P486"/>
  <c r="BI484"/>
  <c r="BH484"/>
  <c r="BG484"/>
  <c r="BE484"/>
  <c r="T484"/>
  <c r="R484"/>
  <c r="P484"/>
  <c r="BI482"/>
  <c r="BH482"/>
  <c r="BG482"/>
  <c r="BE482"/>
  <c r="T482"/>
  <c r="R482"/>
  <c r="P482"/>
  <c r="BI481"/>
  <c r="BH481"/>
  <c r="BG481"/>
  <c r="BE481"/>
  <c r="T481"/>
  <c r="R481"/>
  <c r="P481"/>
  <c r="BI479"/>
  <c r="BH479"/>
  <c r="BG479"/>
  <c r="BE479"/>
  <c r="T479"/>
  <c r="R479"/>
  <c r="P479"/>
  <c r="BI477"/>
  <c r="BH477"/>
  <c r="BG477"/>
  <c r="BE477"/>
  <c r="T477"/>
  <c r="R477"/>
  <c r="P477"/>
  <c r="BI475"/>
  <c r="BH475"/>
  <c r="BG475"/>
  <c r="BE475"/>
  <c r="T475"/>
  <c r="R475"/>
  <c r="P475"/>
  <c r="BI474"/>
  <c r="BH474"/>
  <c r="BG474"/>
  <c r="BE474"/>
  <c r="T474"/>
  <c r="R474"/>
  <c r="P474"/>
  <c r="BI472"/>
  <c r="BH472"/>
  <c r="BG472"/>
  <c r="BE472"/>
  <c r="T472"/>
  <c r="R472"/>
  <c r="P472"/>
  <c r="BI471"/>
  <c r="BH471"/>
  <c r="BG471"/>
  <c r="BE471"/>
  <c r="T471"/>
  <c r="R471"/>
  <c r="P471"/>
  <c r="BI470"/>
  <c r="BH470"/>
  <c r="BG470"/>
  <c r="BE470"/>
  <c r="T470"/>
  <c r="R470"/>
  <c r="P470"/>
  <c r="BI469"/>
  <c r="BH469"/>
  <c r="BG469"/>
  <c r="BE469"/>
  <c r="T469"/>
  <c r="R469"/>
  <c r="P469"/>
  <c r="BI468"/>
  <c r="BH468"/>
  <c r="BG468"/>
  <c r="BE468"/>
  <c r="T468"/>
  <c r="R468"/>
  <c r="P468"/>
  <c r="BI467"/>
  <c r="BH467"/>
  <c r="BG467"/>
  <c r="BE467"/>
  <c r="T467"/>
  <c r="R467"/>
  <c r="P467"/>
  <c r="BI466"/>
  <c r="BH466"/>
  <c r="BG466"/>
  <c r="BE466"/>
  <c r="T466"/>
  <c r="R466"/>
  <c r="P466"/>
  <c r="BI465"/>
  <c r="BH465"/>
  <c r="BG465"/>
  <c r="BE465"/>
  <c r="T465"/>
  <c r="R465"/>
  <c r="P465"/>
  <c r="BI464"/>
  <c r="BH464"/>
  <c r="BG464"/>
  <c r="BE464"/>
  <c r="T464"/>
  <c r="R464"/>
  <c r="P464"/>
  <c r="BI463"/>
  <c r="BH463"/>
  <c r="BG463"/>
  <c r="BE463"/>
  <c r="T463"/>
  <c r="R463"/>
  <c r="P463"/>
  <c r="BI462"/>
  <c r="BH462"/>
  <c r="BG462"/>
  <c r="BE462"/>
  <c r="T462"/>
  <c r="R462"/>
  <c r="P462"/>
  <c r="BI461"/>
  <c r="BH461"/>
  <c r="BG461"/>
  <c r="BE461"/>
  <c r="T461"/>
  <c r="R461"/>
  <c r="P461"/>
  <c r="BI460"/>
  <c r="BH460"/>
  <c r="BG460"/>
  <c r="BE460"/>
  <c r="T460"/>
  <c r="R460"/>
  <c r="P460"/>
  <c r="BI457"/>
  <c r="BH457"/>
  <c r="BG457"/>
  <c r="BE457"/>
  <c r="T457"/>
  <c r="R457"/>
  <c r="P457"/>
  <c r="BI455"/>
  <c r="BH455"/>
  <c r="BG455"/>
  <c r="BE455"/>
  <c r="T455"/>
  <c r="R455"/>
  <c r="P455"/>
  <c r="BI453"/>
  <c r="BH453"/>
  <c r="BG453"/>
  <c r="BE453"/>
  <c r="T453"/>
  <c r="R453"/>
  <c r="P453"/>
  <c r="BI452"/>
  <c r="BH452"/>
  <c r="BG452"/>
  <c r="BE452"/>
  <c r="T452"/>
  <c r="R452"/>
  <c r="P452"/>
  <c r="BI451"/>
  <c r="BH451"/>
  <c r="BG451"/>
  <c r="BE451"/>
  <c r="T451"/>
  <c r="R451"/>
  <c r="P451"/>
  <c r="BI449"/>
  <c r="BH449"/>
  <c r="BG449"/>
  <c r="BE449"/>
  <c r="T449"/>
  <c r="R449"/>
  <c r="P449"/>
  <c r="BI447"/>
  <c r="BH447"/>
  <c r="BG447"/>
  <c r="BE447"/>
  <c r="T447"/>
  <c r="R447"/>
  <c r="P447"/>
  <c r="BI445"/>
  <c r="BH445"/>
  <c r="BG445"/>
  <c r="BE445"/>
  <c r="T445"/>
  <c r="R445"/>
  <c r="P445"/>
  <c r="BI443"/>
  <c r="BH443"/>
  <c r="BG443"/>
  <c r="BE443"/>
  <c r="T443"/>
  <c r="R443"/>
  <c r="P443"/>
  <c r="BI441"/>
  <c r="BH441"/>
  <c r="BG441"/>
  <c r="BE441"/>
  <c r="T441"/>
  <c r="R441"/>
  <c r="P441"/>
  <c r="BI439"/>
  <c r="BH439"/>
  <c r="BG439"/>
  <c r="BE439"/>
  <c r="T439"/>
  <c r="R439"/>
  <c r="P439"/>
  <c r="BI437"/>
  <c r="BH437"/>
  <c r="BG437"/>
  <c r="BE437"/>
  <c r="T437"/>
  <c r="R437"/>
  <c r="P437"/>
  <c r="BI435"/>
  <c r="BH435"/>
  <c r="BG435"/>
  <c r="BE435"/>
  <c r="T435"/>
  <c r="R435"/>
  <c r="P435"/>
  <c r="BI433"/>
  <c r="BH433"/>
  <c r="BG433"/>
  <c r="BE433"/>
  <c r="T433"/>
  <c r="R433"/>
  <c r="P433"/>
  <c r="BI431"/>
  <c r="BH431"/>
  <c r="BG431"/>
  <c r="BE431"/>
  <c r="T431"/>
  <c r="R431"/>
  <c r="P431"/>
  <c r="BI429"/>
  <c r="BH429"/>
  <c r="BG429"/>
  <c r="BE429"/>
  <c r="T429"/>
  <c r="R429"/>
  <c r="P429"/>
  <c r="BI427"/>
  <c r="BH427"/>
  <c r="BG427"/>
  <c r="BE427"/>
  <c r="T427"/>
  <c r="R427"/>
  <c r="P427"/>
  <c r="BI425"/>
  <c r="BH425"/>
  <c r="BG425"/>
  <c r="BE425"/>
  <c r="T425"/>
  <c r="R425"/>
  <c r="P425"/>
  <c r="BI423"/>
  <c r="BH423"/>
  <c r="BG423"/>
  <c r="BE423"/>
  <c r="T423"/>
  <c r="R423"/>
  <c r="P423"/>
  <c r="BI421"/>
  <c r="BH421"/>
  <c r="BG421"/>
  <c r="BE421"/>
  <c r="T421"/>
  <c r="R421"/>
  <c r="P421"/>
  <c r="BI420"/>
  <c r="BH420"/>
  <c r="BG420"/>
  <c r="BE420"/>
  <c r="T420"/>
  <c r="R420"/>
  <c r="P420"/>
  <c r="BI419"/>
  <c r="BH419"/>
  <c r="BG419"/>
  <c r="BE419"/>
  <c r="T419"/>
  <c r="R419"/>
  <c r="P419"/>
  <c r="BI418"/>
  <c r="BH418"/>
  <c r="BG418"/>
  <c r="BE418"/>
  <c r="T418"/>
  <c r="R418"/>
  <c r="P418"/>
  <c r="BI417"/>
  <c r="BH417"/>
  <c r="BG417"/>
  <c r="BE417"/>
  <c r="T417"/>
  <c r="R417"/>
  <c r="P417"/>
  <c r="BI416"/>
  <c r="BH416"/>
  <c r="BG416"/>
  <c r="BE416"/>
  <c r="T416"/>
  <c r="R416"/>
  <c r="P416"/>
  <c r="BI415"/>
  <c r="BH415"/>
  <c r="BG415"/>
  <c r="BE415"/>
  <c r="T415"/>
  <c r="R415"/>
  <c r="P415"/>
  <c r="BI414"/>
  <c r="BH414"/>
  <c r="BG414"/>
  <c r="BE414"/>
  <c r="T414"/>
  <c r="R414"/>
  <c r="P414"/>
  <c r="BI413"/>
  <c r="BH413"/>
  <c r="BG413"/>
  <c r="BE413"/>
  <c r="T413"/>
  <c r="R413"/>
  <c r="P413"/>
  <c r="BI412"/>
  <c r="BH412"/>
  <c r="BG412"/>
  <c r="BE412"/>
  <c r="T412"/>
  <c r="R412"/>
  <c r="P412"/>
  <c r="BI411"/>
  <c r="BH411"/>
  <c r="BG411"/>
  <c r="BE411"/>
  <c r="T411"/>
  <c r="R411"/>
  <c r="P411"/>
  <c r="BI410"/>
  <c r="BH410"/>
  <c r="BG410"/>
  <c r="BE410"/>
  <c r="T410"/>
  <c r="R410"/>
  <c r="P410"/>
  <c r="BI409"/>
  <c r="BH409"/>
  <c r="BG409"/>
  <c r="BE409"/>
  <c r="T409"/>
  <c r="R409"/>
  <c r="P409"/>
  <c r="BI408"/>
  <c r="BH408"/>
  <c r="BG408"/>
  <c r="BE408"/>
  <c r="T408"/>
  <c r="R408"/>
  <c r="P408"/>
  <c r="BI407"/>
  <c r="BH407"/>
  <c r="BG407"/>
  <c r="BE407"/>
  <c r="T407"/>
  <c r="R407"/>
  <c r="P407"/>
  <c r="BI406"/>
  <c r="BH406"/>
  <c r="BG406"/>
  <c r="BE406"/>
  <c r="T406"/>
  <c r="R406"/>
  <c r="P406"/>
  <c r="BI404"/>
  <c r="BH404"/>
  <c r="BG404"/>
  <c r="BE404"/>
  <c r="T404"/>
  <c r="R404"/>
  <c r="P404"/>
  <c r="BI402"/>
  <c r="BH402"/>
  <c r="BG402"/>
  <c r="BE402"/>
  <c r="T402"/>
  <c r="R402"/>
  <c r="P402"/>
  <c r="BI401"/>
  <c r="BH401"/>
  <c r="BG401"/>
  <c r="BE401"/>
  <c r="T401"/>
  <c r="R401"/>
  <c r="P401"/>
  <c r="BI400"/>
  <c r="BH400"/>
  <c r="BG400"/>
  <c r="BE400"/>
  <c r="T400"/>
  <c r="R400"/>
  <c r="P400"/>
  <c r="BI399"/>
  <c r="BH399"/>
  <c r="BG399"/>
  <c r="BE399"/>
  <c r="T399"/>
  <c r="R399"/>
  <c r="P399"/>
  <c r="BI398"/>
  <c r="BH398"/>
  <c r="BG398"/>
  <c r="BE398"/>
  <c r="T398"/>
  <c r="R398"/>
  <c r="P398"/>
  <c r="BI397"/>
  <c r="BH397"/>
  <c r="BG397"/>
  <c r="BE397"/>
  <c r="T397"/>
  <c r="R397"/>
  <c r="P397"/>
  <c r="BI396"/>
  <c r="BH396"/>
  <c r="BG396"/>
  <c r="BE396"/>
  <c r="T396"/>
  <c r="R396"/>
  <c r="P396"/>
  <c r="BI395"/>
  <c r="BH395"/>
  <c r="BG395"/>
  <c r="BE395"/>
  <c r="T395"/>
  <c r="R395"/>
  <c r="P395"/>
  <c r="BI394"/>
  <c r="BH394"/>
  <c r="BG394"/>
  <c r="BE394"/>
  <c r="T394"/>
  <c r="R394"/>
  <c r="P394"/>
  <c r="BI393"/>
  <c r="BH393"/>
  <c r="BG393"/>
  <c r="BE393"/>
  <c r="T393"/>
  <c r="R393"/>
  <c r="P393"/>
  <c r="BI390"/>
  <c r="BH390"/>
  <c r="BG390"/>
  <c r="BE390"/>
  <c r="T390"/>
  <c r="R390"/>
  <c r="P390"/>
  <c r="BI388"/>
  <c r="BH388"/>
  <c r="BG388"/>
  <c r="BE388"/>
  <c r="T388"/>
  <c r="R388"/>
  <c r="P388"/>
  <c r="BI386"/>
  <c r="BH386"/>
  <c r="BG386"/>
  <c r="BE386"/>
  <c r="T386"/>
  <c r="R386"/>
  <c r="P386"/>
  <c r="BI384"/>
  <c r="BH384"/>
  <c r="BG384"/>
  <c r="BE384"/>
  <c r="T384"/>
  <c r="R384"/>
  <c r="P384"/>
  <c r="BI382"/>
  <c r="BH382"/>
  <c r="BG382"/>
  <c r="BE382"/>
  <c r="T382"/>
  <c r="R382"/>
  <c r="P382"/>
  <c r="BI381"/>
  <c r="BH381"/>
  <c r="BG381"/>
  <c r="BE381"/>
  <c r="T381"/>
  <c r="R381"/>
  <c r="P381"/>
  <c r="BI380"/>
  <c r="BH380"/>
  <c r="BG380"/>
  <c r="BE380"/>
  <c r="T380"/>
  <c r="R380"/>
  <c r="P380"/>
  <c r="BI379"/>
  <c r="BH379"/>
  <c r="BG379"/>
  <c r="BE379"/>
  <c r="T379"/>
  <c r="R379"/>
  <c r="P379"/>
  <c r="BI377"/>
  <c r="BH377"/>
  <c r="BG377"/>
  <c r="BE377"/>
  <c r="T377"/>
  <c r="R377"/>
  <c r="P377"/>
  <c r="BI375"/>
  <c r="BH375"/>
  <c r="BG375"/>
  <c r="BE375"/>
  <c r="T375"/>
  <c r="R375"/>
  <c r="P375"/>
  <c r="BI373"/>
  <c r="BH373"/>
  <c r="BG373"/>
  <c r="BE373"/>
  <c r="T373"/>
  <c r="R373"/>
  <c r="P373"/>
  <c r="BI371"/>
  <c r="BH371"/>
  <c r="BG371"/>
  <c r="BE371"/>
  <c r="T371"/>
  <c r="R371"/>
  <c r="P371"/>
  <c r="BI369"/>
  <c r="BH369"/>
  <c r="BG369"/>
  <c r="BE369"/>
  <c r="T369"/>
  <c r="R369"/>
  <c r="P369"/>
  <c r="BI367"/>
  <c r="BH367"/>
  <c r="BG367"/>
  <c r="BE367"/>
  <c r="T367"/>
  <c r="R367"/>
  <c r="P367"/>
  <c r="BI365"/>
  <c r="BH365"/>
  <c r="BG365"/>
  <c r="BE365"/>
  <c r="T365"/>
  <c r="R365"/>
  <c r="P365"/>
  <c r="BI363"/>
  <c r="BH363"/>
  <c r="BG363"/>
  <c r="BE363"/>
  <c r="T363"/>
  <c r="R363"/>
  <c r="P363"/>
  <c r="BI362"/>
  <c r="BH362"/>
  <c r="BG362"/>
  <c r="BE362"/>
  <c r="T362"/>
  <c r="R362"/>
  <c r="P362"/>
  <c r="BI361"/>
  <c r="BH361"/>
  <c r="BG361"/>
  <c r="BE361"/>
  <c r="T361"/>
  <c r="R361"/>
  <c r="P361"/>
  <c r="BI360"/>
  <c r="BH360"/>
  <c r="BG360"/>
  <c r="BE360"/>
  <c r="T360"/>
  <c r="R360"/>
  <c r="P360"/>
  <c r="BI359"/>
  <c r="BH359"/>
  <c r="BG359"/>
  <c r="BE359"/>
  <c r="T359"/>
  <c r="R359"/>
  <c r="P359"/>
  <c r="BI358"/>
  <c r="BH358"/>
  <c r="BG358"/>
  <c r="BE358"/>
  <c r="T358"/>
  <c r="R358"/>
  <c r="P358"/>
  <c r="BI357"/>
  <c r="BH357"/>
  <c r="BG357"/>
  <c r="BE357"/>
  <c r="T357"/>
  <c r="R357"/>
  <c r="P357"/>
  <c r="BI356"/>
  <c r="BH356"/>
  <c r="BG356"/>
  <c r="BE356"/>
  <c r="T356"/>
  <c r="R356"/>
  <c r="P356"/>
  <c r="BI354"/>
  <c r="BH354"/>
  <c r="BG354"/>
  <c r="BE354"/>
  <c r="T354"/>
  <c r="R354"/>
  <c r="P354"/>
  <c r="BI353"/>
  <c r="BH353"/>
  <c r="BG353"/>
  <c r="BE353"/>
  <c r="T353"/>
  <c r="R353"/>
  <c r="P353"/>
  <c r="BI352"/>
  <c r="BH352"/>
  <c r="BG352"/>
  <c r="BE352"/>
  <c r="T352"/>
  <c r="R352"/>
  <c r="P352"/>
  <c r="BI351"/>
  <c r="BH351"/>
  <c r="BG351"/>
  <c r="BE351"/>
  <c r="T351"/>
  <c r="R351"/>
  <c r="P351"/>
  <c r="BI350"/>
  <c r="BH350"/>
  <c r="BG350"/>
  <c r="BE350"/>
  <c r="T350"/>
  <c r="R350"/>
  <c r="P350"/>
  <c r="BI348"/>
  <c r="BH348"/>
  <c r="BG348"/>
  <c r="BE348"/>
  <c r="T348"/>
  <c r="R348"/>
  <c r="P348"/>
  <c r="BI347"/>
  <c r="BH347"/>
  <c r="BG347"/>
  <c r="BE347"/>
  <c r="T347"/>
  <c r="R347"/>
  <c r="P347"/>
  <c r="BI346"/>
  <c r="BH346"/>
  <c r="BG346"/>
  <c r="BE346"/>
  <c r="T346"/>
  <c r="R346"/>
  <c r="P346"/>
  <c r="BI344"/>
  <c r="BH344"/>
  <c r="BG344"/>
  <c r="BE344"/>
  <c r="T344"/>
  <c r="R344"/>
  <c r="P344"/>
  <c r="BI343"/>
  <c r="BH343"/>
  <c r="BG343"/>
  <c r="BE343"/>
  <c r="T343"/>
  <c r="R343"/>
  <c r="P343"/>
  <c r="BI342"/>
  <c r="BH342"/>
  <c r="BG342"/>
  <c r="BE342"/>
  <c r="T342"/>
  <c r="R342"/>
  <c r="P342"/>
  <c r="BI341"/>
  <c r="BH341"/>
  <c r="BG341"/>
  <c r="BE341"/>
  <c r="T341"/>
  <c r="R341"/>
  <c r="P341"/>
  <c r="BI340"/>
  <c r="BH340"/>
  <c r="BG340"/>
  <c r="BE340"/>
  <c r="T340"/>
  <c r="R340"/>
  <c r="P340"/>
  <c r="BI337"/>
  <c r="BH337"/>
  <c r="BG337"/>
  <c r="BE337"/>
  <c r="T337"/>
  <c r="R337"/>
  <c r="P337"/>
  <c r="BI335"/>
  <c r="BH335"/>
  <c r="BG335"/>
  <c r="BE335"/>
  <c r="T335"/>
  <c r="R335"/>
  <c r="P335"/>
  <c r="BI333"/>
  <c r="BH333"/>
  <c r="BG333"/>
  <c r="BE333"/>
  <c r="T333"/>
  <c r="R333"/>
  <c r="P333"/>
  <c r="BI332"/>
  <c r="BH332"/>
  <c r="BG332"/>
  <c r="BE332"/>
  <c r="T332"/>
  <c r="R332"/>
  <c r="P332"/>
  <c r="BI330"/>
  <c r="BH330"/>
  <c r="BG330"/>
  <c r="BE330"/>
  <c r="T330"/>
  <c r="R330"/>
  <c r="P330"/>
  <c r="BI328"/>
  <c r="BH328"/>
  <c r="BG328"/>
  <c r="BE328"/>
  <c r="T328"/>
  <c r="R328"/>
  <c r="P328"/>
  <c r="BI326"/>
  <c r="BH326"/>
  <c r="BG326"/>
  <c r="BE326"/>
  <c r="T326"/>
  <c r="R326"/>
  <c r="P326"/>
  <c r="BI325"/>
  <c r="BH325"/>
  <c r="BG325"/>
  <c r="BE325"/>
  <c r="T325"/>
  <c r="R325"/>
  <c r="P325"/>
  <c r="BI324"/>
  <c r="BH324"/>
  <c r="BG324"/>
  <c r="BE324"/>
  <c r="T324"/>
  <c r="R324"/>
  <c r="P324"/>
  <c r="BI323"/>
  <c r="BH323"/>
  <c r="BG323"/>
  <c r="BE323"/>
  <c r="T323"/>
  <c r="R323"/>
  <c r="P323"/>
  <c r="BI322"/>
  <c r="BH322"/>
  <c r="BG322"/>
  <c r="BE322"/>
  <c r="T322"/>
  <c r="R322"/>
  <c r="P322"/>
  <c r="BI321"/>
  <c r="BH321"/>
  <c r="BG321"/>
  <c r="BE321"/>
  <c r="T321"/>
  <c r="R321"/>
  <c r="P321"/>
  <c r="BI320"/>
  <c r="BH320"/>
  <c r="BG320"/>
  <c r="BE320"/>
  <c r="T320"/>
  <c r="R320"/>
  <c r="P320"/>
  <c r="BI319"/>
  <c r="BH319"/>
  <c r="BG319"/>
  <c r="BE319"/>
  <c r="T319"/>
  <c r="R319"/>
  <c r="P319"/>
  <c r="BI318"/>
  <c r="BH318"/>
  <c r="BG318"/>
  <c r="BE318"/>
  <c r="T318"/>
  <c r="R318"/>
  <c r="P318"/>
  <c r="BI315"/>
  <c r="BH315"/>
  <c r="BG315"/>
  <c r="BE315"/>
  <c r="T315"/>
  <c r="R315"/>
  <c r="P315"/>
  <c r="BI313"/>
  <c r="BH313"/>
  <c r="BG313"/>
  <c r="BE313"/>
  <c r="T313"/>
  <c r="R313"/>
  <c r="P313"/>
  <c r="BI311"/>
  <c r="BH311"/>
  <c r="BG311"/>
  <c r="BE311"/>
  <c r="T311"/>
  <c r="R311"/>
  <c r="P311"/>
  <c r="BI310"/>
  <c r="BH310"/>
  <c r="BG310"/>
  <c r="BE310"/>
  <c r="T310"/>
  <c r="R310"/>
  <c r="P310"/>
  <c r="BI309"/>
  <c r="BH309"/>
  <c r="BG309"/>
  <c r="BE309"/>
  <c r="T309"/>
  <c r="R309"/>
  <c r="P309"/>
  <c r="BI307"/>
  <c r="BH307"/>
  <c r="BG307"/>
  <c r="BE307"/>
  <c r="T307"/>
  <c r="R307"/>
  <c r="P307"/>
  <c r="BI305"/>
  <c r="BH305"/>
  <c r="BG305"/>
  <c r="BE305"/>
  <c r="T305"/>
  <c r="R305"/>
  <c r="P305"/>
  <c r="BI303"/>
  <c r="BH303"/>
  <c r="BG303"/>
  <c r="BE303"/>
  <c r="T303"/>
  <c r="R303"/>
  <c r="P303"/>
  <c r="BI301"/>
  <c r="BH301"/>
  <c r="BG301"/>
  <c r="BE301"/>
  <c r="T301"/>
  <c r="R301"/>
  <c r="P301"/>
  <c r="BI299"/>
  <c r="BH299"/>
  <c r="BG299"/>
  <c r="BE299"/>
  <c r="T299"/>
  <c r="R299"/>
  <c r="P299"/>
  <c r="BI297"/>
  <c r="BH297"/>
  <c r="BG297"/>
  <c r="BE297"/>
  <c r="T297"/>
  <c r="R297"/>
  <c r="P297"/>
  <c r="BI294"/>
  <c r="BH294"/>
  <c r="BG294"/>
  <c r="BE294"/>
  <c r="T294"/>
  <c r="R294"/>
  <c r="P294"/>
  <c r="BI292"/>
  <c r="BH292"/>
  <c r="BG292"/>
  <c r="BE292"/>
  <c r="T292"/>
  <c r="R292"/>
  <c r="P292"/>
  <c r="BI290"/>
  <c r="BH290"/>
  <c r="BG290"/>
  <c r="BE290"/>
  <c r="T290"/>
  <c r="R290"/>
  <c r="P290"/>
  <c r="BI288"/>
  <c r="BH288"/>
  <c r="BG288"/>
  <c r="BE288"/>
  <c r="T288"/>
  <c r="R288"/>
  <c r="P288"/>
  <c r="BI286"/>
  <c r="BH286"/>
  <c r="BG286"/>
  <c r="BE286"/>
  <c r="T286"/>
  <c r="R286"/>
  <c r="P286"/>
  <c r="BI284"/>
  <c r="BH284"/>
  <c r="BG284"/>
  <c r="BE284"/>
  <c r="T284"/>
  <c r="R284"/>
  <c r="P284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5"/>
  <c r="BH275"/>
  <c r="BG275"/>
  <c r="BE275"/>
  <c r="T275"/>
  <c r="R275"/>
  <c r="P275"/>
  <c r="BI274"/>
  <c r="BH274"/>
  <c r="BG274"/>
  <c r="BE274"/>
  <c r="T274"/>
  <c r="R274"/>
  <c r="P274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7"/>
  <c r="BH267"/>
  <c r="BG267"/>
  <c r="BE267"/>
  <c r="T267"/>
  <c r="R267"/>
  <c r="P267"/>
  <c r="BI265"/>
  <c r="BH265"/>
  <c r="BG265"/>
  <c r="BE265"/>
  <c r="T265"/>
  <c r="R265"/>
  <c r="P265"/>
  <c r="BI263"/>
  <c r="BH263"/>
  <c r="BG263"/>
  <c r="BE263"/>
  <c r="T263"/>
  <c r="R263"/>
  <c r="P263"/>
  <c r="BI261"/>
  <c r="BH261"/>
  <c r="BG261"/>
  <c r="BE261"/>
  <c r="T261"/>
  <c r="R261"/>
  <c r="P261"/>
  <c r="BI259"/>
  <c r="BH259"/>
  <c r="BG259"/>
  <c r="BE259"/>
  <c r="T259"/>
  <c r="R259"/>
  <c r="P259"/>
  <c r="BI257"/>
  <c r="BH257"/>
  <c r="BG257"/>
  <c r="BE257"/>
  <c r="T257"/>
  <c r="R257"/>
  <c r="P257"/>
  <c r="BI254"/>
  <c r="BH254"/>
  <c r="BG254"/>
  <c r="BE254"/>
  <c r="T254"/>
  <c r="T253"/>
  <c r="R254"/>
  <c r="R253"/>
  <c r="P254"/>
  <c r="P253"/>
  <c r="BI251"/>
  <c r="BH251"/>
  <c r="BG251"/>
  <c r="BE251"/>
  <c r="T251"/>
  <c r="R251"/>
  <c r="P251"/>
  <c r="BI249"/>
  <c r="BH249"/>
  <c r="BG249"/>
  <c r="BE249"/>
  <c r="T249"/>
  <c r="R249"/>
  <c r="P249"/>
  <c r="BI247"/>
  <c r="BH247"/>
  <c r="BG247"/>
  <c r="BE247"/>
  <c r="T247"/>
  <c r="R247"/>
  <c r="P247"/>
  <c r="BI245"/>
  <c r="BH245"/>
  <c r="BG245"/>
  <c r="BE245"/>
  <c r="T245"/>
  <c r="R245"/>
  <c r="P245"/>
  <c r="BI243"/>
  <c r="BH243"/>
  <c r="BG243"/>
  <c r="BE243"/>
  <c r="T243"/>
  <c r="R243"/>
  <c r="P243"/>
  <c r="BI241"/>
  <c r="BH241"/>
  <c r="BG241"/>
  <c r="BE241"/>
  <c r="T241"/>
  <c r="R241"/>
  <c r="P241"/>
  <c r="BI239"/>
  <c r="BH239"/>
  <c r="BG239"/>
  <c r="BE239"/>
  <c r="T239"/>
  <c r="R239"/>
  <c r="P239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3"/>
  <c r="BH233"/>
  <c r="BG233"/>
  <c r="BE233"/>
  <c r="T233"/>
  <c r="R233"/>
  <c r="P233"/>
  <c r="BI231"/>
  <c r="BH231"/>
  <c r="BG231"/>
  <c r="BE231"/>
  <c r="T231"/>
  <c r="R231"/>
  <c r="P231"/>
  <c r="BI229"/>
  <c r="BH229"/>
  <c r="BG229"/>
  <c r="BE229"/>
  <c r="T229"/>
  <c r="R229"/>
  <c r="P229"/>
  <c r="BI227"/>
  <c r="BH227"/>
  <c r="BG227"/>
  <c r="BE227"/>
  <c r="T227"/>
  <c r="R227"/>
  <c r="P227"/>
  <c r="BI225"/>
  <c r="BH225"/>
  <c r="BG225"/>
  <c r="BE225"/>
  <c r="T225"/>
  <c r="R225"/>
  <c r="P225"/>
  <c r="BI223"/>
  <c r="BH223"/>
  <c r="BG223"/>
  <c r="BE223"/>
  <c r="T223"/>
  <c r="R223"/>
  <c r="P223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6"/>
  <c r="BH216"/>
  <c r="BG216"/>
  <c r="BE216"/>
  <c r="T216"/>
  <c r="R216"/>
  <c r="P216"/>
  <c r="BI214"/>
  <c r="BH214"/>
  <c r="BG214"/>
  <c r="BE214"/>
  <c r="T214"/>
  <c r="R214"/>
  <c r="P214"/>
  <c r="BI212"/>
  <c r="BH212"/>
  <c r="BG212"/>
  <c r="BE212"/>
  <c r="T212"/>
  <c r="R212"/>
  <c r="P212"/>
  <c r="BI210"/>
  <c r="BH210"/>
  <c r="BG210"/>
  <c r="BE210"/>
  <c r="T210"/>
  <c r="R210"/>
  <c r="P210"/>
  <c r="BI208"/>
  <c r="BH208"/>
  <c r="BG208"/>
  <c r="BE208"/>
  <c r="T208"/>
  <c r="R208"/>
  <c r="P208"/>
  <c r="BI206"/>
  <c r="BH206"/>
  <c r="BG206"/>
  <c r="BE206"/>
  <c r="T206"/>
  <c r="R206"/>
  <c r="P206"/>
  <c r="BI204"/>
  <c r="BH204"/>
  <c r="BG204"/>
  <c r="BE204"/>
  <c r="T204"/>
  <c r="R204"/>
  <c r="P204"/>
  <c r="BI202"/>
  <c r="BH202"/>
  <c r="BG202"/>
  <c r="BE202"/>
  <c r="T202"/>
  <c r="R202"/>
  <c r="P202"/>
  <c r="BI200"/>
  <c r="BH200"/>
  <c r="BG200"/>
  <c r="BE200"/>
  <c r="T200"/>
  <c r="R200"/>
  <c r="P200"/>
  <c r="BI198"/>
  <c r="BH198"/>
  <c r="BG198"/>
  <c r="BE198"/>
  <c r="T198"/>
  <c r="R198"/>
  <c r="P198"/>
  <c r="BI196"/>
  <c r="BH196"/>
  <c r="BG196"/>
  <c r="BE196"/>
  <c r="T196"/>
  <c r="R196"/>
  <c r="P196"/>
  <c r="BI194"/>
  <c r="BH194"/>
  <c r="BG194"/>
  <c r="BE194"/>
  <c r="T194"/>
  <c r="R194"/>
  <c r="P194"/>
  <c r="BI192"/>
  <c r="BH192"/>
  <c r="BG192"/>
  <c r="BE192"/>
  <c r="T192"/>
  <c r="R192"/>
  <c r="P192"/>
  <c r="BI190"/>
  <c r="BH190"/>
  <c r="BG190"/>
  <c r="BE190"/>
  <c r="T190"/>
  <c r="R190"/>
  <c r="P190"/>
  <c r="BI188"/>
  <c r="BH188"/>
  <c r="BG188"/>
  <c r="BE188"/>
  <c r="T188"/>
  <c r="R188"/>
  <c r="P188"/>
  <c r="BI186"/>
  <c r="BH186"/>
  <c r="BG186"/>
  <c r="BE186"/>
  <c r="T186"/>
  <c r="R186"/>
  <c r="P186"/>
  <c r="BI184"/>
  <c r="BH184"/>
  <c r="BG184"/>
  <c r="BE184"/>
  <c r="T184"/>
  <c r="R184"/>
  <c r="P184"/>
  <c r="BI181"/>
  <c r="BH181"/>
  <c r="BG181"/>
  <c r="BE181"/>
  <c r="T181"/>
  <c r="R181"/>
  <c r="P181"/>
  <c r="BI179"/>
  <c r="BH179"/>
  <c r="BG179"/>
  <c r="BE179"/>
  <c r="T179"/>
  <c r="R179"/>
  <c r="P179"/>
  <c r="BI177"/>
  <c r="BH177"/>
  <c r="BG177"/>
  <c r="BE177"/>
  <c r="T177"/>
  <c r="R177"/>
  <c r="P177"/>
  <c r="BI175"/>
  <c r="BH175"/>
  <c r="BG175"/>
  <c r="BE175"/>
  <c r="T175"/>
  <c r="R175"/>
  <c r="P175"/>
  <c r="BI173"/>
  <c r="BH173"/>
  <c r="BG173"/>
  <c r="BE173"/>
  <c r="T173"/>
  <c r="R173"/>
  <c r="P173"/>
  <c r="BI171"/>
  <c r="BH171"/>
  <c r="BG171"/>
  <c r="BE171"/>
  <c r="T171"/>
  <c r="R171"/>
  <c r="P171"/>
  <c r="BI169"/>
  <c r="BH169"/>
  <c r="BG169"/>
  <c r="BE169"/>
  <c r="T169"/>
  <c r="R169"/>
  <c r="P169"/>
  <c r="BI167"/>
  <c r="BH167"/>
  <c r="BG167"/>
  <c r="BE167"/>
  <c r="T167"/>
  <c r="R167"/>
  <c r="P167"/>
  <c r="BI165"/>
  <c r="BH165"/>
  <c r="BG165"/>
  <c r="BE165"/>
  <c r="T165"/>
  <c r="R165"/>
  <c r="P165"/>
  <c r="BI163"/>
  <c r="BH163"/>
  <c r="BG163"/>
  <c r="BE163"/>
  <c r="T163"/>
  <c r="R163"/>
  <c r="P163"/>
  <c r="BI161"/>
  <c r="BH161"/>
  <c r="BG161"/>
  <c r="BE161"/>
  <c r="T161"/>
  <c r="R161"/>
  <c r="P161"/>
  <c r="BI159"/>
  <c r="BH159"/>
  <c r="BG159"/>
  <c r="BE159"/>
  <c r="T159"/>
  <c r="R159"/>
  <c r="P159"/>
  <c r="BI157"/>
  <c r="BH157"/>
  <c r="BG157"/>
  <c r="BE157"/>
  <c r="T157"/>
  <c r="R157"/>
  <c r="P157"/>
  <c r="BI155"/>
  <c r="BH155"/>
  <c r="BG155"/>
  <c r="BE155"/>
  <c r="T155"/>
  <c r="R155"/>
  <c r="P155"/>
  <c r="BI153"/>
  <c r="BH153"/>
  <c r="BG153"/>
  <c r="BE153"/>
  <c r="T153"/>
  <c r="R153"/>
  <c r="P153"/>
  <c r="BI151"/>
  <c r="BH151"/>
  <c r="BG151"/>
  <c r="BE151"/>
  <c r="T151"/>
  <c r="R151"/>
  <c r="P151"/>
  <c r="BI149"/>
  <c r="BH149"/>
  <c r="BG149"/>
  <c r="BE149"/>
  <c r="T149"/>
  <c r="R149"/>
  <c r="P149"/>
  <c r="J144"/>
  <c r="J143"/>
  <c r="F141"/>
  <c r="E139"/>
  <c r="BI126"/>
  <c r="BH126"/>
  <c r="BG126"/>
  <c r="BE126"/>
  <c r="BI125"/>
  <c r="BH125"/>
  <c r="BG125"/>
  <c r="BF125"/>
  <c r="BE125"/>
  <c r="BI124"/>
  <c r="BH124"/>
  <c r="BG124"/>
  <c r="BF124"/>
  <c r="BE124"/>
  <c r="BI123"/>
  <c r="BH123"/>
  <c r="BG123"/>
  <c r="BF123"/>
  <c r="BE123"/>
  <c r="BI122"/>
  <c r="BH122"/>
  <c r="BG122"/>
  <c r="BF122"/>
  <c r="BE122"/>
  <c r="BI121"/>
  <c r="BH121"/>
  <c r="BG121"/>
  <c r="BF121"/>
  <c r="BE121"/>
  <c r="J92"/>
  <c r="J91"/>
  <c r="F89"/>
  <c r="E87"/>
  <c r="J18"/>
  <c r="E18"/>
  <c r="F144"/>
  <c r="J17"/>
  <c r="J15"/>
  <c r="E15"/>
  <c r="F143"/>
  <c r="J14"/>
  <c r="J12"/>
  <c r="J89"/>
  <c r="E7"/>
  <c r="E137"/>
  <c i="1" r="CK101"/>
  <c r="CJ101"/>
  <c r="CI101"/>
  <c r="CH101"/>
  <c r="CG101"/>
  <c r="CF101"/>
  <c r="BZ101"/>
  <c r="CE101"/>
  <c r="CK100"/>
  <c r="CJ100"/>
  <c r="CI100"/>
  <c r="CH100"/>
  <c r="CG100"/>
  <c r="CF100"/>
  <c r="BZ100"/>
  <c r="CE100"/>
  <c r="CK99"/>
  <c r="CJ99"/>
  <c r="CI99"/>
  <c r="CH99"/>
  <c r="CG99"/>
  <c r="CF99"/>
  <c r="BZ99"/>
  <c r="CE99"/>
  <c r="CK98"/>
  <c r="CJ98"/>
  <c r="CI98"/>
  <c r="CH98"/>
  <c r="CG98"/>
  <c r="CF98"/>
  <c r="BZ98"/>
  <c r="CE98"/>
  <c r="L90"/>
  <c r="AM90"/>
  <c r="AM89"/>
  <c r="L89"/>
  <c r="AM87"/>
  <c r="L87"/>
  <c r="L85"/>
  <c r="L84"/>
  <c i="2" r="BK532"/>
  <c r="J531"/>
  <c r="BK518"/>
  <c r="J506"/>
  <c r="J491"/>
  <c r="BK484"/>
  <c r="J467"/>
  <c r="BK461"/>
  <c r="BK449"/>
  <c r="BK425"/>
  <c r="J415"/>
  <c r="J411"/>
  <c r="BK402"/>
  <c r="BK399"/>
  <c r="BK395"/>
  <c r="BK367"/>
  <c r="J357"/>
  <c r="BK347"/>
  <c r="BK343"/>
  <c r="J333"/>
  <c r="J320"/>
  <c r="BK299"/>
  <c r="J282"/>
  <c r="J271"/>
  <c r="J243"/>
  <c r="J231"/>
  <c r="J218"/>
  <c r="BK204"/>
  <c r="BK196"/>
  <c r="BK184"/>
  <c r="J157"/>
  <c r="BK534"/>
  <c r="BK524"/>
  <c r="BK515"/>
  <c r="BK497"/>
  <c r="BK477"/>
  <c r="J471"/>
  <c r="J464"/>
  <c r="BK443"/>
  <c r="BK433"/>
  <c r="J427"/>
  <c r="J417"/>
  <c r="BK407"/>
  <c r="J396"/>
  <c r="BK390"/>
  <c r="BK381"/>
  <c r="BK373"/>
  <c r="J369"/>
  <c r="J360"/>
  <c r="J351"/>
  <c r="BK341"/>
  <c r="BK328"/>
  <c r="J318"/>
  <c r="J299"/>
  <c r="BK284"/>
  <c r="BK277"/>
  <c r="J254"/>
  <c r="J241"/>
  <c r="BK229"/>
  <c r="BK218"/>
  <c r="BK212"/>
  <c r="BK200"/>
  <c r="J171"/>
  <c r="J163"/>
  <c r="J151"/>
  <c r="J534"/>
  <c r="J530"/>
  <c r="J521"/>
  <c r="J508"/>
  <c r="BK501"/>
  <c r="BK490"/>
  <c r="BK482"/>
  <c r="J475"/>
  <c r="J466"/>
  <c r="BK457"/>
  <c r="J445"/>
  <c r="J431"/>
  <c r="BK418"/>
  <c r="BK413"/>
  <c r="J394"/>
  <c r="BK379"/>
  <c r="BK369"/>
  <c r="J361"/>
  <c r="J353"/>
  <c r="BK337"/>
  <c r="BK318"/>
  <c r="J305"/>
  <c r="BK280"/>
  <c r="BK274"/>
  <c r="J263"/>
  <c r="J247"/>
  <c r="BK227"/>
  <c r="BK202"/>
  <c r="J175"/>
  <c r="BK157"/>
  <c r="BK536"/>
  <c r="BK521"/>
  <c r="BK516"/>
  <c r="J510"/>
  <c r="J498"/>
  <c r="J472"/>
  <c r="J469"/>
  <c r="J461"/>
  <c r="BK451"/>
  <c r="J443"/>
  <c r="J425"/>
  <c r="BK409"/>
  <c r="J399"/>
  <c r="J390"/>
  <c r="BK377"/>
  <c r="BK365"/>
  <c r="J354"/>
  <c r="BK335"/>
  <c r="BK324"/>
  <c r="J321"/>
  <c r="BK305"/>
  <c r="J294"/>
  <c r="BK282"/>
  <c r="BK269"/>
  <c r="BK247"/>
  <c r="J237"/>
  <c r="BK225"/>
  <c r="J204"/>
  <c r="BK194"/>
  <c r="J181"/>
  <c r="J535"/>
  <c r="BK531"/>
  <c r="J511"/>
  <c r="J501"/>
  <c r="BK489"/>
  <c r="BK464"/>
  <c r="BK460"/>
  <c r="BK439"/>
  <c r="BK423"/>
  <c r="BK414"/>
  <c r="J409"/>
  <c r="BK397"/>
  <c r="J386"/>
  <c r="J363"/>
  <c r="J348"/>
  <c r="J344"/>
  <c r="J330"/>
  <c r="J319"/>
  <c r="J309"/>
  <c r="BK286"/>
  <c r="J274"/>
  <c r="BK259"/>
  <c r="J233"/>
  <c r="J216"/>
  <c r="J208"/>
  <c r="J202"/>
  <c r="J198"/>
  <c r="BK179"/>
  <c r="BK171"/>
  <c r="BK149"/>
  <c r="BK535"/>
  <c r="BK526"/>
  <c r="BK519"/>
  <c r="BK507"/>
  <c r="J488"/>
  <c r="BK475"/>
  <c r="BK469"/>
  <c r="BK463"/>
  <c r="J451"/>
  <c r="BK431"/>
  <c r="J420"/>
  <c r="J412"/>
  <c r="BK398"/>
  <c r="BK388"/>
  <c r="J380"/>
  <c r="J365"/>
  <c r="BK356"/>
  <c r="J337"/>
  <c r="J325"/>
  <c r="BK309"/>
  <c r="BK294"/>
  <c r="J281"/>
  <c r="J278"/>
  <c r="J259"/>
  <c r="BK239"/>
  <c r="J225"/>
  <c r="BK216"/>
  <c r="BK208"/>
  <c r="J192"/>
  <c r="J186"/>
  <c r="BK167"/>
  <c r="BK159"/>
  <c r="BK533"/>
  <c r="J524"/>
  <c r="J516"/>
  <c r="BK509"/>
  <c r="J504"/>
  <c r="J495"/>
  <c r="J484"/>
  <c r="J477"/>
  <c r="BK467"/>
  <c r="J462"/>
  <c r="J447"/>
  <c r="J423"/>
  <c r="J414"/>
  <c r="BK404"/>
  <c r="J384"/>
  <c r="J373"/>
  <c r="J367"/>
  <c r="J359"/>
  <c r="BK348"/>
  <c r="J342"/>
  <c r="BK330"/>
  <c r="J322"/>
  <c r="BK310"/>
  <c r="J284"/>
  <c r="BK275"/>
  <c r="BK267"/>
  <c r="BK261"/>
  <c r="BK241"/>
  <c r="J212"/>
  <c r="J179"/>
  <c r="J167"/>
  <c r="J155"/>
  <c r="J529"/>
  <c r="J522"/>
  <c r="J517"/>
  <c r="BK505"/>
  <c r="BK499"/>
  <c r="J482"/>
  <c r="BK468"/>
  <c r="BK453"/>
  <c r="BK447"/>
  <c r="J433"/>
  <c r="BK416"/>
  <c r="BK400"/>
  <c r="J397"/>
  <c r="J381"/>
  <c r="BK359"/>
  <c r="J350"/>
  <c r="J326"/>
  <c r="BK320"/>
  <c r="BK307"/>
  <c r="BK297"/>
  <c r="BK290"/>
  <c r="J275"/>
  <c r="BK254"/>
  <c r="J245"/>
  <c r="J235"/>
  <c r="J227"/>
  <c r="J221"/>
  <c r="J196"/>
  <c r="J184"/>
  <c r="J169"/>
  <c r="J153"/>
  <c r="J533"/>
  <c r="J527"/>
  <c r="J514"/>
  <c r="J509"/>
  <c r="J497"/>
  <c r="J490"/>
  <c r="BK479"/>
  <c r="J465"/>
  <c r="J457"/>
  <c r="BK427"/>
  <c r="BK421"/>
  <c r="J413"/>
  <c r="BK401"/>
  <c r="BK393"/>
  <c r="J362"/>
  <c r="BK354"/>
  <c r="J346"/>
  <c r="BK342"/>
  <c r="J324"/>
  <c r="BK313"/>
  <c r="J290"/>
  <c r="BK279"/>
  <c r="BK265"/>
  <c r="BK235"/>
  <c r="J219"/>
  <c r="J210"/>
  <c r="J200"/>
  <c r="J188"/>
  <c r="BK175"/>
  <c r="J161"/>
  <c i="1" r="AS94"/>
  <c i="2" r="BK528"/>
  <c r="BK508"/>
  <c r="BK498"/>
  <c r="BK491"/>
  <c r="J481"/>
  <c r="BK472"/>
  <c r="J468"/>
  <c r="J453"/>
  <c r="BK437"/>
  <c r="BK429"/>
  <c r="BK419"/>
  <c r="BK410"/>
  <c r="BK406"/>
  <c r="J393"/>
  <c r="BK382"/>
  <c r="BK371"/>
  <c r="BK363"/>
  <c r="BK358"/>
  <c r="J352"/>
  <c r="J343"/>
  <c r="J332"/>
  <c r="BK319"/>
  <c r="J307"/>
  <c r="J301"/>
  <c r="J292"/>
  <c r="J261"/>
  <c r="BK251"/>
  <c r="BK233"/>
  <c r="BK221"/>
  <c r="BK214"/>
  <c r="BK206"/>
  <c r="BK181"/>
  <c r="BK165"/>
  <c r="BK153"/>
  <c r="J536"/>
  <c r="J528"/>
  <c r="BK517"/>
  <c r="BK513"/>
  <c r="J499"/>
  <c r="BK488"/>
  <c r="BK481"/>
  <c r="BK471"/>
  <c r="BK465"/>
  <c r="BK455"/>
  <c r="BK441"/>
  <c r="J429"/>
  <c r="BK415"/>
  <c r="J410"/>
  <c r="J401"/>
  <c r="J382"/>
  <c r="J371"/>
  <c r="BK352"/>
  <c r="BK344"/>
  <c r="BK333"/>
  <c r="J323"/>
  <c r="BK311"/>
  <c r="J288"/>
  <c r="J270"/>
  <c r="J265"/>
  <c r="J257"/>
  <c r="BK249"/>
  <c r="BK219"/>
  <c r="BK192"/>
  <c r="BK173"/>
  <c r="BK161"/>
  <c r="BK151"/>
  <c r="BK527"/>
  <c r="J519"/>
  <c r="J513"/>
  <c r="J507"/>
  <c r="BK504"/>
  <c r="BK487"/>
  <c r="BK462"/>
  <c r="J449"/>
  <c r="J441"/>
  <c r="J421"/>
  <c r="BK417"/>
  <c r="J402"/>
  <c r="BK394"/>
  <c r="BK380"/>
  <c r="BK360"/>
  <c r="BK351"/>
  <c r="J341"/>
  <c r="BK323"/>
  <c r="J311"/>
  <c r="BK301"/>
  <c r="J286"/>
  <c r="BK278"/>
  <c r="BK263"/>
  <c r="J249"/>
  <c r="J239"/>
  <c r="J229"/>
  <c r="BK210"/>
  <c r="J190"/>
  <c r="J159"/>
  <c r="J532"/>
  <c r="J523"/>
  <c r="BK510"/>
  <c r="BK493"/>
  <c r="BK486"/>
  <c r="BK474"/>
  <c r="J463"/>
  <c r="J455"/>
  <c r="J437"/>
  <c r="J416"/>
  <c r="BK412"/>
  <c r="J407"/>
  <c r="J400"/>
  <c r="BK396"/>
  <c r="J377"/>
  <c r="BK353"/>
  <c r="J335"/>
  <c r="BK332"/>
  <c r="J315"/>
  <c r="J310"/>
  <c r="J277"/>
  <c r="BK270"/>
  <c r="BK236"/>
  <c r="BK220"/>
  <c r="J214"/>
  <c r="J206"/>
  <c r="J194"/>
  <c r="BK177"/>
  <c r="BK169"/>
  <c r="BK529"/>
  <c r="BK523"/>
  <c r="BK514"/>
  <c r="BK495"/>
  <c r="J486"/>
  <c r="J474"/>
  <c r="BK466"/>
  <c r="BK452"/>
  <c r="BK445"/>
  <c r="J435"/>
  <c r="J418"/>
  <c r="J408"/>
  <c r="J404"/>
  <c r="J395"/>
  <c r="BK386"/>
  <c r="J379"/>
  <c r="BK361"/>
  <c r="BK357"/>
  <c r="BK350"/>
  <c r="BK340"/>
  <c r="BK326"/>
  <c r="J313"/>
  <c r="J297"/>
  <c r="J280"/>
  <c r="J267"/>
  <c r="BK245"/>
  <c r="BK237"/>
  <c r="J220"/>
  <c r="BK188"/>
  <c r="J173"/>
  <c r="BK155"/>
  <c r="J149"/>
  <c r="BK530"/>
  <c r="BK522"/>
  <c r="J515"/>
  <c r="J505"/>
  <c r="J489"/>
  <c r="J487"/>
  <c r="J479"/>
  <c r="BK470"/>
  <c r="J460"/>
  <c r="J439"/>
  <c r="BK420"/>
  <c r="BK411"/>
  <c r="BK408"/>
  <c r="J388"/>
  <c r="J375"/>
  <c r="BK362"/>
  <c r="J356"/>
  <c r="J347"/>
  <c r="J340"/>
  <c r="J328"/>
  <c r="BK321"/>
  <c r="J303"/>
  <c r="J279"/>
  <c r="J269"/>
  <c r="J251"/>
  <c r="J236"/>
  <c r="J223"/>
  <c r="BK190"/>
  <c r="J165"/>
  <c r="J526"/>
  <c r="J518"/>
  <c r="BK511"/>
  <c r="BK506"/>
  <c r="J493"/>
  <c r="J470"/>
  <c r="J452"/>
  <c r="BK435"/>
  <c r="J419"/>
  <c r="J406"/>
  <c r="J398"/>
  <c r="BK384"/>
  <c r="BK375"/>
  <c r="J358"/>
  <c r="BK346"/>
  <c r="BK325"/>
  <c r="BK322"/>
  <c r="BK315"/>
  <c r="BK303"/>
  <c r="BK292"/>
  <c r="BK288"/>
  <c r="BK281"/>
  <c r="BK271"/>
  <c r="BK257"/>
  <c r="BK243"/>
  <c r="BK231"/>
  <c r="BK223"/>
  <c r="BK198"/>
  <c r="BK186"/>
  <c r="J177"/>
  <c r="BK163"/>
  <c l="1" r="P473"/>
  <c r="P183"/>
  <c r="P148"/>
  <c r="BK268"/>
  <c r="J268"/>
  <c r="J101"/>
  <c r="BK273"/>
  <c r="J273"/>
  <c r="J102"/>
  <c r="BK283"/>
  <c r="J283"/>
  <c r="J103"/>
  <c r="BK317"/>
  <c r="J317"/>
  <c r="J105"/>
  <c r="BK339"/>
  <c r="J339"/>
  <c r="J107"/>
  <c r="BK392"/>
  <c r="J392"/>
  <c r="J109"/>
  <c r="BK403"/>
  <c r="J403"/>
  <c r="J110"/>
  <c r="BK459"/>
  <c r="J459"/>
  <c r="J112"/>
  <c r="BK503"/>
  <c r="J503"/>
  <c r="J114"/>
  <c r="BK525"/>
  <c r="J525"/>
  <c r="J117"/>
  <c r="R183"/>
  <c r="R148"/>
  <c r="T268"/>
  <c r="T256"/>
  <c r="T273"/>
  <c r="T283"/>
  <c r="T317"/>
  <c r="T296"/>
  <c r="T339"/>
  <c r="T327"/>
  <c r="T392"/>
  <c r="T345"/>
  <c r="T403"/>
  <c r="P459"/>
  <c r="P422"/>
  <c r="P503"/>
  <c r="P525"/>
  <c r="BK183"/>
  <c r="J183"/>
  <c r="J98"/>
  <c r="P268"/>
  <c r="P256"/>
  <c r="P273"/>
  <c r="P283"/>
  <c r="R317"/>
  <c r="R296"/>
  <c r="P339"/>
  <c r="P327"/>
  <c r="P392"/>
  <c r="P345"/>
  <c r="P403"/>
  <c r="R459"/>
  <c r="R422"/>
  <c r="T503"/>
  <c r="T473"/>
  <c r="R520"/>
  <c r="R512"/>
  <c r="R525"/>
  <c r="T183"/>
  <c r="T148"/>
  <c r="R268"/>
  <c r="R256"/>
  <c r="R273"/>
  <c r="R283"/>
  <c r="P317"/>
  <c r="P296"/>
  <c r="R339"/>
  <c r="R327"/>
  <c r="R392"/>
  <c r="R345"/>
  <c r="R403"/>
  <c r="T459"/>
  <c r="T422"/>
  <c r="R503"/>
  <c r="R473"/>
  <c r="BK520"/>
  <c r="J520"/>
  <c r="J116"/>
  <c r="P520"/>
  <c r="P512"/>
  <c r="T520"/>
  <c r="T512"/>
  <c r="T525"/>
  <c r="BK256"/>
  <c r="J256"/>
  <c r="J100"/>
  <c r="BK473"/>
  <c r="J473"/>
  <c r="J113"/>
  <c r="BK253"/>
  <c r="J253"/>
  <c r="J99"/>
  <c r="BK296"/>
  <c r="J296"/>
  <c r="J104"/>
  <c r="BK148"/>
  <c r="BK327"/>
  <c r="J327"/>
  <c r="J106"/>
  <c r="BK345"/>
  <c r="J345"/>
  <c r="J108"/>
  <c r="BK422"/>
  <c r="J422"/>
  <c r="J111"/>
  <c r="BK512"/>
  <c r="J512"/>
  <c r="J115"/>
  <c r="F92"/>
  <c r="J141"/>
  <c r="BF149"/>
  <c r="BF151"/>
  <c r="BF155"/>
  <c r="BF157"/>
  <c r="BF173"/>
  <c r="BF177"/>
  <c r="BF202"/>
  <c r="BF208"/>
  <c r="BF221"/>
  <c r="BF227"/>
  <c r="BF233"/>
  <c r="BF235"/>
  <c r="BF239"/>
  <c r="BF251"/>
  <c r="BF254"/>
  <c r="BF274"/>
  <c r="BF279"/>
  <c r="BF281"/>
  <c r="BF282"/>
  <c r="BF284"/>
  <c r="BF310"/>
  <c r="BF315"/>
  <c r="BF320"/>
  <c r="BF333"/>
  <c r="BF340"/>
  <c r="BF343"/>
  <c r="BF347"/>
  <c r="BF348"/>
  <c r="BF357"/>
  <c r="BF360"/>
  <c r="BF367"/>
  <c r="BF369"/>
  <c r="BF380"/>
  <c r="BF386"/>
  <c r="BF388"/>
  <c r="BF393"/>
  <c r="BF395"/>
  <c r="BF398"/>
  <c r="BF404"/>
  <c r="BF410"/>
  <c r="BF414"/>
  <c r="BF415"/>
  <c r="BF420"/>
  <c r="BF421"/>
  <c r="BF439"/>
  <c r="BF451"/>
  <c r="BF463"/>
  <c r="BF465"/>
  <c r="BF468"/>
  <c r="BF469"/>
  <c r="BF471"/>
  <c r="BF481"/>
  <c r="BF484"/>
  <c r="BF489"/>
  <c r="BF490"/>
  <c r="BF508"/>
  <c r="BF511"/>
  <c r="BF516"/>
  <c r="BF523"/>
  <c r="BF528"/>
  <c r="BF169"/>
  <c r="BF181"/>
  <c r="BF190"/>
  <c r="BF204"/>
  <c r="BF206"/>
  <c r="BF210"/>
  <c r="BF214"/>
  <c r="BF220"/>
  <c r="BF223"/>
  <c r="BF229"/>
  <c r="BF241"/>
  <c r="BF245"/>
  <c r="BF249"/>
  <c r="BF259"/>
  <c r="BF265"/>
  <c r="BF269"/>
  <c r="BF277"/>
  <c r="BF278"/>
  <c r="BF288"/>
  <c r="BF290"/>
  <c r="BF292"/>
  <c r="BF305"/>
  <c r="BF319"/>
  <c r="BF321"/>
  <c r="BF322"/>
  <c r="BF330"/>
  <c r="BF341"/>
  <c r="BF342"/>
  <c r="BF346"/>
  <c r="BF350"/>
  <c r="BF352"/>
  <c r="BF354"/>
  <c r="BF356"/>
  <c r="BF358"/>
  <c r="BF363"/>
  <c r="BF365"/>
  <c r="BF371"/>
  <c r="BF375"/>
  <c r="BF394"/>
  <c r="BF397"/>
  <c r="BF401"/>
  <c r="BF409"/>
  <c r="BF412"/>
  <c r="BF413"/>
  <c r="BF416"/>
  <c r="BF417"/>
  <c r="BF418"/>
  <c r="BF435"/>
  <c r="BF443"/>
  <c r="BF452"/>
  <c r="BF453"/>
  <c r="BF461"/>
  <c r="BF467"/>
  <c r="BF475"/>
  <c r="BF477"/>
  <c r="BF486"/>
  <c r="BF488"/>
  <c r="BF491"/>
  <c r="BF499"/>
  <c r="BF501"/>
  <c r="BF504"/>
  <c r="BF506"/>
  <c r="BF514"/>
  <c r="BF515"/>
  <c r="BF524"/>
  <c r="BF529"/>
  <c r="BF530"/>
  <c r="BF533"/>
  <c r="BF536"/>
  <c r="E85"/>
  <c r="BF161"/>
  <c r="BF163"/>
  <c r="BF165"/>
  <c r="BF167"/>
  <c r="BF179"/>
  <c r="BF184"/>
  <c r="BF194"/>
  <c r="BF200"/>
  <c r="BF216"/>
  <c r="BF219"/>
  <c r="BF263"/>
  <c r="BF267"/>
  <c r="BF270"/>
  <c r="BF280"/>
  <c r="BF297"/>
  <c r="BF299"/>
  <c r="BF307"/>
  <c r="BF324"/>
  <c r="BF337"/>
  <c r="BF353"/>
  <c r="BF359"/>
  <c r="BF361"/>
  <c r="BF379"/>
  <c r="BF381"/>
  <c r="BF382"/>
  <c r="BF396"/>
  <c r="BF400"/>
  <c r="BF402"/>
  <c r="BF407"/>
  <c r="BF411"/>
  <c r="BF423"/>
  <c r="BF425"/>
  <c r="BF427"/>
  <c r="BF433"/>
  <c r="BF437"/>
  <c r="BF447"/>
  <c r="BF455"/>
  <c r="BF457"/>
  <c r="BF460"/>
  <c r="BF462"/>
  <c r="BF466"/>
  <c r="BF470"/>
  <c r="BF472"/>
  <c r="BF474"/>
  <c r="BF479"/>
  <c r="BF482"/>
  <c r="BF487"/>
  <c r="BF493"/>
  <c r="BF497"/>
  <c r="BF510"/>
  <c r="BF517"/>
  <c r="BF518"/>
  <c r="BF519"/>
  <c r="BF521"/>
  <c r="BF526"/>
  <c r="BF534"/>
  <c r="F91"/>
  <c r="BF153"/>
  <c r="BF159"/>
  <c r="BF171"/>
  <c r="BF175"/>
  <c r="BF186"/>
  <c r="BF188"/>
  <c r="BF192"/>
  <c r="BF196"/>
  <c r="BF198"/>
  <c r="BF212"/>
  <c r="BF218"/>
  <c r="BF225"/>
  <c r="BF231"/>
  <c r="BF236"/>
  <c r="BF237"/>
  <c r="BF243"/>
  <c r="BF247"/>
  <c r="BF257"/>
  <c r="BF261"/>
  <c r="BF271"/>
  <c r="BF275"/>
  <c r="BF286"/>
  <c r="BF294"/>
  <c r="BF301"/>
  <c r="BF303"/>
  <c r="BF309"/>
  <c r="BF311"/>
  <c r="BF313"/>
  <c r="BF318"/>
  <c r="BF323"/>
  <c r="BF325"/>
  <c r="BF326"/>
  <c r="BF328"/>
  <c r="BF332"/>
  <c r="BF335"/>
  <c r="BF344"/>
  <c r="BF351"/>
  <c r="BF362"/>
  <c r="BF373"/>
  <c r="BF377"/>
  <c r="BF384"/>
  <c r="BF390"/>
  <c r="BF399"/>
  <c r="BF406"/>
  <c r="BF408"/>
  <c r="BF419"/>
  <c r="BF429"/>
  <c r="BF431"/>
  <c r="BF441"/>
  <c r="BF445"/>
  <c r="BF449"/>
  <c r="BF464"/>
  <c r="BF495"/>
  <c r="BF498"/>
  <c r="BF505"/>
  <c r="BF507"/>
  <c r="BF509"/>
  <c r="BF513"/>
  <c r="BF522"/>
  <c r="BF527"/>
  <c r="BF531"/>
  <c r="BF532"/>
  <c r="BF535"/>
  <c r="F39"/>
  <c i="1" r="BD95"/>
  <c r="BD94"/>
  <c r="W36"/>
  <c i="2" r="F35"/>
  <c i="1" r="AZ95"/>
  <c r="AZ94"/>
  <c i="2" r="J35"/>
  <c i="1" r="AV95"/>
  <c i="2" r="F38"/>
  <c i="1" r="BC95"/>
  <c r="BC94"/>
  <c r="W35"/>
  <c i="2" r="F37"/>
  <c i="1" r="BB95"/>
  <c r="BB94"/>
  <c r="W34"/>
  <c i="2" l="1" r="R147"/>
  <c r="T147"/>
  <c r="P147"/>
  <c i="1" r="AU95"/>
  <c i="2" r="BK147"/>
  <c r="J147"/>
  <c r="J96"/>
  <c r="J30"/>
  <c r="J148"/>
  <c r="J97"/>
  <c i="1" r="AU94"/>
  <c r="AY94"/>
  <c i="2" r="J126"/>
  <c r="BF126"/>
  <c r="J36"/>
  <c i="1" r="AW95"/>
  <c r="AT95"/>
  <c r="AV94"/>
  <c r="AX94"/>
  <c i="2" l="1" r="J120"/>
  <c r="J31"/>
  <c r="J32"/>
  <c i="1" r="AG95"/>
  <c r="AG94"/>
  <c r="AK26"/>
  <c i="2" r="F36"/>
  <c i="1" r="BA95"/>
  <c r="BA94"/>
  <c r="W33"/>
  <c i="2" l="1" r="J41"/>
  <c i="1" r="AN95"/>
  <c r="AG99"/>
  <c r="CD99"/>
  <c r="AW94"/>
  <c r="AK33"/>
  <c i="2" r="J128"/>
  <c i="1" r="AG98"/>
  <c r="CD98"/>
  <c r="AG100"/>
  <c r="CD100"/>
  <c r="AG101"/>
  <c r="CD101"/>
  <c l="1" r="W32"/>
  <c r="AG97"/>
  <c r="AK27"/>
  <c r="AK29"/>
  <c r="AT94"/>
  <c r="AN94"/>
  <c r="AV101"/>
  <c r="BY101"/>
  <c r="AV100"/>
  <c r="BY100"/>
  <c r="AV98"/>
  <c r="BY98"/>
  <c r="AV99"/>
  <c r="BY99"/>
  <c l="1" r="AK32"/>
  <c r="AN101"/>
  <c r="AN99"/>
  <c r="AG103"/>
  <c r="AN100"/>
  <c r="AN98"/>
  <c l="1" r="AK38"/>
  <c r="AN97"/>
  <c l="1" r="AN103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<sst xmlns="http://schemas.openxmlformats.org/spreadsheetml/2006/main">
  <si>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</si>
  <si>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</si>
  <si>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</si>
  <si>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</si>
  <si>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{5b2e3d83-20bf-4cdd-b505-f81ff57021ca}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</si>
  <si>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</si>
  <si>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</si>
  <si>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</si>
  <si>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</si>
  <si>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</si>
  <si>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</si>
  <si>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</si>
  <si>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040-21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</si>
  <si>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</si>
  <si>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</si>
  <si>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maštalí a rozšírenie farmového hnojiska</t>
  </si>
  <si>
    <t>JKSO:</t>
  </si>
  <si>
    <t>KS:</t>
  </si>
  <si>
    <t>Miesto:</t>
  </si>
  <si>
    <t xml:space="preserve"> </t>
  </si>
  <si>
    <t>Dátum:</t>
  </si>
  <si>
    <t>26. 11. 2021</t>
  </si>
  <si>
    <t>Objednávateľ:</t>
  </si>
  <si>
    <t>IČO:</t>
  </si>
  <si>
    <t>IČ DPH:</t>
  </si>
  <si>
    <t>Zhotoviteľ:</t>
  </si>
  <si>
    <t>Vyplň údaj</t>
  </si>
  <si>
    <t>Projektant:</t>
  </si>
  <si>
    <t>Ing. Štefan Ondirko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</si>
  <si>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</si>
  <si>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</si>
  <si>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</si>
  <si>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</si>
  <si>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</si>
  <si>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</si>
  <si>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</si>
  <si>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</si>
  <si>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</si>
  <si>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</si>
  <si>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</si>
  <si>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</si>
  <si>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</si>
  <si>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</si>
  <si>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</si>
  <si>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</si>
  <si>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</si>
  <si>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</si>
  <si>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</si>
  <si>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</si>
  <si>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</si>
  <si>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</si>
  <si>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</si>
  <si>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</si>
  <si>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</si>
  <si>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</si>
  <si>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</si>
  <si>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</si>
  <si>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</si>
  <si>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</si>
  <si>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</si>
  <si>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</si>
  <si>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</si>
  <si>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</si>
  <si>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</si>
  <si>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</si>
  <si>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</si>
  <si>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</si>
  <si>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</si>
  <si>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</si>
  <si>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</si>
  <si>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</si>
  <si>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</si>
  <si>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</si>
  <si>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</si>
  <si>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</si>
  <si>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</si>
  <si>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</si>
  <si>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</si>
  <si>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{00000000-0000-0000-0000-000000000000}</t>
  </si>
  <si>
    <t>/</t>
  </si>
  <si>
    <t>SO-02</t>
  </si>
  <si>
    <t>Kravín</t>
  </si>
  <si>
    <t>STA</t>
  </si>
  <si>
    <t>1</t>
  </si>
  <si>
    <t>{b97fcc2e-b6c3-45f6-aa60-1953b920a76d}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</si>
  <si>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</si>
  <si>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</si>
  <si>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</si>
  <si>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</si>
  <si>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</si>
  <si>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</si>
  <si>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</si>
  <si>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</si>
  <si>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</si>
  <si>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KRYCÍ LIST ROZPOČTU</t>
  </si>
  <si>
    <t>Objekt:</t>
  </si>
  <si>
    <t>SO-02 - Kravín</t>
  </si>
  <si>
    <t>Náklady z rozpočtu</t>
  </si>
  <si>
    <t>REKAPITULÁCIA ROZPOČTU</t>
  </si>
  <si>
    <t>Kód dielu - Popis</t>
  </si>
  <si>
    <t>Cena celkom [EUR]</t>
  </si>
  <si>
    <t>1) Náklady z rozpočtu</t>
  </si>
  <si>
    <t>-1</t>
  </si>
  <si>
    <t>D1 - Rozvádzač RH</t>
  </si>
  <si>
    <t xml:space="preserve">    D1-2 - Rozvádzač RH-výzbroj</t>
  </si>
  <si>
    <t xml:space="preserve">    21-M1 - Elektromontáže - rozvádzač RH</t>
  </si>
  <si>
    <t>D11 - Rozvádzač RIS - úprava + napojenie RH</t>
  </si>
  <si>
    <t xml:space="preserve">    21-M11 - Elektromontáže - rozvádzač RE (RIS)</t>
  </si>
  <si>
    <t xml:space="preserve">    21-M112 - Zemné práce - HR</t>
  </si>
  <si>
    <t>D2 - MX skrinka</t>
  </si>
  <si>
    <t>D5 - Svetelné obvody</t>
  </si>
  <si>
    <t xml:space="preserve">    21-M5 - Elektromontáže - svetelné obvody</t>
  </si>
  <si>
    <t>D6 - Zásuvkové obvody</t>
  </si>
  <si>
    <t xml:space="preserve">    21-M6 - Elektromontáže - zásuvkové obvody</t>
  </si>
  <si>
    <t>D7 - Elektroinštalačný materiál</t>
  </si>
  <si>
    <t xml:space="preserve">    21-M7 - Elektromontáže</t>
  </si>
  <si>
    <t>D7.1 - Elektroinštalačný materiál - Káblové žľaby</t>
  </si>
  <si>
    <t>D8 - Bleskozvodný materiál</t>
  </si>
  <si>
    <t xml:space="preserve">    21-M8 - Elektromontáže - bleskozvod</t>
  </si>
  <si>
    <t>D9 - Hlavná uzemňovacia sústava</t>
  </si>
  <si>
    <t xml:space="preserve">    21-M15 - Zemné práce - hlavná uzemňovacia sústava</t>
  </si>
  <si>
    <t>M - Práce a dodávky M</t>
  </si>
  <si>
    <t xml:space="preserve">    D14 - Dokumentácia</t>
  </si>
  <si>
    <t xml:space="preserve">    95-M - Revízie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</si>
  <si>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</si>
  <si>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</si>
  <si>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</si>
  <si>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</si>
  <si>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</si>
  <si>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</si>
  <si>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</si>
  <si>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</si>
  <si>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</si>
  <si>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</si>
  <si>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</si>
  <si>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</si>
  <si>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</si>
  <si>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</si>
  <si>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</si>
  <si>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</si>
  <si>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</si>
  <si>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</si>
  <si>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</si>
  <si>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</si>
  <si>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</si>
  <si>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</si>
  <si>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D1</t>
  </si>
  <si>
    <t>Rozvádzač RH</t>
  </si>
  <si>
    <t>ROZPOCET</t>
  </si>
  <si>
    <t>M</t>
  </si>
  <si>
    <t>OEZ:44057</t>
  </si>
  <si>
    <t>Nástenná rozvádzačová skriňa, NP66-0806025, resp.ekvivalent</t>
  </si>
  <si>
    <t>ks</t>
  </si>
  <si>
    <t>8</t>
  </si>
  <si>
    <t>4</t>
  </si>
  <si>
    <t>404139877</t>
  </si>
  <si>
    <t>P</t>
  </si>
  <si>
    <t>Poznámka k položke:_x000d_
krytie IP66, RAL 7035, vnútorné použitie, jednokrídlové dvere, V x Š x H 800 x 600 x 250, montážny panel</t>
  </si>
  <si>
    <t>OEZ:44230</t>
  </si>
  <si>
    <t>Montážne úchyty PD-NP66-4ZO8, resp.ekvivalent</t>
  </si>
  <si>
    <t>-1932166855</t>
  </si>
  <si>
    <t>Poznámka k položke:_x000d_
pre NP66, NP55, súprava 4 ks</t>
  </si>
  <si>
    <t>3</t>
  </si>
  <si>
    <t>OEZ:44231</t>
  </si>
  <si>
    <t>Vložka zámku PD-NP-UVD, resp.ekvivalent</t>
  </si>
  <si>
    <t>692598578</t>
  </si>
  <si>
    <t>Poznámka k položke:_x000d_
pre NP66, NP55, vložka "D" pre jazýčkové a rázvorové uzatváranie</t>
  </si>
  <si>
    <t>OEZ:44593</t>
  </si>
  <si>
    <t>Príruba, PD-NP-KD5514, resp.ekvivalent</t>
  </si>
  <si>
    <t>-159811406</t>
  </si>
  <si>
    <t>Poznámka k položke:_x000d_
pre NP66, NP55, NP66-xx-WG, NP55-xx-WG, 550 x 140 mm, pre otvor 520 x 110 mm, pre 2 káblové priechodky</t>
  </si>
  <si>
    <t>5</t>
  </si>
  <si>
    <t>OEZ:44600</t>
  </si>
  <si>
    <t>Káblová priechodka PD-V-CG27-IP66, resp.ekvivalent</t>
  </si>
  <si>
    <t>-1845256732</t>
  </si>
  <si>
    <t>Poznámka k položke:_x000d_
IP66, pre 27 káblov priemerov 4 x 5 ÷ 7, 4 x 8 ÷ 12, 13 x 10 ÷ 14, 4 x 14 ÷ 20, 2 x 20 ÷ 26</t>
  </si>
  <si>
    <t>6</t>
  </si>
  <si>
    <t>OEZ:44601</t>
  </si>
  <si>
    <t>Káblová priechodka PD-V-CG37-IP66, resp.ekvivalent</t>
  </si>
  <si>
    <t>-480913174</t>
  </si>
  <si>
    <t>Poznámka k položke:_x000d_
IP66, pre 37 káblov priemerov 4 x 6 ÷ 10, 14 x 8 ÷ 12, 16 x 10 ÷ 14, 2 x 12 ÷ 18, 1 x 17 ÷ 32</t>
  </si>
  <si>
    <t>7</t>
  </si>
  <si>
    <t>OEZ:33786</t>
  </si>
  <si>
    <t>Distančné stĺpiky PD-QK-D1M51, resp.ekvivalent</t>
  </si>
  <si>
    <t>1119019518</t>
  </si>
  <si>
    <t>Poznámka k položke:_x000d_
závit M5, výška 19 mm, súprava 10 ks, pre QA, NP</t>
  </si>
  <si>
    <t>OEZ:44239</t>
  </si>
  <si>
    <t>Modulárné lišty PD-NP-M08, resp.ekvivalent</t>
  </si>
  <si>
    <t>305982200</t>
  </si>
  <si>
    <t>Poznámka k položke:_x000d_
pre NP66, NP55, výška 800 mm, min. hĺbka 250 mm</t>
  </si>
  <si>
    <t>9</t>
  </si>
  <si>
    <t>OEZ:44257</t>
  </si>
  <si>
    <t>Kryt PD-M-KMV01506, resp.ekvivalent</t>
  </si>
  <si>
    <t>556767214</t>
  </si>
  <si>
    <t>Poznámka k položke:_x000d_
s výrezom 45 mm, výška krytu 150 mm, pre modulárný systém NP66, šírka skrine 600 mm</t>
  </si>
  <si>
    <t>10</t>
  </si>
  <si>
    <t>OEZ:44263</t>
  </si>
  <si>
    <t>Kryt PD-M-KMV02006, resp.ekvivalent</t>
  </si>
  <si>
    <t>2105656156</t>
  </si>
  <si>
    <t>Poznámka k položke:_x000d_
s výrezom 45 mm, výška krytu 200 mm, pre modulárný systém NP66, šírka skrine 600 mm</t>
  </si>
  <si>
    <t>11</t>
  </si>
  <si>
    <t>OEZ:44245</t>
  </si>
  <si>
    <t>Krajné kryty PD-NP-KMK06, resp.ekvivalent</t>
  </si>
  <si>
    <t>-782453478</t>
  </si>
  <si>
    <t>Poznámka k položke:_x000d_
pre NP66, šírka 600 mm, min. hĺbka 250 mm</t>
  </si>
  <si>
    <t>12</t>
  </si>
  <si>
    <t>OEZ:44586</t>
  </si>
  <si>
    <t>Zvislý krajný kryt PD-NP-KMM08, resp.ekvivalent</t>
  </si>
  <si>
    <t>-2060042383</t>
  </si>
  <si>
    <t>13</t>
  </si>
  <si>
    <t>OEZ:44251</t>
  </si>
  <si>
    <t>"U" lišta PD-M-L35-VU06, resp.ekvivalent</t>
  </si>
  <si>
    <t>968141835</t>
  </si>
  <si>
    <t>Poznámka k položke:_x000d_
šírka 35 mm, výška 15 mm, pre NP66, šírka 600 mm</t>
  </si>
  <si>
    <t>14</t>
  </si>
  <si>
    <t>OEZ:44281</t>
  </si>
  <si>
    <t>Prístrojová lišta PD-M-50LP06, resp.ekvivalent</t>
  </si>
  <si>
    <t>-187696231</t>
  </si>
  <si>
    <t>Poznámka k položke:_x000d_
výška lišty 50 mm, pre NP66, šírka 600 mm</t>
  </si>
  <si>
    <t>15</t>
  </si>
  <si>
    <t>OEZ:44287</t>
  </si>
  <si>
    <t>Prístrojová lišta PD-M-130LP06, resp.ekvivalent</t>
  </si>
  <si>
    <t>777456193</t>
  </si>
  <si>
    <t>Poznámka k položke:_x000d_
výška lišty 130 mm, pre NP66, šírka 600 mm</t>
  </si>
  <si>
    <t>16</t>
  </si>
  <si>
    <t>OEZ:44470.1</t>
  </si>
  <si>
    <t>Samolepiaca schránka PD-RB-DVA4PS, resp.ekvivalent</t>
  </si>
  <si>
    <t>606731413</t>
  </si>
  <si>
    <t>Poznámka k položke:_x000d_
plast, pripevnenie - samolepiaca páska, A4</t>
  </si>
  <si>
    <t>17</t>
  </si>
  <si>
    <t>OEZ:39354.1</t>
  </si>
  <si>
    <t>Zaslepenie, šírka 55 modulov, farba sivá, OEZ PD-R-ZAS1000-S, resp.ekvivalent</t>
  </si>
  <si>
    <t>1040607430</t>
  </si>
  <si>
    <t>Poznámka k položke:_x000d_
šírka 55 modulov, farba sivá, pre RZB...,RNB...</t>
  </si>
  <si>
    <t>D1-2</t>
  </si>
  <si>
    <t>Rozvádzač RH-výzbroj</t>
  </si>
  <si>
    <t>18</t>
  </si>
  <si>
    <t>OEZ:41634</t>
  </si>
  <si>
    <t>Istič LTN-2B-1, resp.ekvivalent</t>
  </si>
  <si>
    <t>-828760478</t>
  </si>
  <si>
    <t>Poznámka k položke:_x000d_
In 2 A, Ue AC 230 V / DC 72 V, charakteristika B, 1-pól, Icn 10 kA</t>
  </si>
  <si>
    <t>19</t>
  </si>
  <si>
    <t>OEZ:41636</t>
  </si>
  <si>
    <t>Istič LTN-6B-1, resp.ekvivalent</t>
  </si>
  <si>
    <t>-1616516991</t>
  </si>
  <si>
    <t>Poznámka k položke:_x000d_
Istič####-----####In 6 A, Ue AC 230 V / DC 72 V, charakteristika B, 1-pól, Icn 10 kA</t>
  </si>
  <si>
    <t>OEZ:41655</t>
  </si>
  <si>
    <t>Istič LTN-10C-1, resp.ekvivalent</t>
  </si>
  <si>
    <t>186045550</t>
  </si>
  <si>
    <t>Poznámka k položke:_x000d_
In 10 A, Ue AC 230 V / DC 72 V, charakteristika C, 1-pól, Icn 10 kA</t>
  </si>
  <si>
    <t>21</t>
  </si>
  <si>
    <t>OEZ:41640</t>
  </si>
  <si>
    <t>Istič LTN-16B-1, resp.ekvivalent</t>
  </si>
  <si>
    <t>-404722734</t>
  </si>
  <si>
    <t>Poznámka k položke:_x000d_
Istič####-----####In 16 A, Ue AC 230 V / DC 72 V, charakteristika B, 1-pól, Icn 10 kA</t>
  </si>
  <si>
    <t>22</t>
  </si>
  <si>
    <t>OEZ:41696</t>
  </si>
  <si>
    <t>Istič LTN-10C-1N, resp.ekvivalent</t>
  </si>
  <si>
    <t>-1678895341</t>
  </si>
  <si>
    <t>Poznámka k položke:_x000d_
In 10 A, Ue AC 230 V / DC 72 V, charakteristika C, 1+N-pól, Icn 10 kA</t>
  </si>
  <si>
    <t>23</t>
  </si>
  <si>
    <t>OEZ:41772</t>
  </si>
  <si>
    <t>Istič LTN-16B-3, resp.ekvivalent</t>
  </si>
  <si>
    <t>-2734033</t>
  </si>
  <si>
    <t>Poznámka k položke:_x000d_
In 16 A, Ue AC 230/400 V / DC 216 V, charakteristika B, 3-pól, Icn 10 kA</t>
  </si>
  <si>
    <t>24</t>
  </si>
  <si>
    <t>OEZ:41775</t>
  </si>
  <si>
    <t>Istič LTN-32B-3, resp.ekvivalent</t>
  </si>
  <si>
    <t>-573748559</t>
  </si>
  <si>
    <t>Poznámka k položke:_x000d_
In 32 A, Ue AC 230/400 V / DC 216 V, charakteristika B, 3-pól, Icn 10 kA</t>
  </si>
  <si>
    <t>25</t>
  </si>
  <si>
    <t>OEZ:41776</t>
  </si>
  <si>
    <t>Istič LTN-40B-3, resp.ekvivalent</t>
  </si>
  <si>
    <t>-1651674729</t>
  </si>
  <si>
    <t>Poznámka k položke:_x000d_
In 40 A, Ue AC 230/400 V / DC 216 V, charakteristika B, 3-pól, Icn 10 kA</t>
  </si>
  <si>
    <t>26</t>
  </si>
  <si>
    <t>OEZ:38749</t>
  </si>
  <si>
    <t>Pripojovacie nástavce AS-50-S-AL01</t>
  </si>
  <si>
    <t>1831821474</t>
  </si>
  <si>
    <t>Poznámka k položke:_x000d_
kolík, prierez Cu / Al 2,5 ÷ 50 mm2, pre LTE, LTN, LVN, LST-DC, LFE, LFN, OLE, OLI, OFI100/125, SJB, SJBC, SVBC, SVC, SVM, MSO, MSN, OPVP14</t>
  </si>
  <si>
    <t>27</t>
  </si>
  <si>
    <t>OEZ:45532</t>
  </si>
  <si>
    <t>Spúšť oblúkovej ochrany ARC-16-1N-3M, resp.ekvivalent</t>
  </si>
  <si>
    <t>-459308828</t>
  </si>
  <si>
    <t xml:space="preserve">Poznámka k položke:_x000d_
In 16 A, Un 230 V, 1+N-pól, Šírka  zostavy AFDD 2 moduly</t>
  </si>
  <si>
    <t>28</t>
  </si>
  <si>
    <t>OEZ:38293</t>
  </si>
  <si>
    <t>Prúdový chránič s nadprúdovou ochranou OLI-10B-1N-030A, resp.ekvivalent</t>
  </si>
  <si>
    <t>205453182</t>
  </si>
  <si>
    <t>Poznámka k položke:_x000d_
In 10 A, Ue AC 230 V, charakteristika B, Idn 30 mA, 1+N-pól, Icn 10 kA, typ A</t>
  </si>
  <si>
    <t>29</t>
  </si>
  <si>
    <t>OEZ:42467</t>
  </si>
  <si>
    <t>Prúdový chránič LFN-40-4-030A-G, resp.ekvivalent</t>
  </si>
  <si>
    <t>-591042481</t>
  </si>
  <si>
    <t>Poznámka k položke:_x000d_
In 40 A, Ue AC 230/400 V, Idn 30 mA, 4-pól, Inc 10 kA, typ A, prevedenie G</t>
  </si>
  <si>
    <t>30</t>
  </si>
  <si>
    <t>OEZ:42452</t>
  </si>
  <si>
    <t>Prúdový chránič LFN-40-4-030A, resp.ekvivalent</t>
  </si>
  <si>
    <t>-1441943157</t>
  </si>
  <si>
    <t>Poznámka k položke:_x000d_
In 40 A, Ue AC 230/400 V, Idn 30 mA, 4-pól, Inc 10 kA, typ A</t>
  </si>
  <si>
    <t>31</t>
  </si>
  <si>
    <t>OEZ:42313</t>
  </si>
  <si>
    <t>Napäťová spúšť SV-LT-X400, resp.ekvivalent</t>
  </si>
  <si>
    <t>-1108334485</t>
  </si>
  <si>
    <t>Poznámka k položke:_x000d_
Uc AC 110 - 415 V / DC 110 V, pre LTE, LTN, LVN</t>
  </si>
  <si>
    <t>32</t>
  </si>
  <si>
    <t>OEZ:42297</t>
  </si>
  <si>
    <t>Pomocný spínač PS-LT-1100, resp.ekvivalent</t>
  </si>
  <si>
    <t>561823747</t>
  </si>
  <si>
    <t>Poznámka k položke:_x000d_
1x zapínací kontakt, 1x rozpínací kontakt, pre LTE, LTN, LVN, MSO</t>
  </si>
  <si>
    <t>33</t>
  </si>
  <si>
    <t>OEZ:35681</t>
  </si>
  <si>
    <t>Kolískový prepínač MSK-001-102, resp.ekvivalent</t>
  </si>
  <si>
    <t>388466943</t>
  </si>
  <si>
    <t>Poznámka k položke:_x000d_
Ith 16 A, Ue AC 250 V, DC 12 V, 1x prepínací kontakt, s medzipolohou</t>
  </si>
  <si>
    <t>34</t>
  </si>
  <si>
    <t>OEZ:43273</t>
  </si>
  <si>
    <t>Inštalačný stýkač RSI-32-20-A230, resp.ekvivalent</t>
  </si>
  <si>
    <t>-2101030957</t>
  </si>
  <si>
    <t>Poznámka k položke:_x000d_
Ith 32 A, Uc AC 230 V, 2x zapínací kontakt</t>
  </si>
  <si>
    <t>35</t>
  </si>
  <si>
    <t>55.34.8.230.004</t>
  </si>
  <si>
    <t>Relé do pätice a plošných spojov - 55.34.8.230.0040 - 4P/7A/250V AC, resp.ekvivalent</t>
  </si>
  <si>
    <t>256</t>
  </si>
  <si>
    <t>64</t>
  </si>
  <si>
    <t>1573009344</t>
  </si>
  <si>
    <t>36</t>
  </si>
  <si>
    <t>94.04SPA</t>
  </si>
  <si>
    <t>Pätica pre rele - 94.04, resp.ekvivalent</t>
  </si>
  <si>
    <t>-128109520</t>
  </si>
  <si>
    <t>37</t>
  </si>
  <si>
    <t>094.91.3</t>
  </si>
  <si>
    <t>Vysúvacia spona pre rele - 094.91.3, resp.ekvivalent</t>
  </si>
  <si>
    <t>1308431811</t>
  </si>
  <si>
    <t>38</t>
  </si>
  <si>
    <t>OEZ:43075</t>
  </si>
  <si>
    <t>Časový spínač astro MAA-D16-002-A230, resp.ekvivalent</t>
  </si>
  <si>
    <t>1752235189</t>
  </si>
  <si>
    <t>Poznámka k položke:_x000d_
In 16 A, Uc AC 230 V, 2x prepínací kontakt, týždenný program, šírka 2 moduly, počet kanálov 2, funkcia astro, jazyk CS, EN, DE, PL, RU, IT, FR, ES, PT, NL, DA, FI, NO, SV, TR, záloha chodu</t>
  </si>
  <si>
    <t>39</t>
  </si>
  <si>
    <t>OR-WE-516</t>
  </si>
  <si>
    <t>Elektromer ORNO OR-WE-516, resp.ekvivalent</t>
  </si>
  <si>
    <t>1900338214</t>
  </si>
  <si>
    <t xml:space="preserve">Poznámka k položke:_x000d_
 Elektromer; IP51; RS485 MODBUS RTU; DIN; Iprac.max: 80A; -25÷55°C; 0,4W _x000d_
    certifikát MID_x000d_
    priame meranie_x000d_
 Rozsah počítania 	999999,99kWh _x000d_
 Pracovná teplota 	-25...55°C _x000d_
 Druh výstupu  	RS485 MODBUS RTU a impulzový výstup 1000 imp/ kWh_x000d_
 Stupeň ochrany 	IP51 </t>
  </si>
  <si>
    <t>40</t>
  </si>
  <si>
    <t>XB5AVM3</t>
  </si>
  <si>
    <t>Schneider Harmony XB5-AVM3 Signálka zelená s led, resp.ekvivalent</t>
  </si>
  <si>
    <t>660116218</t>
  </si>
  <si>
    <t>Poznámka k položke:_x000d_
Kód produktu	XB5-AVM3_x000d_
EAN kód	630000548_x000d_
Napětí	230 V_x000d_
Barva	zelená_x000d_
IP	66</t>
  </si>
  <si>
    <t>41</t>
  </si>
  <si>
    <t>XB5AVM4</t>
  </si>
  <si>
    <t>Schneider Harmony XB5-AVM4 Signálka červená s led, resp.ekvivalent</t>
  </si>
  <si>
    <t>247466955</t>
  </si>
  <si>
    <t>Poznámka k položke:_x000d_
Kód produktu	XB5-AVM4_x000d_
EAN kód	3389110903867_x000d_
Napětí	230 V_x000d_
Barva	červená_x000d_
IP	66_x000d_
Montážny priemer 22 mm</t>
  </si>
  <si>
    <t>42</t>
  </si>
  <si>
    <t>XB5AVM5</t>
  </si>
  <si>
    <t>Schneider Harmony XB5-AVM5 Signálka oranžová s led, resp.ekvivalent</t>
  </si>
  <si>
    <t>-568095266</t>
  </si>
  <si>
    <t xml:space="preserve">Poznámka k položke:_x000d_
Výrobca 	SCHNEIDER ELECTRIC_x000d_
Typ kontrolky 	kontrolka_x000d_
Štandard prepínača 	22mm_x000d_
Výrobná séria 	Harmony XB5_x000d_
Pracovná teplota 	-25...70°C_x000d_
Podsvietenie 	ZBVM_x000d_
Rozmery montážneho otvoru 	Ø22mm_x000d_
Stupeň ochrany 	IP66_x000d_
Farba kontrolky 	oranžová_x000d_
Napájacie napätie 	230...240V AC_x000d_
Druh kontrolky 	plochá </t>
  </si>
  <si>
    <t>43</t>
  </si>
  <si>
    <t>ZB5AZ101</t>
  </si>
  <si>
    <t>Schneider Harmony ZB5AZ101 spínacia jednotka, resp.ekvivalent</t>
  </si>
  <si>
    <t>128</t>
  </si>
  <si>
    <t>2081434109</t>
  </si>
  <si>
    <t>Poznámka k položke:_x000d_
1xNO kontakt_x000d_
pre XB5 sériu</t>
  </si>
  <si>
    <t>44</t>
  </si>
  <si>
    <t>XB5KSM</t>
  </si>
  <si>
    <t>Schneider Harmony XB5KSM zvukový signalizátor, resp.ekvivalent</t>
  </si>
  <si>
    <t>1211522013</t>
  </si>
  <si>
    <t>Poznámka k položke:_x000d_
 Výrobca 	SCHNEIDER ELECTRIC 	_x000d_
Typ príslušenstva k prepínačom 	zvukový signalizátor 	_x000d_
Štandard prepínača 	22mm 	_x000d_
Napájacie napätie 	230...240V AC 	_x000d_
Výrobná séria 	XB4, XB5 	_x000d_
Rozmery montážneho otvoru 	Ø22mm 	_x000d_
Spôsob signalizácie 	bzučiak 	_x000d_
Intenzita zvuku 	85dB_x000d_
IP40 conforming to IEC 60529</t>
  </si>
  <si>
    <t>45</t>
  </si>
  <si>
    <t>ZB5AC4</t>
  </si>
  <si>
    <t>Hlavica s hríbom pre tlačidlo Ø22 - ZB5-AC4 - s návratom - červená, resp.ekvivalent</t>
  </si>
  <si>
    <t>-1532402276</t>
  </si>
  <si>
    <t>46</t>
  </si>
  <si>
    <t>ZB5AZ009</t>
  </si>
  <si>
    <t>Montážny prvok ZB5AZ009; 22mm; Harmony XB5; na čelný panel, resp.ekvivalent</t>
  </si>
  <si>
    <t>1264679669</t>
  </si>
  <si>
    <t>47</t>
  </si>
  <si>
    <t>M22-XGPV</t>
  </si>
  <si>
    <t>Ochranná manžeta pre núdzové tlačidlo EATON ELECTRIC M22-XGPV, resp.ekvivalent</t>
  </si>
  <si>
    <t>546106198</t>
  </si>
  <si>
    <t xml:space="preserve">Poznámka k položke:_x000d_
Výrobca: EATON ELECTRIC 	_x000d_
Typ príslušenstva k prepínačom: ochranná manžeta 	_x000d_
Štandard prepínača: 22mm 	_x000d_
Použitie pre bezpečnostné tlačidlá_x000d_
</t>
  </si>
  <si>
    <t>48</t>
  </si>
  <si>
    <t>081.318</t>
  </si>
  <si>
    <t xml:space="preserve">Ochrana napájacieho vedenia 230 V/50 Hz  kombinované zvodiče SPD typ 1 a 2 (B+C)  pre sieť TN-C KIWA PO I 3 R LCF 75kA 280V/25kA, resp.ekvivalent</t>
  </si>
  <si>
    <t>1234560518</t>
  </si>
  <si>
    <t xml:space="preserve">Poznámka k položke:_x000d_
KIWA PO I 3 R LCF 75kA 280V/25kA_x000d_
obj. č. 081.318_x000d_
75 kA (10/350)/3 póly, kombinovaný zvodič B+C_x000d_
vyberateľný modul, optická a diaľková signalizácia poruchy, _x000d_
zostava trojpólového velmi výkonného kombinovaného zvodiča bleskových prúdov,  vysoká zvodová schopnosť zabezpečená výkonnými varistormi, určený k inštalácii do rozvodov nn, na rozhraní zón LPZ 0 a LPZ 1, predovšetkým do hlavných rozvádzačov, k ochrane proti účinkom prepätia pri priamom i nepriamom údere blesku. Vhodný pre rodinné domy, administrativne a priemyselné objekty, popr. do podružných rozvádzačov rozľahlých objektov._x000d_
_x000d_
_x000d_
</t>
  </si>
  <si>
    <t>49</t>
  </si>
  <si>
    <t>10005806.00</t>
  </si>
  <si>
    <t>Prepojovací mostík - farba modrá SEZ DK 7/N, resp.ekvivalent</t>
  </si>
  <si>
    <t>-1004776625</t>
  </si>
  <si>
    <t xml:space="preserve">Poznámka k položke:_x000d_
Prepojovací mostík - farba modrá SEZ DK 7/N_x000d_
Počet svoriek: 7_x000d_
Prúd: 63 A_x000d_
Napätie: 660 V_x000d_
Max. prierez vodiča (mm2): 16 mm2 pevný/10 mm2 lanko_x000d_
Skrutky mostíkov: M5_x000d_
Norma: STN EN 60947-7-1_x000d_
</t>
  </si>
  <si>
    <t>50</t>
  </si>
  <si>
    <t>10005809.00</t>
  </si>
  <si>
    <t>Prepojovací mostík - farba modrá SEZ DK 12/N, resp.ekvivalent</t>
  </si>
  <si>
    <t>202660661</t>
  </si>
  <si>
    <t xml:space="preserve">Poznámka k položke:_x000d_
Prepojovací mostík - farba modrá SEZ DK 12/N_x000d_
Počet svoriek: 12_x000d_
Prúd: 63 A_x000d_
Napätie: 660 V_x000d_
Max. prierez vodiča (mm2): 16 mm2 pevný/10 mm2 lanko_x000d_
Skrutky mostíkov: M5_x000d_
Norma: STN EN 60947-7-1_x000d_
</t>
  </si>
  <si>
    <t>51</t>
  </si>
  <si>
    <t>10004223.00</t>
  </si>
  <si>
    <t>Radová svornica SEZ DK RS 10/2 - sivá, resp. ekvivalent</t>
  </si>
  <si>
    <t>-47415556</t>
  </si>
  <si>
    <t xml:space="preserve">Poznámka k položke:_x000d_
Radová svornica SEZ DK RS 10/2 - sivá_x000d_
Prúd: 61 A_x000d_
Napätie: 800 V_x000d_
IP: 20_x000d_
Max. prierez vodiča (mm2): 0,35 ÷ 10 mm2 pevný/0,5 ÷ 6 mm2 lanko_x000d_
_x000d_
</t>
  </si>
  <si>
    <t>52</t>
  </si>
  <si>
    <t>10004230.00</t>
  </si>
  <si>
    <t>Príložka SEZ DK PRS/2 - sivá, resp. ekvivalent</t>
  </si>
  <si>
    <t>2108677526</t>
  </si>
  <si>
    <t xml:space="preserve">Poznámka k položke:_x000d_
PRÍLOŽKA PRE RADOVÉ SVORNICE RS 2,5 až RS10_x000d_
Príložka SEZ DK PRS/2 - sivá_x000d_
_x000d_
_x000d_
</t>
  </si>
  <si>
    <t>53</t>
  </si>
  <si>
    <t>10001477.00</t>
  </si>
  <si>
    <t>Koncová zvierka SEZ DK RSD-88, resp. ekvivalent</t>
  </si>
  <si>
    <t>-1607960052</t>
  </si>
  <si>
    <t xml:space="preserve">Poznámka k položke:_x000d_
KONCOVÁ ZVIERKA PRE RADOVÉ SVORNICE RS25_x000d_
SEZ DK RSD-88_x000d_
_x000d_
</t>
  </si>
  <si>
    <t>54</t>
  </si>
  <si>
    <t>10002822.00</t>
  </si>
  <si>
    <t>Prepojovací mostík pre 2 svornice + skrutky SEZ DK P 10/2, resp. ekvivalent</t>
  </si>
  <si>
    <t>949433772</t>
  </si>
  <si>
    <t xml:space="preserve">Poznámka k položke:_x000d_
Prepojovací mostík pre 2 svornice + skrutky pre RS10_x000d_
SEZ DK P 10/2_x000d_
_x000d_
</t>
  </si>
  <si>
    <t>21-M1</t>
  </si>
  <si>
    <t>Elektromontáže - rozvádzač RH</t>
  </si>
  <si>
    <t>55</t>
  </si>
  <si>
    <t>K</t>
  </si>
  <si>
    <t>2101900031</t>
  </si>
  <si>
    <t>Montáž oceľoplechovej rozvodnice do váhy 100 kg</t>
  </si>
  <si>
    <t>-419477423</t>
  </si>
  <si>
    <t>Poznámka k položke:_x000d_
Vrátane osadenia výzbroje, ukončenia a zapojenia kabeláže, atest</t>
  </si>
  <si>
    <t>D11</t>
  </si>
  <si>
    <t>Rozvádzač RIS - úprava + napojenie RH</t>
  </si>
  <si>
    <t>56</t>
  </si>
  <si>
    <t>KPE000000102</t>
  </si>
  <si>
    <t>Kábel pevný CYKY-J 4x10 pvc čierny</t>
  </si>
  <si>
    <t>m</t>
  </si>
  <si>
    <t>37089629</t>
  </si>
  <si>
    <t xml:space="preserve">Poznámka k položke:_x000d_
Konštrukcia kábla - medené jadro, PVC izolácia, výplňový obal, PVC plásť.Rozsah pracovných teplôt od -15 °C do +70°C._x000d_
Alternat. kábel pevný AYKY-J 4x25  pvc čierny - 2,776€ /m_x000d_
</t>
  </si>
  <si>
    <t>57</t>
  </si>
  <si>
    <t>OEZ3NP1123-1CA23</t>
  </si>
  <si>
    <t>Poistkový odpínač 3NP1123-1CA23 (náhrada za FH000-3L/T), resp. ekvivalent</t>
  </si>
  <si>
    <t>-1340341274</t>
  </si>
  <si>
    <t>Poznámka k položke:_x000d_
Ie 160 A (240 A/ZP000), Ue 690 V, 3-pól. prevedenie so signalizáciou stavu poistiek, strmeňové svorky 1,5 ÷ 50 mm2</t>
  </si>
  <si>
    <t>58</t>
  </si>
  <si>
    <t>OEZ3NP1923-1DA00</t>
  </si>
  <si>
    <t>Kryci rám 3NP1923-1DA00 (náhrada za OD-FH000-Z3), resp. ekvivalent</t>
  </si>
  <si>
    <t>-1421705114</t>
  </si>
  <si>
    <t>Poznámka k položke:_x000d_
ochrana pred nebezpečným dotykom pre 3NP1123-1CA23</t>
  </si>
  <si>
    <t>59</t>
  </si>
  <si>
    <t>OEZ3NP1923-1BD00</t>
  </si>
  <si>
    <t>Pripojovací nadstavec 3NP1923-1BD00 ( náhrada za CS-FH000-1NP95), resp. ekvivalent</t>
  </si>
  <si>
    <t>-297914798</t>
  </si>
  <si>
    <t>Poznámka k položke:_x000d_
s priamym príznakom, prierez Cu/Al 16 ÷ 95 mm2, pre 3NP1123.., OPVP22, súprava 3 ks</t>
  </si>
  <si>
    <t>60</t>
  </si>
  <si>
    <t>OEZ:40484</t>
  </si>
  <si>
    <t>Nožové poistkové vložky PNA000 (náhrada za PLNA000) 40A gG, resp. ekvivalent</t>
  </si>
  <si>
    <t>-1061235293</t>
  </si>
  <si>
    <t>Poznámka k položke:_x000d_
Un AC 500 V / DC 250 V, veľkosť 000, gG - charakteristika pre všeobecné použitie, Cd/Pb free_x000d_
3ks rezerva</t>
  </si>
  <si>
    <t>61</t>
  </si>
  <si>
    <t>5575</t>
  </si>
  <si>
    <t>Výstražná fólia - 330x0,1mm/100m</t>
  </si>
  <si>
    <t>-1559536840</t>
  </si>
  <si>
    <t>21-M11</t>
  </si>
  <si>
    <t>Elektromontáže - rozvádzač RE (RIS)</t>
  </si>
  <si>
    <t>62</t>
  </si>
  <si>
    <t>210100102.S</t>
  </si>
  <si>
    <t>Ukončenie Cu a Al drôtov a lán včítane zapojenie, jedna žila, vodič s prierezom do 50 mm2</t>
  </si>
  <si>
    <t>-305163165</t>
  </si>
  <si>
    <t>63</t>
  </si>
  <si>
    <t>210120106.S</t>
  </si>
  <si>
    <t>Poistka nožová veľkost 000 do 160A 500 V</t>
  </si>
  <si>
    <t>-2044354987</t>
  </si>
  <si>
    <t>21027129201</t>
  </si>
  <si>
    <t>Úprava v rozvádzači</t>
  </si>
  <si>
    <t>1000149244</t>
  </si>
  <si>
    <t>Poznámka k položke:_x000d_
vrátane prepojov a montáže</t>
  </si>
  <si>
    <t>21-M112</t>
  </si>
  <si>
    <t>Zemné práce - HR</t>
  </si>
  <si>
    <t>65</t>
  </si>
  <si>
    <t>210800156.S</t>
  </si>
  <si>
    <t>Kábel medený uložený pevne CYKY 450/750 V 4x10</t>
  </si>
  <si>
    <t>511707583</t>
  </si>
  <si>
    <t>66</t>
  </si>
  <si>
    <t>345710005500</t>
  </si>
  <si>
    <t>Rúrka ohybná dvojplášťová HDPE, KOPOFLEX BA KF 09040 BA, D 40, KOPOS</t>
  </si>
  <si>
    <t>1697941530</t>
  </si>
  <si>
    <t>Poznámka k položke:_x000d_
Balenie: /50/3000 m</t>
  </si>
  <si>
    <t>67</t>
  </si>
  <si>
    <t>460200164.S</t>
  </si>
  <si>
    <t>Hĺbenie káblovej ryhy ručne 35 cm širokej a 80 cm hlbokej, v zemine triedy 4</t>
  </si>
  <si>
    <t>695015277</t>
  </si>
  <si>
    <t>68</t>
  </si>
  <si>
    <t>460420325</t>
  </si>
  <si>
    <t>Zriadenie kábl. lôžka z preos. zem. so zakrytím bet. dosk. 50x20x4 cm kladenými v smere kábla</t>
  </si>
  <si>
    <t>1734064354</t>
  </si>
  <si>
    <t>69</t>
  </si>
  <si>
    <t>5833110300</t>
  </si>
  <si>
    <t>Kamenivo ťažené drobné 0-1 n</t>
  </si>
  <si>
    <t>t</t>
  </si>
  <si>
    <t>-968039029</t>
  </si>
  <si>
    <t>70</t>
  </si>
  <si>
    <t>5922763200</t>
  </si>
  <si>
    <t>Tvárnica priekopová a melioračná-betónová doska obkladová TBM 42-50 50x25x6</t>
  </si>
  <si>
    <t>-546677314</t>
  </si>
  <si>
    <t>71</t>
  </si>
  <si>
    <t>460490012.S</t>
  </si>
  <si>
    <t>Rozvinutie a uloženie výstražnej fólie z PE do ryhy, šírka do 33 cm</t>
  </si>
  <si>
    <t>1036157265</t>
  </si>
  <si>
    <t>72</t>
  </si>
  <si>
    <t>460120002</t>
  </si>
  <si>
    <t>Zásyp jamy so zhutnením a s úpravou povrchu, zemina triedy 3 - 4</t>
  </si>
  <si>
    <t>m3</t>
  </si>
  <si>
    <t>-404303479</t>
  </si>
  <si>
    <t>D2</t>
  </si>
  <si>
    <t>MX skrinka</t>
  </si>
  <si>
    <t>73</t>
  </si>
  <si>
    <t>OEZ:44385</t>
  </si>
  <si>
    <t>Nástenná rozvodnica, RZI-N-1T12, resp. ekvivalent</t>
  </si>
  <si>
    <t>655966523</t>
  </si>
  <si>
    <t>Poznámka k položke:_x000d_
pre nástennú montáž, krytie IP65, priehľadné dvere, počet radov 1, počet modulov v rade 12, PE+N, farba sivá, materiál ABS</t>
  </si>
  <si>
    <t>74</t>
  </si>
  <si>
    <t>081.320</t>
  </si>
  <si>
    <t xml:space="preserve">Ochrana napájacieho vedenia 230 V/50 Hz  kombinované zvodiče SPD typ 1 a 2 (B+C)  pre sieť TN-S KIWA PO I 1+1m R LCF 50kA 280V/25kA, resp.ekvivalent</t>
  </si>
  <si>
    <t>-1650409700</t>
  </si>
  <si>
    <t xml:space="preserve">Poznámka k položke:_x000d_
KIWA PO I 1+1m R LCF 50kA 280V/25kA_x000d_
obj. č. 081.320_x000d_
50 kA (10/350)/2 póly, kombinovaný zvodič B+C_x000d_
vyberateľný modul, optická a diaľková signalizácia poruchy, _x000d_
zostava dvojpólového velmi výkonného kombinovaného zvodiča bleskových prúdov,  vysoká zvodová schopnosť zabezpečená výkonnými varistormi, určený k inštalácii do rozvodov nn, na rozhraní zón LPZ 0 a LPZ 1, predovšetkým do hlavných rozvádzačov, k ochrane proti účinkom prepätia pri priamom i nepriamom údere blesku. Vhodný pre rodinné domy, administrativne a priemyselné objekty, popr. do podružných rozvádzačov rozľahlých objektov._x000d_
_x000d_
_x000d_
</t>
  </si>
  <si>
    <t>75</t>
  </si>
  <si>
    <t>-793608274</t>
  </si>
  <si>
    <t>76</t>
  </si>
  <si>
    <t>-1728599010</t>
  </si>
  <si>
    <t>77</t>
  </si>
  <si>
    <t>-1873371519</t>
  </si>
  <si>
    <t>78</t>
  </si>
  <si>
    <t>210193202.S</t>
  </si>
  <si>
    <t>Domova rozvodnica do 18 M povrchová montáž IP 65</t>
  </si>
  <si>
    <t>1651139926</t>
  </si>
  <si>
    <t>Poznámka k položke:_x000d_
Vrátane osadenia výzbroje a príslušenstva, ukončenia a zapojenia kabeláže, atest</t>
  </si>
  <si>
    <t>D5</t>
  </si>
  <si>
    <t>Svetelné obvody</t>
  </si>
  <si>
    <t>79</t>
  </si>
  <si>
    <t>LIGHT1 light1.67.</t>
  </si>
  <si>
    <t>LED SVIETIDLO STROPNÉ, LIGHT1 light1.67.C, 67W, 9219 lm</t>
  </si>
  <si>
    <t>1498821562</t>
  </si>
  <si>
    <t xml:space="preserve">Poznámka k položke:_x000d_
Uvedená cena je len orientačná!_x000d_
Dodávka investora, resp. farmtec.cz_x000d_
Označenie A1_x000d_
číslo produktu: LIGHT1 light1.67.C, 67W, 9219 lm_x000d_
</t>
  </si>
  <si>
    <t>80</t>
  </si>
  <si>
    <t>8596099025236</t>
  </si>
  <si>
    <t>LED SVIETIDLO NÁSTENNÉ - REFLEKTOR, MODUS RH100AS4/ND (náhrada za RX120AS4/ND, MODUS RX120), asymetrická optika, 4000K LED, CRI 80, resp.ekvivalent</t>
  </si>
  <si>
    <t>-7951991</t>
  </si>
  <si>
    <t xml:space="preserve">Poznámka k položke:_x000d_
Označenie: B_x000d_
číslo produktu: RH100AS4/ND_x000d_
náhrada za RX120AS4/ND_x000d_
</t>
  </si>
  <si>
    <t>81</t>
  </si>
  <si>
    <t>OZN/ECL/1W/C/3/SA</t>
  </si>
  <si>
    <t>MODUS ECONOMIC LED SA, 3 hod, 1W, IP65, univ. piktogram , svietidlo núdzoveho osvetlenia s akumulátorom, resp.ekvivalent</t>
  </si>
  <si>
    <t>1353211895</t>
  </si>
  <si>
    <t>Poznámka k položke:_x000d_
ECONOMIC LED SA, 3 hod, IP65, univ. piktogram_x000d_
Môže byť zapojené v režime stále svietiace SA aj svietiace pri výpadku SE</t>
  </si>
  <si>
    <t>82</t>
  </si>
  <si>
    <t>OZN/HHP/6x1W/B/3/</t>
  </si>
  <si>
    <t xml:space="preserve">MODUS HELIOS HHP 6x1W LED  920 lm PREMIUM IP65 3h , svítící při výpadku, čirý kryt , autotest, resp.ekvivalent</t>
  </si>
  <si>
    <t>-1786642392</t>
  </si>
  <si>
    <t xml:space="preserve">Poznámka k položke:_x000d_
OZN/HHP/6x1W/B/3/SE/AT/TR_x000d_
</t>
  </si>
  <si>
    <t>83</t>
  </si>
  <si>
    <t>137.3312P</t>
  </si>
  <si>
    <t>SPÍNAČ "STLAČ" SCAME PROTECTA 137.3312P, resp.ekvivalent</t>
  </si>
  <si>
    <t>-1926781726</t>
  </si>
  <si>
    <t xml:space="preserve">Poznámka k položke:_x000d_
SPÍNAČ 137.3312P_x000d_
Zap.tlač.ovládač STLAC 20A PO_x000d_
Pre ovládanie zvinovacej plachty (2ks, ovládanie hore a dole), pred montážov a zapojením nutné overiť spôsob ovládania a požiadavky na napájanie!_x000d_
</t>
  </si>
  <si>
    <t>84</t>
  </si>
  <si>
    <t>137.3222</t>
  </si>
  <si>
    <t>Dvojitý striedavý prepínač rad.6 20A SCAME PROTECTA 137.3222, resp.ekvivalent</t>
  </si>
  <si>
    <t>-433825229</t>
  </si>
  <si>
    <t>Poznámka k položke:_x000d_
DVOJPÓLOVÝ SPÍNAČ 137.3222_x000d_
Kód produktu: 137.3222 (Vypínače)_x000d_
Dvojitý striedavý prepínač rad.6 20A</t>
  </si>
  <si>
    <t>85</t>
  </si>
  <si>
    <t>137.101</t>
  </si>
  <si>
    <t>Krabica pre 1 spínač na omietku SCAME PROTECTA 137.101, resp.ekvivalent</t>
  </si>
  <si>
    <t>-289785284</t>
  </si>
  <si>
    <t>86</t>
  </si>
  <si>
    <t>137.102</t>
  </si>
  <si>
    <t>Krabica pre 2 spínače na omietku SCAME PROTECTA 137.102, resp.ekvivalent</t>
  </si>
  <si>
    <t>-1088912626</t>
  </si>
  <si>
    <t>87</t>
  </si>
  <si>
    <t>069740</t>
  </si>
  <si>
    <t>Čidlo pohybu - LEGRAND Plexo 069740 - 360° stropné - sivá - IP55, resp.ekvivalent</t>
  </si>
  <si>
    <t>-1178768281</t>
  </si>
  <si>
    <t xml:space="preserve">Poznámka k položke:_x000d_
LEGRAND - Plexo - 0 697 40 - PIR SENZ. 360°, SIV. IP55_x000d_
Kód    069740_x000d_
EAN    3245060697402_x000d_
Možnosť nástennej a stropnej montáže</t>
  </si>
  <si>
    <t>88</t>
  </si>
  <si>
    <t>221-413</t>
  </si>
  <si>
    <t>Svorka WAGO 221-413 - 3x0,2-4mm2 - 32A/450V, resp. ekvivalent</t>
  </si>
  <si>
    <t>73936736</t>
  </si>
  <si>
    <t>Poznámka k položke:_x000d_
WAGO 221 - Spojovacia svorka COMPACT - Pre všetky druhy vodičov_x000d_
 - Menovitý prúd: 32A_x000d_
- Menovité napätie: 450V_x000d_
- Plochá konštrukcia_x000d_
- Ľahšia manipulácia_x000d_
- Pevný aj lankový vodič do 4mm2_x000d_
- Dva skúšobné otvory_x000d_
- Individuálne kombinovateľné prierezy a druhy vodičov</t>
  </si>
  <si>
    <t>89</t>
  </si>
  <si>
    <t>221-415</t>
  </si>
  <si>
    <t>Svorka WAGO 221-415 - 5x0,2-4mm2 - 32A/450V, resp. ekvivalent</t>
  </si>
  <si>
    <t>1090111799</t>
  </si>
  <si>
    <t>21-M5</t>
  </si>
  <si>
    <t>Elektromontáže - svetelné obvody</t>
  </si>
  <si>
    <t>90</t>
  </si>
  <si>
    <t>210110016.S</t>
  </si>
  <si>
    <t>Tlačítko - radenie 1/0 nástenný IP 55, vrátane zapojenia</t>
  </si>
  <si>
    <t>-1480814143</t>
  </si>
  <si>
    <t>91</t>
  </si>
  <si>
    <t>210110015.S</t>
  </si>
  <si>
    <t>Dvojitý striedavý prepínač - radenie 6+6, nástenný IP 55, vrátane zapojenia</t>
  </si>
  <si>
    <t>-1042081937</t>
  </si>
  <si>
    <t>92</t>
  </si>
  <si>
    <t>210110095</t>
  </si>
  <si>
    <t>Spínače snímač pohybu - zapojenie a montáž</t>
  </si>
  <si>
    <t>-1496253451</t>
  </si>
  <si>
    <t>93</t>
  </si>
  <si>
    <t>210201345.S</t>
  </si>
  <si>
    <t>Zapojenie svietidla IP65, LED, priemyselné stropného - nástenného</t>
  </si>
  <si>
    <t>566024652</t>
  </si>
  <si>
    <t>94</t>
  </si>
  <si>
    <t>210201500</t>
  </si>
  <si>
    <t>Zapojenie svietidla 1x svetelný zdroj, núdzového - núdzový režim</t>
  </si>
  <si>
    <t>-1760809930</t>
  </si>
  <si>
    <t>95</t>
  </si>
  <si>
    <t>210201901.S</t>
  </si>
  <si>
    <t>Montáž svietidla interiérového na stenu do 1,0 kg</t>
  </si>
  <si>
    <t>-1063566001</t>
  </si>
  <si>
    <t>96</t>
  </si>
  <si>
    <t>210201913</t>
  </si>
  <si>
    <t>Montáž svietidla interiérového na strop do 5 kg</t>
  </si>
  <si>
    <t>-2079479086</t>
  </si>
  <si>
    <t>97</t>
  </si>
  <si>
    <t>210201923.S</t>
  </si>
  <si>
    <t>Montáž svietidla exterierového na stenu do 5 kg</t>
  </si>
  <si>
    <t>-311887247</t>
  </si>
  <si>
    <t>98</t>
  </si>
  <si>
    <t>210292041</t>
  </si>
  <si>
    <t>Preskúšanie svetelného alebo zásuvkového okruhu sprevádzkovaním</t>
  </si>
  <si>
    <t>-1427568582</t>
  </si>
  <si>
    <t>D6</t>
  </si>
  <si>
    <t>Zásuvkové obvody</t>
  </si>
  <si>
    <t>99</t>
  </si>
  <si>
    <t>137.4411</t>
  </si>
  <si>
    <t>Zásuvka 2P+E 16A FRENCH IP66 NO SCAME PROTECTA 137.4411, resp.ekvivalent</t>
  </si>
  <si>
    <t>1653653110</t>
  </si>
  <si>
    <t>Poznámka k položke:_x000d_
ZÁSUVKA FRANCÚZSKY ŠTANDARD 137.4411_x000d_
SCAME PROTECTA 137.4411</t>
  </si>
  <si>
    <t>100</t>
  </si>
  <si>
    <t>137.6411</t>
  </si>
  <si>
    <t>Zásuvka 2P+E 16A FRENCH IP66 NO SCAME PROTECTA 137.6411, kompletná zásuvka s krabicou, resp.ekvivalent</t>
  </si>
  <si>
    <t>-1480748240</t>
  </si>
  <si>
    <t>Poznámka k položke:_x000d_
ZÁSUVKA FRANCÚZSKY ŠTANDARD 137.6411_x000d_
SCAME PROTECTA 137.6411</t>
  </si>
  <si>
    <t>101</t>
  </si>
  <si>
    <t>334863988</t>
  </si>
  <si>
    <t>102</t>
  </si>
  <si>
    <t>10001641.00</t>
  </si>
  <si>
    <t>Zásuvka nástenná 16A/400V/5P IP67 - IZG 1653 (SEZ DK), resp. ekvivalent</t>
  </si>
  <si>
    <t>116671952</t>
  </si>
  <si>
    <t xml:space="preserve">Poznámka k položke:_x000d_
Objednávacie číslo: 10001641.00 Napätie/voltage: 400V Druh: Zásuvky nástenné (typy "IZ") Prúd: 16 A Prevedenie: 5-pól Krytie: IP 67 </t>
  </si>
  <si>
    <t>103</t>
  </si>
  <si>
    <t>10001643.00</t>
  </si>
  <si>
    <t>Zásuvka nástenná 32A/400V/5P IP67 - IZG 3253 (SEZ DK), resp. ekvivalent</t>
  </si>
  <si>
    <t>988377051</t>
  </si>
  <si>
    <t xml:space="preserve">Poznámka k položke:_x000d_
Objednávacie číslo: 10001643.00_x000d_
Napätie/voltage: 400V _x000d_
Druh: Zásuvky nástenné (typy "IZ") _x000d_
Prúd: 32 A_x000d_
Prevedenie: 5-pól_x000d_
Krytie: IP 67 </t>
  </si>
  <si>
    <t>104</t>
  </si>
  <si>
    <t>310633</t>
  </si>
  <si>
    <t>Protipožiarny tmel HILTI CP 601S 310ML biel., resp. ekvivalent</t>
  </si>
  <si>
    <t>82593843</t>
  </si>
  <si>
    <t>Poznámka k položke:_x000d_
Obsah patróny/fóliového balenia 	310 ml</t>
  </si>
  <si>
    <t>21-M6</t>
  </si>
  <si>
    <t>Elektromontáže - zásuvkové obvody</t>
  </si>
  <si>
    <t>105</t>
  </si>
  <si>
    <t>210111032.S</t>
  </si>
  <si>
    <t>Zásuvka dvojnásobná na povrchovú montáž IP 44, 250V / 16A, vrátane zapojenia 2 x 2P + PE</t>
  </si>
  <si>
    <t>-423916311</t>
  </si>
  <si>
    <t>106</t>
  </si>
  <si>
    <t>210111033.S</t>
  </si>
  <si>
    <t>Zásuvka na povrchovú montáž IP 55, 250V / 16A, vrátane zapojenia 2P + PE</t>
  </si>
  <si>
    <t>-1733290577</t>
  </si>
  <si>
    <t>107</t>
  </si>
  <si>
    <t>210111113.S</t>
  </si>
  <si>
    <t>Priemyslová zásuvka nástenná CEE 400 V / 16 A vrátane zapojenia, IZG 1643, 3P + PE, IZG 1653, 3P + N + PE</t>
  </si>
  <si>
    <t>382897411</t>
  </si>
  <si>
    <t>108</t>
  </si>
  <si>
    <t>210111114.S</t>
  </si>
  <si>
    <t>Priemyslová zásuvka nástenná CEE 400 V / 32 A vrátane zapojenia, IZG 3243, 3P + PE, IZG 3253, 3P + N + PE</t>
  </si>
  <si>
    <t>2129989249</t>
  </si>
  <si>
    <t>109</t>
  </si>
  <si>
    <t>-1865865039</t>
  </si>
  <si>
    <t>D7</t>
  </si>
  <si>
    <t>Elektroinštalačný materiál</t>
  </si>
  <si>
    <t>110</t>
  </si>
  <si>
    <t>341110000800.S</t>
  </si>
  <si>
    <t>Kábel medený CYKY-J 3x2,5 mm2</t>
  </si>
  <si>
    <t>-1418343768</t>
  </si>
  <si>
    <t>111</t>
  </si>
  <si>
    <t>341110002000.S</t>
  </si>
  <si>
    <t>Kábel medený CYKY-J 5x2,5 mm2</t>
  </si>
  <si>
    <t>1586994418</t>
  </si>
  <si>
    <t>112</t>
  </si>
  <si>
    <t>KPE000000109</t>
  </si>
  <si>
    <t>Kábel pevný CYKY-J 5x6 pvc čierny</t>
  </si>
  <si>
    <t>1033063887</t>
  </si>
  <si>
    <t>Poznámka k položke:_x000d_
Konštrukcia kábla - medené jadro, PVC izolácia, výplňový obal, PVC plásť.</t>
  </si>
  <si>
    <t>113</t>
  </si>
  <si>
    <t>341610014300.S</t>
  </si>
  <si>
    <t>Kábel medený bezhalogenový N2XH-J 3x1,5 mm2</t>
  </si>
  <si>
    <t>-180326681</t>
  </si>
  <si>
    <t>114</t>
  </si>
  <si>
    <t>341610014400.S</t>
  </si>
  <si>
    <t>Kábel medený bezhalogenový N2XH-J 3x2,5 mm2</t>
  </si>
  <si>
    <t>-54062408</t>
  </si>
  <si>
    <t>115</t>
  </si>
  <si>
    <t>341610016800.S</t>
  </si>
  <si>
    <t>Kábel medený bezhalogenový N2XH-J 5x1,5 mm2</t>
  </si>
  <si>
    <t>-1526217511</t>
  </si>
  <si>
    <t>116</t>
  </si>
  <si>
    <t>341610016900.S</t>
  </si>
  <si>
    <t>Kábel medený bezhalogenový N2XH-J 5x2,5 mm2</t>
  </si>
  <si>
    <t>91801811</t>
  </si>
  <si>
    <t>117</t>
  </si>
  <si>
    <t>KPE000000039</t>
  </si>
  <si>
    <t>Kábel pevný N2XH-J 5x6 bezhalogénový čierny</t>
  </si>
  <si>
    <t>842822624</t>
  </si>
  <si>
    <t>Poznámka k položke:_x000d_
Medený vodič, izolácia zo zosieťovaného polyetylénu, výplňová vrstva z bezhalogénovej oheň nešíriacej zmesi, plášť z bezhalogénovej oheň nešíriacej zmesi</t>
  </si>
  <si>
    <t>118</t>
  </si>
  <si>
    <t>341610017300.S</t>
  </si>
  <si>
    <t>Kábel medený bezhalogenový N2XH-J 7x1,5 mm2</t>
  </si>
  <si>
    <t>1927859264</t>
  </si>
  <si>
    <t>119</t>
  </si>
  <si>
    <t>038947</t>
  </si>
  <si>
    <t>Elektroinštalačná rúrka ohybná, bezhalogénová, HFX 320N D25 -25°C+105°C HF-biela, resp. ekvivalent</t>
  </si>
  <si>
    <t>116027797</t>
  </si>
  <si>
    <t>120</t>
  </si>
  <si>
    <t>080821</t>
  </si>
  <si>
    <t>Elektroinštalačná rúrka ohybná, bezhalogénová, HFX 320N D32 -25°C+105°C sv.šedá, resp. ekvivalent</t>
  </si>
  <si>
    <t>-878688178</t>
  </si>
  <si>
    <t>121</t>
  </si>
  <si>
    <t>087180</t>
  </si>
  <si>
    <t xml:space="preserve">Elektroinštalačná rúrka pevná, bezhalog.,  HFIR 320N D25 -25°C+105°C HF, 3m - biela, resp. ekvivalent</t>
  </si>
  <si>
    <t>-1450268709</t>
  </si>
  <si>
    <t>122</t>
  </si>
  <si>
    <t>038597</t>
  </si>
  <si>
    <t>Príchytka - HFCL 25 - biela, resp. ekvivalent</t>
  </si>
  <si>
    <t>-19610636</t>
  </si>
  <si>
    <t>123</t>
  </si>
  <si>
    <t>038598</t>
  </si>
  <si>
    <t>Príchytka - HFCL 32 - biela, resp. ekvivalent</t>
  </si>
  <si>
    <t>1848000693</t>
  </si>
  <si>
    <t>124</t>
  </si>
  <si>
    <t>038572</t>
  </si>
  <si>
    <t>Spojka - HFSM 25 LG nasúvacia - biela, resp. ekvivalent</t>
  </si>
  <si>
    <t>-394883636</t>
  </si>
  <si>
    <t>125</t>
  </si>
  <si>
    <t>6021 ZNM S</t>
  </si>
  <si>
    <t>Oceľová rúrka závitová pozinkovaná 6021 ZNM S - 3m, resp. ekvivalent</t>
  </si>
  <si>
    <t>1640233130</t>
  </si>
  <si>
    <t xml:space="preserve">Poznámka k položke:_x000d_
Oceľová elektroinštalačná rúrka závitová ČSN pr. 28,3 mm, 44561, mechanická odolnosť 1250N/5cm, pozinkovaná, dĺžka 3 m._x000d_
</t>
  </si>
  <si>
    <t>126</t>
  </si>
  <si>
    <t>6029 ZNM S</t>
  </si>
  <si>
    <t>Oceľová rúrka závitová pozinkovaná 6029 ZNM S - 3m, resp. ekvivalent</t>
  </si>
  <si>
    <t>-1028619451</t>
  </si>
  <si>
    <t xml:space="preserve">Poznámka k položke:_x000d_
Oceľová elektroinštalačná rúrka závitová ČSN pr. 37 mm, 44561, mechanická odolnosť 1250N/5cm, pozinkovaná, dĺžka 3 m._x000d_
_x000d_
</t>
  </si>
  <si>
    <t>127</t>
  </si>
  <si>
    <t>4821/P KB</t>
  </si>
  <si>
    <t>Rovná vývodka pre oceľové rúrky - vonkajšia PE - šedá - 4821/P KB, resp. ekvivalent</t>
  </si>
  <si>
    <t>1474365876</t>
  </si>
  <si>
    <t>4829/P KB</t>
  </si>
  <si>
    <t>Rovná vývodka pre oceľové rúrky - vonkajšia PE - šedá - 4829/P KB, resp. ekvivalent</t>
  </si>
  <si>
    <t>1069608176</t>
  </si>
  <si>
    <t>129</t>
  </si>
  <si>
    <t>915283</t>
  </si>
  <si>
    <t>5225 ZN F príchytka 28,3 OMEGA pre oceľovú rúrku ČSN a EN, resp. ekvivalent</t>
  </si>
  <si>
    <t>-1004658211</t>
  </si>
  <si>
    <t>Poznámka k položke:_x000d_
- druh: príchytka OMEGA pre oceľovú rúrku ČSN a EN,_x000d_
- materiál: oceľ,_x000d_
- povrchová úprava: žiarovo zinkovaná ponorom,_x000d_
- teplotná odolnosť, rozsah použitia: -60 – 250°C,_x000d_
- mechanická ochrana: IK10,_x000d_
- vnútorný priemer: 24-29mm,_x000d_
- priemer otvoru pre upevnenie: 6,1 x 9,8mm,_x000d_
- popis: Pre pripevnenie oceľových rúrok EN lakovaných na podložku. Príchytky sú určené pre pripevnenie oceľových rúrok ČSN na podložku.,_x000d_
- funkčnosť pri požiari: E90,</t>
  </si>
  <si>
    <t>130</t>
  </si>
  <si>
    <t>915290</t>
  </si>
  <si>
    <t>5232 ZN F príchytka 37 OMEGA pre oceľovú rúrku ČSN a EN, resp. ekvivalent</t>
  </si>
  <si>
    <t>-1224010057</t>
  </si>
  <si>
    <t>Poznámka k položke:_x000d_
- druh: príchytka OMEGA pre oceľovú rúrku ČSN a EN,_x000d_
- materiál: oceľ,_x000d_
- povrchová úprava: žiarovo zinkovaná ponorom,_x000d_
- teplotná odolnosť, rozsah použitia: -60 – 250°C,_x000d_
- mechanická ochrana: IK10,_x000d_
- vnútorný priemer: 29-38mm,_x000d_
- priemer otvoru pre upevnenie: 6,1 x 9,8mm,_x000d_
- popis: Pre pripevnenie oceľových rúrok EN lakovaných na podložku. Príchytky sú určené pre pripevnenie oceľových rúrok ČSN na podložku.,_x000d_
- funkčnosť pri požiari: E90,</t>
  </si>
  <si>
    <t>131</t>
  </si>
  <si>
    <t>627291</t>
  </si>
  <si>
    <t>6121 ZNM S koleno 28,3 tuhé oceľové, pozinkované, resp. ekvivalent</t>
  </si>
  <si>
    <t>-721917955</t>
  </si>
  <si>
    <t>Poznámka k položke:_x000d_
- druh: koleno pre oceľové rúrky ČSN závitové,_x000d_
- materiál: oceľ,_x000d_
- povrchová úprava /ZNM : pozinkovaná oceľ Sendzimir ,_x000d_
- vrstva zinku 15 - 27 mikrometrov a nahrádza základný náter ,_x000d_
- korózna odolnosť: stredná -skupina 2,_x000d_
- mechanická odolnosť: 1250N/5cm,_x000d_
- mechanická ochrana: IK10_x000d_
- teplotná odolnosť: -60 – 250 °C,_x000d_
- vonkajší priemer: 28,3mm,_x000d_
- polomer ohybu: 120mm,_x000d_
- oblúk: 90°,_x000d_
- popis: Kolená sú z jednej strany osadené spojkou.,_x000d_
- funkčnosť pri požiari: E90,_x000d_
- typ závitu: P13,5,</t>
  </si>
  <si>
    <t>132</t>
  </si>
  <si>
    <t>627307</t>
  </si>
  <si>
    <t>6129 ZNM S koleno 37 tuhé oceľové, pozinkované, resp. ekvivalent</t>
  </si>
  <si>
    <t>-90581270</t>
  </si>
  <si>
    <t>Poznámka k položke:_x000d_
- druh: koleno pre oceľové rúrky ČSN závitové_x000d_
- materiál: oceľ,_x000d_
- povrchová úprava /ZNM : pozinkovaná oceľ Sendzimir ,_x000d_
- vrstva zinku 15 - 27 mikrometrov a nahrádza základný náter ,_x000d_
- korózna odolnosť: stredná -skupina 2,_x000d_
- mechanická odolnosť: 1250N/5cm,_x000d_
- mechanická ochrana: IK10_x000d_
- teplotná odolnosť: -60 – 250 °C,_x000d_
- vonkajší priemer: 37mm,_x000d_
- polomer ohybu: 155mm,_x000d_
- oblúk: 90°,_x000d_
- popis: Kolená sú z jednej strany osadené spojkou.,_x000d_
- funkčnosť pri požiari: E90,_x000d_
- typ závitu: P13,5,</t>
  </si>
  <si>
    <t>133</t>
  </si>
  <si>
    <t>1112</t>
  </si>
  <si>
    <t>Plastový popisný štítok s uchytením na označovanie káblov, zatváraci 30x8mm</t>
  </si>
  <si>
    <t>100ks</t>
  </si>
  <si>
    <t>315280510</t>
  </si>
  <si>
    <t>134</t>
  </si>
  <si>
    <t>EKR000000202</t>
  </si>
  <si>
    <t>Škatuľová rozvodka 6455-11P/2 - 5-pólová/400V - plastová - sivá, resp. ekvivalent</t>
  </si>
  <si>
    <t>787706383</t>
  </si>
  <si>
    <t>135</t>
  </si>
  <si>
    <t>EKR000000135</t>
  </si>
  <si>
    <t>Škatuľová rozvodka - 6455-27P - 5pólová - plastová, resp. ekvivalent</t>
  </si>
  <si>
    <t>736630299</t>
  </si>
  <si>
    <t>136</t>
  </si>
  <si>
    <t>99017</t>
  </si>
  <si>
    <t>Krabica KSK 80, resp. ekvivalent</t>
  </si>
  <si>
    <t>-24473189</t>
  </si>
  <si>
    <t>Poznámka k položke:_x000d_
Montáž na materiály triedy horľavosti A1 - F_x000d_
Pro montáž do prostředí vyžadujících krytí IP 66. _x000d_
Integrované těsnění v otvorech pro montáž na podkladový materiál._x000d_
Určené pro přímou instalaci na povrch bez nutnosti podkládání izolační_x000d_
podložkou._x000d_
Dokonalé utěsnění kabelů i trubek._x000d_
Nerezové šrouby pro instalaci víka a krytky pro hlavy montážních šroubů_x000d_
součástí balení._x000d_
Možnost instalace speciální řadové svorkovnice (S-KSK 1)._x000d_
Integrovaný O-kroužek pro možnost instalace kabelové průchodky._x000d_
8x průchody ∅ 20 mm.</t>
  </si>
  <si>
    <t>137</t>
  </si>
  <si>
    <t>919656</t>
  </si>
  <si>
    <t>Svorkovnica S-KSK 1 pre krabicu KSK, resp. ekvivalent</t>
  </si>
  <si>
    <t>-1878637561</t>
  </si>
  <si>
    <t xml:space="preserve">Poznámka k položke:_x000d_
Montáž na materiály triedy horľavosti A1 - F_x000d_
Vhodná pro krabice KSK 80 a KSK 100. Odbočovací svorkovnice složená z pěti oddělených svorek. Jedna svorka je určena pro 4 vodiče o průřezu 1,5 - 2,5 mm2 nebo 3 vodiče o průřezu 4 mm2. Umožňuje snadnou montáž na dno krabic. Je určena pro max. napětí 500 V. Zkoušena dle ČSN EN 60998-1. </t>
  </si>
  <si>
    <t>138</t>
  </si>
  <si>
    <t>805.5520.0</t>
  </si>
  <si>
    <t>Vývodka M20x1,5 Heavy duty bez matice, resp. ekvivalent</t>
  </si>
  <si>
    <t>1753151365</t>
  </si>
  <si>
    <t xml:space="preserve">Poznámka k položke:_x000d_
SCAME vývodka 805.5520.0_x000d_
Kód produktu: 805.5520.0 (Vývodky)_x000d_
Vyvodka M20x1,5 Heavy duty bez matice_x000d_
Krytie IP	IP68 _x000d_
Závit	M20X1,5 _x000d_
Komerčná séria	Séria UNION _x000d_
Typ	HEAVY DUTY _x000d_
Stupeň krytia	vodotesný _x000d_
_x000d_
</t>
  </si>
  <si>
    <t>139</t>
  </si>
  <si>
    <t>805.5720</t>
  </si>
  <si>
    <t>Matica M 20X1,5 HEAVY DUTY, resp. ekvivalent</t>
  </si>
  <si>
    <t>-964472260</t>
  </si>
  <si>
    <t xml:space="preserve">Poznámka k položke:_x000d_
SCAME matica 805.5720_x000d_
Kód produktu: 805.5720 (Vývodky)_x000d_
Matica M 20X1,5 HEAVY DUTY_x000d_
Závit	M20X1,5 _x000d_
Komerčná séria	Séria UNION _x000d_
Typ	HEAVY DUTY </t>
  </si>
  <si>
    <t>140</t>
  </si>
  <si>
    <t>805.5920</t>
  </si>
  <si>
    <t>Tesnenie 805.5920, resp. ekvivalent</t>
  </si>
  <si>
    <t>1168280269</t>
  </si>
  <si>
    <t xml:space="preserve">Poznámka k položke:_x000d_
SCAME tesnenie 805.5920_x000d_
Kód produktu: 805.5920 (Vývodky)_x000d_
Tesniaca guma pre M 20X1,5 HD vývodku_x000d_
</t>
  </si>
  <si>
    <t>21-M7</t>
  </si>
  <si>
    <t>Elektromontáže</t>
  </si>
  <si>
    <t>141</t>
  </si>
  <si>
    <t>210010321</t>
  </si>
  <si>
    <t>Krabica odbočná s viečkom, svorkovnicou vrátane zapojenia</t>
  </si>
  <si>
    <t>-358249639</t>
  </si>
  <si>
    <t>142</t>
  </si>
  <si>
    <t>210800227</t>
  </si>
  <si>
    <t xml:space="preserve">Vodič medený uložený pod omietkou CYKY  450/750 V  3x2,5mm2</t>
  </si>
  <si>
    <t>1941108122</t>
  </si>
  <si>
    <t>143</t>
  </si>
  <si>
    <t>210800239</t>
  </si>
  <si>
    <t xml:space="preserve">Vodič medený uložený pod omietkou CYKY  450/750 V  5x2,5mm2</t>
  </si>
  <si>
    <t>-16131490</t>
  </si>
  <si>
    <t>144</t>
  </si>
  <si>
    <t>210800241.S</t>
  </si>
  <si>
    <t xml:space="preserve">Kábel medený uložený pod omietkou CYKY  450/750 V  5x6mm2</t>
  </si>
  <si>
    <t>462469248</t>
  </si>
  <si>
    <t>145</t>
  </si>
  <si>
    <t>210881075.S</t>
  </si>
  <si>
    <t xml:space="preserve">Kábel bezhalogénový, medený uložený pevne N2XH 0,6/1,0 kV  3x1,5</t>
  </si>
  <si>
    <t>-263685750</t>
  </si>
  <si>
    <t>146</t>
  </si>
  <si>
    <t>210881076.S</t>
  </si>
  <si>
    <t xml:space="preserve">Kábel bezhalogénový, medený uložený pevne N2XH 0,6/1,0 kV  3x2,5</t>
  </si>
  <si>
    <t>693034684</t>
  </si>
  <si>
    <t>147</t>
  </si>
  <si>
    <t>210881100.S</t>
  </si>
  <si>
    <t xml:space="preserve">Kábel bezhalogénový, medený uložený pevne N2XH 0,6/1,0 kV  5x1,5</t>
  </si>
  <si>
    <t>1897290331</t>
  </si>
  <si>
    <t>148</t>
  </si>
  <si>
    <t>210881101.S</t>
  </si>
  <si>
    <t xml:space="preserve">Kábel bezhalogénový, medený uložený pevne N2XH 0,6/1,0 kV  5x2,5</t>
  </si>
  <si>
    <t>-1345668270</t>
  </si>
  <si>
    <t>149</t>
  </si>
  <si>
    <t>210881103.S</t>
  </si>
  <si>
    <t xml:space="preserve">Kábel bezhalogénový, medený uložený pevne N2XH 0,6/1,0 kV  5x6</t>
  </si>
  <si>
    <t>-376136821</t>
  </si>
  <si>
    <t>150</t>
  </si>
  <si>
    <t>210881105.S</t>
  </si>
  <si>
    <t xml:space="preserve">Kábel bezhalogénový, medený uložený pevne N2XH 0,6/1,0 kV  7x1,5</t>
  </si>
  <si>
    <t>-339234893</t>
  </si>
  <si>
    <t>D7.1</t>
  </si>
  <si>
    <t>Elektroinštalačný materiál - Káblové žľaby</t>
  </si>
  <si>
    <t>151</t>
  </si>
  <si>
    <t>345750008600</t>
  </si>
  <si>
    <t>Žlab káblový MARS 62x50 mm, resp.ekvivalent</t>
  </si>
  <si>
    <t>1600448313</t>
  </si>
  <si>
    <t>Poznámka k položke:_x000d_
Pre DC kabeláž na streche od FVE</t>
  </si>
  <si>
    <t>152</t>
  </si>
  <si>
    <t>345750011200</t>
  </si>
  <si>
    <t>Kryt káblového žľabu MARS 62 mm, resp.ekvivalent</t>
  </si>
  <si>
    <t>1297971529</t>
  </si>
  <si>
    <t>153</t>
  </si>
  <si>
    <t>345750012500</t>
  </si>
  <si>
    <t>Koleno 90° pre káblový žlab MARS 62x50 mm, resp.ekvivalent</t>
  </si>
  <si>
    <t>2055995068</t>
  </si>
  <si>
    <t>154</t>
  </si>
  <si>
    <t>345750025800</t>
  </si>
  <si>
    <t>Kryt kolena 90° pre káblové žlaby MARS 62 mm, resp.ekvivalent</t>
  </si>
  <si>
    <t>-814208257</t>
  </si>
  <si>
    <t>155</t>
  </si>
  <si>
    <t>345750031400</t>
  </si>
  <si>
    <t>T-kus pre káblový žlab MARS 3x62x50 mm, resp.ekvivalent</t>
  </si>
  <si>
    <t>-1932736413</t>
  </si>
  <si>
    <t>156</t>
  </si>
  <si>
    <t>345750034200</t>
  </si>
  <si>
    <t>Kryt T-kus pre káblový žlab MARS 3x62 mm, resp.ekvivalent</t>
  </si>
  <si>
    <t>1793849107</t>
  </si>
  <si>
    <t>157</t>
  </si>
  <si>
    <t>345750035600</t>
  </si>
  <si>
    <t>Kríž pre káblový žlab MARS 4x62x50 mm, resp.ekvivalent</t>
  </si>
  <si>
    <t>-1483559978</t>
  </si>
  <si>
    <t>158</t>
  </si>
  <si>
    <t>345750038300</t>
  </si>
  <si>
    <t>Kryt kríža 4x62 mm, resp.ekvivalent</t>
  </si>
  <si>
    <t>-850525051</t>
  </si>
  <si>
    <t>159</t>
  </si>
  <si>
    <t>345750042800</t>
  </si>
  <si>
    <t>Nosník pre káblový žlab MARS 62 mm, resp.ekvivalent</t>
  </si>
  <si>
    <t>1749374132</t>
  </si>
  <si>
    <t>160</t>
  </si>
  <si>
    <t>345750044300</t>
  </si>
  <si>
    <t>Záves v tvare U pre káblový žlab MARS 62 mm, resp.ekvivalent</t>
  </si>
  <si>
    <t>669537420</t>
  </si>
  <si>
    <t>161</t>
  </si>
  <si>
    <t>345750045300</t>
  </si>
  <si>
    <t>Uholník L pre káblový žlab MARS 2,0x35x35x2000, resp.ekvivalent</t>
  </si>
  <si>
    <t>1656658847</t>
  </si>
  <si>
    <t>162</t>
  </si>
  <si>
    <t>345750047600</t>
  </si>
  <si>
    <t>Spojka pre káblový žlab MARS 50 mm, resp.ekvivalent</t>
  </si>
  <si>
    <t>-1654786032</t>
  </si>
  <si>
    <t>163</t>
  </si>
  <si>
    <t>345750050900</t>
  </si>
  <si>
    <t>Zakončenie žľabu MARS 62x50 mm, resp.ekvivalent</t>
  </si>
  <si>
    <t>950061017</t>
  </si>
  <si>
    <t>164</t>
  </si>
  <si>
    <t>345750054100</t>
  </si>
  <si>
    <t>Pružný uzáver krytu pre káblový žlab MARS, resp.ekvivalent</t>
  </si>
  <si>
    <t>-683093205</t>
  </si>
  <si>
    <t>165</t>
  </si>
  <si>
    <t>345750054300</t>
  </si>
  <si>
    <t>Spojovacia sada pre káblový žlab MARS M8, resp.ekvivalent</t>
  </si>
  <si>
    <t>súb.</t>
  </si>
  <si>
    <t>-886303536</t>
  </si>
  <si>
    <t>166</t>
  </si>
  <si>
    <t>210020303</t>
  </si>
  <si>
    <t>Káblový žľab Mars, pozink. vrátane príslušenstva, 62/50 mm vrátane veka a podpery</t>
  </si>
  <si>
    <t>-1037766579</t>
  </si>
  <si>
    <t>167</t>
  </si>
  <si>
    <t>949942101</t>
  </si>
  <si>
    <t>Hydraulická zdvíhacia plošina vrátane obsluhy inštalovaná na automobilovom podvozku výšky zdvihu do 27 m</t>
  </si>
  <si>
    <t>hod</t>
  </si>
  <si>
    <t>-651917256</t>
  </si>
  <si>
    <t>D8</t>
  </si>
  <si>
    <t>Bleskozvodný materiál</t>
  </si>
  <si>
    <t>168</t>
  </si>
  <si>
    <t>459129</t>
  </si>
  <si>
    <t>Skúšobná svorka - DEHN SV-UNI+ Rd8-10/8-10 NIRO, resp.ekvivalent</t>
  </si>
  <si>
    <t>-375450861</t>
  </si>
  <si>
    <t>Poznámka k položke:_x000d_
Skúšobná svorka - SZ_x000d_
 Svorky UNI slúžia na spojenie zvodu a vývodu uzemnenia vo všetkých prevedeniach a z rôznych materiálov. • so stredovou doštičkou • nerezové skrutky M8x20/25 mm • pre 2 kruhové vodiče</t>
  </si>
  <si>
    <t>169</t>
  </si>
  <si>
    <t>459139</t>
  </si>
  <si>
    <t xml:space="preserve">Svorka -  DEHN SV-UNI+ Rd8-10/FI30 NIRO, resp.ekvivalent</t>
  </si>
  <si>
    <t>61875482</t>
  </si>
  <si>
    <t xml:space="preserve">Poznámka k položke:_x000d_
Svorka_x000d_
 • so stredovou doštičkou • pre kruhový a páskový vodič • nerezové skrutky M8x20/25 mm </t>
  </si>
  <si>
    <t>170</t>
  </si>
  <si>
    <t>390259</t>
  </si>
  <si>
    <t>Spojovacia svorka - DEHN S-MMV Rd 6-8 PHNIRO, resp.ekvivalent</t>
  </si>
  <si>
    <t>-1871254497</t>
  </si>
  <si>
    <t xml:space="preserve">Poznámka k položke:_x000d_
Spojovacia svorka - SS_x000d_
 • univerzálna svorka pre vodiče ? 6-8 mm • umožňuje krížové, paralelné spojenie vodičov • ochrana proti preklzu skrutky • štvorcový otvor v hornom diele; vratová skrutka M10 s plochou polgulatou hlavou a maticou </t>
  </si>
  <si>
    <t>171</t>
  </si>
  <si>
    <t>390209</t>
  </si>
  <si>
    <t>Krížová svorka - SK - DEHN Svorka KV 200kA Rd8-10 NIRO, resp.ekvivalent</t>
  </si>
  <si>
    <t>101822626</t>
  </si>
  <si>
    <t xml:space="preserve">Poznámka k položke:_x000d_
Krížová svorka - SK </t>
  </si>
  <si>
    <t>172</t>
  </si>
  <si>
    <t>339059</t>
  </si>
  <si>
    <t xml:space="preserve">Pripojovacia svorka - SO - pre pripojenie odkvapových žľabov -  DEHN SV-O (B) Rd 8-10 NIRO, resp.ekvivalent</t>
  </si>
  <si>
    <t>-25117866</t>
  </si>
  <si>
    <t>Poznámka k položke:_x000d_
Pripojovacia svorka - SO - pre pripojenie odkvapových žľabov_x000d_
 DEHN SV-O (B) Rd 8-10 NIRO_x000d_
(DRK DUL 8.10 W16.22 V2A)	_x000d_
 • s dvojitou príchytkou • pripojenie 2 vodičov príchytkou v priečnom alebo pozdĺžnom smere • nerezová skrutka M8x20/25 mm_x000d_
Odkvapová svorka 2xRd 8-10mm rozsah uchytenia 16-22mm nerez V2A</t>
  </si>
  <si>
    <t>173</t>
  </si>
  <si>
    <t>297120</t>
  </si>
  <si>
    <t>Podpera vedenia s lepiacim páskom a držiakom DEHNgrip DEHN PV-SL Rd 8 grip 32S, resp.ekvivalent</t>
  </si>
  <si>
    <t>523490093</t>
  </si>
  <si>
    <t>Poznámka k položke:_x000d_
• Ø vzpery 67 mm, sivá plastová základňa a nerezový držiak DEHNgrip_x000d_
• uloženie na strechy, steny a konštrukcie s hladkým povrchom_x000d_
• pri montáži sa odstráni ochranná fólia a potom sa pritlačí k očistenému podkladu_x000d_
• voľné uloženie vodiča, Ø vodiča 8 mm</t>
  </si>
  <si>
    <t>174</t>
  </si>
  <si>
    <t>202906</t>
  </si>
  <si>
    <t>DEHN PV-SV Rd 6-10 quick, P5/8 NIRO podpera vedenia na zaháknutie s držiakom DEHNQUICK, resp.ekvivalent</t>
  </si>
  <si>
    <t>-391674705</t>
  </si>
  <si>
    <t xml:space="preserve">Poznámka k položke:_x000d_
(DLH DQ 6.10 WPRO5 8 V2A)	_x000d_
Podpera vedenia Rd 6-10 quick pre vlnitú strechu svorka hák 5 a 8, FeZn_x000d_
Podpera vedenia na zaháknutie na hrebeň a do plochy pre krytinu s profilom 5 a 8 a s držiakom DEHNQUICK. Zalomená vzpera na zaháknutie. Pevné uloženie vodiča. </t>
  </si>
  <si>
    <t>175</t>
  </si>
  <si>
    <t>206339</t>
  </si>
  <si>
    <t>DEHN PV-SV Rd 8 grip 20, P5/8 NIRO, P5/8 NIRO podpera vedenia na zaháknutie s držiakom DEHNgrip, resp.ekvivalent</t>
  </si>
  <si>
    <t>-998919195</t>
  </si>
  <si>
    <t>Poznámka k položke:_x000d_
(DLH DG 8 H20 WPRO5 8 V2A)_x000d_
Podpera vedenia Rd 8 grip 20 pre vlnitú strechu svorka hák 5 a 8, FeZn_x000d_
 Podpera vedenia na zaháknutie na hrebeň a do plochy pre krytinu s profilom 5 a 8 a s držiakom DEHNgrip Rovná vzpera na zaháknutie. Voľné uloženie vodiča.</t>
  </si>
  <si>
    <t>176</t>
  </si>
  <si>
    <t>297199</t>
  </si>
  <si>
    <t>Špeciálne čistidlo, resp.ekvivalent</t>
  </si>
  <si>
    <t>-1915846200</t>
  </si>
  <si>
    <t xml:space="preserve">Poznámka k položke:_x000d_
 • špeciálne čistidlo plôch pod podpery s lepiacou páskou_x000d_
• Isopropylalkoholová báza </t>
  </si>
  <si>
    <t>177</t>
  </si>
  <si>
    <t>105245</t>
  </si>
  <si>
    <t>DEHN Strešná prechodka pre šikmé strechy čierna, resp.ekvivalent</t>
  </si>
  <si>
    <t>-384174142</t>
  </si>
  <si>
    <t xml:space="preserve">Poznámka k položke:_x000d_
Strešná prechodka Rd 10/16/48mm, pre sklon 24°-53°, rozmer 450x500, čierna (dostupná aj v červenej farbe obj.č. 105246)_x000d_
• sada na prechod zachytávačov a trubiek šikmou strechou_x000d_
• univerzálna tvarovateľná hliníková taška použiteľná na všetky typy striech_x000d_
• komplet obsahuje hliníkovú tašku, gumovú objímku a tesnenie </t>
  </si>
  <si>
    <t>178</t>
  </si>
  <si>
    <t>101000</t>
  </si>
  <si>
    <t>DEHN Zachytávacia tyč Rd10 L 1000 Al, resp.ekvivalent</t>
  </si>
  <si>
    <t>-1536570589</t>
  </si>
  <si>
    <t>Poznámka k položke:_x000d_
Zachytávacia tyč do podstavcov s klinom 1000mm_x000d_
Použitie ako pomocný zachytávač</t>
  </si>
  <si>
    <t>179</t>
  </si>
  <si>
    <t>103211</t>
  </si>
  <si>
    <t>DEHN Zachytávacia tyč Rd16/10 M16 L 1500 AIMgSi, resp.ekvivalent</t>
  </si>
  <si>
    <t>355637243</t>
  </si>
  <si>
    <t>Poznámka k položke:_x000d_
 • priemer 16mm so zúžením na 10mm o dlžke 1000mm_x000d_
• uchytenie v závite M16</t>
  </si>
  <si>
    <t>180</t>
  </si>
  <si>
    <t>392209</t>
  </si>
  <si>
    <t>Svorka MV - pre zachytávače - MV 200kA Rd 8-10/16 NIRO, resp. ekvivalent</t>
  </si>
  <si>
    <t>-340703826</t>
  </si>
  <si>
    <t xml:space="preserve">Poznámka k položke:_x000d_
náhrada SJ 01_x000d_
 DEHN Svorka MV 200kA Rd 8-10/16 NIRO_x000d_
</t>
  </si>
  <si>
    <t>181</t>
  </si>
  <si>
    <t>274150</t>
  </si>
  <si>
    <t>Podpera vedenia na stenu - DEHN PV-F Rd 8-10 FI 20 hold 30 NIRO M8, resp.ekvivalent</t>
  </si>
  <si>
    <t>-665011362</t>
  </si>
  <si>
    <t xml:space="preserve">Poznámka k položke:_x000d_
 DEHN PV-F Rd 8-10 FI 20 hold 30 NIRO M8_x000d_
(LH ZS 8.10 FL20 M8 KS CU)	_x000d_
 • pevné uloženie vodiča • ? vodiča 8 - 10 mm / Fl 20 mm • s vnútorným závitom M8; pevne pripevnená príchytka, 2 skrutky M6 s podložkou • držiak DEHNhold, výška držiaka 30 mm _x000d_
</t>
  </si>
  <si>
    <t>182</t>
  </si>
  <si>
    <t>f521117</t>
  </si>
  <si>
    <t>Držiak ochranného uholníka - DOU vrut 3 - Fe/Zn - 180x80mm - f521117, resp. ekvivalent</t>
  </si>
  <si>
    <t>-1204996569</t>
  </si>
  <si>
    <t>183</t>
  </si>
  <si>
    <t>EBL000000096</t>
  </si>
  <si>
    <t>Ochranný uholník - OU 1,7m - 1700mm - Fe/Zn - 1,77kg, resp. ekvivalent</t>
  </si>
  <si>
    <t>-877927249</t>
  </si>
  <si>
    <t>184</t>
  </si>
  <si>
    <t>481001</t>
  </si>
  <si>
    <t>Štítok orientačný - "1 a 10", resp. ekvivalent</t>
  </si>
  <si>
    <t>1665428366</t>
  </si>
  <si>
    <t>Poznámka k položke:_x000d_
 DEHN čiselný štítok č.1 až č.10 Rd7-10/FI30 Al_x000d_
(NS 7.10 FL30 MZ 1 AL)	_x000d_
DEHN štítok s vyfrézovaným číslom 14 až 25 pre kruhové vodiče Rd7-10 a páskové vodiče FI30</t>
  </si>
  <si>
    <t>185</t>
  </si>
  <si>
    <t>840008</t>
  </si>
  <si>
    <t>Gulatina - drôt 08mm - AL/Mg/Si - (1kg/7,40m) - 20kg/bal., resp. ekvivalent</t>
  </si>
  <si>
    <t>kg</t>
  </si>
  <si>
    <t>-1720144932</t>
  </si>
  <si>
    <t>Poznámka k položke:_x000d_
 DEHN Kruhový vodič 8 AIMgSi polotvrdý (148m)_x000d_
(RD 8 ALMGSI HH R148M)	_x000d_
Drôt AIMgSi Rd8 polotvrdý, bal.148m/20kg_x000d_
 • vedenie z Al a zliatiny AlMgSi nesmie byť uložený priamo na omietke, fasáde pod omietkou, v betóne a v zemi • drôty, vodiče s kruhovým prierezom, pre zachytávacie tyče, zvody, vyrovnanie potenciálu a uzemňovanie. Drôty vyhovujú požiadavkám ČSN EN 50164-2 alebo ČSN EN 62561-2.</t>
  </si>
  <si>
    <t>186</t>
  </si>
  <si>
    <t>800010</t>
  </si>
  <si>
    <t>Gulatina - drôt 10 mm - Fe/Zn - (1kg/1,62 m), resp. ekvivalent</t>
  </si>
  <si>
    <t>195306502</t>
  </si>
  <si>
    <t xml:space="preserve">Poznámka k položke:_x000d_
 DEHN Kruhový vodič 10 FeZn (81m)_x000d_
(RD 10 STTZN R81M)	_x000d_
Drôt FeZn Rd10, bal.81m/50kg_x000d_
 • pre zachytávacie vedenia, zvody, vyrovnávanie potenciálu a uzemnenie • priemerná vrstva pozinkovania 50 mikronov </t>
  </si>
  <si>
    <t>21-M8</t>
  </si>
  <si>
    <t>Elektromontáže - bleskozvod</t>
  </si>
  <si>
    <t>187</t>
  </si>
  <si>
    <t>210220050.S</t>
  </si>
  <si>
    <t>Označenie zvodov číselnými štítkami</t>
  </si>
  <si>
    <t>-412923705</t>
  </si>
  <si>
    <t>188</t>
  </si>
  <si>
    <t>210220104.S</t>
  </si>
  <si>
    <t>Podpery vedenia FeZn na plechové strechy PV23, PV24</t>
  </si>
  <si>
    <t>-1731975450</t>
  </si>
  <si>
    <t>189</t>
  </si>
  <si>
    <t>210220202.S</t>
  </si>
  <si>
    <t xml:space="preserve">Zachytávacia tyč </t>
  </si>
  <si>
    <t>-1751040108</t>
  </si>
  <si>
    <t>190</t>
  </si>
  <si>
    <t>210220241</t>
  </si>
  <si>
    <t>Svorka FeZn krížová SK a diagonálna krížová DKS</t>
  </si>
  <si>
    <t>-131396334</t>
  </si>
  <si>
    <t>191</t>
  </si>
  <si>
    <t>210220243.S</t>
  </si>
  <si>
    <t>Svorka FeZn spojovacia SS</t>
  </si>
  <si>
    <t>640129767</t>
  </si>
  <si>
    <t>192</t>
  </si>
  <si>
    <t>210220246</t>
  </si>
  <si>
    <t>Svorka FeZn na odkvapový žľab SO</t>
  </si>
  <si>
    <t>1300368953</t>
  </si>
  <si>
    <t>193</t>
  </si>
  <si>
    <t>210220247.S</t>
  </si>
  <si>
    <t>Svorka FeZn skúšobná SZ</t>
  </si>
  <si>
    <t>880334278</t>
  </si>
  <si>
    <t>194</t>
  </si>
  <si>
    <t>210220260.S</t>
  </si>
  <si>
    <t>Ochranný uholník FeZn OU</t>
  </si>
  <si>
    <t>1861403457</t>
  </si>
  <si>
    <t>195</t>
  </si>
  <si>
    <t>210220265.S</t>
  </si>
  <si>
    <t>Držiak ochranného uholníka FeZn univerzálny DOU</t>
  </si>
  <si>
    <t>1314329169</t>
  </si>
  <si>
    <t>196</t>
  </si>
  <si>
    <t>210221060</t>
  </si>
  <si>
    <t xml:space="preserve">Tvarovanie ochranného vedenia na povrchu </t>
  </si>
  <si>
    <t>-1777849304</t>
  </si>
  <si>
    <t>197</t>
  </si>
  <si>
    <t>220730301</t>
  </si>
  <si>
    <t>Uzemnenie nosných častí a rúrok, uzemňovací drôt FeZn D 8mm na podperách</t>
  </si>
  <si>
    <t>-1925814216</t>
  </si>
  <si>
    <t>198</t>
  </si>
  <si>
    <t>220730303.S</t>
  </si>
  <si>
    <t>Uzemnenie nosných častí a rúrok, svorka hromozvodná SJ 01</t>
  </si>
  <si>
    <t>-1534308867</t>
  </si>
  <si>
    <t>199</t>
  </si>
  <si>
    <t>22073030311</t>
  </si>
  <si>
    <t>Uchytenie zachytávacich tyčí do konštrukcie strechy</t>
  </si>
  <si>
    <t>kpl</t>
  </si>
  <si>
    <t>-847018155</t>
  </si>
  <si>
    <t>D9</t>
  </si>
  <si>
    <t>Hlavná uzemňovacia sústava</t>
  </si>
  <si>
    <t>200</t>
  </si>
  <si>
    <t>EBL000000696</t>
  </si>
  <si>
    <t>Prípojnica HUP 1809 - 5015073, resp. ekvivalent</t>
  </si>
  <si>
    <t>-1026416749</t>
  </si>
  <si>
    <t>201</t>
  </si>
  <si>
    <t>318209</t>
  </si>
  <si>
    <t xml:space="preserve">Uzemňovacia svorka -   DEHN S-K BD Rd 8-10 FI 30 NIRO-4, resp. ekvivalent</t>
  </si>
  <si>
    <t>1678729840</t>
  </si>
  <si>
    <t xml:space="preserve">Poznámka k položke:_x000d_
Uzemňovacia svorka - SR 03 B_x000d_
 DEHN S-K BD Rd 8-10 FI 30 NIRO-4_x000d_
(KS 8.10 FL30 V4A)		_x000d_
 • umožňujú krížové a T spojenia vodičov • bez stredovej doštičky • pre kruhový a páskový vodič so šírkou do 30 mm </t>
  </si>
  <si>
    <t>202</t>
  </si>
  <si>
    <t>318233</t>
  </si>
  <si>
    <t xml:space="preserve">Odbočovacia spojovacia svorka -  DEHN S-K BD FI 30 NIRO-4, resp. ekvivalent</t>
  </si>
  <si>
    <t>-1440172060</t>
  </si>
  <si>
    <t xml:space="preserve">Poznámka k položke:_x000d_
Odbočovacia spojovacia svorka - SR 02 (M8)_x000d_
 DEHN S-K BD FI 30 NIRO-4_x000d_
(KS FL30 V4A)	_x000d_
 • umožňujú krížové a T spojenia vodičov • bez stredovej doštičky • pre 2 páskové vodiče so šírkou do 30 mm </t>
  </si>
  <si>
    <t>203</t>
  </si>
  <si>
    <t>E00009678</t>
  </si>
  <si>
    <t>Bleskozvod svorka SUB FeZn , resp. ekvivalent</t>
  </si>
  <si>
    <t>1447878790</t>
  </si>
  <si>
    <t>Poznámka k položke:_x000d_
Univerzálna svorka._x000d_
Materiál : oceľ S 235 - žiarovo pozinkovaná (Fe/Zn)_x000d_
Rozmer 42x42mm.</t>
  </si>
  <si>
    <t>204</t>
  </si>
  <si>
    <t>zn_(Fe)SP 1</t>
  </si>
  <si>
    <t>Svorka pripojovacia pre spojenie kovových súčiastok D=8-10mm, SP1 mat. Fe-Zn, (z), resp. ekvivalent</t>
  </si>
  <si>
    <t>-1322165543</t>
  </si>
  <si>
    <t>205</t>
  </si>
  <si>
    <t>810304</t>
  </si>
  <si>
    <t>Pásovina - páska 30/4mm - Fe/Zn - (1kg/1,06m), resp. ekvivalent</t>
  </si>
  <si>
    <t>433405736</t>
  </si>
  <si>
    <t xml:space="preserve">Poznámka k položke:_x000d_
 DEHN Pásikový vodič 30x4 FeZn (52m)_x000d_
(BA 30X4 STTZN R52M)	_x000d_
Pásovina FeZn FI30x4mm,120mm2, bal.52m/50kg_x000d_
 • pre pospojovanie a uzemnenie • priemerná vrstva pozinkovania 70 mikronov • páskové vodiče pre uzemňovanie a vyrovnanie potenciálu vyhovujú požiadavkám ČSN EN 50164-2 alebo ČSN EN 62561-2 </t>
  </si>
  <si>
    <t>206</t>
  </si>
  <si>
    <t>1691710919</t>
  </si>
  <si>
    <t>207</t>
  </si>
  <si>
    <t>f712113</t>
  </si>
  <si>
    <t>Uzemňovacia tyč - ZT 2 m - 2000mm/pr.25mm - Fe/Zn, resp. ekvivalent</t>
  </si>
  <si>
    <t>-64975382</t>
  </si>
  <si>
    <t>208</t>
  </si>
  <si>
    <t>f611128</t>
  </si>
  <si>
    <t>Svorka k uzemňovacej tyči - SJ 02 - 25mm - Fe/Zn, resp. ekvivalent</t>
  </si>
  <si>
    <t>-1709989766</t>
  </si>
  <si>
    <t>209</t>
  </si>
  <si>
    <t>f613130</t>
  </si>
  <si>
    <t>Armovacia svorka guľ./pás., resp. ekvivalent</t>
  </si>
  <si>
    <t>-1684458540</t>
  </si>
  <si>
    <t>210</t>
  </si>
  <si>
    <t>I131307</t>
  </si>
  <si>
    <t>Svorka zemniaca - Bernard - ZSA 16, resp. ekvivalent</t>
  </si>
  <si>
    <t>-1137372993</t>
  </si>
  <si>
    <t>211</t>
  </si>
  <si>
    <t>I142708</t>
  </si>
  <si>
    <t>Zemniaca páska CU - 0,5m, resp. ekvivalent</t>
  </si>
  <si>
    <t>825359098</t>
  </si>
  <si>
    <t>212</t>
  </si>
  <si>
    <t>34170140</t>
  </si>
  <si>
    <t>Hmota izolačná AnticorPlast 701-40 pre bleskozvod, resp. ekvivalent</t>
  </si>
  <si>
    <t>-503073643</t>
  </si>
  <si>
    <t>Poznámka k položke:_x000d_
Petrolátová páska s inhibitory korózie pre ochranu úložných zariadení pred koroziou v triede A-30 dle ČSN EN 12068._x000d_
Trvale plastická páska protikoróznej ochrany pre izolovanie spojok uzemnenia a bleskozvodov._x000d_
Syntetická tkanina napustená petrolátovou hmotou._x000d_
Hrúbka pásky 1,2 mm._x000d_
Spracovanie v rozmezí teplôt –34 až 50 °C.</t>
  </si>
  <si>
    <t>213</t>
  </si>
  <si>
    <t>34120225</t>
  </si>
  <si>
    <t>Izolačná páska SuperFlex 202, resp. ekvivalent</t>
  </si>
  <si>
    <t>-563797172</t>
  </si>
  <si>
    <t>Poznámka k položke:_x000d_
Páska SuperFlex 202 prieťažná (mechanická ochrana na Anticor Plast 701-40) 25mmx20m</t>
  </si>
  <si>
    <t>214</t>
  </si>
  <si>
    <t>341MWTM-16/5-100</t>
  </si>
  <si>
    <t>Hadica zmršťovacia MWTM-16/5mm s lepidlom čierna, resp. ekvivalent</t>
  </si>
  <si>
    <t>-291607012</t>
  </si>
  <si>
    <t xml:space="preserve">Poznámka k položke:_x000d_
Strednostenná bezhalogénová teplom zmraštiteľná hadica s lepidlom. Odporúčaný rozsah priemeru: minimálne 5,5mm / maximálne 14,5mm._x000d_
</t>
  </si>
  <si>
    <t>215</t>
  </si>
  <si>
    <t>KVO000000211</t>
  </si>
  <si>
    <t>Vodič pevný H07V-U 1x4 zeleno/žltý pvc</t>
  </si>
  <si>
    <t>716010978</t>
  </si>
  <si>
    <t>216</t>
  </si>
  <si>
    <t>KVO000000534</t>
  </si>
  <si>
    <t>Vodič pevný H07V-U 1x6 zeleno/žltý pvc</t>
  </si>
  <si>
    <t>1020413541</t>
  </si>
  <si>
    <t>217</t>
  </si>
  <si>
    <t>KVO000000093</t>
  </si>
  <si>
    <t>Vodič ohybný H07V-K 1x16 zeleno/žltý pvc</t>
  </si>
  <si>
    <t>1336391111</t>
  </si>
  <si>
    <t>Poznámka k položke:_x000d_
PVC izolácia (TI1)Rozsah pracovných teplôt od -30°C do +70°C.</t>
  </si>
  <si>
    <t>218</t>
  </si>
  <si>
    <t>KVO000000524</t>
  </si>
  <si>
    <t>Vodič ohybný H07V-K 1x25 zeleno/žltý pvc</t>
  </si>
  <si>
    <t>-1557936713</t>
  </si>
  <si>
    <t>21-M15</t>
  </si>
  <si>
    <t>Zemné práce - hlavná uzemňovacia sústava</t>
  </si>
  <si>
    <t>219</t>
  </si>
  <si>
    <t>210220240.S</t>
  </si>
  <si>
    <t xml:space="preserve">Svorka FeZn k zachytávacej, uzemňovacej tyči  SJ</t>
  </si>
  <si>
    <t>2091868408</t>
  </si>
  <si>
    <t>220</t>
  </si>
  <si>
    <t>210220280.S</t>
  </si>
  <si>
    <t>Uzemňovacia tyč FeZn ZT</t>
  </si>
  <si>
    <t>-1442580577</t>
  </si>
  <si>
    <t>221</t>
  </si>
  <si>
    <t>220111721.S</t>
  </si>
  <si>
    <t>Tyč uzemňovacia, zasadenie do zeme prepojenie,bez zemných prác</t>
  </si>
  <si>
    <t>913084088</t>
  </si>
  <si>
    <t>222</t>
  </si>
  <si>
    <t>220111771</t>
  </si>
  <si>
    <t>Vedenie uzeňovacie z FeZn drôtu do 120 mm2 na povrchu</t>
  </si>
  <si>
    <t>-2061975453</t>
  </si>
  <si>
    <t>223</t>
  </si>
  <si>
    <t>220111776</t>
  </si>
  <si>
    <t>Vedenie uzeňovacie z FeZn drôtu do 120 mm2 v zemi</t>
  </si>
  <si>
    <t>-1004568012</t>
  </si>
  <si>
    <t>224</t>
  </si>
  <si>
    <t>220111777.S</t>
  </si>
  <si>
    <t>Vedenie uzeňovacie z FeZn drôtu do priemeru 10 mm v zemi</t>
  </si>
  <si>
    <t>-1191293537</t>
  </si>
  <si>
    <t>225</t>
  </si>
  <si>
    <t>460200273</t>
  </si>
  <si>
    <t>Hĺbenie káblovej ryhy ručne 50 cm širokej a 90 cm hlbokej, v zemine triedy 3</t>
  </si>
  <si>
    <t>-140403185</t>
  </si>
  <si>
    <t>226</t>
  </si>
  <si>
    <t>822421921</t>
  </si>
  <si>
    <t>Práce a dodávky M</t>
  </si>
  <si>
    <t>227</t>
  </si>
  <si>
    <t>21000019</t>
  </si>
  <si>
    <t>Podružný materiál 3%</t>
  </si>
  <si>
    <t>%</t>
  </si>
  <si>
    <t>-798175501</t>
  </si>
  <si>
    <t>228</t>
  </si>
  <si>
    <t>21000016</t>
  </si>
  <si>
    <t>MD - mimostavenisková doprava 1%</t>
  </si>
  <si>
    <t>641122949</t>
  </si>
  <si>
    <t>229</t>
  </si>
  <si>
    <t>21000017</t>
  </si>
  <si>
    <t>MV - murárska výpomoc 1%</t>
  </si>
  <si>
    <t>1469061658</t>
  </si>
  <si>
    <t>230</t>
  </si>
  <si>
    <t>21000018</t>
  </si>
  <si>
    <t>PD - podiel dodávok 1%</t>
  </si>
  <si>
    <t>399806904</t>
  </si>
  <si>
    <t>231</t>
  </si>
  <si>
    <t>210000201</t>
  </si>
  <si>
    <t>PPV - podiel pridružených výkonov 1%</t>
  </si>
  <si>
    <t>-414553036</t>
  </si>
  <si>
    <t>232</t>
  </si>
  <si>
    <t>210000202</t>
  </si>
  <si>
    <t>Dopravné náklady 1%</t>
  </si>
  <si>
    <t>-876346844</t>
  </si>
  <si>
    <t>233</t>
  </si>
  <si>
    <t>2100002021</t>
  </si>
  <si>
    <t>Demontáž starej elektroinštalácie</t>
  </si>
  <si>
    <t>-1112213139</t>
  </si>
  <si>
    <t>D14</t>
  </si>
  <si>
    <t>Dokumentácia</t>
  </si>
  <si>
    <t>234</t>
  </si>
  <si>
    <t>000400022</t>
  </si>
  <si>
    <t>Projektové práce - stavebná časť (stavebné objekty vrátane ich technického vybavenia). náklady na dokumentáciu skutočného zhotovenia stavby</t>
  </si>
  <si>
    <t>1024</t>
  </si>
  <si>
    <t>1167734923</t>
  </si>
  <si>
    <t>235</t>
  </si>
  <si>
    <t>210251575</t>
  </si>
  <si>
    <t>Vystavenie revíznej správy, východisková revízia - Elektroinštalácia</t>
  </si>
  <si>
    <t>-121239398</t>
  </si>
  <si>
    <t>236</t>
  </si>
  <si>
    <t>210251576</t>
  </si>
  <si>
    <t>Vystavenie revíznej správy, východisková revízia - NN Prípojka</t>
  </si>
  <si>
    <t>-1550123607</t>
  </si>
  <si>
    <t>237</t>
  </si>
  <si>
    <t>210251577</t>
  </si>
  <si>
    <t>Vystavenie revíznej správy, východisková revízia - Bleskozvod</t>
  </si>
  <si>
    <t>923111703</t>
  </si>
  <si>
    <t>95-M</t>
  </si>
  <si>
    <t>Revízie</t>
  </si>
  <si>
    <t>238</t>
  </si>
  <si>
    <t>220111765</t>
  </si>
  <si>
    <t>Zmeranie a zhodnotenie zemného odporu vrátane záznamu do protokolu</t>
  </si>
  <si>
    <t>668260810</t>
  </si>
  <si>
    <t>239</t>
  </si>
  <si>
    <t>950106001</t>
  </si>
  <si>
    <t>Meranie pri revíziách meranie izol.odporov na prívode do prípojk.skrine rozvádzača alebo rozvodnice</t>
  </si>
  <si>
    <t>mer.</t>
  </si>
  <si>
    <t>53691637</t>
  </si>
  <si>
    <t>240</t>
  </si>
  <si>
    <t>950106003</t>
  </si>
  <si>
    <t>Meranie pri revíziách meranie izolačných odporov vnútorného zapojenia rozvádzača alebo rozvodnice</t>
  </si>
  <si>
    <t>178584565</t>
  </si>
  <si>
    <t>241</t>
  </si>
  <si>
    <t>950106006.S</t>
  </si>
  <si>
    <t>Meranie pri revíziách jednofázového alebo trojfázového okruhu rozvádzača alebo rozvodnice nad 10 vývodov</t>
  </si>
  <si>
    <t>34878073</t>
  </si>
  <si>
    <t>242</t>
  </si>
  <si>
    <t>950106009</t>
  </si>
  <si>
    <t>Meranie pri revíziách impedancia slučky vypínača na rozv. zariadení spotrebičoch alebo prístrojoch</t>
  </si>
  <si>
    <t>939497916</t>
  </si>
  <si>
    <t>243</t>
  </si>
  <si>
    <t>950106010</t>
  </si>
  <si>
    <t>Meranie pri revíziách zemného prechodového odporu uzemnenia ochranného alebo pracovného</t>
  </si>
  <si>
    <t>-1559000219</t>
  </si>
  <si>
    <t>244</t>
  </si>
  <si>
    <t>950106012</t>
  </si>
  <si>
    <t>Meranie pri revíziách prechodového odporu ochranného spojenia alebo ochranného pospojovania</t>
  </si>
  <si>
    <t>-1715160544</t>
  </si>
  <si>
    <t>245</t>
  </si>
  <si>
    <t>950107001</t>
  </si>
  <si>
    <t>Pomocné práce pri revíziách vypnutie vedenia, preskúšanie a zaistenie vypnutého stavu,zapnutie</t>
  </si>
  <si>
    <t>-882771696</t>
  </si>
  <si>
    <t>246</t>
  </si>
  <si>
    <t>950107004</t>
  </si>
  <si>
    <t>Pomocné práce pri revíziách demontáž a opätovná montáž krytu rozvádzača, rozvodnice</t>
  </si>
  <si>
    <t>1127081468</t>
  </si>
  <si>
    <t>247</t>
  </si>
  <si>
    <t>950107008</t>
  </si>
  <si>
    <t>Pomocné práce pri revíziách demont.a opätovná mont.krytu el.prístroja, spotrebiča,inštal.krabice</t>
  </si>
  <si>
    <t>-416621938</t>
  </si>
  <si>
    <t>248</t>
  </si>
  <si>
    <t>950107015</t>
  </si>
  <si>
    <t>Pomocné práce pri revíziách demontáž a opätovná montáž skušobnej svorky uzemnenia</t>
  </si>
  <si>
    <t>1606930588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</si>
</sst>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sz val="10"/>
      <color rgb="FF46464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7"/>
      <color rgb="FF969696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4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right style="thin">
        <color rgb="FF000000"/>
      </right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23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14" fillId="0" borderId="0" xfId="0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5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164" fontId="16" fillId="0" borderId="0" xfId="0" applyNumberFormat="1" applyFont="1" applyAlignment="1">
      <alignment horizontal="left" vertical="center"/>
    </xf>
    <xf numFmtId="0" fontId="16" fillId="0" borderId="0" xfId="0" applyFont="1" applyAlignment="1">
      <alignment vertical="center"/>
    </xf>
    <xf numFmtId="4" fontId="17" fillId="0" borderId="0" xfId="0" applyNumberFormat="1" applyFont="1" applyAlignment="1">
      <alignment vertical="center"/>
    </xf>
    <xf numFmtId="0" fontId="16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2" fillId="5" borderId="6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2" fillId="5" borderId="7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right" vertical="center"/>
    </xf>
    <xf numFmtId="0" fontId="22" fillId="5" borderId="8" xfId="0" applyFont="1" applyFill="1" applyBorder="1" applyAlignment="1">
      <alignment horizontal="left" vertical="center"/>
    </xf>
    <xf numFmtId="0" fontId="22" fillId="5" borderId="0" xfId="0" applyFont="1" applyFill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0" fillId="0" borderId="14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9" fillId="0" borderId="19" xfId="0" applyNumberFormat="1" applyFont="1" applyBorder="1" applyAlignment="1">
      <alignment vertical="center"/>
    </xf>
    <xf numFmtId="4" fontId="29" fillId="0" borderId="20" xfId="0" applyNumberFormat="1" applyFont="1" applyBorder="1" applyAlignment="1">
      <alignment vertical="center"/>
    </xf>
    <xf numFmtId="166" fontId="29" fillId="0" borderId="20" xfId="0" applyNumberFormat="1" applyFont="1" applyBorder="1" applyAlignment="1">
      <alignment vertical="center"/>
    </xf>
    <xf numFmtId="4" fontId="29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22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4" fontId="7" fillId="3" borderId="0" xfId="0" applyNumberFormat="1" applyFont="1" applyFill="1" applyAlignment="1" applyProtection="1">
      <alignment vertical="center"/>
      <protection locked="0"/>
    </xf>
    <xf numFmtId="4" fontId="7" fillId="0" borderId="0" xfId="0" applyNumberFormat="1" applyFont="1" applyAlignment="1">
      <alignment vertical="center"/>
    </xf>
    <xf numFmtId="164" fontId="1" fillId="3" borderId="14" xfId="0" applyNumberFormat="1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4" fontId="1" fillId="0" borderId="15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7" fillId="3" borderId="0" xfId="0" applyFont="1" applyFill="1" applyAlignment="1" applyProtection="1">
      <alignment horizontal="left" vertical="center"/>
      <protection locked="0"/>
    </xf>
    <xf numFmtId="164" fontId="1" fillId="3" borderId="19" xfId="0" applyNumberFormat="1" applyFont="1" applyFill="1" applyBorder="1" applyAlignment="1" applyProtection="1">
      <alignment horizontal="center" vertical="center"/>
      <protection locked="0"/>
    </xf>
    <xf numFmtId="0" fontId="1" fillId="3" borderId="20" xfId="0" applyFont="1" applyFill="1" applyBorder="1" applyAlignment="1" applyProtection="1">
      <alignment horizontal="center" vertical="center"/>
      <protection locked="0"/>
    </xf>
    <xf numFmtId="4" fontId="1" fillId="0" borderId="21" xfId="0" applyNumberFormat="1" applyFont="1" applyBorder="1" applyAlignment="1">
      <alignment vertical="center"/>
    </xf>
    <xf numFmtId="0" fontId="24" fillId="5" borderId="0" xfId="0" applyFont="1" applyFill="1" applyAlignment="1">
      <alignment horizontal="left" vertical="center"/>
    </xf>
    <xf numFmtId="0" fontId="0" fillId="5" borderId="0" xfId="0" applyFont="1" applyFill="1" applyAlignment="1">
      <alignment vertical="center"/>
    </xf>
    <xf numFmtId="4" fontId="24" fillId="5" borderId="0" xfId="0" applyNumberFormat="1" applyFont="1" applyFill="1" applyAlignment="1">
      <alignment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6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2" fillId="5" borderId="0" xfId="0" applyFont="1" applyFill="1" applyAlignment="1">
      <alignment horizontal="left" vertical="center"/>
    </xf>
    <xf numFmtId="0" fontId="22" fillId="5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1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4" fillId="0" borderId="0" xfId="0" applyNumberFormat="1" applyFont="1" applyAlignment="1"/>
    <xf numFmtId="166" fontId="32" fillId="0" borderId="12" xfId="0" applyNumberFormat="1" applyFont="1" applyBorder="1" applyAlignment="1"/>
    <xf numFmtId="166" fontId="32" fillId="0" borderId="13" xfId="0" applyNumberFormat="1" applyFont="1" applyBorder="1" applyAlignment="1"/>
    <xf numFmtId="167" fontId="33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34" fillId="0" borderId="23" xfId="0" applyFont="1" applyBorder="1" applyAlignment="1" applyProtection="1">
      <alignment horizontal="center" vertical="center"/>
      <protection locked="0"/>
    </xf>
    <xf numFmtId="49" fontId="34" fillId="0" borderId="23" xfId="0" applyNumberFormat="1" applyFont="1" applyBorder="1" applyAlignment="1" applyProtection="1">
      <alignment horizontal="left" vertical="center" wrapText="1"/>
      <protection locked="0"/>
    </xf>
    <xf numFmtId="0" fontId="34" fillId="0" borderId="23" xfId="0" applyFont="1" applyBorder="1" applyAlignment="1" applyProtection="1">
      <alignment horizontal="left" vertical="center" wrapText="1"/>
      <protection locked="0"/>
    </xf>
    <xf numFmtId="0" fontId="34" fillId="0" borderId="23" xfId="0" applyFont="1" applyBorder="1" applyAlignment="1" applyProtection="1">
      <alignment horizontal="center" vertical="center" wrapText="1"/>
      <protection locked="0"/>
    </xf>
    <xf numFmtId="167" fontId="34" fillId="0" borderId="23" xfId="0" applyNumberFormat="1" applyFont="1" applyBorder="1" applyAlignment="1" applyProtection="1">
      <alignment vertical="center"/>
      <protection locked="0"/>
    </xf>
    <xf numFmtId="167" fontId="34" fillId="3" borderId="23" xfId="0" applyNumberFormat="1" applyFont="1" applyFill="1" applyBorder="1" applyAlignment="1" applyProtection="1">
      <alignment vertical="center"/>
      <protection locked="0"/>
    </xf>
    <xf numFmtId="0" fontId="35" fillId="0" borderId="23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3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>
      <alignment horizontal="center" vertical="center"/>
    </xf>
    <xf numFmtId="166" fontId="23" fillId="0" borderId="0" xfId="0" applyNumberFormat="1" applyFont="1" applyBorder="1" applyAlignment="1">
      <alignment vertical="center"/>
    </xf>
    <xf numFmtId="166" fontId="23" fillId="0" borderId="15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167" fontId="0" fillId="0" borderId="0" xfId="0" applyNumberFormat="1" applyFont="1" applyAlignment="1">
      <alignment vertical="center"/>
    </xf>
    <xf numFmtId="0" fontId="36" fillId="0" borderId="0" xfId="0" applyFont="1" applyAlignment="1">
      <alignment horizontal="left" vertical="center"/>
    </xf>
    <xf numFmtId="0" fontId="37" fillId="0" borderId="0" xfId="0" applyFont="1" applyAlignment="1">
      <alignment vertical="center" wrapText="1"/>
    </xf>
    <xf numFmtId="0" fontId="0" fillId="0" borderId="1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22" fillId="0" borderId="23" xfId="0" applyFont="1" applyBorder="1" applyAlignment="1" applyProtection="1">
      <alignment horizontal="center" vertical="center"/>
      <protection locked="0"/>
    </xf>
    <xf numFmtId="49" fontId="22" fillId="0" borderId="23" xfId="0" applyNumberFormat="1" applyFont="1" applyBorder="1" applyAlignment="1" applyProtection="1">
      <alignment horizontal="left" vertical="center" wrapText="1"/>
      <protection locked="0"/>
    </xf>
    <xf numFmtId="0" fontId="22" fillId="0" borderId="23" xfId="0" applyFont="1" applyBorder="1" applyAlignment="1" applyProtection="1">
      <alignment horizontal="left" vertical="center" wrapText="1"/>
      <protection locked="0"/>
    </xf>
    <xf numFmtId="0" fontId="22" fillId="0" borderId="23" xfId="0" applyFont="1" applyBorder="1" applyAlignment="1" applyProtection="1">
      <alignment horizontal="center" vertical="center" wrapText="1"/>
      <protection locked="0"/>
    </xf>
    <xf numFmtId="167" fontId="22" fillId="0" borderId="23" xfId="0" applyNumberFormat="1" applyFont="1" applyBorder="1" applyAlignment="1" applyProtection="1">
      <alignment vertical="center"/>
      <protection locked="0"/>
    </xf>
    <xf numFmtId="167" fontId="22" fillId="3" borderId="23" xfId="0" applyNumberFormat="1" applyFont="1" applyFill="1" applyBorder="1" applyAlignment="1" applyProtection="1">
      <alignment vertical="center"/>
      <protection locked="0"/>
    </xf>
    <xf numFmtId="0" fontId="0" fillId="0" borderId="23" xfId="0" applyFont="1" applyBorder="1" applyAlignment="1" applyProtection="1">
      <alignment vertical="center"/>
      <protection locked="0"/>
    </xf>
    <xf numFmtId="0" fontId="23" fillId="3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center" vertical="center"/>
    </xf>
    <xf numFmtId="0" fontId="23" fillId="3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166" fontId="23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19</v>
      </c>
      <c r="AK11" s="28" t="s">
        <v>24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25</v>
      </c>
      <c r="AK13" s="28" t="s">
        <v>23</v>
      </c>
      <c r="AN13" s="30" t="s">
        <v>26</v>
      </c>
      <c r="AR13" s="18"/>
      <c r="BE13" s="27"/>
      <c r="BS13" s="15" t="s">
        <v>6</v>
      </c>
    </row>
    <row r="14">
      <c r="B14" s="18"/>
      <c r="E14" s="30" t="s">
        <v>26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24</v>
      </c>
      <c r="AN14" s="30" t="s">
        <v>26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27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28</v>
      </c>
      <c r="AK17" s="28" t="s">
        <v>24</v>
      </c>
      <c r="AN17" s="23" t="s">
        <v>1</v>
      </c>
      <c r="AR17" s="18"/>
      <c r="BE17" s="27"/>
      <c r="BS17" s="15" t="s">
        <v>29</v>
      </c>
    </row>
    <row r="18" s="1" customFormat="1" ht="6.96" customHeight="1">
      <c r="B18" s="18"/>
      <c r="AR18" s="18"/>
      <c r="BE18" s="27"/>
      <c r="BS18" s="15" t="s">
        <v>30</v>
      </c>
    </row>
    <row r="19" s="1" customFormat="1" ht="12" customHeight="1">
      <c r="B19" s="18"/>
      <c r="D19" s="28" t="s">
        <v>31</v>
      </c>
      <c r="AK19" s="28" t="s">
        <v>23</v>
      </c>
      <c r="AN19" s="23" t="s">
        <v>1</v>
      </c>
      <c r="AR19" s="18"/>
      <c r="BE19" s="27"/>
      <c r="BS19" s="15" t="s">
        <v>30</v>
      </c>
    </row>
    <row r="20" s="1" customFormat="1" ht="18.48" customHeight="1">
      <c r="B20" s="18"/>
      <c r="E20" s="23" t="s">
        <v>28</v>
      </c>
      <c r="AK20" s="28" t="s">
        <v>24</v>
      </c>
      <c r="AN20" s="23" t="s">
        <v>1</v>
      </c>
      <c r="AR20" s="18"/>
      <c r="BE20" s="27"/>
      <c r="BS20" s="15" t="s">
        <v>29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32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1" customFormat="1" ht="14.4" customHeight="1">
      <c r="B26" s="18"/>
      <c r="D26" s="34" t="s">
        <v>33</v>
      </c>
      <c r="AK26" s="35">
        <f>ROUND(AG94,2)</f>
        <v>0</v>
      </c>
      <c r="AL26" s="1"/>
      <c r="AM26" s="1"/>
      <c r="AN26" s="1"/>
      <c r="AO26" s="1"/>
      <c r="AR26" s="18"/>
      <c r="BE26" s="27"/>
    </row>
    <row r="27" s="1" customFormat="1" ht="14.4" customHeight="1">
      <c r="B27" s="18"/>
      <c r="D27" s="34" t="s">
        <v>34</v>
      </c>
      <c r="AK27" s="35">
        <f>ROUND(AG97, 2)</f>
        <v>0</v>
      </c>
      <c r="AL27" s="35"/>
      <c r="AM27" s="35"/>
      <c r="AN27" s="35"/>
      <c r="AO27" s="35"/>
      <c r="AR27" s="18"/>
      <c r="BE27" s="27"/>
    </row>
    <row r="28" s="2" customFormat="1" ht="6.96" customHeight="1">
      <c r="A28" s="36"/>
      <c r="B28" s="37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7"/>
      <c r="BE28" s="27"/>
    </row>
    <row r="29" s="2" customFormat="1" ht="25.92" customHeight="1">
      <c r="A29" s="36"/>
      <c r="B29" s="37"/>
      <c r="C29" s="36"/>
      <c r="D29" s="38" t="s">
        <v>35</v>
      </c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40">
        <f>ROUND(AK26 + AK27, 2)</f>
        <v>0</v>
      </c>
      <c r="AL29" s="39"/>
      <c r="AM29" s="39"/>
      <c r="AN29" s="39"/>
      <c r="AO29" s="39"/>
      <c r="AP29" s="36"/>
      <c r="AQ29" s="36"/>
      <c r="AR29" s="37"/>
      <c r="BE29" s="27"/>
    </row>
    <row r="30" s="2" customFormat="1" ht="6.96" customHeight="1">
      <c r="A30" s="36"/>
      <c r="B30" s="37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7"/>
      <c r="BE30" s="27"/>
    </row>
    <row r="31" s="2" customFormat="1">
      <c r="A31" s="36"/>
      <c r="B31" s="37"/>
      <c r="C31" s="36"/>
      <c r="D31" s="36"/>
      <c r="E31" s="36"/>
      <c r="F31" s="36"/>
      <c r="G31" s="36"/>
      <c r="H31" s="36"/>
      <c r="I31" s="36"/>
      <c r="J31" s="36"/>
      <c r="K31" s="36"/>
      <c r="L31" s="41" t="s">
        <v>36</v>
      </c>
      <c r="M31" s="41"/>
      <c r="N31" s="41"/>
      <c r="O31" s="41"/>
      <c r="P31" s="41"/>
      <c r="Q31" s="36"/>
      <c r="R31" s="36"/>
      <c r="S31" s="36"/>
      <c r="T31" s="36"/>
      <c r="U31" s="36"/>
      <c r="V31" s="36"/>
      <c r="W31" s="41" t="s">
        <v>37</v>
      </c>
      <c r="X31" s="41"/>
      <c r="Y31" s="41"/>
      <c r="Z31" s="41"/>
      <c r="AA31" s="41"/>
      <c r="AB31" s="41"/>
      <c r="AC31" s="41"/>
      <c r="AD31" s="41"/>
      <c r="AE31" s="41"/>
      <c r="AF31" s="36"/>
      <c r="AG31" s="36"/>
      <c r="AH31" s="36"/>
      <c r="AI31" s="36"/>
      <c r="AJ31" s="36"/>
      <c r="AK31" s="41" t="s">
        <v>38</v>
      </c>
      <c r="AL31" s="41"/>
      <c r="AM31" s="41"/>
      <c r="AN31" s="41"/>
      <c r="AO31" s="41"/>
      <c r="AP31" s="36"/>
      <c r="AQ31" s="36"/>
      <c r="AR31" s="37"/>
      <c r="BE31" s="27"/>
    </row>
    <row r="32" s="3" customFormat="1" ht="14.4" customHeight="1">
      <c r="A32" s="3"/>
      <c r="B32" s="42"/>
      <c r="C32" s="3"/>
      <c r="D32" s="28" t="s">
        <v>39</v>
      </c>
      <c r="E32" s="3"/>
      <c r="F32" s="43" t="s">
        <v>40</v>
      </c>
      <c r="G32" s="3"/>
      <c r="H32" s="3"/>
      <c r="I32" s="3"/>
      <c r="J32" s="3"/>
      <c r="K32" s="3"/>
      <c r="L32" s="44">
        <v>0.20000000000000001</v>
      </c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6">
        <f>ROUND(AZ94 + SUM(CD97:CD101), 2)</f>
        <v>0</v>
      </c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6">
        <f>ROUND(AV94 + SUM(BY97:BY101), 2)</f>
        <v>0</v>
      </c>
      <c r="AL32" s="45"/>
      <c r="AM32" s="45"/>
      <c r="AN32" s="45"/>
      <c r="AO32" s="45"/>
      <c r="AP32" s="45"/>
      <c r="AQ32" s="45"/>
      <c r="AR32" s="47"/>
      <c r="AS32" s="45"/>
      <c r="AT32" s="45"/>
      <c r="AU32" s="45"/>
      <c r="AV32" s="45"/>
      <c r="AW32" s="45"/>
      <c r="AX32" s="45"/>
      <c r="AY32" s="45"/>
      <c r="AZ32" s="45"/>
      <c r="BE32" s="48"/>
    </row>
    <row r="33" s="3" customFormat="1" ht="14.4" customHeight="1">
      <c r="A33" s="3"/>
      <c r="B33" s="42"/>
      <c r="C33" s="3"/>
      <c r="D33" s="3"/>
      <c r="E33" s="3"/>
      <c r="F33" s="43" t="s">
        <v>41</v>
      </c>
      <c r="G33" s="3"/>
      <c r="H33" s="3"/>
      <c r="I33" s="3"/>
      <c r="J33" s="3"/>
      <c r="K33" s="3"/>
      <c r="L33" s="44">
        <v>0.20000000000000001</v>
      </c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6">
        <f>ROUND(BA94 + SUM(CE97:CE101), 2)</f>
        <v>0</v>
      </c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6">
        <f>ROUND(AW94 + SUM(BZ97:BZ101), 2)</f>
        <v>0</v>
      </c>
      <c r="AL33" s="45"/>
      <c r="AM33" s="45"/>
      <c r="AN33" s="45"/>
      <c r="AO33" s="45"/>
      <c r="AP33" s="45"/>
      <c r="AQ33" s="45"/>
      <c r="AR33" s="47"/>
      <c r="AS33" s="45"/>
      <c r="AT33" s="45"/>
      <c r="AU33" s="45"/>
      <c r="AV33" s="45"/>
      <c r="AW33" s="45"/>
      <c r="AX33" s="45"/>
      <c r="AY33" s="45"/>
      <c r="AZ33" s="45"/>
      <c r="BE33" s="48"/>
    </row>
    <row r="34" hidden="1" s="3" customFormat="1" ht="14.4" customHeight="1">
      <c r="A34" s="3"/>
      <c r="B34" s="42"/>
      <c r="C34" s="3"/>
      <c r="D34" s="3"/>
      <c r="E34" s="3"/>
      <c r="F34" s="28" t="s">
        <v>42</v>
      </c>
      <c r="G34" s="3"/>
      <c r="H34" s="3"/>
      <c r="I34" s="3"/>
      <c r="J34" s="3"/>
      <c r="K34" s="3"/>
      <c r="L34" s="49">
        <v>0.20000000000000001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50">
        <f>ROUND(BB94 + SUM(CF97:CF101), 2)</f>
        <v>0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50">
        <v>0</v>
      </c>
      <c r="AL34" s="3"/>
      <c r="AM34" s="3"/>
      <c r="AN34" s="3"/>
      <c r="AO34" s="3"/>
      <c r="AP34" s="3"/>
      <c r="AQ34" s="3"/>
      <c r="AR34" s="42"/>
      <c r="BE34" s="48"/>
    </row>
    <row r="35" hidden="1" s="3" customFormat="1" ht="14.4" customHeight="1">
      <c r="A35" s="3"/>
      <c r="B35" s="42"/>
      <c r="C35" s="3"/>
      <c r="D35" s="3"/>
      <c r="E35" s="3"/>
      <c r="F35" s="28" t="s">
        <v>43</v>
      </c>
      <c r="G35" s="3"/>
      <c r="H35" s="3"/>
      <c r="I35" s="3"/>
      <c r="J35" s="3"/>
      <c r="K35" s="3"/>
      <c r="L35" s="49">
        <v>0.20000000000000001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50">
        <f>ROUND(BC94 + SUM(CG97:CG101), 2)</f>
        <v>0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50">
        <v>0</v>
      </c>
      <c r="AL35" s="3"/>
      <c r="AM35" s="3"/>
      <c r="AN35" s="3"/>
      <c r="AO35" s="3"/>
      <c r="AP35" s="3"/>
      <c r="AQ35" s="3"/>
      <c r="AR35" s="42"/>
      <c r="BE35" s="3"/>
    </row>
    <row r="36" hidden="1" s="3" customFormat="1" ht="14.4" customHeight="1">
      <c r="A36" s="3"/>
      <c r="B36" s="42"/>
      <c r="C36" s="3"/>
      <c r="D36" s="3"/>
      <c r="E36" s="3"/>
      <c r="F36" s="43" t="s">
        <v>44</v>
      </c>
      <c r="G36" s="3"/>
      <c r="H36" s="3"/>
      <c r="I36" s="3"/>
      <c r="J36" s="3"/>
      <c r="K36" s="3"/>
      <c r="L36" s="44">
        <v>0</v>
      </c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6">
        <f>ROUND(BD94 + SUM(CH97:CH101), 2)</f>
        <v>0</v>
      </c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6">
        <v>0</v>
      </c>
      <c r="AL36" s="45"/>
      <c r="AM36" s="45"/>
      <c r="AN36" s="45"/>
      <c r="AO36" s="45"/>
      <c r="AP36" s="45"/>
      <c r="AQ36" s="45"/>
      <c r="AR36" s="47"/>
      <c r="AS36" s="45"/>
      <c r="AT36" s="45"/>
      <c r="AU36" s="45"/>
      <c r="AV36" s="45"/>
      <c r="AW36" s="45"/>
      <c r="AX36" s="45"/>
      <c r="AY36" s="45"/>
      <c r="AZ36" s="45"/>
      <c r="BE36" s="3"/>
    </row>
    <row r="37" s="2" customFormat="1" ht="6.96" customHeight="1">
      <c r="A37" s="36"/>
      <c r="B37" s="37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7"/>
      <c r="BE37" s="36"/>
    </row>
    <row r="38" s="2" customFormat="1" ht="25.92" customHeight="1">
      <c r="A38" s="36"/>
      <c r="B38" s="37"/>
      <c r="C38" s="51"/>
      <c r="D38" s="52" t="s">
        <v>45</v>
      </c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4" t="s">
        <v>46</v>
      </c>
      <c r="U38" s="53"/>
      <c r="V38" s="53"/>
      <c r="W38" s="53"/>
      <c r="X38" s="55" t="s">
        <v>47</v>
      </c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6">
        <f>SUM(AK29:AK36)</f>
        <v>0</v>
      </c>
      <c r="AL38" s="53"/>
      <c r="AM38" s="53"/>
      <c r="AN38" s="53"/>
      <c r="AO38" s="57"/>
      <c r="AP38" s="51"/>
      <c r="AQ38" s="51"/>
      <c r="AR38" s="37"/>
      <c r="BE38" s="36"/>
    </row>
    <row r="39" s="2" customFormat="1" ht="6.96" customHeight="1">
      <c r="A39" s="36"/>
      <c r="B39" s="37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7"/>
      <c r="BE39" s="36"/>
    </row>
    <row r="40" s="2" customFormat="1" ht="14.4" customHeight="1">
      <c r="A40" s="36"/>
      <c r="B40" s="37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7"/>
      <c r="BE40" s="36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8"/>
      <c r="D49" s="59" t="s">
        <v>48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59" t="s">
        <v>49</v>
      </c>
      <c r="AI49" s="60"/>
      <c r="AJ49" s="60"/>
      <c r="AK49" s="60"/>
      <c r="AL49" s="60"/>
      <c r="AM49" s="60"/>
      <c r="AN49" s="60"/>
      <c r="AO49" s="60"/>
      <c r="AR49" s="58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6"/>
      <c r="B60" s="37"/>
      <c r="C60" s="36"/>
      <c r="D60" s="61" t="s">
        <v>50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61" t="s">
        <v>51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61" t="s">
        <v>50</v>
      </c>
      <c r="AI60" s="39"/>
      <c r="AJ60" s="39"/>
      <c r="AK60" s="39"/>
      <c r="AL60" s="39"/>
      <c r="AM60" s="61" t="s">
        <v>51</v>
      </c>
      <c r="AN60" s="39"/>
      <c r="AO60" s="39"/>
      <c r="AP60" s="36"/>
      <c r="AQ60" s="36"/>
      <c r="AR60" s="37"/>
      <c r="BE60" s="36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6"/>
      <c r="B64" s="37"/>
      <c r="C64" s="36"/>
      <c r="D64" s="59" t="s">
        <v>52</v>
      </c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59" t="s">
        <v>53</v>
      </c>
      <c r="AI64" s="62"/>
      <c r="AJ64" s="62"/>
      <c r="AK64" s="62"/>
      <c r="AL64" s="62"/>
      <c r="AM64" s="62"/>
      <c r="AN64" s="62"/>
      <c r="AO64" s="62"/>
      <c r="AP64" s="36"/>
      <c r="AQ64" s="36"/>
      <c r="AR64" s="37"/>
      <c r="BE64" s="36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6"/>
      <c r="B75" s="37"/>
      <c r="C75" s="36"/>
      <c r="D75" s="61" t="s">
        <v>50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61" t="s">
        <v>51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61" t="s">
        <v>50</v>
      </c>
      <c r="AI75" s="39"/>
      <c r="AJ75" s="39"/>
      <c r="AK75" s="39"/>
      <c r="AL75" s="39"/>
      <c r="AM75" s="61" t="s">
        <v>51</v>
      </c>
      <c r="AN75" s="39"/>
      <c r="AO75" s="39"/>
      <c r="AP75" s="36"/>
      <c r="AQ75" s="36"/>
      <c r="AR75" s="37"/>
      <c r="BE75" s="36"/>
    </row>
    <row r="76" s="2" customFormat="1">
      <c r="A76" s="36"/>
      <c r="B76" s="37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7"/>
      <c r="BE76" s="36"/>
    </row>
    <row r="77" s="2" customFormat="1" ht="6.96" customHeight="1">
      <c r="A77" s="36"/>
      <c r="B77" s="63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37"/>
      <c r="BE77" s="36"/>
    </row>
    <row r="81" s="2" customFormat="1" ht="6.96" customHeight="1">
      <c r="A81" s="36"/>
      <c r="B81" s="65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37"/>
      <c r="BE81" s="36"/>
    </row>
    <row r="82" s="2" customFormat="1" ht="24.96" customHeight="1">
      <c r="A82" s="36"/>
      <c r="B82" s="37"/>
      <c r="C82" s="19" t="s">
        <v>54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7"/>
      <c r="BE82" s="36"/>
    </row>
    <row r="83" s="2" customFormat="1" ht="6.96" customHeight="1">
      <c r="A83" s="36"/>
      <c r="B83" s="37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7"/>
      <c r="BE83" s="36"/>
    </row>
    <row r="84" s="4" customFormat="1" ht="12" customHeight="1">
      <c r="A84" s="4"/>
      <c r="B84" s="67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040-21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7"/>
      <c r="BE84" s="4"/>
    </row>
    <row r="85" s="5" customFormat="1" ht="36.96" customHeight="1">
      <c r="A85" s="5"/>
      <c r="B85" s="68"/>
      <c r="C85" s="69" t="s">
        <v>14</v>
      </c>
      <c r="D85" s="5"/>
      <c r="E85" s="5"/>
      <c r="F85" s="5"/>
      <c r="G85" s="5"/>
      <c r="H85" s="5"/>
      <c r="I85" s="5"/>
      <c r="J85" s="5"/>
      <c r="K85" s="5"/>
      <c r="L85" s="70" t="str">
        <f>K6</f>
        <v>Rekonštrukcia maštalí a rozšírenie farmového hnojiska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8"/>
      <c r="BE85" s="5"/>
    </row>
    <row r="86" s="2" customFormat="1" ht="6.96" customHeight="1">
      <c r="A86" s="36"/>
      <c r="B86" s="37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7"/>
      <c r="BE86" s="36"/>
    </row>
    <row r="87" s="2" customFormat="1" ht="12" customHeight="1">
      <c r="A87" s="36"/>
      <c r="B87" s="37"/>
      <c r="C87" s="28" t="s">
        <v>18</v>
      </c>
      <c r="D87" s="36"/>
      <c r="E87" s="36"/>
      <c r="F87" s="36"/>
      <c r="G87" s="36"/>
      <c r="H87" s="36"/>
      <c r="I87" s="36"/>
      <c r="J87" s="36"/>
      <c r="K87" s="36"/>
      <c r="L87" s="71" t="str">
        <f>IF(K8="","",K8)</f>
        <v xml:space="preserve"> 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28" t="s">
        <v>20</v>
      </c>
      <c r="AJ87" s="36"/>
      <c r="AK87" s="36"/>
      <c r="AL87" s="36"/>
      <c r="AM87" s="72" t="str">
        <f>IF(AN8= "","",AN8)</f>
        <v>26. 11. 2021</v>
      </c>
      <c r="AN87" s="72"/>
      <c r="AO87" s="36"/>
      <c r="AP87" s="36"/>
      <c r="AQ87" s="36"/>
      <c r="AR87" s="37"/>
      <c r="BE87" s="36"/>
    </row>
    <row r="88" s="2" customFormat="1" ht="6.96" customHeight="1">
      <c r="A88" s="36"/>
      <c r="B88" s="37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7"/>
      <c r="BE88" s="36"/>
    </row>
    <row r="89" s="2" customFormat="1" ht="15.15" customHeight="1">
      <c r="A89" s="36"/>
      <c r="B89" s="37"/>
      <c r="C89" s="28" t="s">
        <v>22</v>
      </c>
      <c r="D89" s="36"/>
      <c r="E89" s="36"/>
      <c r="F89" s="36"/>
      <c r="G89" s="36"/>
      <c r="H89" s="36"/>
      <c r="I89" s="36"/>
      <c r="J89" s="36"/>
      <c r="K89" s="36"/>
      <c r="L89" s="4" t="str">
        <f>IF(E11= "","",E11)</f>
        <v xml:space="preserve"> 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28" t="s">
        <v>27</v>
      </c>
      <c r="AJ89" s="36"/>
      <c r="AK89" s="36"/>
      <c r="AL89" s="36"/>
      <c r="AM89" s="73" t="str">
        <f>IF(E17="","",E17)</f>
        <v>Ing. Štefan Ondirko</v>
      </c>
      <c r="AN89" s="4"/>
      <c r="AO89" s="4"/>
      <c r="AP89" s="4"/>
      <c r="AQ89" s="36"/>
      <c r="AR89" s="37"/>
      <c r="AS89" s="74" t="s">
        <v>55</v>
      </c>
      <c r="AT89" s="75"/>
      <c r="AU89" s="76"/>
      <c r="AV89" s="76"/>
      <c r="AW89" s="76"/>
      <c r="AX89" s="76"/>
      <c r="AY89" s="76"/>
      <c r="AZ89" s="76"/>
      <c r="BA89" s="76"/>
      <c r="BB89" s="76"/>
      <c r="BC89" s="76"/>
      <c r="BD89" s="77"/>
      <c r="BE89" s="36"/>
    </row>
    <row r="90" s="2" customFormat="1" ht="15.15" customHeight="1">
      <c r="A90" s="36"/>
      <c r="B90" s="37"/>
      <c r="C90" s="28" t="s">
        <v>25</v>
      </c>
      <c r="D90" s="36"/>
      <c r="E90" s="36"/>
      <c r="F90" s="36"/>
      <c r="G90" s="36"/>
      <c r="H90" s="36"/>
      <c r="I90" s="36"/>
      <c r="J90" s="36"/>
      <c r="K90" s="36"/>
      <c r="L90" s="4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28" t="s">
        <v>31</v>
      </c>
      <c r="AJ90" s="36"/>
      <c r="AK90" s="36"/>
      <c r="AL90" s="36"/>
      <c r="AM90" s="73" t="str">
        <f>IF(E20="","",E20)</f>
        <v>Ing. Štefan Ondirko</v>
      </c>
      <c r="AN90" s="4"/>
      <c r="AO90" s="4"/>
      <c r="AP90" s="4"/>
      <c r="AQ90" s="36"/>
      <c r="AR90" s="37"/>
      <c r="AS90" s="78"/>
      <c r="AT90" s="79"/>
      <c r="AU90" s="80"/>
      <c r="AV90" s="80"/>
      <c r="AW90" s="80"/>
      <c r="AX90" s="80"/>
      <c r="AY90" s="80"/>
      <c r="AZ90" s="80"/>
      <c r="BA90" s="80"/>
      <c r="BB90" s="80"/>
      <c r="BC90" s="80"/>
      <c r="BD90" s="81"/>
      <c r="BE90" s="36"/>
    </row>
    <row r="91" s="2" customFormat="1" ht="10.8" customHeight="1">
      <c r="A91" s="36"/>
      <c r="B91" s="37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7"/>
      <c r="AS91" s="78"/>
      <c r="AT91" s="79"/>
      <c r="AU91" s="80"/>
      <c r="AV91" s="80"/>
      <c r="AW91" s="80"/>
      <c r="AX91" s="80"/>
      <c r="AY91" s="80"/>
      <c r="AZ91" s="80"/>
      <c r="BA91" s="80"/>
      <c r="BB91" s="80"/>
      <c r="BC91" s="80"/>
      <c r="BD91" s="81"/>
      <c r="BE91" s="36"/>
    </row>
    <row r="92" s="2" customFormat="1" ht="29.28" customHeight="1">
      <c r="A92" s="36"/>
      <c r="B92" s="37"/>
      <c r="C92" s="82" t="s">
        <v>56</v>
      </c>
      <c r="D92" s="83"/>
      <c r="E92" s="83"/>
      <c r="F92" s="83"/>
      <c r="G92" s="83"/>
      <c r="H92" s="84"/>
      <c r="I92" s="85" t="s">
        <v>57</v>
      </c>
      <c r="J92" s="83"/>
      <c r="K92" s="83"/>
      <c r="L92" s="83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  <c r="AA92" s="83"/>
      <c r="AB92" s="83"/>
      <c r="AC92" s="83"/>
      <c r="AD92" s="83"/>
      <c r="AE92" s="83"/>
      <c r="AF92" s="83"/>
      <c r="AG92" s="86" t="s">
        <v>58</v>
      </c>
      <c r="AH92" s="83"/>
      <c r="AI92" s="83"/>
      <c r="AJ92" s="83"/>
      <c r="AK92" s="83"/>
      <c r="AL92" s="83"/>
      <c r="AM92" s="83"/>
      <c r="AN92" s="85" t="s">
        <v>59</v>
      </c>
      <c r="AO92" s="83"/>
      <c r="AP92" s="87"/>
      <c r="AQ92" s="88" t="s">
        <v>60</v>
      </c>
      <c r="AR92" s="37"/>
      <c r="AS92" s="89" t="s">
        <v>61</v>
      </c>
      <c r="AT92" s="90" t="s">
        <v>62</v>
      </c>
      <c r="AU92" s="90" t="s">
        <v>63</v>
      </c>
      <c r="AV92" s="90" t="s">
        <v>64</v>
      </c>
      <c r="AW92" s="90" t="s">
        <v>65</v>
      </c>
      <c r="AX92" s="90" t="s">
        <v>66</v>
      </c>
      <c r="AY92" s="90" t="s">
        <v>67</v>
      </c>
      <c r="AZ92" s="90" t="s">
        <v>68</v>
      </c>
      <c r="BA92" s="90" t="s">
        <v>69</v>
      </c>
      <c r="BB92" s="90" t="s">
        <v>70</v>
      </c>
      <c r="BC92" s="90" t="s">
        <v>71</v>
      </c>
      <c r="BD92" s="91" t="s">
        <v>72</v>
      </c>
      <c r="BE92" s="36"/>
    </row>
    <row r="93" s="2" customFormat="1" ht="10.8" customHeight="1">
      <c r="A93" s="36"/>
      <c r="B93" s="37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7"/>
      <c r="AS93" s="92"/>
      <c r="AT93" s="93"/>
      <c r="AU93" s="93"/>
      <c r="AV93" s="93"/>
      <c r="AW93" s="93"/>
      <c r="AX93" s="93"/>
      <c r="AY93" s="93"/>
      <c r="AZ93" s="93"/>
      <c r="BA93" s="93"/>
      <c r="BB93" s="93"/>
      <c r="BC93" s="93"/>
      <c r="BD93" s="94"/>
      <c r="BE93" s="36"/>
    </row>
    <row r="94" s="6" customFormat="1" ht="32.4" customHeight="1">
      <c r="A94" s="6"/>
      <c r="B94" s="95"/>
      <c r="C94" s="96" t="s">
        <v>73</v>
      </c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  <c r="AA94" s="97"/>
      <c r="AB94" s="97"/>
      <c r="AC94" s="97"/>
      <c r="AD94" s="97"/>
      <c r="AE94" s="97"/>
      <c r="AF94" s="97"/>
      <c r="AG94" s="98">
        <f>ROUND(AG95,2)</f>
        <v>0</v>
      </c>
      <c r="AH94" s="98"/>
      <c r="AI94" s="98"/>
      <c r="AJ94" s="98"/>
      <c r="AK94" s="98"/>
      <c r="AL94" s="98"/>
      <c r="AM94" s="98"/>
      <c r="AN94" s="99">
        <f>SUM(AG94,AT94)</f>
        <v>0</v>
      </c>
      <c r="AO94" s="99"/>
      <c r="AP94" s="99"/>
      <c r="AQ94" s="100" t="s">
        <v>1</v>
      </c>
      <c r="AR94" s="95"/>
      <c r="AS94" s="101">
        <f>ROUND(AS95,2)</f>
        <v>0</v>
      </c>
      <c r="AT94" s="102">
        <f>ROUND(SUM(AV94:AW94),2)</f>
        <v>0</v>
      </c>
      <c r="AU94" s="103">
        <f>ROUND(AU95,5)</f>
        <v>0</v>
      </c>
      <c r="AV94" s="102">
        <f>ROUND(AZ94*L32,2)</f>
        <v>0</v>
      </c>
      <c r="AW94" s="102">
        <f>ROUND(BA94*L33,2)</f>
        <v>0</v>
      </c>
      <c r="AX94" s="102">
        <f>ROUND(BB94*L32,2)</f>
        <v>0</v>
      </c>
      <c r="AY94" s="102">
        <f>ROUND(BC94*L33,2)</f>
        <v>0</v>
      </c>
      <c r="AZ94" s="102">
        <f>ROUND(AZ95,2)</f>
        <v>0</v>
      </c>
      <c r="BA94" s="102">
        <f>ROUND(BA95,2)</f>
        <v>0</v>
      </c>
      <c r="BB94" s="102">
        <f>ROUND(BB95,2)</f>
        <v>0</v>
      </c>
      <c r="BC94" s="102">
        <f>ROUND(BC95,2)</f>
        <v>0</v>
      </c>
      <c r="BD94" s="104">
        <f>ROUND(BD95,2)</f>
        <v>0</v>
      </c>
      <c r="BE94" s="6"/>
      <c r="BS94" s="105" t="s">
        <v>74</v>
      </c>
      <c r="BT94" s="105" t="s">
        <v>75</v>
      </c>
      <c r="BU94" s="106" t="s">
        <v>76</v>
      </c>
      <c r="BV94" s="105" t="s">
        <v>77</v>
      </c>
      <c r="BW94" s="105" t="s">
        <v>4</v>
      </c>
      <c r="BX94" s="105" t="s">
        <v>78</v>
      </c>
      <c r="CL94" s="105" t="s">
        <v>1</v>
      </c>
    </row>
    <row r="95" s="7" customFormat="1" ht="16.5" customHeight="1">
      <c r="A95" s="107" t="s">
        <v>79</v>
      </c>
      <c r="B95" s="108"/>
      <c r="C95" s="109"/>
      <c r="D95" s="110" t="s">
        <v>80</v>
      </c>
      <c r="E95" s="110"/>
      <c r="F95" s="110"/>
      <c r="G95" s="110"/>
      <c r="H95" s="110"/>
      <c r="I95" s="111"/>
      <c r="J95" s="110" t="s">
        <v>81</v>
      </c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2">
        <f>'SO-02 - Kravín'!J32</f>
        <v>0</v>
      </c>
      <c r="AH95" s="111"/>
      <c r="AI95" s="111"/>
      <c r="AJ95" s="111"/>
      <c r="AK95" s="111"/>
      <c r="AL95" s="111"/>
      <c r="AM95" s="111"/>
      <c r="AN95" s="112">
        <f>SUM(AG95,AT95)</f>
        <v>0</v>
      </c>
      <c r="AO95" s="111"/>
      <c r="AP95" s="111"/>
      <c r="AQ95" s="113" t="s">
        <v>82</v>
      </c>
      <c r="AR95" s="108"/>
      <c r="AS95" s="114">
        <v>0</v>
      </c>
      <c r="AT95" s="115">
        <f>ROUND(SUM(AV95:AW95),2)</f>
        <v>0</v>
      </c>
      <c r="AU95" s="116">
        <f>'SO-02 - Kravín'!P147</f>
        <v>0</v>
      </c>
      <c r="AV95" s="115">
        <f>'SO-02 - Kravín'!J35</f>
        <v>0</v>
      </c>
      <c r="AW95" s="115">
        <f>'SO-02 - Kravín'!J36</f>
        <v>0</v>
      </c>
      <c r="AX95" s="115">
        <f>'SO-02 - Kravín'!J37</f>
        <v>0</v>
      </c>
      <c r="AY95" s="115">
        <f>'SO-02 - Kravín'!J38</f>
        <v>0</v>
      </c>
      <c r="AZ95" s="115">
        <f>'SO-02 - Kravín'!F35</f>
        <v>0</v>
      </c>
      <c r="BA95" s="115">
        <f>'SO-02 - Kravín'!F36</f>
        <v>0</v>
      </c>
      <c r="BB95" s="115">
        <f>'SO-02 - Kravín'!F37</f>
        <v>0</v>
      </c>
      <c r="BC95" s="115">
        <f>'SO-02 - Kravín'!F38</f>
        <v>0</v>
      </c>
      <c r="BD95" s="117">
        <f>'SO-02 - Kravín'!F39</f>
        <v>0</v>
      </c>
      <c r="BE95" s="7"/>
      <c r="BT95" s="118" t="s">
        <v>83</v>
      </c>
      <c r="BV95" s="118" t="s">
        <v>77</v>
      </c>
      <c r="BW95" s="118" t="s">
        <v>84</v>
      </c>
      <c r="BX95" s="118" t="s">
        <v>4</v>
      </c>
      <c r="CL95" s="118" t="s">
        <v>1</v>
      </c>
      <c r="CM95" s="118" t="s">
        <v>75</v>
      </c>
    </row>
    <row r="96">
      <c r="B96" s="18"/>
      <c r="AR96" s="18"/>
    </row>
    <row r="97" s="2" customFormat="1" ht="30" customHeight="1">
      <c r="A97" s="36"/>
      <c r="B97" s="37"/>
      <c r="C97" s="96" t="s">
        <v>85</v>
      </c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99">
        <f>ROUND(SUM(AG98:AG101), 2)</f>
        <v>0</v>
      </c>
      <c r="AH97" s="99"/>
      <c r="AI97" s="99"/>
      <c r="AJ97" s="99"/>
      <c r="AK97" s="99"/>
      <c r="AL97" s="99"/>
      <c r="AM97" s="99"/>
      <c r="AN97" s="99">
        <f>ROUND(SUM(AN98:AN101), 2)</f>
        <v>0</v>
      </c>
      <c r="AO97" s="99"/>
      <c r="AP97" s="99"/>
      <c r="AQ97" s="119"/>
      <c r="AR97" s="37"/>
      <c r="AS97" s="89" t="s">
        <v>86</v>
      </c>
      <c r="AT97" s="90" t="s">
        <v>87</v>
      </c>
      <c r="AU97" s="90" t="s">
        <v>39</v>
      </c>
      <c r="AV97" s="91" t="s">
        <v>62</v>
      </c>
      <c r="AW97" s="36"/>
      <c r="AX97" s="36"/>
      <c r="AY97" s="36"/>
      <c r="AZ97" s="36"/>
      <c r="BA97" s="36"/>
      <c r="BB97" s="36"/>
      <c r="BC97" s="36"/>
      <c r="BD97" s="36"/>
      <c r="BE97" s="36"/>
    </row>
    <row r="98" s="2" customFormat="1" ht="19.92" customHeight="1">
      <c r="A98" s="36"/>
      <c r="B98" s="37"/>
      <c r="C98" s="36"/>
      <c r="D98" s="120" t="s">
        <v>88</v>
      </c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36"/>
      <c r="AD98" s="36"/>
      <c r="AE98" s="36"/>
      <c r="AF98" s="36"/>
      <c r="AG98" s="121">
        <f>ROUND(AG94 * AS98, 2)</f>
        <v>0</v>
      </c>
      <c r="AH98" s="122"/>
      <c r="AI98" s="122"/>
      <c r="AJ98" s="122"/>
      <c r="AK98" s="122"/>
      <c r="AL98" s="122"/>
      <c r="AM98" s="122"/>
      <c r="AN98" s="122">
        <f>ROUND(AG98 + AV98, 2)</f>
        <v>0</v>
      </c>
      <c r="AO98" s="122"/>
      <c r="AP98" s="122"/>
      <c r="AQ98" s="36"/>
      <c r="AR98" s="37"/>
      <c r="AS98" s="123">
        <v>0</v>
      </c>
      <c r="AT98" s="124" t="s">
        <v>89</v>
      </c>
      <c r="AU98" s="124" t="s">
        <v>40</v>
      </c>
      <c r="AV98" s="125">
        <f>ROUND(IF(AU98="základná",AG98*L32,IF(AU98="znížená",AG98*L33,0)), 2)</f>
        <v>0</v>
      </c>
      <c r="AW98" s="36"/>
      <c r="AX98" s="36"/>
      <c r="AY98" s="36"/>
      <c r="AZ98" s="36"/>
      <c r="BA98" s="36"/>
      <c r="BB98" s="36"/>
      <c r="BC98" s="36"/>
      <c r="BD98" s="36"/>
      <c r="BE98" s="36"/>
      <c r="BV98" s="15" t="s">
        <v>90</v>
      </c>
      <c r="BY98" s="126">
        <f>IF(AU98="základná",AV98,0)</f>
        <v>0</v>
      </c>
      <c r="BZ98" s="126">
        <f>IF(AU98="znížená",AV98,0)</f>
        <v>0</v>
      </c>
      <c r="CA98" s="126">
        <v>0</v>
      </c>
      <c r="CB98" s="126">
        <v>0</v>
      </c>
      <c r="CC98" s="126">
        <v>0</v>
      </c>
      <c r="CD98" s="126">
        <f>IF(AU98="základná",AG98,0)</f>
        <v>0</v>
      </c>
      <c r="CE98" s="126">
        <f>IF(AU98="znížená",AG98,0)</f>
        <v>0</v>
      </c>
      <c r="CF98" s="126">
        <f>IF(AU98="zákl. prenesená",AG98,0)</f>
        <v>0</v>
      </c>
      <c r="CG98" s="126">
        <f>IF(AU98="zníž. prenesená",AG98,0)</f>
        <v>0</v>
      </c>
      <c r="CH98" s="126">
        <f>IF(AU98="nulová",AG98,0)</f>
        <v>0</v>
      </c>
      <c r="CI98" s="15">
        <f>IF(AU98="základná",1,IF(AU98="znížená",2,IF(AU98="zákl. prenesená",4,IF(AU98="zníž. prenesená",5,3))))</f>
        <v>1</v>
      </c>
      <c r="CJ98" s="15">
        <f>IF(AT98="stavebná časť",1,IF(AT98="investičná časť",2,3))</f>
        <v>1</v>
      </c>
      <c r="CK98" s="15" t="str">
        <f>IF(D98="Vyplň vlastné","","x")</f>
        <v>x</v>
      </c>
    </row>
    <row r="99" s="2" customFormat="1" ht="19.92" customHeight="1">
      <c r="A99" s="36"/>
      <c r="B99" s="37"/>
      <c r="C99" s="36"/>
      <c r="D99" s="127" t="s">
        <v>91</v>
      </c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36"/>
      <c r="AD99" s="36"/>
      <c r="AE99" s="36"/>
      <c r="AF99" s="36"/>
      <c r="AG99" s="121">
        <f>ROUND(AG94 * AS99, 2)</f>
        <v>0</v>
      </c>
      <c r="AH99" s="122"/>
      <c r="AI99" s="122"/>
      <c r="AJ99" s="122"/>
      <c r="AK99" s="122"/>
      <c r="AL99" s="122"/>
      <c r="AM99" s="122"/>
      <c r="AN99" s="122">
        <f>ROUND(AG99 + AV99, 2)</f>
        <v>0</v>
      </c>
      <c r="AO99" s="122"/>
      <c r="AP99" s="122"/>
      <c r="AQ99" s="36"/>
      <c r="AR99" s="37"/>
      <c r="AS99" s="123">
        <v>0</v>
      </c>
      <c r="AT99" s="124" t="s">
        <v>89</v>
      </c>
      <c r="AU99" s="124" t="s">
        <v>40</v>
      </c>
      <c r="AV99" s="125">
        <f>ROUND(IF(AU99="základná",AG99*L32,IF(AU99="znížená",AG99*L33,0)), 2)</f>
        <v>0</v>
      </c>
      <c r="AW99" s="36"/>
      <c r="AX99" s="36"/>
      <c r="AY99" s="36"/>
      <c r="AZ99" s="36"/>
      <c r="BA99" s="36"/>
      <c r="BB99" s="36"/>
      <c r="BC99" s="36"/>
      <c r="BD99" s="36"/>
      <c r="BE99" s="36"/>
      <c r="BV99" s="15" t="s">
        <v>92</v>
      </c>
      <c r="BY99" s="126">
        <f>IF(AU99="základná",AV99,0)</f>
        <v>0</v>
      </c>
      <c r="BZ99" s="126">
        <f>IF(AU99="znížená",AV99,0)</f>
        <v>0</v>
      </c>
      <c r="CA99" s="126">
        <v>0</v>
      </c>
      <c r="CB99" s="126">
        <v>0</v>
      </c>
      <c r="CC99" s="126">
        <v>0</v>
      </c>
      <c r="CD99" s="126">
        <f>IF(AU99="základná",AG99,0)</f>
        <v>0</v>
      </c>
      <c r="CE99" s="126">
        <f>IF(AU99="znížená",AG99,0)</f>
        <v>0</v>
      </c>
      <c r="CF99" s="126">
        <f>IF(AU99="zákl. prenesená",AG99,0)</f>
        <v>0</v>
      </c>
      <c r="CG99" s="126">
        <f>IF(AU99="zníž. prenesená",AG99,0)</f>
        <v>0</v>
      </c>
      <c r="CH99" s="126">
        <f>IF(AU99="nulová",AG99,0)</f>
        <v>0</v>
      </c>
      <c r="CI99" s="15">
        <f>IF(AU99="základná",1,IF(AU99="znížená",2,IF(AU99="zákl. prenesená",4,IF(AU99="zníž. prenesená",5,3))))</f>
        <v>1</v>
      </c>
      <c r="CJ99" s="15">
        <f>IF(AT99="stavebná časť",1,IF(AT99="investičná časť",2,3))</f>
        <v>1</v>
      </c>
      <c r="CK99" s="15" t="str">
        <f>IF(D99="Vyplň vlastné","","x")</f>
        <v/>
      </c>
    </row>
    <row r="100" s="2" customFormat="1" ht="19.92" customHeight="1">
      <c r="A100" s="36"/>
      <c r="B100" s="37"/>
      <c r="C100" s="36"/>
      <c r="D100" s="127" t="s">
        <v>91</v>
      </c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36"/>
      <c r="AD100" s="36"/>
      <c r="AE100" s="36"/>
      <c r="AF100" s="36"/>
      <c r="AG100" s="121">
        <f>ROUND(AG94 * AS100, 2)</f>
        <v>0</v>
      </c>
      <c r="AH100" s="122"/>
      <c r="AI100" s="122"/>
      <c r="AJ100" s="122"/>
      <c r="AK100" s="122"/>
      <c r="AL100" s="122"/>
      <c r="AM100" s="122"/>
      <c r="AN100" s="122">
        <f>ROUND(AG100 + AV100, 2)</f>
        <v>0</v>
      </c>
      <c r="AO100" s="122"/>
      <c r="AP100" s="122"/>
      <c r="AQ100" s="36"/>
      <c r="AR100" s="37"/>
      <c r="AS100" s="123">
        <v>0</v>
      </c>
      <c r="AT100" s="124" t="s">
        <v>89</v>
      </c>
      <c r="AU100" s="124" t="s">
        <v>40</v>
      </c>
      <c r="AV100" s="125">
        <f>ROUND(IF(AU100="základná",AG100*L32,IF(AU100="znížená",AG100*L33,0)), 2)</f>
        <v>0</v>
      </c>
      <c r="AW100" s="36"/>
      <c r="AX100" s="36"/>
      <c r="AY100" s="36"/>
      <c r="AZ100" s="36"/>
      <c r="BA100" s="36"/>
      <c r="BB100" s="36"/>
      <c r="BC100" s="36"/>
      <c r="BD100" s="36"/>
      <c r="BE100" s="36"/>
      <c r="BV100" s="15" t="s">
        <v>92</v>
      </c>
      <c r="BY100" s="126">
        <f>IF(AU100="základná",AV100,0)</f>
        <v>0</v>
      </c>
      <c r="BZ100" s="126">
        <f>IF(AU100="znížená",AV100,0)</f>
        <v>0</v>
      </c>
      <c r="CA100" s="126">
        <v>0</v>
      </c>
      <c r="CB100" s="126">
        <v>0</v>
      </c>
      <c r="CC100" s="126">
        <v>0</v>
      </c>
      <c r="CD100" s="126">
        <f>IF(AU100="základná",AG100,0)</f>
        <v>0</v>
      </c>
      <c r="CE100" s="126">
        <f>IF(AU100="znížená",AG100,0)</f>
        <v>0</v>
      </c>
      <c r="CF100" s="126">
        <f>IF(AU100="zákl. prenesená",AG100,0)</f>
        <v>0</v>
      </c>
      <c r="CG100" s="126">
        <f>IF(AU100="zníž. prenesená",AG100,0)</f>
        <v>0</v>
      </c>
      <c r="CH100" s="126">
        <f>IF(AU100="nulová",AG100,0)</f>
        <v>0</v>
      </c>
      <c r="CI100" s="15">
        <f>IF(AU100="základná",1,IF(AU100="znížená",2,IF(AU100="zákl. prenesená",4,IF(AU100="zníž. prenesená",5,3))))</f>
        <v>1</v>
      </c>
      <c r="CJ100" s="15">
        <f>IF(AT100="stavebná časť",1,IF(AT100="investičná časť",2,3))</f>
        <v>1</v>
      </c>
      <c r="CK100" s="15" t="str">
        <f>IF(D100="Vyplň vlastné","","x")</f>
        <v/>
      </c>
    </row>
    <row r="101" s="2" customFormat="1" ht="19.92" customHeight="1">
      <c r="A101" s="36"/>
      <c r="B101" s="37"/>
      <c r="C101" s="36"/>
      <c r="D101" s="127" t="s">
        <v>91</v>
      </c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36"/>
      <c r="AD101" s="36"/>
      <c r="AE101" s="36"/>
      <c r="AF101" s="36"/>
      <c r="AG101" s="121">
        <f>ROUND(AG94 * AS101, 2)</f>
        <v>0</v>
      </c>
      <c r="AH101" s="122"/>
      <c r="AI101" s="122"/>
      <c r="AJ101" s="122"/>
      <c r="AK101" s="122"/>
      <c r="AL101" s="122"/>
      <c r="AM101" s="122"/>
      <c r="AN101" s="122">
        <f>ROUND(AG101 + AV101, 2)</f>
        <v>0</v>
      </c>
      <c r="AO101" s="122"/>
      <c r="AP101" s="122"/>
      <c r="AQ101" s="36"/>
      <c r="AR101" s="37"/>
      <c r="AS101" s="128">
        <v>0</v>
      </c>
      <c r="AT101" s="129" t="s">
        <v>89</v>
      </c>
      <c r="AU101" s="129" t="s">
        <v>40</v>
      </c>
      <c r="AV101" s="130">
        <f>ROUND(IF(AU101="základná",AG101*L32,IF(AU101="znížená",AG101*L33,0)), 2)</f>
        <v>0</v>
      </c>
      <c r="AW101" s="36"/>
      <c r="AX101" s="36"/>
      <c r="AY101" s="36"/>
      <c r="AZ101" s="36"/>
      <c r="BA101" s="36"/>
      <c r="BB101" s="36"/>
      <c r="BC101" s="36"/>
      <c r="BD101" s="36"/>
      <c r="BE101" s="36"/>
      <c r="BV101" s="15" t="s">
        <v>92</v>
      </c>
      <c r="BY101" s="126">
        <f>IF(AU101="základná",AV101,0)</f>
        <v>0</v>
      </c>
      <c r="BZ101" s="126">
        <f>IF(AU101="znížená",AV101,0)</f>
        <v>0</v>
      </c>
      <c r="CA101" s="126">
        <v>0</v>
      </c>
      <c r="CB101" s="126">
        <v>0</v>
      </c>
      <c r="CC101" s="126">
        <v>0</v>
      </c>
      <c r="CD101" s="126">
        <f>IF(AU101="základná",AG101,0)</f>
        <v>0</v>
      </c>
      <c r="CE101" s="126">
        <f>IF(AU101="znížená",AG101,0)</f>
        <v>0</v>
      </c>
      <c r="CF101" s="126">
        <f>IF(AU101="zákl. prenesená",AG101,0)</f>
        <v>0</v>
      </c>
      <c r="CG101" s="126">
        <f>IF(AU101="zníž. prenesená",AG101,0)</f>
        <v>0</v>
      </c>
      <c r="CH101" s="126">
        <f>IF(AU101="nulová",AG101,0)</f>
        <v>0</v>
      </c>
      <c r="CI101" s="15">
        <f>IF(AU101="základná",1,IF(AU101="znížená",2,IF(AU101="zákl. prenesená",4,IF(AU101="zníž. prenesená",5,3))))</f>
        <v>1</v>
      </c>
      <c r="CJ101" s="15">
        <f>IF(AT101="stavebná časť",1,IF(AT101="investičná časť",2,3))</f>
        <v>1</v>
      </c>
      <c r="CK101" s="15" t="str">
        <f>IF(D101="Vyplň vlastné","","x")</f>
        <v/>
      </c>
    </row>
    <row r="102" s="2" customFormat="1" ht="10.8" customHeight="1">
      <c r="A102" s="36"/>
      <c r="B102" s="37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7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  <c r="BE102" s="36"/>
    </row>
    <row r="103" s="2" customFormat="1" ht="30" customHeight="1">
      <c r="A103" s="36"/>
      <c r="B103" s="37"/>
      <c r="C103" s="131" t="s">
        <v>93</v>
      </c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32"/>
      <c r="R103" s="132"/>
      <c r="S103" s="132"/>
      <c r="T103" s="132"/>
      <c r="U103" s="132"/>
      <c r="V103" s="132"/>
      <c r="W103" s="132"/>
      <c r="X103" s="132"/>
      <c r="Y103" s="132"/>
      <c r="Z103" s="132"/>
      <c r="AA103" s="132"/>
      <c r="AB103" s="132"/>
      <c r="AC103" s="132"/>
      <c r="AD103" s="132"/>
      <c r="AE103" s="132"/>
      <c r="AF103" s="132"/>
      <c r="AG103" s="133">
        <f>ROUND(AG94 + AG97, 2)</f>
        <v>0</v>
      </c>
      <c r="AH103" s="133"/>
      <c r="AI103" s="133"/>
      <c r="AJ103" s="133"/>
      <c r="AK103" s="133"/>
      <c r="AL103" s="133"/>
      <c r="AM103" s="133"/>
      <c r="AN103" s="133">
        <f>ROUND(AN94 + AN97, 2)</f>
        <v>0</v>
      </c>
      <c r="AO103" s="133"/>
      <c r="AP103" s="133"/>
      <c r="AQ103" s="132"/>
      <c r="AR103" s="37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/>
      <c r="BD103" s="36"/>
      <c r="BE103" s="36"/>
    </row>
    <row r="104" s="2" customFormat="1" ht="6.96" customHeight="1">
      <c r="A104" s="36"/>
      <c r="B104" s="63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37"/>
      <c r="AS104" s="36"/>
      <c r="AT104" s="36"/>
      <c r="AU104" s="36"/>
      <c r="AV104" s="36"/>
      <c r="AW104" s="36"/>
      <c r="AX104" s="36"/>
      <c r="AY104" s="36"/>
      <c r="AZ104" s="36"/>
      <c r="BA104" s="36"/>
      <c r="BB104" s="36"/>
      <c r="BC104" s="36"/>
      <c r="BD104" s="36"/>
      <c r="BE104" s="36"/>
    </row>
  </sheetData>
  <mergeCells count="60">
    <mergeCell ref="L85:AJ85"/>
    <mergeCell ref="AM87:AN87"/>
    <mergeCell ref="AS89:AT91"/>
    <mergeCell ref="AM89:AP89"/>
    <mergeCell ref="AM90:AP90"/>
    <mergeCell ref="AN92:AP92"/>
    <mergeCell ref="C92:G92"/>
    <mergeCell ref="AG92:AM92"/>
    <mergeCell ref="I92:AF92"/>
    <mergeCell ref="J95:AF95"/>
    <mergeCell ref="D95:H95"/>
    <mergeCell ref="AN95:AP95"/>
    <mergeCell ref="AG95:AM95"/>
    <mergeCell ref="AG98:AM98"/>
    <mergeCell ref="D98:AB98"/>
    <mergeCell ref="AN98:AP98"/>
    <mergeCell ref="AG99:AM99"/>
    <mergeCell ref="D99:AB99"/>
    <mergeCell ref="AN99:AP99"/>
    <mergeCell ref="D100:AB100"/>
    <mergeCell ref="AG100:AM100"/>
    <mergeCell ref="AN100:AP100"/>
    <mergeCell ref="D101:AB101"/>
    <mergeCell ref="AG101:AM101"/>
    <mergeCell ref="AN101:AP101"/>
    <mergeCell ref="AG94:AM94"/>
    <mergeCell ref="AN94:AP94"/>
    <mergeCell ref="AG97:AM97"/>
    <mergeCell ref="AN97:AP97"/>
    <mergeCell ref="AG103:AM103"/>
    <mergeCell ref="AN103:AP103"/>
    <mergeCell ref="BE5:BE34"/>
    <mergeCell ref="K5:AJ5"/>
    <mergeCell ref="K6:AJ6"/>
    <mergeCell ref="E14:AJ14"/>
    <mergeCell ref="E23:AN23"/>
    <mergeCell ref="AK26:AO26"/>
    <mergeCell ref="AK27:AO27"/>
    <mergeCell ref="AK29:AO29"/>
    <mergeCell ref="W31:AE31"/>
    <mergeCell ref="L31:P31"/>
    <mergeCell ref="AK31:AO31"/>
    <mergeCell ref="L32:P32"/>
    <mergeCell ref="W32:AE32"/>
    <mergeCell ref="AK32:AO32"/>
    <mergeCell ref="L33:P33"/>
    <mergeCell ref="AK33:AO33"/>
    <mergeCell ref="W33:AE33"/>
    <mergeCell ref="L34:P34"/>
    <mergeCell ref="AK34:AO34"/>
    <mergeCell ref="W34:AE34"/>
    <mergeCell ref="W35:AE35"/>
    <mergeCell ref="L35:P35"/>
    <mergeCell ref="AK35:AO35"/>
    <mergeCell ref="AK36:AO36"/>
    <mergeCell ref="L36:P36"/>
    <mergeCell ref="W36:AE36"/>
    <mergeCell ref="X38:AB38"/>
    <mergeCell ref="AK38:AO38"/>
    <mergeCell ref="AR2:BE2"/>
  </mergeCells>
  <dataValidations count="2">
    <dataValidation type="list" allowBlank="1" showInputMessage="1" showErrorMessage="1" error="Povolené sú hodnoty základná, znížená, nulová." sqref="AU97:AU101">
      <formula1>"základná, znížená, nulová"</formula1>
    </dataValidation>
    <dataValidation type="list" allowBlank="1" showInputMessage="1" showErrorMessage="1" error="Povolené sú hodnoty stavebná časť, technologická časť, investičná časť." sqref="AT97:AT101">
      <formula1>"stavebná časť, technologická časť, investičná časť"</formula1>
    </dataValidation>
  </dataValidations>
  <hyperlinks>
    <hyperlink ref="A95" location="'SO-02 - Kravín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75</v>
      </c>
    </row>
    <row r="4" s="1" customFormat="1" ht="24.96" customHeight="1">
      <c r="B4" s="18"/>
      <c r="D4" s="19" t="s">
        <v>94</v>
      </c>
      <c r="L4" s="18"/>
      <c r="M4" s="134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35" t="str">
        <f>'Rekapitulácia stavby'!K6</f>
        <v>Rekonštrukcia maštalí a rozšírenie farmového hnojiska</v>
      </c>
      <c r="F7" s="28"/>
      <c r="G7" s="28"/>
      <c r="H7" s="28"/>
      <c r="L7" s="18"/>
    </row>
    <row r="8" s="2" customFormat="1" ht="12" customHeight="1">
      <c r="A8" s="36"/>
      <c r="B8" s="37"/>
      <c r="C8" s="36"/>
      <c r="D8" s="28" t="s">
        <v>95</v>
      </c>
      <c r="E8" s="36"/>
      <c r="F8" s="36"/>
      <c r="G8" s="36"/>
      <c r="H8" s="36"/>
      <c r="I8" s="36"/>
      <c r="J8" s="36"/>
      <c r="K8" s="36"/>
      <c r="L8" s="58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="2" customFormat="1" ht="16.5" customHeight="1">
      <c r="A9" s="36"/>
      <c r="B9" s="37"/>
      <c r="C9" s="36"/>
      <c r="D9" s="36"/>
      <c r="E9" s="70" t="s">
        <v>96</v>
      </c>
      <c r="F9" s="36"/>
      <c r="G9" s="36"/>
      <c r="H9" s="36"/>
      <c r="I9" s="36"/>
      <c r="J9" s="36"/>
      <c r="K9" s="36"/>
      <c r="L9" s="5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="2" customFormat="1">
      <c r="A10" s="36"/>
      <c r="B10" s="37"/>
      <c r="C10" s="36"/>
      <c r="D10" s="36"/>
      <c r="E10" s="36"/>
      <c r="F10" s="36"/>
      <c r="G10" s="36"/>
      <c r="H10" s="36"/>
      <c r="I10" s="36"/>
      <c r="J10" s="36"/>
      <c r="K10" s="36"/>
      <c r="L10" s="58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="2" customFormat="1" ht="12" customHeight="1">
      <c r="A11" s="36"/>
      <c r="B11" s="37"/>
      <c r="C11" s="36"/>
      <c r="D11" s="28" t="s">
        <v>16</v>
      </c>
      <c r="E11" s="36"/>
      <c r="F11" s="23" t="s">
        <v>1</v>
      </c>
      <c r="G11" s="36"/>
      <c r="H11" s="36"/>
      <c r="I11" s="28" t="s">
        <v>17</v>
      </c>
      <c r="J11" s="23" t="s">
        <v>1</v>
      </c>
      <c r="K11" s="36"/>
      <c r="L11" s="58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="2" customFormat="1" ht="12" customHeight="1">
      <c r="A12" s="36"/>
      <c r="B12" s="37"/>
      <c r="C12" s="36"/>
      <c r="D12" s="28" t="s">
        <v>18</v>
      </c>
      <c r="E12" s="36"/>
      <c r="F12" s="23" t="s">
        <v>19</v>
      </c>
      <c r="G12" s="36"/>
      <c r="H12" s="36"/>
      <c r="I12" s="28" t="s">
        <v>20</v>
      </c>
      <c r="J12" s="72" t="str">
        <f>'Rekapitulácia stavby'!AN8</f>
        <v>26. 11. 2021</v>
      </c>
      <c r="K12" s="36"/>
      <c r="L12" s="58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="2" customFormat="1" ht="10.8" customHeight="1">
      <c r="A13" s="36"/>
      <c r="B13" s="37"/>
      <c r="C13" s="36"/>
      <c r="D13" s="36"/>
      <c r="E13" s="36"/>
      <c r="F13" s="36"/>
      <c r="G13" s="36"/>
      <c r="H13" s="36"/>
      <c r="I13" s="36"/>
      <c r="J13" s="36"/>
      <c r="K13" s="36"/>
      <c r="L13" s="58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="2" customFormat="1" ht="12" customHeight="1">
      <c r="A14" s="36"/>
      <c r="B14" s="37"/>
      <c r="C14" s="36"/>
      <c r="D14" s="28" t="s">
        <v>22</v>
      </c>
      <c r="E14" s="36"/>
      <c r="F14" s="36"/>
      <c r="G14" s="36"/>
      <c r="H14" s="36"/>
      <c r="I14" s="28" t="s">
        <v>23</v>
      </c>
      <c r="J14" s="23" t="str">
        <f>IF('Rekapitulácia stavby'!AN10="","",'Rekapitulácia stavby'!AN10)</f>
        <v/>
      </c>
      <c r="K14" s="36"/>
      <c r="L14" s="58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="2" customFormat="1" ht="18" customHeight="1">
      <c r="A15" s="36"/>
      <c r="B15" s="37"/>
      <c r="C15" s="36"/>
      <c r="D15" s="36"/>
      <c r="E15" s="23" t="str">
        <f>IF('Rekapitulácia stavby'!E11="","",'Rekapitulácia stavby'!E11)</f>
        <v xml:space="preserve"> </v>
      </c>
      <c r="F15" s="36"/>
      <c r="G15" s="36"/>
      <c r="H15" s="36"/>
      <c r="I15" s="28" t="s">
        <v>24</v>
      </c>
      <c r="J15" s="23" t="str">
        <f>IF('Rekapitulácia stavby'!AN11="","",'Rekapitulácia stavby'!AN11)</f>
        <v/>
      </c>
      <c r="K15" s="36"/>
      <c r="L15" s="58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="2" customFormat="1" ht="6.96" customHeight="1">
      <c r="A16" s="36"/>
      <c r="B16" s="37"/>
      <c r="C16" s="36"/>
      <c r="D16" s="36"/>
      <c r="E16" s="36"/>
      <c r="F16" s="36"/>
      <c r="G16" s="36"/>
      <c r="H16" s="36"/>
      <c r="I16" s="36"/>
      <c r="J16" s="36"/>
      <c r="K16" s="36"/>
      <c r="L16" s="58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="2" customFormat="1" ht="12" customHeight="1">
      <c r="A17" s="36"/>
      <c r="B17" s="37"/>
      <c r="C17" s="36"/>
      <c r="D17" s="28" t="s">
        <v>25</v>
      </c>
      <c r="E17" s="36"/>
      <c r="F17" s="36"/>
      <c r="G17" s="36"/>
      <c r="H17" s="36"/>
      <c r="I17" s="28" t="s">
        <v>23</v>
      </c>
      <c r="J17" s="29" t="str">
        <f>'Rekapitulácia stavby'!AN13</f>
        <v>Vyplň údaj</v>
      </c>
      <c r="K17" s="36"/>
      <c r="L17" s="58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="2" customFormat="1" ht="18" customHeight="1">
      <c r="A18" s="36"/>
      <c r="B18" s="37"/>
      <c r="C18" s="36"/>
      <c r="D18" s="36"/>
      <c r="E18" s="29" t="str">
        <f>'Rekapitulácia stavby'!E14</f>
        <v>Vyplň údaj</v>
      </c>
      <c r="F18" s="23"/>
      <c r="G18" s="23"/>
      <c r="H18" s="23"/>
      <c r="I18" s="28" t="s">
        <v>24</v>
      </c>
      <c r="J18" s="29" t="str">
        <f>'Rekapitulácia stavby'!AN14</f>
        <v>Vyplň údaj</v>
      </c>
      <c r="K18" s="36"/>
      <c r="L18" s="58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="2" customFormat="1" ht="6.96" customHeight="1">
      <c r="A19" s="36"/>
      <c r="B19" s="37"/>
      <c r="C19" s="36"/>
      <c r="D19" s="36"/>
      <c r="E19" s="36"/>
      <c r="F19" s="36"/>
      <c r="G19" s="36"/>
      <c r="H19" s="36"/>
      <c r="I19" s="36"/>
      <c r="J19" s="36"/>
      <c r="K19" s="36"/>
      <c r="L19" s="58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="2" customFormat="1" ht="12" customHeight="1">
      <c r="A20" s="36"/>
      <c r="B20" s="37"/>
      <c r="C20" s="36"/>
      <c r="D20" s="28" t="s">
        <v>27</v>
      </c>
      <c r="E20" s="36"/>
      <c r="F20" s="36"/>
      <c r="G20" s="36"/>
      <c r="H20" s="36"/>
      <c r="I20" s="28" t="s">
        <v>23</v>
      </c>
      <c r="J20" s="23" t="s">
        <v>1</v>
      </c>
      <c r="K20" s="36"/>
      <c r="L20" s="58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="2" customFormat="1" ht="18" customHeight="1">
      <c r="A21" s="36"/>
      <c r="B21" s="37"/>
      <c r="C21" s="36"/>
      <c r="D21" s="36"/>
      <c r="E21" s="23" t="s">
        <v>28</v>
      </c>
      <c r="F21" s="36"/>
      <c r="G21" s="36"/>
      <c r="H21" s="36"/>
      <c r="I21" s="28" t="s">
        <v>24</v>
      </c>
      <c r="J21" s="23" t="s">
        <v>1</v>
      </c>
      <c r="K21" s="36"/>
      <c r="L21" s="58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="2" customFormat="1" ht="6.96" customHeight="1">
      <c r="A22" s="36"/>
      <c r="B22" s="37"/>
      <c r="C22" s="36"/>
      <c r="D22" s="36"/>
      <c r="E22" s="36"/>
      <c r="F22" s="36"/>
      <c r="G22" s="36"/>
      <c r="H22" s="36"/>
      <c r="I22" s="36"/>
      <c r="J22" s="36"/>
      <c r="K22" s="36"/>
      <c r="L22" s="58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="2" customFormat="1" ht="12" customHeight="1">
      <c r="A23" s="36"/>
      <c r="B23" s="37"/>
      <c r="C23" s="36"/>
      <c r="D23" s="28" t="s">
        <v>31</v>
      </c>
      <c r="E23" s="36"/>
      <c r="F23" s="36"/>
      <c r="G23" s="36"/>
      <c r="H23" s="36"/>
      <c r="I23" s="28" t="s">
        <v>23</v>
      </c>
      <c r="J23" s="23" t="s">
        <v>1</v>
      </c>
      <c r="K23" s="36"/>
      <c r="L23" s="58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="2" customFormat="1" ht="18" customHeight="1">
      <c r="A24" s="36"/>
      <c r="B24" s="37"/>
      <c r="C24" s="36"/>
      <c r="D24" s="36"/>
      <c r="E24" s="23" t="s">
        <v>28</v>
      </c>
      <c r="F24" s="36"/>
      <c r="G24" s="36"/>
      <c r="H24" s="36"/>
      <c r="I24" s="28" t="s">
        <v>24</v>
      </c>
      <c r="J24" s="23" t="s">
        <v>1</v>
      </c>
      <c r="K24" s="36"/>
      <c r="L24" s="58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="2" customFormat="1" ht="6.96" customHeight="1">
      <c r="A25" s="36"/>
      <c r="B25" s="37"/>
      <c r="C25" s="36"/>
      <c r="D25" s="36"/>
      <c r="E25" s="36"/>
      <c r="F25" s="36"/>
      <c r="G25" s="36"/>
      <c r="H25" s="36"/>
      <c r="I25" s="36"/>
      <c r="J25" s="36"/>
      <c r="K25" s="36"/>
      <c r="L25" s="58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="2" customFormat="1" ht="12" customHeight="1">
      <c r="A26" s="36"/>
      <c r="B26" s="37"/>
      <c r="C26" s="36"/>
      <c r="D26" s="28" t="s">
        <v>32</v>
      </c>
      <c r="E26" s="36"/>
      <c r="F26" s="36"/>
      <c r="G26" s="36"/>
      <c r="H26" s="36"/>
      <c r="I26" s="36"/>
      <c r="J26" s="36"/>
      <c r="K26" s="36"/>
      <c r="L26" s="58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="8" customFormat="1" ht="16.5" customHeight="1">
      <c r="A27" s="136"/>
      <c r="B27" s="137"/>
      <c r="C27" s="136"/>
      <c r="D27" s="136"/>
      <c r="E27" s="32" t="s">
        <v>1</v>
      </c>
      <c r="F27" s="32"/>
      <c r="G27" s="32"/>
      <c r="H27" s="32"/>
      <c r="I27" s="136"/>
      <c r="J27" s="136"/>
      <c r="K27" s="136"/>
      <c r="L27" s="138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</row>
    <row r="28" s="2" customFormat="1" ht="6.96" customHeight="1">
      <c r="A28" s="36"/>
      <c r="B28" s="37"/>
      <c r="C28" s="36"/>
      <c r="D28" s="36"/>
      <c r="E28" s="36"/>
      <c r="F28" s="36"/>
      <c r="G28" s="36"/>
      <c r="H28" s="36"/>
      <c r="I28" s="36"/>
      <c r="J28" s="36"/>
      <c r="K28" s="36"/>
      <c r="L28" s="58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="2" customFormat="1" ht="6.96" customHeight="1">
      <c r="A29" s="36"/>
      <c r="B29" s="37"/>
      <c r="C29" s="36"/>
      <c r="D29" s="93"/>
      <c r="E29" s="93"/>
      <c r="F29" s="93"/>
      <c r="G29" s="93"/>
      <c r="H29" s="93"/>
      <c r="I29" s="93"/>
      <c r="J29" s="93"/>
      <c r="K29" s="93"/>
      <c r="L29" s="58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="2" customFormat="1" ht="14.4" customHeight="1">
      <c r="A30" s="36"/>
      <c r="B30" s="37"/>
      <c r="C30" s="36"/>
      <c r="D30" s="23" t="s">
        <v>97</v>
      </c>
      <c r="E30" s="36"/>
      <c r="F30" s="36"/>
      <c r="G30" s="36"/>
      <c r="H30" s="36"/>
      <c r="I30" s="36"/>
      <c r="J30" s="35">
        <f>J96</f>
        <v>0</v>
      </c>
      <c r="K30" s="36"/>
      <c r="L30" s="58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="2" customFormat="1" ht="14.4" customHeight="1">
      <c r="A31" s="36"/>
      <c r="B31" s="37"/>
      <c r="C31" s="36"/>
      <c r="D31" s="34" t="s">
        <v>88</v>
      </c>
      <c r="E31" s="36"/>
      <c r="F31" s="36"/>
      <c r="G31" s="36"/>
      <c r="H31" s="36"/>
      <c r="I31" s="36"/>
      <c r="J31" s="35">
        <f>J120</f>
        <v>0</v>
      </c>
      <c r="K31" s="36"/>
      <c r="L31" s="58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="2" customFormat="1" ht="25.44" customHeight="1">
      <c r="A32" s="36"/>
      <c r="B32" s="37"/>
      <c r="C32" s="36"/>
      <c r="D32" s="139" t="s">
        <v>35</v>
      </c>
      <c r="E32" s="36"/>
      <c r="F32" s="36"/>
      <c r="G32" s="36"/>
      <c r="H32" s="36"/>
      <c r="I32" s="36"/>
      <c r="J32" s="99">
        <f>ROUND(J30 + J31, 2)</f>
        <v>0</v>
      </c>
      <c r="K32" s="36"/>
      <c r="L32" s="58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="2" customFormat="1" ht="6.96" customHeight="1">
      <c r="A33" s="36"/>
      <c r="B33" s="37"/>
      <c r="C33" s="36"/>
      <c r="D33" s="93"/>
      <c r="E33" s="93"/>
      <c r="F33" s="93"/>
      <c r="G33" s="93"/>
      <c r="H33" s="93"/>
      <c r="I33" s="93"/>
      <c r="J33" s="93"/>
      <c r="K33" s="93"/>
      <c r="L33" s="58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="2" customFormat="1" ht="14.4" customHeight="1">
      <c r="A34" s="36"/>
      <c r="B34" s="37"/>
      <c r="C34" s="36"/>
      <c r="D34" s="36"/>
      <c r="E34" s="36"/>
      <c r="F34" s="41" t="s">
        <v>37</v>
      </c>
      <c r="G34" s="36"/>
      <c r="H34" s="36"/>
      <c r="I34" s="41" t="s">
        <v>36</v>
      </c>
      <c r="J34" s="41" t="s">
        <v>38</v>
      </c>
      <c r="K34" s="36"/>
      <c r="L34" s="58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="2" customFormat="1" ht="14.4" customHeight="1">
      <c r="A35" s="36"/>
      <c r="B35" s="37"/>
      <c r="C35" s="36"/>
      <c r="D35" s="140" t="s">
        <v>39</v>
      </c>
      <c r="E35" s="43" t="s">
        <v>40</v>
      </c>
      <c r="F35" s="141">
        <f>ROUND((SUM(BE120:BE127) + SUM(BE147:BE536)),  2)</f>
        <v>0</v>
      </c>
      <c r="G35" s="142"/>
      <c r="H35" s="142"/>
      <c r="I35" s="143">
        <v>0.20000000000000001</v>
      </c>
      <c r="J35" s="141">
        <f>ROUND(((SUM(BE120:BE127) + SUM(BE147:BE536))*I35),  2)</f>
        <v>0</v>
      </c>
      <c r="K35" s="36"/>
      <c r="L35" s="58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="2" customFormat="1" ht="14.4" customHeight="1">
      <c r="A36" s="36"/>
      <c r="B36" s="37"/>
      <c r="C36" s="36"/>
      <c r="D36" s="36"/>
      <c r="E36" s="43" t="s">
        <v>41</v>
      </c>
      <c r="F36" s="141">
        <f>ROUND((SUM(BF120:BF127) + SUM(BF147:BF536)),  2)</f>
        <v>0</v>
      </c>
      <c r="G36" s="142"/>
      <c r="H36" s="142"/>
      <c r="I36" s="143">
        <v>0.20000000000000001</v>
      </c>
      <c r="J36" s="141">
        <f>ROUND(((SUM(BF120:BF127) + SUM(BF147:BF536))*I36),  2)</f>
        <v>0</v>
      </c>
      <c r="K36" s="36"/>
      <c r="L36" s="58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hidden="1" s="2" customFormat="1" ht="14.4" customHeight="1">
      <c r="A37" s="36"/>
      <c r="B37" s="37"/>
      <c r="C37" s="36"/>
      <c r="D37" s="36"/>
      <c r="E37" s="28" t="s">
        <v>42</v>
      </c>
      <c r="F37" s="144">
        <f>ROUND((SUM(BG120:BG127) + SUM(BG147:BG536)),  2)</f>
        <v>0</v>
      </c>
      <c r="G37" s="36"/>
      <c r="H37" s="36"/>
      <c r="I37" s="145">
        <v>0.20000000000000001</v>
      </c>
      <c r="J37" s="144">
        <f>0</f>
        <v>0</v>
      </c>
      <c r="K37" s="36"/>
      <c r="L37" s="58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hidden="1" s="2" customFormat="1" ht="14.4" customHeight="1">
      <c r="A38" s="36"/>
      <c r="B38" s="37"/>
      <c r="C38" s="36"/>
      <c r="D38" s="36"/>
      <c r="E38" s="28" t="s">
        <v>43</v>
      </c>
      <c r="F38" s="144">
        <f>ROUND((SUM(BH120:BH127) + SUM(BH147:BH536)),  2)</f>
        <v>0</v>
      </c>
      <c r="G38" s="36"/>
      <c r="H38" s="36"/>
      <c r="I38" s="145">
        <v>0.20000000000000001</v>
      </c>
      <c r="J38" s="144">
        <f>0</f>
        <v>0</v>
      </c>
      <c r="K38" s="36"/>
      <c r="L38" s="58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hidden="1" s="2" customFormat="1" ht="14.4" customHeight="1">
      <c r="A39" s="36"/>
      <c r="B39" s="37"/>
      <c r="C39" s="36"/>
      <c r="D39" s="36"/>
      <c r="E39" s="43" t="s">
        <v>44</v>
      </c>
      <c r="F39" s="141">
        <f>ROUND((SUM(BI120:BI127) + SUM(BI147:BI536)),  2)</f>
        <v>0</v>
      </c>
      <c r="G39" s="142"/>
      <c r="H39" s="142"/>
      <c r="I39" s="143">
        <v>0</v>
      </c>
      <c r="J39" s="141">
        <f>0</f>
        <v>0</v>
      </c>
      <c r="K39" s="36"/>
      <c r="L39" s="58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="2" customFormat="1" ht="6.96" customHeight="1">
      <c r="A40" s="36"/>
      <c r="B40" s="37"/>
      <c r="C40" s="36"/>
      <c r="D40" s="36"/>
      <c r="E40" s="36"/>
      <c r="F40" s="36"/>
      <c r="G40" s="36"/>
      <c r="H40" s="36"/>
      <c r="I40" s="36"/>
      <c r="J40" s="36"/>
      <c r="K40" s="36"/>
      <c r="L40" s="58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="2" customFormat="1" ht="25.44" customHeight="1">
      <c r="A41" s="36"/>
      <c r="B41" s="37"/>
      <c r="C41" s="132"/>
      <c r="D41" s="146" t="s">
        <v>45</v>
      </c>
      <c r="E41" s="84"/>
      <c r="F41" s="84"/>
      <c r="G41" s="147" t="s">
        <v>46</v>
      </c>
      <c r="H41" s="148" t="s">
        <v>47</v>
      </c>
      <c r="I41" s="84"/>
      <c r="J41" s="149">
        <f>SUM(J32:J39)</f>
        <v>0</v>
      </c>
      <c r="K41" s="150"/>
      <c r="L41" s="58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="2" customFormat="1" ht="14.4" customHeight="1">
      <c r="A42" s="36"/>
      <c r="B42" s="37"/>
      <c r="C42" s="36"/>
      <c r="D42" s="36"/>
      <c r="E42" s="36"/>
      <c r="F42" s="36"/>
      <c r="G42" s="36"/>
      <c r="H42" s="36"/>
      <c r="I42" s="36"/>
      <c r="J42" s="36"/>
      <c r="K42" s="36"/>
      <c r="L42" s="58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8"/>
      <c r="D50" s="59" t="s">
        <v>48</v>
      </c>
      <c r="E50" s="60"/>
      <c r="F50" s="60"/>
      <c r="G50" s="59" t="s">
        <v>49</v>
      </c>
      <c r="H50" s="60"/>
      <c r="I50" s="60"/>
      <c r="J50" s="60"/>
      <c r="K50" s="60"/>
      <c r="L50" s="58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6"/>
      <c r="B61" s="37"/>
      <c r="C61" s="36"/>
      <c r="D61" s="61" t="s">
        <v>50</v>
      </c>
      <c r="E61" s="39"/>
      <c r="F61" s="151" t="s">
        <v>51</v>
      </c>
      <c r="G61" s="61" t="s">
        <v>50</v>
      </c>
      <c r="H61" s="39"/>
      <c r="I61" s="39"/>
      <c r="J61" s="152" t="s">
        <v>51</v>
      </c>
      <c r="K61" s="39"/>
      <c r="L61" s="58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6"/>
      <c r="B65" s="37"/>
      <c r="C65" s="36"/>
      <c r="D65" s="59" t="s">
        <v>52</v>
      </c>
      <c r="E65" s="62"/>
      <c r="F65" s="62"/>
      <c r="G65" s="59" t="s">
        <v>53</v>
      </c>
      <c r="H65" s="62"/>
      <c r="I65" s="62"/>
      <c r="J65" s="62"/>
      <c r="K65" s="62"/>
      <c r="L65" s="58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6"/>
      <c r="B76" s="37"/>
      <c r="C76" s="36"/>
      <c r="D76" s="61" t="s">
        <v>50</v>
      </c>
      <c r="E76" s="39"/>
      <c r="F76" s="151" t="s">
        <v>51</v>
      </c>
      <c r="G76" s="61" t="s">
        <v>50</v>
      </c>
      <c r="H76" s="39"/>
      <c r="I76" s="39"/>
      <c r="J76" s="152" t="s">
        <v>51</v>
      </c>
      <c r="K76" s="39"/>
      <c r="L76" s="58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="2" customFormat="1" ht="14.4" customHeight="1">
      <c r="A77" s="36"/>
      <c r="B77" s="63"/>
      <c r="C77" s="64"/>
      <c r="D77" s="64"/>
      <c r="E77" s="64"/>
      <c r="F77" s="64"/>
      <c r="G77" s="64"/>
      <c r="H77" s="64"/>
      <c r="I77" s="64"/>
      <c r="J77" s="64"/>
      <c r="K77" s="64"/>
      <c r="L77" s="58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81" s="2" customFormat="1" ht="6.96" customHeight="1">
      <c r="A81" s="36"/>
      <c r="B81" s="65"/>
      <c r="C81" s="66"/>
      <c r="D81" s="66"/>
      <c r="E81" s="66"/>
      <c r="F81" s="66"/>
      <c r="G81" s="66"/>
      <c r="H81" s="66"/>
      <c r="I81" s="66"/>
      <c r="J81" s="66"/>
      <c r="K81" s="66"/>
      <c r="L81" s="58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="2" customFormat="1" ht="24.96" customHeight="1">
      <c r="A82" s="36"/>
      <c r="B82" s="37"/>
      <c r="C82" s="19" t="s">
        <v>98</v>
      </c>
      <c r="D82" s="36"/>
      <c r="E82" s="36"/>
      <c r="F82" s="36"/>
      <c r="G82" s="36"/>
      <c r="H82" s="36"/>
      <c r="I82" s="36"/>
      <c r="J82" s="36"/>
      <c r="K82" s="36"/>
      <c r="L82" s="58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="2" customFormat="1" ht="6.96" customHeight="1">
      <c r="A83" s="36"/>
      <c r="B83" s="37"/>
      <c r="C83" s="36"/>
      <c r="D83" s="36"/>
      <c r="E83" s="36"/>
      <c r="F83" s="36"/>
      <c r="G83" s="36"/>
      <c r="H83" s="36"/>
      <c r="I83" s="36"/>
      <c r="J83" s="36"/>
      <c r="K83" s="36"/>
      <c r="L83" s="58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="2" customFormat="1" ht="12" customHeight="1">
      <c r="A84" s="36"/>
      <c r="B84" s="37"/>
      <c r="C84" s="28" t="s">
        <v>14</v>
      </c>
      <c r="D84" s="36"/>
      <c r="E84" s="36"/>
      <c r="F84" s="36"/>
      <c r="G84" s="36"/>
      <c r="H84" s="36"/>
      <c r="I84" s="36"/>
      <c r="J84" s="36"/>
      <c r="K84" s="36"/>
      <c r="L84" s="58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="2" customFormat="1" ht="16.5" customHeight="1">
      <c r="A85" s="36"/>
      <c r="B85" s="37"/>
      <c r="C85" s="36"/>
      <c r="D85" s="36"/>
      <c r="E85" s="135" t="str">
        <f>E7</f>
        <v>Rekonštrukcia maštalí a rozšírenie farmového hnojiska</v>
      </c>
      <c r="F85" s="28"/>
      <c r="G85" s="28"/>
      <c r="H85" s="28"/>
      <c r="I85" s="36"/>
      <c r="J85" s="36"/>
      <c r="K85" s="36"/>
      <c r="L85" s="58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="2" customFormat="1" ht="12" customHeight="1">
      <c r="A86" s="36"/>
      <c r="B86" s="37"/>
      <c r="C86" s="28" t="s">
        <v>95</v>
      </c>
      <c r="D86" s="36"/>
      <c r="E86" s="36"/>
      <c r="F86" s="36"/>
      <c r="G86" s="36"/>
      <c r="H86" s="36"/>
      <c r="I86" s="36"/>
      <c r="J86" s="36"/>
      <c r="K86" s="36"/>
      <c r="L86" s="58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="2" customFormat="1" ht="16.5" customHeight="1">
      <c r="A87" s="36"/>
      <c r="B87" s="37"/>
      <c r="C87" s="36"/>
      <c r="D87" s="36"/>
      <c r="E87" s="70" t="str">
        <f>E9</f>
        <v>SO-02 - Kravín</v>
      </c>
      <c r="F87" s="36"/>
      <c r="G87" s="36"/>
      <c r="H87" s="36"/>
      <c r="I87" s="36"/>
      <c r="J87" s="36"/>
      <c r="K87" s="36"/>
      <c r="L87" s="58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="2" customFormat="1" ht="6.96" customHeight="1">
      <c r="A88" s="36"/>
      <c r="B88" s="37"/>
      <c r="C88" s="36"/>
      <c r="D88" s="36"/>
      <c r="E88" s="36"/>
      <c r="F88" s="36"/>
      <c r="G88" s="36"/>
      <c r="H88" s="36"/>
      <c r="I88" s="36"/>
      <c r="J88" s="36"/>
      <c r="K88" s="36"/>
      <c r="L88" s="58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="2" customFormat="1" ht="12" customHeight="1">
      <c r="A89" s="36"/>
      <c r="B89" s="37"/>
      <c r="C89" s="28" t="s">
        <v>18</v>
      </c>
      <c r="D89" s="36"/>
      <c r="E89" s="36"/>
      <c r="F89" s="23" t="str">
        <f>F12</f>
        <v xml:space="preserve"> </v>
      </c>
      <c r="G89" s="36"/>
      <c r="H89" s="36"/>
      <c r="I89" s="28" t="s">
        <v>20</v>
      </c>
      <c r="J89" s="72" t="str">
        <f>IF(J12="","",J12)</f>
        <v>26. 11. 2021</v>
      </c>
      <c r="K89" s="36"/>
      <c r="L89" s="58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</row>
    <row r="90" s="2" customFormat="1" ht="6.96" customHeight="1">
      <c r="A90" s="36"/>
      <c r="B90" s="37"/>
      <c r="C90" s="36"/>
      <c r="D90" s="36"/>
      <c r="E90" s="36"/>
      <c r="F90" s="36"/>
      <c r="G90" s="36"/>
      <c r="H90" s="36"/>
      <c r="I90" s="36"/>
      <c r="J90" s="36"/>
      <c r="K90" s="36"/>
      <c r="L90" s="58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="2" customFormat="1" ht="15.15" customHeight="1">
      <c r="A91" s="36"/>
      <c r="B91" s="37"/>
      <c r="C91" s="28" t="s">
        <v>22</v>
      </c>
      <c r="D91" s="36"/>
      <c r="E91" s="36"/>
      <c r="F91" s="23" t="str">
        <f>E15</f>
        <v xml:space="preserve"> </v>
      </c>
      <c r="G91" s="36"/>
      <c r="H91" s="36"/>
      <c r="I91" s="28" t="s">
        <v>27</v>
      </c>
      <c r="J91" s="32" t="str">
        <f>E21</f>
        <v>Ing. Štefan Ondirko</v>
      </c>
      <c r="K91" s="36"/>
      <c r="L91" s="58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</row>
    <row r="92" s="2" customFormat="1" ht="15.15" customHeight="1">
      <c r="A92" s="36"/>
      <c r="B92" s="37"/>
      <c r="C92" s="28" t="s">
        <v>25</v>
      </c>
      <c r="D92" s="36"/>
      <c r="E92" s="36"/>
      <c r="F92" s="23" t="str">
        <f>IF(E18="","",E18)</f>
        <v>Vyplň údaj</v>
      </c>
      <c r="G92" s="36"/>
      <c r="H92" s="36"/>
      <c r="I92" s="28" t="s">
        <v>31</v>
      </c>
      <c r="J92" s="32" t="str">
        <f>E24</f>
        <v>Ing. Štefan Ondirko</v>
      </c>
      <c r="K92" s="36"/>
      <c r="L92" s="58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</row>
    <row r="93" s="2" customFormat="1" ht="10.32" customHeight="1">
      <c r="A93" s="36"/>
      <c r="B93" s="37"/>
      <c r="C93" s="36"/>
      <c r="D93" s="36"/>
      <c r="E93" s="36"/>
      <c r="F93" s="36"/>
      <c r="G93" s="36"/>
      <c r="H93" s="36"/>
      <c r="I93" s="36"/>
      <c r="J93" s="36"/>
      <c r="K93" s="36"/>
      <c r="L93" s="58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</row>
    <row r="94" s="2" customFormat="1" ht="29.28" customHeight="1">
      <c r="A94" s="36"/>
      <c r="B94" s="37"/>
      <c r="C94" s="153" t="s">
        <v>99</v>
      </c>
      <c r="D94" s="132"/>
      <c r="E94" s="132"/>
      <c r="F94" s="132"/>
      <c r="G94" s="132"/>
      <c r="H94" s="132"/>
      <c r="I94" s="132"/>
      <c r="J94" s="154" t="s">
        <v>100</v>
      </c>
      <c r="K94" s="132"/>
      <c r="L94" s="58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</row>
    <row r="95" s="2" customFormat="1" ht="10.32" customHeight="1">
      <c r="A95" s="36"/>
      <c r="B95" s="37"/>
      <c r="C95" s="36"/>
      <c r="D95" s="36"/>
      <c r="E95" s="36"/>
      <c r="F95" s="36"/>
      <c r="G95" s="36"/>
      <c r="H95" s="36"/>
      <c r="I95" s="36"/>
      <c r="J95" s="36"/>
      <c r="K95" s="36"/>
      <c r="L95" s="58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</row>
    <row r="96" s="2" customFormat="1" ht="22.8" customHeight="1">
      <c r="A96" s="36"/>
      <c r="B96" s="37"/>
      <c r="C96" s="155" t="s">
        <v>101</v>
      </c>
      <c r="D96" s="36"/>
      <c r="E96" s="36"/>
      <c r="F96" s="36"/>
      <c r="G96" s="36"/>
      <c r="H96" s="36"/>
      <c r="I96" s="36"/>
      <c r="J96" s="99">
        <f>J147</f>
        <v>0</v>
      </c>
      <c r="K96" s="36"/>
      <c r="L96" s="58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U96" s="15" t="s">
        <v>102</v>
      </c>
    </row>
    <row r="97" s="9" customFormat="1" ht="24.96" customHeight="1">
      <c r="A97" s="9"/>
      <c r="B97" s="156"/>
      <c r="C97" s="9"/>
      <c r="D97" s="157" t="s">
        <v>103</v>
      </c>
      <c r="E97" s="158"/>
      <c r="F97" s="158"/>
      <c r="G97" s="158"/>
      <c r="H97" s="158"/>
      <c r="I97" s="158"/>
      <c r="J97" s="159">
        <f>J148</f>
        <v>0</v>
      </c>
      <c r="K97" s="9"/>
      <c r="L97" s="15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0"/>
      <c r="C98" s="10"/>
      <c r="D98" s="161" t="s">
        <v>104</v>
      </c>
      <c r="E98" s="162"/>
      <c r="F98" s="162"/>
      <c r="G98" s="162"/>
      <c r="H98" s="162"/>
      <c r="I98" s="162"/>
      <c r="J98" s="163">
        <f>J183</f>
        <v>0</v>
      </c>
      <c r="K98" s="10"/>
      <c r="L98" s="16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60"/>
      <c r="C99" s="10"/>
      <c r="D99" s="161" t="s">
        <v>105</v>
      </c>
      <c r="E99" s="162"/>
      <c r="F99" s="162"/>
      <c r="G99" s="162"/>
      <c r="H99" s="162"/>
      <c r="I99" s="162"/>
      <c r="J99" s="163">
        <f>J253</f>
        <v>0</v>
      </c>
      <c r="K99" s="10"/>
      <c r="L99" s="16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56"/>
      <c r="C100" s="9"/>
      <c r="D100" s="157" t="s">
        <v>106</v>
      </c>
      <c r="E100" s="158"/>
      <c r="F100" s="158"/>
      <c r="G100" s="158"/>
      <c r="H100" s="158"/>
      <c r="I100" s="158"/>
      <c r="J100" s="159">
        <f>J256</f>
        <v>0</v>
      </c>
      <c r="K100" s="9"/>
      <c r="L100" s="156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10" customFormat="1" ht="19.92" customHeight="1">
      <c r="A101" s="10"/>
      <c r="B101" s="160"/>
      <c r="C101" s="10"/>
      <c r="D101" s="161" t="s">
        <v>107</v>
      </c>
      <c r="E101" s="162"/>
      <c r="F101" s="162"/>
      <c r="G101" s="162"/>
      <c r="H101" s="162"/>
      <c r="I101" s="162"/>
      <c r="J101" s="163">
        <f>J268</f>
        <v>0</v>
      </c>
      <c r="K101" s="10"/>
      <c r="L101" s="16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0"/>
      <c r="C102" s="10"/>
      <c r="D102" s="161" t="s">
        <v>108</v>
      </c>
      <c r="E102" s="162"/>
      <c r="F102" s="162"/>
      <c r="G102" s="162"/>
      <c r="H102" s="162"/>
      <c r="I102" s="162"/>
      <c r="J102" s="163">
        <f>J273</f>
        <v>0</v>
      </c>
      <c r="K102" s="10"/>
      <c r="L102" s="16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6"/>
      <c r="C103" s="9"/>
      <c r="D103" s="157" t="s">
        <v>109</v>
      </c>
      <c r="E103" s="158"/>
      <c r="F103" s="158"/>
      <c r="G103" s="158"/>
      <c r="H103" s="158"/>
      <c r="I103" s="158"/>
      <c r="J103" s="159">
        <f>J283</f>
        <v>0</v>
      </c>
      <c r="K103" s="9"/>
      <c r="L103" s="156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6"/>
      <c r="C104" s="9"/>
      <c r="D104" s="157" t="s">
        <v>110</v>
      </c>
      <c r="E104" s="158"/>
      <c r="F104" s="158"/>
      <c r="G104" s="158"/>
      <c r="H104" s="158"/>
      <c r="I104" s="158"/>
      <c r="J104" s="159">
        <f>J296</f>
        <v>0</v>
      </c>
      <c r="K104" s="9"/>
      <c r="L104" s="156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0"/>
      <c r="C105" s="10"/>
      <c r="D105" s="161" t="s">
        <v>111</v>
      </c>
      <c r="E105" s="162"/>
      <c r="F105" s="162"/>
      <c r="G105" s="162"/>
      <c r="H105" s="162"/>
      <c r="I105" s="162"/>
      <c r="J105" s="163">
        <f>J317</f>
        <v>0</v>
      </c>
      <c r="K105" s="10"/>
      <c r="L105" s="16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56"/>
      <c r="C106" s="9"/>
      <c r="D106" s="157" t="s">
        <v>112</v>
      </c>
      <c r="E106" s="158"/>
      <c r="F106" s="158"/>
      <c r="G106" s="158"/>
      <c r="H106" s="158"/>
      <c r="I106" s="158"/>
      <c r="J106" s="159">
        <f>J327</f>
        <v>0</v>
      </c>
      <c r="K106" s="9"/>
      <c r="L106" s="156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10" customFormat="1" ht="19.92" customHeight="1">
      <c r="A107" s="10"/>
      <c r="B107" s="160"/>
      <c r="C107" s="10"/>
      <c r="D107" s="161" t="s">
        <v>113</v>
      </c>
      <c r="E107" s="162"/>
      <c r="F107" s="162"/>
      <c r="G107" s="162"/>
      <c r="H107" s="162"/>
      <c r="I107" s="162"/>
      <c r="J107" s="163">
        <f>J339</f>
        <v>0</v>
      </c>
      <c r="K107" s="10"/>
      <c r="L107" s="16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56"/>
      <c r="C108" s="9"/>
      <c r="D108" s="157" t="s">
        <v>114</v>
      </c>
      <c r="E108" s="158"/>
      <c r="F108" s="158"/>
      <c r="G108" s="158"/>
      <c r="H108" s="158"/>
      <c r="I108" s="158"/>
      <c r="J108" s="159">
        <f>J345</f>
        <v>0</v>
      </c>
      <c r="K108" s="9"/>
      <c r="L108" s="156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10" customFormat="1" ht="19.92" customHeight="1">
      <c r="A109" s="10"/>
      <c r="B109" s="160"/>
      <c r="C109" s="10"/>
      <c r="D109" s="161" t="s">
        <v>115</v>
      </c>
      <c r="E109" s="162"/>
      <c r="F109" s="162"/>
      <c r="G109" s="162"/>
      <c r="H109" s="162"/>
      <c r="I109" s="162"/>
      <c r="J109" s="163">
        <f>J392</f>
        <v>0</v>
      </c>
      <c r="K109" s="10"/>
      <c r="L109" s="16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9" customFormat="1" ht="24.96" customHeight="1">
      <c r="A110" s="9"/>
      <c r="B110" s="156"/>
      <c r="C110" s="9"/>
      <c r="D110" s="157" t="s">
        <v>116</v>
      </c>
      <c r="E110" s="158"/>
      <c r="F110" s="158"/>
      <c r="G110" s="158"/>
      <c r="H110" s="158"/>
      <c r="I110" s="158"/>
      <c r="J110" s="159">
        <f>J403</f>
        <v>0</v>
      </c>
      <c r="K110" s="9"/>
      <c r="L110" s="156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9" customFormat="1" ht="24.96" customHeight="1">
      <c r="A111" s="9"/>
      <c r="B111" s="156"/>
      <c r="C111" s="9"/>
      <c r="D111" s="157" t="s">
        <v>117</v>
      </c>
      <c r="E111" s="158"/>
      <c r="F111" s="158"/>
      <c r="G111" s="158"/>
      <c r="H111" s="158"/>
      <c r="I111" s="158"/>
      <c r="J111" s="159">
        <f>J422</f>
        <v>0</v>
      </c>
      <c r="K111" s="9"/>
      <c r="L111" s="156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10" customFormat="1" ht="19.92" customHeight="1">
      <c r="A112" s="10"/>
      <c r="B112" s="160"/>
      <c r="C112" s="10"/>
      <c r="D112" s="161" t="s">
        <v>118</v>
      </c>
      <c r="E112" s="162"/>
      <c r="F112" s="162"/>
      <c r="G112" s="162"/>
      <c r="H112" s="162"/>
      <c r="I112" s="162"/>
      <c r="J112" s="163">
        <f>J459</f>
        <v>0</v>
      </c>
      <c r="K112" s="10"/>
      <c r="L112" s="16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9" customFormat="1" ht="24.96" customHeight="1">
      <c r="A113" s="9"/>
      <c r="B113" s="156"/>
      <c r="C113" s="9"/>
      <c r="D113" s="157" t="s">
        <v>119</v>
      </c>
      <c r="E113" s="158"/>
      <c r="F113" s="158"/>
      <c r="G113" s="158"/>
      <c r="H113" s="158"/>
      <c r="I113" s="158"/>
      <c r="J113" s="159">
        <f>J473</f>
        <v>0</v>
      </c>
      <c r="K113" s="9"/>
      <c r="L113" s="156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</row>
    <row r="114" s="10" customFormat="1" ht="19.92" customHeight="1">
      <c r="A114" s="10"/>
      <c r="B114" s="160"/>
      <c r="C114" s="10"/>
      <c r="D114" s="161" t="s">
        <v>120</v>
      </c>
      <c r="E114" s="162"/>
      <c r="F114" s="162"/>
      <c r="G114" s="162"/>
      <c r="H114" s="162"/>
      <c r="I114" s="162"/>
      <c r="J114" s="163">
        <f>J503</f>
        <v>0</v>
      </c>
      <c r="K114" s="10"/>
      <c r="L114" s="16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9" customFormat="1" ht="24.96" customHeight="1">
      <c r="A115" s="9"/>
      <c r="B115" s="156"/>
      <c r="C115" s="9"/>
      <c r="D115" s="157" t="s">
        <v>121</v>
      </c>
      <c r="E115" s="158"/>
      <c r="F115" s="158"/>
      <c r="G115" s="158"/>
      <c r="H115" s="158"/>
      <c r="I115" s="158"/>
      <c r="J115" s="159">
        <f>J512</f>
        <v>0</v>
      </c>
      <c r="K115" s="9"/>
      <c r="L115" s="156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</row>
    <row r="116" s="10" customFormat="1" ht="19.92" customHeight="1">
      <c r="A116" s="10"/>
      <c r="B116" s="160"/>
      <c r="C116" s="10"/>
      <c r="D116" s="161" t="s">
        <v>122</v>
      </c>
      <c r="E116" s="162"/>
      <c r="F116" s="162"/>
      <c r="G116" s="162"/>
      <c r="H116" s="162"/>
      <c r="I116" s="162"/>
      <c r="J116" s="163">
        <f>J520</f>
        <v>0</v>
      </c>
      <c r="K116" s="10"/>
      <c r="L116" s="16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9.92" customHeight="1">
      <c r="A117" s="10"/>
      <c r="B117" s="160"/>
      <c r="C117" s="10"/>
      <c r="D117" s="161" t="s">
        <v>123</v>
      </c>
      <c r="E117" s="162"/>
      <c r="F117" s="162"/>
      <c r="G117" s="162"/>
      <c r="H117" s="162"/>
      <c r="I117" s="162"/>
      <c r="J117" s="163">
        <f>J525</f>
        <v>0</v>
      </c>
      <c r="K117" s="10"/>
      <c r="L117" s="16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2" customFormat="1" ht="21.84" customHeight="1">
      <c r="A118" s="36"/>
      <c r="B118" s="37"/>
      <c r="C118" s="36"/>
      <c r="D118" s="36"/>
      <c r="E118" s="36"/>
      <c r="F118" s="36"/>
      <c r="G118" s="36"/>
      <c r="H118" s="36"/>
      <c r="I118" s="36"/>
      <c r="J118" s="36"/>
      <c r="K118" s="36"/>
      <c r="L118" s="58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</row>
    <row r="119" s="2" customFormat="1" ht="6.96" customHeight="1">
      <c r="A119" s="36"/>
      <c r="B119" s="37"/>
      <c r="C119" s="36"/>
      <c r="D119" s="36"/>
      <c r="E119" s="36"/>
      <c r="F119" s="36"/>
      <c r="G119" s="36"/>
      <c r="H119" s="36"/>
      <c r="I119" s="36"/>
      <c r="J119" s="36"/>
      <c r="K119" s="36"/>
      <c r="L119" s="58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</row>
    <row r="120" s="2" customFormat="1" ht="29.28" customHeight="1">
      <c r="A120" s="36"/>
      <c r="B120" s="37"/>
      <c r="C120" s="155" t="s">
        <v>124</v>
      </c>
      <c r="D120" s="36"/>
      <c r="E120" s="36"/>
      <c r="F120" s="36"/>
      <c r="G120" s="36"/>
      <c r="H120" s="36"/>
      <c r="I120" s="36"/>
      <c r="J120" s="164">
        <f>ROUND(J121 + J122 + J123 + J124 + J125 + J126,2)</f>
        <v>0</v>
      </c>
      <c r="K120" s="36"/>
      <c r="L120" s="58"/>
      <c r="N120" s="165" t="s">
        <v>39</v>
      </c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</row>
    <row r="121" s="2" customFormat="1" ht="18" customHeight="1">
      <c r="A121" s="36"/>
      <c r="B121" s="166"/>
      <c r="C121" s="167"/>
      <c r="D121" s="127" t="s">
        <v>125</v>
      </c>
      <c r="E121" s="168"/>
      <c r="F121" s="168"/>
      <c r="G121" s="167"/>
      <c r="H121" s="167"/>
      <c r="I121" s="167"/>
      <c r="J121" s="121">
        <v>0</v>
      </c>
      <c r="K121" s="167"/>
      <c r="L121" s="169"/>
      <c r="M121" s="170"/>
      <c r="N121" s="171" t="s">
        <v>41</v>
      </c>
      <c r="O121" s="170"/>
      <c r="P121" s="170"/>
      <c r="Q121" s="170"/>
      <c r="R121" s="170"/>
      <c r="S121" s="167"/>
      <c r="T121" s="167"/>
      <c r="U121" s="167"/>
      <c r="V121" s="167"/>
      <c r="W121" s="167"/>
      <c r="X121" s="167"/>
      <c r="Y121" s="167"/>
      <c r="Z121" s="167"/>
      <c r="AA121" s="167"/>
      <c r="AB121" s="167"/>
      <c r="AC121" s="167"/>
      <c r="AD121" s="167"/>
      <c r="AE121" s="167"/>
      <c r="AF121" s="170"/>
      <c r="AG121" s="170"/>
      <c r="AH121" s="170"/>
      <c r="AI121" s="170"/>
      <c r="AJ121" s="170"/>
      <c r="AK121" s="170"/>
      <c r="AL121" s="170"/>
      <c r="AM121" s="170"/>
      <c r="AN121" s="170"/>
      <c r="AO121" s="170"/>
      <c r="AP121" s="170"/>
      <c r="AQ121" s="170"/>
      <c r="AR121" s="170"/>
      <c r="AS121" s="170"/>
      <c r="AT121" s="170"/>
      <c r="AU121" s="170"/>
      <c r="AV121" s="170"/>
      <c r="AW121" s="170"/>
      <c r="AX121" s="170"/>
      <c r="AY121" s="172" t="s">
        <v>126</v>
      </c>
      <c r="AZ121" s="170"/>
      <c r="BA121" s="170"/>
      <c r="BB121" s="170"/>
      <c r="BC121" s="170"/>
      <c r="BD121" s="170"/>
      <c r="BE121" s="173">
        <f>IF(N121="základná",J121,0)</f>
        <v>0</v>
      </c>
      <c r="BF121" s="173">
        <f>IF(N121="znížená",J121,0)</f>
        <v>0</v>
      </c>
      <c r="BG121" s="173">
        <f>IF(N121="zákl. prenesená",J121,0)</f>
        <v>0</v>
      </c>
      <c r="BH121" s="173">
        <f>IF(N121="zníž. prenesená",J121,0)</f>
        <v>0</v>
      </c>
      <c r="BI121" s="173">
        <f>IF(N121="nulová",J121,0)</f>
        <v>0</v>
      </c>
      <c r="BJ121" s="172" t="s">
        <v>127</v>
      </c>
      <c r="BK121" s="170"/>
      <c r="BL121" s="170"/>
      <c r="BM121" s="170"/>
    </row>
    <row r="122" s="2" customFormat="1" ht="18" customHeight="1">
      <c r="A122" s="36"/>
      <c r="B122" s="166"/>
      <c r="C122" s="167"/>
      <c r="D122" s="127" t="s">
        <v>128</v>
      </c>
      <c r="E122" s="168"/>
      <c r="F122" s="168"/>
      <c r="G122" s="167"/>
      <c r="H122" s="167"/>
      <c r="I122" s="167"/>
      <c r="J122" s="121">
        <v>0</v>
      </c>
      <c r="K122" s="167"/>
      <c r="L122" s="169"/>
      <c r="M122" s="170"/>
      <c r="N122" s="171" t="s">
        <v>41</v>
      </c>
      <c r="O122" s="170"/>
      <c r="P122" s="170"/>
      <c r="Q122" s="170"/>
      <c r="R122" s="170"/>
      <c r="S122" s="167"/>
      <c r="T122" s="167"/>
      <c r="U122" s="167"/>
      <c r="V122" s="167"/>
      <c r="W122" s="167"/>
      <c r="X122" s="167"/>
      <c r="Y122" s="167"/>
      <c r="Z122" s="167"/>
      <c r="AA122" s="167"/>
      <c r="AB122" s="167"/>
      <c r="AC122" s="167"/>
      <c r="AD122" s="167"/>
      <c r="AE122" s="167"/>
      <c r="AF122" s="170"/>
      <c r="AG122" s="170"/>
      <c r="AH122" s="170"/>
      <c r="AI122" s="170"/>
      <c r="AJ122" s="170"/>
      <c r="AK122" s="170"/>
      <c r="AL122" s="170"/>
      <c r="AM122" s="170"/>
      <c r="AN122" s="170"/>
      <c r="AO122" s="170"/>
      <c r="AP122" s="170"/>
      <c r="AQ122" s="170"/>
      <c r="AR122" s="170"/>
      <c r="AS122" s="170"/>
      <c r="AT122" s="170"/>
      <c r="AU122" s="170"/>
      <c r="AV122" s="170"/>
      <c r="AW122" s="170"/>
      <c r="AX122" s="170"/>
      <c r="AY122" s="172" t="s">
        <v>126</v>
      </c>
      <c r="AZ122" s="170"/>
      <c r="BA122" s="170"/>
      <c r="BB122" s="170"/>
      <c r="BC122" s="170"/>
      <c r="BD122" s="170"/>
      <c r="BE122" s="173">
        <f>IF(N122="základná",J122,0)</f>
        <v>0</v>
      </c>
      <c r="BF122" s="173">
        <f>IF(N122="znížená",J122,0)</f>
        <v>0</v>
      </c>
      <c r="BG122" s="173">
        <f>IF(N122="zákl. prenesená",J122,0)</f>
        <v>0</v>
      </c>
      <c r="BH122" s="173">
        <f>IF(N122="zníž. prenesená",J122,0)</f>
        <v>0</v>
      </c>
      <c r="BI122" s="173">
        <f>IF(N122="nulová",J122,0)</f>
        <v>0</v>
      </c>
      <c r="BJ122" s="172" t="s">
        <v>127</v>
      </c>
      <c r="BK122" s="170"/>
      <c r="BL122" s="170"/>
      <c r="BM122" s="170"/>
    </row>
    <row r="123" s="2" customFormat="1" ht="18" customHeight="1">
      <c r="A123" s="36"/>
      <c r="B123" s="166"/>
      <c r="C123" s="167"/>
      <c r="D123" s="127" t="s">
        <v>129</v>
      </c>
      <c r="E123" s="168"/>
      <c r="F123" s="168"/>
      <c r="G123" s="167"/>
      <c r="H123" s="167"/>
      <c r="I123" s="167"/>
      <c r="J123" s="121">
        <v>0</v>
      </c>
      <c r="K123" s="167"/>
      <c r="L123" s="169"/>
      <c r="M123" s="170"/>
      <c r="N123" s="171" t="s">
        <v>41</v>
      </c>
      <c r="O123" s="170"/>
      <c r="P123" s="170"/>
      <c r="Q123" s="170"/>
      <c r="R123" s="170"/>
      <c r="S123" s="167"/>
      <c r="T123" s="167"/>
      <c r="U123" s="167"/>
      <c r="V123" s="167"/>
      <c r="W123" s="167"/>
      <c r="X123" s="167"/>
      <c r="Y123" s="167"/>
      <c r="Z123" s="167"/>
      <c r="AA123" s="167"/>
      <c r="AB123" s="167"/>
      <c r="AC123" s="167"/>
      <c r="AD123" s="167"/>
      <c r="AE123" s="167"/>
      <c r="AF123" s="170"/>
      <c r="AG123" s="170"/>
      <c r="AH123" s="170"/>
      <c r="AI123" s="170"/>
      <c r="AJ123" s="170"/>
      <c r="AK123" s="170"/>
      <c r="AL123" s="170"/>
      <c r="AM123" s="170"/>
      <c r="AN123" s="170"/>
      <c r="AO123" s="170"/>
      <c r="AP123" s="170"/>
      <c r="AQ123" s="170"/>
      <c r="AR123" s="170"/>
      <c r="AS123" s="170"/>
      <c r="AT123" s="170"/>
      <c r="AU123" s="170"/>
      <c r="AV123" s="170"/>
      <c r="AW123" s="170"/>
      <c r="AX123" s="170"/>
      <c r="AY123" s="172" t="s">
        <v>126</v>
      </c>
      <c r="AZ123" s="170"/>
      <c r="BA123" s="170"/>
      <c r="BB123" s="170"/>
      <c r="BC123" s="170"/>
      <c r="BD123" s="170"/>
      <c r="BE123" s="173">
        <f>IF(N123="základná",J123,0)</f>
        <v>0</v>
      </c>
      <c r="BF123" s="173">
        <f>IF(N123="znížená",J123,0)</f>
        <v>0</v>
      </c>
      <c r="BG123" s="173">
        <f>IF(N123="zákl. prenesená",J123,0)</f>
        <v>0</v>
      </c>
      <c r="BH123" s="173">
        <f>IF(N123="zníž. prenesená",J123,0)</f>
        <v>0</v>
      </c>
      <c r="BI123" s="173">
        <f>IF(N123="nulová",J123,0)</f>
        <v>0</v>
      </c>
      <c r="BJ123" s="172" t="s">
        <v>127</v>
      </c>
      <c r="BK123" s="170"/>
      <c r="BL123" s="170"/>
      <c r="BM123" s="170"/>
    </row>
    <row r="124" s="2" customFormat="1" ht="18" customHeight="1">
      <c r="A124" s="36"/>
      <c r="B124" s="166"/>
      <c r="C124" s="167"/>
      <c r="D124" s="127" t="s">
        <v>130</v>
      </c>
      <c r="E124" s="168"/>
      <c r="F124" s="168"/>
      <c r="G124" s="167"/>
      <c r="H124" s="167"/>
      <c r="I124" s="167"/>
      <c r="J124" s="121">
        <v>0</v>
      </c>
      <c r="K124" s="167"/>
      <c r="L124" s="169"/>
      <c r="M124" s="170"/>
      <c r="N124" s="171" t="s">
        <v>41</v>
      </c>
      <c r="O124" s="170"/>
      <c r="P124" s="170"/>
      <c r="Q124" s="170"/>
      <c r="R124" s="170"/>
      <c r="S124" s="167"/>
      <c r="T124" s="167"/>
      <c r="U124" s="167"/>
      <c r="V124" s="167"/>
      <c r="W124" s="167"/>
      <c r="X124" s="167"/>
      <c r="Y124" s="167"/>
      <c r="Z124" s="167"/>
      <c r="AA124" s="167"/>
      <c r="AB124" s="167"/>
      <c r="AC124" s="167"/>
      <c r="AD124" s="167"/>
      <c r="AE124" s="167"/>
      <c r="AF124" s="170"/>
      <c r="AG124" s="170"/>
      <c r="AH124" s="170"/>
      <c r="AI124" s="170"/>
      <c r="AJ124" s="170"/>
      <c r="AK124" s="170"/>
      <c r="AL124" s="170"/>
      <c r="AM124" s="170"/>
      <c r="AN124" s="170"/>
      <c r="AO124" s="170"/>
      <c r="AP124" s="170"/>
      <c r="AQ124" s="170"/>
      <c r="AR124" s="170"/>
      <c r="AS124" s="170"/>
      <c r="AT124" s="170"/>
      <c r="AU124" s="170"/>
      <c r="AV124" s="170"/>
      <c r="AW124" s="170"/>
      <c r="AX124" s="170"/>
      <c r="AY124" s="172" t="s">
        <v>126</v>
      </c>
      <c r="AZ124" s="170"/>
      <c r="BA124" s="170"/>
      <c r="BB124" s="170"/>
      <c r="BC124" s="170"/>
      <c r="BD124" s="170"/>
      <c r="BE124" s="173">
        <f>IF(N124="základná",J124,0)</f>
        <v>0</v>
      </c>
      <c r="BF124" s="173">
        <f>IF(N124="znížená",J124,0)</f>
        <v>0</v>
      </c>
      <c r="BG124" s="173">
        <f>IF(N124="zákl. prenesená",J124,0)</f>
        <v>0</v>
      </c>
      <c r="BH124" s="173">
        <f>IF(N124="zníž. prenesená",J124,0)</f>
        <v>0</v>
      </c>
      <c r="BI124" s="173">
        <f>IF(N124="nulová",J124,0)</f>
        <v>0</v>
      </c>
      <c r="BJ124" s="172" t="s">
        <v>127</v>
      </c>
      <c r="BK124" s="170"/>
      <c r="BL124" s="170"/>
      <c r="BM124" s="170"/>
    </row>
    <row r="125" s="2" customFormat="1" ht="18" customHeight="1">
      <c r="A125" s="36"/>
      <c r="B125" s="166"/>
      <c r="C125" s="167"/>
      <c r="D125" s="127" t="s">
        <v>131</v>
      </c>
      <c r="E125" s="168"/>
      <c r="F125" s="168"/>
      <c r="G125" s="167"/>
      <c r="H125" s="167"/>
      <c r="I125" s="167"/>
      <c r="J125" s="121">
        <v>0</v>
      </c>
      <c r="K125" s="167"/>
      <c r="L125" s="169"/>
      <c r="M125" s="170"/>
      <c r="N125" s="171" t="s">
        <v>41</v>
      </c>
      <c r="O125" s="170"/>
      <c r="P125" s="170"/>
      <c r="Q125" s="170"/>
      <c r="R125" s="170"/>
      <c r="S125" s="167"/>
      <c r="T125" s="167"/>
      <c r="U125" s="167"/>
      <c r="V125" s="167"/>
      <c r="W125" s="167"/>
      <c r="X125" s="167"/>
      <c r="Y125" s="167"/>
      <c r="Z125" s="167"/>
      <c r="AA125" s="167"/>
      <c r="AB125" s="167"/>
      <c r="AC125" s="167"/>
      <c r="AD125" s="167"/>
      <c r="AE125" s="167"/>
      <c r="AF125" s="170"/>
      <c r="AG125" s="170"/>
      <c r="AH125" s="170"/>
      <c r="AI125" s="170"/>
      <c r="AJ125" s="170"/>
      <c r="AK125" s="170"/>
      <c r="AL125" s="170"/>
      <c r="AM125" s="170"/>
      <c r="AN125" s="170"/>
      <c r="AO125" s="170"/>
      <c r="AP125" s="170"/>
      <c r="AQ125" s="170"/>
      <c r="AR125" s="170"/>
      <c r="AS125" s="170"/>
      <c r="AT125" s="170"/>
      <c r="AU125" s="170"/>
      <c r="AV125" s="170"/>
      <c r="AW125" s="170"/>
      <c r="AX125" s="170"/>
      <c r="AY125" s="172" t="s">
        <v>126</v>
      </c>
      <c r="AZ125" s="170"/>
      <c r="BA125" s="170"/>
      <c r="BB125" s="170"/>
      <c r="BC125" s="170"/>
      <c r="BD125" s="170"/>
      <c r="BE125" s="173">
        <f>IF(N125="základná",J125,0)</f>
        <v>0</v>
      </c>
      <c r="BF125" s="173">
        <f>IF(N125="znížená",J125,0)</f>
        <v>0</v>
      </c>
      <c r="BG125" s="173">
        <f>IF(N125="zákl. prenesená",J125,0)</f>
        <v>0</v>
      </c>
      <c r="BH125" s="173">
        <f>IF(N125="zníž. prenesená",J125,0)</f>
        <v>0</v>
      </c>
      <c r="BI125" s="173">
        <f>IF(N125="nulová",J125,0)</f>
        <v>0</v>
      </c>
      <c r="BJ125" s="172" t="s">
        <v>127</v>
      </c>
      <c r="BK125" s="170"/>
      <c r="BL125" s="170"/>
      <c r="BM125" s="170"/>
    </row>
    <row r="126" s="2" customFormat="1" ht="18" customHeight="1">
      <c r="A126" s="36"/>
      <c r="B126" s="166"/>
      <c r="C126" s="167"/>
      <c r="D126" s="168" t="s">
        <v>132</v>
      </c>
      <c r="E126" s="167"/>
      <c r="F126" s="167"/>
      <c r="G126" s="167"/>
      <c r="H126" s="167"/>
      <c r="I126" s="167"/>
      <c r="J126" s="121">
        <f>ROUND(J30*T126,2)</f>
        <v>0</v>
      </c>
      <c r="K126" s="167"/>
      <c r="L126" s="169"/>
      <c r="M126" s="170"/>
      <c r="N126" s="171" t="s">
        <v>41</v>
      </c>
      <c r="O126" s="170"/>
      <c r="P126" s="170"/>
      <c r="Q126" s="170"/>
      <c r="R126" s="170"/>
      <c r="S126" s="167"/>
      <c r="T126" s="167"/>
      <c r="U126" s="167"/>
      <c r="V126" s="167"/>
      <c r="W126" s="167"/>
      <c r="X126" s="167"/>
      <c r="Y126" s="167"/>
      <c r="Z126" s="167"/>
      <c r="AA126" s="167"/>
      <c r="AB126" s="167"/>
      <c r="AC126" s="167"/>
      <c r="AD126" s="167"/>
      <c r="AE126" s="167"/>
      <c r="AF126" s="170"/>
      <c r="AG126" s="170"/>
      <c r="AH126" s="170"/>
      <c r="AI126" s="170"/>
      <c r="AJ126" s="170"/>
      <c r="AK126" s="170"/>
      <c r="AL126" s="170"/>
      <c r="AM126" s="170"/>
      <c r="AN126" s="170"/>
      <c r="AO126" s="170"/>
      <c r="AP126" s="170"/>
      <c r="AQ126" s="170"/>
      <c r="AR126" s="170"/>
      <c r="AS126" s="170"/>
      <c r="AT126" s="170"/>
      <c r="AU126" s="170"/>
      <c r="AV126" s="170"/>
      <c r="AW126" s="170"/>
      <c r="AX126" s="170"/>
      <c r="AY126" s="172" t="s">
        <v>133</v>
      </c>
      <c r="AZ126" s="170"/>
      <c r="BA126" s="170"/>
      <c r="BB126" s="170"/>
      <c r="BC126" s="170"/>
      <c r="BD126" s="170"/>
      <c r="BE126" s="173">
        <f>IF(N126="základná",J126,0)</f>
        <v>0</v>
      </c>
      <c r="BF126" s="173">
        <f>IF(N126="znížená",J126,0)</f>
        <v>0</v>
      </c>
      <c r="BG126" s="173">
        <f>IF(N126="zákl. prenesená",J126,0)</f>
        <v>0</v>
      </c>
      <c r="BH126" s="173">
        <f>IF(N126="zníž. prenesená",J126,0)</f>
        <v>0</v>
      </c>
      <c r="BI126" s="173">
        <f>IF(N126="nulová",J126,0)</f>
        <v>0</v>
      </c>
      <c r="BJ126" s="172" t="s">
        <v>127</v>
      </c>
      <c r="BK126" s="170"/>
      <c r="BL126" s="170"/>
      <c r="BM126" s="170"/>
    </row>
    <row r="127" s="2" customFormat="1">
      <c r="A127" s="36"/>
      <c r="B127" s="37"/>
      <c r="C127" s="36"/>
      <c r="D127" s="36"/>
      <c r="E127" s="36"/>
      <c r="F127" s="36"/>
      <c r="G127" s="36"/>
      <c r="H127" s="36"/>
      <c r="I127" s="36"/>
      <c r="J127" s="36"/>
      <c r="K127" s="36"/>
      <c r="L127" s="58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</row>
    <row r="128" s="2" customFormat="1" ht="29.28" customHeight="1">
      <c r="A128" s="36"/>
      <c r="B128" s="37"/>
      <c r="C128" s="131" t="s">
        <v>93</v>
      </c>
      <c r="D128" s="132"/>
      <c r="E128" s="132"/>
      <c r="F128" s="132"/>
      <c r="G128" s="132"/>
      <c r="H128" s="132"/>
      <c r="I128" s="132"/>
      <c r="J128" s="133">
        <f>ROUND(J96+J120,2)</f>
        <v>0</v>
      </c>
      <c r="K128" s="132"/>
      <c r="L128" s="58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</row>
    <row r="129" s="2" customFormat="1" ht="6.96" customHeight="1">
      <c r="A129" s="36"/>
      <c r="B129" s="63"/>
      <c r="C129" s="64"/>
      <c r="D129" s="64"/>
      <c r="E129" s="64"/>
      <c r="F129" s="64"/>
      <c r="G129" s="64"/>
      <c r="H129" s="64"/>
      <c r="I129" s="64"/>
      <c r="J129" s="64"/>
      <c r="K129" s="64"/>
      <c r="L129" s="58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</row>
    <row r="133" s="2" customFormat="1" ht="6.96" customHeight="1">
      <c r="A133" s="36"/>
      <c r="B133" s="65"/>
      <c r="C133" s="66"/>
      <c r="D133" s="66"/>
      <c r="E133" s="66"/>
      <c r="F133" s="66"/>
      <c r="G133" s="66"/>
      <c r="H133" s="66"/>
      <c r="I133" s="66"/>
      <c r="J133" s="66"/>
      <c r="K133" s="66"/>
      <c r="L133" s="58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</row>
    <row r="134" s="2" customFormat="1" ht="24.96" customHeight="1">
      <c r="A134" s="36"/>
      <c r="B134" s="37"/>
      <c r="C134" s="19" t="s">
        <v>134</v>
      </c>
      <c r="D134" s="36"/>
      <c r="E134" s="36"/>
      <c r="F134" s="36"/>
      <c r="G134" s="36"/>
      <c r="H134" s="36"/>
      <c r="I134" s="36"/>
      <c r="J134" s="36"/>
      <c r="K134" s="36"/>
      <c r="L134" s="58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</row>
    <row r="135" s="2" customFormat="1" ht="6.96" customHeight="1">
      <c r="A135" s="36"/>
      <c r="B135" s="37"/>
      <c r="C135" s="36"/>
      <c r="D135" s="36"/>
      <c r="E135" s="36"/>
      <c r="F135" s="36"/>
      <c r="G135" s="36"/>
      <c r="H135" s="36"/>
      <c r="I135" s="36"/>
      <c r="J135" s="36"/>
      <c r="K135" s="36"/>
      <c r="L135" s="58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</row>
    <row r="136" s="2" customFormat="1" ht="12" customHeight="1">
      <c r="A136" s="36"/>
      <c r="B136" s="37"/>
      <c r="C136" s="28" t="s">
        <v>14</v>
      </c>
      <c r="D136" s="36"/>
      <c r="E136" s="36"/>
      <c r="F136" s="36"/>
      <c r="G136" s="36"/>
      <c r="H136" s="36"/>
      <c r="I136" s="36"/>
      <c r="J136" s="36"/>
      <c r="K136" s="36"/>
      <c r="L136" s="58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</row>
    <row r="137" s="2" customFormat="1" ht="16.5" customHeight="1">
      <c r="A137" s="36"/>
      <c r="B137" s="37"/>
      <c r="C137" s="36"/>
      <c r="D137" s="36"/>
      <c r="E137" s="135" t="str">
        <f>E7</f>
        <v>Rekonštrukcia maštalí a rozšírenie farmového hnojiska</v>
      </c>
      <c r="F137" s="28"/>
      <c r="G137" s="28"/>
      <c r="H137" s="28"/>
      <c r="I137" s="36"/>
      <c r="J137" s="36"/>
      <c r="K137" s="36"/>
      <c r="L137" s="58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</row>
    <row r="138" s="2" customFormat="1" ht="12" customHeight="1">
      <c r="A138" s="36"/>
      <c r="B138" s="37"/>
      <c r="C138" s="28" t="s">
        <v>95</v>
      </c>
      <c r="D138" s="36"/>
      <c r="E138" s="36"/>
      <c r="F138" s="36"/>
      <c r="G138" s="36"/>
      <c r="H138" s="36"/>
      <c r="I138" s="36"/>
      <c r="J138" s="36"/>
      <c r="K138" s="36"/>
      <c r="L138" s="58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</row>
    <row r="139" s="2" customFormat="1" ht="16.5" customHeight="1">
      <c r="A139" s="36"/>
      <c r="B139" s="37"/>
      <c r="C139" s="36"/>
      <c r="D139" s="36"/>
      <c r="E139" s="70" t="str">
        <f>E9</f>
        <v>SO-02 - Kravín</v>
      </c>
      <c r="F139" s="36"/>
      <c r="G139" s="36"/>
      <c r="H139" s="36"/>
      <c r="I139" s="36"/>
      <c r="J139" s="36"/>
      <c r="K139" s="36"/>
      <c r="L139" s="58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</row>
    <row r="140" s="2" customFormat="1" ht="6.96" customHeight="1">
      <c r="A140" s="36"/>
      <c r="B140" s="37"/>
      <c r="C140" s="36"/>
      <c r="D140" s="36"/>
      <c r="E140" s="36"/>
      <c r="F140" s="36"/>
      <c r="G140" s="36"/>
      <c r="H140" s="36"/>
      <c r="I140" s="36"/>
      <c r="J140" s="36"/>
      <c r="K140" s="36"/>
      <c r="L140" s="58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</row>
    <row r="141" s="2" customFormat="1" ht="12" customHeight="1">
      <c r="A141" s="36"/>
      <c r="B141" s="37"/>
      <c r="C141" s="28" t="s">
        <v>18</v>
      </c>
      <c r="D141" s="36"/>
      <c r="E141" s="36"/>
      <c r="F141" s="23" t="str">
        <f>F12</f>
        <v xml:space="preserve"> </v>
      </c>
      <c r="G141" s="36"/>
      <c r="H141" s="36"/>
      <c r="I141" s="28" t="s">
        <v>20</v>
      </c>
      <c r="J141" s="72" t="str">
        <f>IF(J12="","",J12)</f>
        <v>26. 11. 2021</v>
      </c>
      <c r="K141" s="36"/>
      <c r="L141" s="58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</row>
    <row r="142" s="2" customFormat="1" ht="6.96" customHeight="1">
      <c r="A142" s="36"/>
      <c r="B142" s="37"/>
      <c r="C142" s="36"/>
      <c r="D142" s="36"/>
      <c r="E142" s="36"/>
      <c r="F142" s="36"/>
      <c r="G142" s="36"/>
      <c r="H142" s="36"/>
      <c r="I142" s="36"/>
      <c r="J142" s="36"/>
      <c r="K142" s="36"/>
      <c r="L142" s="58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</row>
    <row r="143" s="2" customFormat="1" ht="15.15" customHeight="1">
      <c r="A143" s="36"/>
      <c r="B143" s="37"/>
      <c r="C143" s="28" t="s">
        <v>22</v>
      </c>
      <c r="D143" s="36"/>
      <c r="E143" s="36"/>
      <c r="F143" s="23" t="str">
        <f>E15</f>
        <v xml:space="preserve"> </v>
      </c>
      <c r="G143" s="36"/>
      <c r="H143" s="36"/>
      <c r="I143" s="28" t="s">
        <v>27</v>
      </c>
      <c r="J143" s="32" t="str">
        <f>E21</f>
        <v>Ing. Štefan Ondirko</v>
      </c>
      <c r="K143" s="36"/>
      <c r="L143" s="58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</row>
    <row r="144" s="2" customFormat="1" ht="15.15" customHeight="1">
      <c r="A144" s="36"/>
      <c r="B144" s="37"/>
      <c r="C144" s="28" t="s">
        <v>25</v>
      </c>
      <c r="D144" s="36"/>
      <c r="E144" s="36"/>
      <c r="F144" s="23" t="str">
        <f>IF(E18="","",E18)</f>
        <v>Vyplň údaj</v>
      </c>
      <c r="G144" s="36"/>
      <c r="H144" s="36"/>
      <c r="I144" s="28" t="s">
        <v>31</v>
      </c>
      <c r="J144" s="32" t="str">
        <f>E24</f>
        <v>Ing. Štefan Ondirko</v>
      </c>
      <c r="K144" s="36"/>
      <c r="L144" s="58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</row>
    <row r="145" s="2" customFormat="1" ht="10.32" customHeight="1">
      <c r="A145" s="36"/>
      <c r="B145" s="37"/>
      <c r="C145" s="36"/>
      <c r="D145" s="36"/>
      <c r="E145" s="36"/>
      <c r="F145" s="36"/>
      <c r="G145" s="36"/>
      <c r="H145" s="36"/>
      <c r="I145" s="36"/>
      <c r="J145" s="36"/>
      <c r="K145" s="36"/>
      <c r="L145" s="58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</row>
    <row r="146" s="11" customFormat="1" ht="29.28" customHeight="1">
      <c r="A146" s="174"/>
      <c r="B146" s="175"/>
      <c r="C146" s="176" t="s">
        <v>135</v>
      </c>
      <c r="D146" s="177" t="s">
        <v>60</v>
      </c>
      <c r="E146" s="177" t="s">
        <v>56</v>
      </c>
      <c r="F146" s="177" t="s">
        <v>57</v>
      </c>
      <c r="G146" s="177" t="s">
        <v>136</v>
      </c>
      <c r="H146" s="177" t="s">
        <v>137</v>
      </c>
      <c r="I146" s="177" t="s">
        <v>138</v>
      </c>
      <c r="J146" s="178" t="s">
        <v>100</v>
      </c>
      <c r="K146" s="179" t="s">
        <v>139</v>
      </c>
      <c r="L146" s="180"/>
      <c r="M146" s="89" t="s">
        <v>1</v>
      </c>
      <c r="N146" s="90" t="s">
        <v>39</v>
      </c>
      <c r="O146" s="90" t="s">
        <v>140</v>
      </c>
      <c r="P146" s="90" t="s">
        <v>141</v>
      </c>
      <c r="Q146" s="90" t="s">
        <v>142</v>
      </c>
      <c r="R146" s="90" t="s">
        <v>143</v>
      </c>
      <c r="S146" s="90" t="s">
        <v>144</v>
      </c>
      <c r="T146" s="91" t="s">
        <v>145</v>
      </c>
      <c r="U146" s="174"/>
      <c r="V146" s="174"/>
      <c r="W146" s="174"/>
      <c r="X146" s="174"/>
      <c r="Y146" s="174"/>
      <c r="Z146" s="174"/>
      <c r="AA146" s="174"/>
      <c r="AB146" s="174"/>
      <c r="AC146" s="174"/>
      <c r="AD146" s="174"/>
      <c r="AE146" s="174"/>
    </row>
    <row r="147" s="2" customFormat="1" ht="22.8" customHeight="1">
      <c r="A147" s="36"/>
      <c r="B147" s="37"/>
      <c r="C147" s="96" t="s">
        <v>97</v>
      </c>
      <c r="D147" s="36"/>
      <c r="E147" s="36"/>
      <c r="F147" s="36"/>
      <c r="G147" s="36"/>
      <c r="H147" s="36"/>
      <c r="I147" s="36"/>
      <c r="J147" s="181">
        <f>BK147</f>
        <v>0</v>
      </c>
      <c r="K147" s="36"/>
      <c r="L147" s="37"/>
      <c r="M147" s="92"/>
      <c r="N147" s="76"/>
      <c r="O147" s="93"/>
      <c r="P147" s="182">
        <f>P148+P256+P283+P296+P327+P345+P403+P422+P473+P512</f>
        <v>0</v>
      </c>
      <c r="Q147" s="93"/>
      <c r="R147" s="182">
        <f>R148+R256+R283+R296+R327+R345+R403+R422+R473+R512</f>
        <v>185.83861999999999</v>
      </c>
      <c r="S147" s="93"/>
      <c r="T147" s="183">
        <f>T148+T256+T283+T296+T327+T345+T403+T422+T473+T512</f>
        <v>0</v>
      </c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T147" s="15" t="s">
        <v>74</v>
      </c>
      <c r="AU147" s="15" t="s">
        <v>102</v>
      </c>
      <c r="BK147" s="184">
        <f>BK148+BK256+BK283+BK296+BK327+BK345+BK403+BK422+BK473+BK512</f>
        <v>0</v>
      </c>
    </row>
    <row r="148" s="12" customFormat="1" ht="25.92" customHeight="1">
      <c r="A148" s="12"/>
      <c r="B148" s="185"/>
      <c r="C148" s="12"/>
      <c r="D148" s="186" t="s">
        <v>74</v>
      </c>
      <c r="E148" s="187" t="s">
        <v>146</v>
      </c>
      <c r="F148" s="187" t="s">
        <v>147</v>
      </c>
      <c r="G148" s="12"/>
      <c r="H148" s="12"/>
      <c r="I148" s="188"/>
      <c r="J148" s="189">
        <f>BK148</f>
        <v>0</v>
      </c>
      <c r="K148" s="12"/>
      <c r="L148" s="185"/>
      <c r="M148" s="190"/>
      <c r="N148" s="191"/>
      <c r="O148" s="191"/>
      <c r="P148" s="192">
        <f>P149+SUM(P150:P183)+P253</f>
        <v>0</v>
      </c>
      <c r="Q148" s="191"/>
      <c r="R148" s="192">
        <f>R149+SUM(R150:R183)+R253</f>
        <v>59.088610000000003</v>
      </c>
      <c r="S148" s="191"/>
      <c r="T148" s="193">
        <f>T149+SUM(T150:T183)+T253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86" t="s">
        <v>83</v>
      </c>
      <c r="AT148" s="194" t="s">
        <v>74</v>
      </c>
      <c r="AU148" s="194" t="s">
        <v>75</v>
      </c>
      <c r="AY148" s="186" t="s">
        <v>148</v>
      </c>
      <c r="BK148" s="195">
        <f>BK149+SUM(BK150:BK183)+BK253</f>
        <v>0</v>
      </c>
    </row>
    <row r="149" s="2" customFormat="1" ht="24.15" customHeight="1">
      <c r="A149" s="36"/>
      <c r="B149" s="166"/>
      <c r="C149" s="196" t="s">
        <v>83</v>
      </c>
      <c r="D149" s="196" t="s">
        <v>149</v>
      </c>
      <c r="E149" s="197" t="s">
        <v>150</v>
      </c>
      <c r="F149" s="198" t="s">
        <v>151</v>
      </c>
      <c r="G149" s="199" t="s">
        <v>152</v>
      </c>
      <c r="H149" s="200">
        <v>1</v>
      </c>
      <c r="I149" s="201"/>
      <c r="J149" s="200">
        <f>ROUND(I149*H149,3)</f>
        <v>0</v>
      </c>
      <c r="K149" s="202"/>
      <c r="L149" s="203"/>
      <c r="M149" s="204" t="s">
        <v>1</v>
      </c>
      <c r="N149" s="205" t="s">
        <v>41</v>
      </c>
      <c r="O149" s="80"/>
      <c r="P149" s="206">
        <f>O149*H149</f>
        <v>0</v>
      </c>
      <c r="Q149" s="206">
        <v>35</v>
      </c>
      <c r="R149" s="206">
        <f>Q149*H149</f>
        <v>35</v>
      </c>
      <c r="S149" s="206">
        <v>0</v>
      </c>
      <c r="T149" s="207">
        <f>S149*H149</f>
        <v>0</v>
      </c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R149" s="208" t="s">
        <v>153</v>
      </c>
      <c r="AT149" s="208" t="s">
        <v>149</v>
      </c>
      <c r="AU149" s="208" t="s">
        <v>83</v>
      </c>
      <c r="AY149" s="15" t="s">
        <v>148</v>
      </c>
      <c r="BE149" s="126">
        <f>IF(N149="základná",J149,0)</f>
        <v>0</v>
      </c>
      <c r="BF149" s="126">
        <f>IF(N149="znížená",J149,0)</f>
        <v>0</v>
      </c>
      <c r="BG149" s="126">
        <f>IF(N149="zákl. prenesená",J149,0)</f>
        <v>0</v>
      </c>
      <c r="BH149" s="126">
        <f>IF(N149="zníž. prenesená",J149,0)</f>
        <v>0</v>
      </c>
      <c r="BI149" s="126">
        <f>IF(N149="nulová",J149,0)</f>
        <v>0</v>
      </c>
      <c r="BJ149" s="15" t="s">
        <v>127</v>
      </c>
      <c r="BK149" s="209">
        <f>ROUND(I149*H149,3)</f>
        <v>0</v>
      </c>
      <c r="BL149" s="15" t="s">
        <v>154</v>
      </c>
      <c r="BM149" s="208" t="s">
        <v>155</v>
      </c>
    </row>
    <row r="150" s="2" customFormat="1">
      <c r="A150" s="36"/>
      <c r="B150" s="37"/>
      <c r="C150" s="36"/>
      <c r="D150" s="210" t="s">
        <v>156</v>
      </c>
      <c r="E150" s="36"/>
      <c r="F150" s="211" t="s">
        <v>157</v>
      </c>
      <c r="G150" s="36"/>
      <c r="H150" s="36"/>
      <c r="I150" s="167"/>
      <c r="J150" s="36"/>
      <c r="K150" s="36"/>
      <c r="L150" s="37"/>
      <c r="M150" s="212"/>
      <c r="N150" s="213"/>
      <c r="O150" s="80"/>
      <c r="P150" s="80"/>
      <c r="Q150" s="80"/>
      <c r="R150" s="80"/>
      <c r="S150" s="80"/>
      <c r="T150" s="81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T150" s="15" t="s">
        <v>156</v>
      </c>
      <c r="AU150" s="15" t="s">
        <v>83</v>
      </c>
    </row>
    <row r="151" s="2" customFormat="1" ht="16.5" customHeight="1">
      <c r="A151" s="36"/>
      <c r="B151" s="166"/>
      <c r="C151" s="196" t="s">
        <v>127</v>
      </c>
      <c r="D151" s="196" t="s">
        <v>149</v>
      </c>
      <c r="E151" s="197" t="s">
        <v>158</v>
      </c>
      <c r="F151" s="198" t="s">
        <v>159</v>
      </c>
      <c r="G151" s="199" t="s">
        <v>152</v>
      </c>
      <c r="H151" s="200">
        <v>1</v>
      </c>
      <c r="I151" s="201"/>
      <c r="J151" s="200">
        <f>ROUND(I151*H151,3)</f>
        <v>0</v>
      </c>
      <c r="K151" s="202"/>
      <c r="L151" s="203"/>
      <c r="M151" s="204" t="s">
        <v>1</v>
      </c>
      <c r="N151" s="205" t="s">
        <v>41</v>
      </c>
      <c r="O151" s="80"/>
      <c r="P151" s="206">
        <f>O151*H151</f>
        <v>0</v>
      </c>
      <c r="Q151" s="206">
        <v>0.38</v>
      </c>
      <c r="R151" s="206">
        <f>Q151*H151</f>
        <v>0.38</v>
      </c>
      <c r="S151" s="206">
        <v>0</v>
      </c>
      <c r="T151" s="207">
        <f>S151*H151</f>
        <v>0</v>
      </c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R151" s="208" t="s">
        <v>153</v>
      </c>
      <c r="AT151" s="208" t="s">
        <v>149</v>
      </c>
      <c r="AU151" s="208" t="s">
        <v>83</v>
      </c>
      <c r="AY151" s="15" t="s">
        <v>148</v>
      </c>
      <c r="BE151" s="126">
        <f>IF(N151="základná",J151,0)</f>
        <v>0</v>
      </c>
      <c r="BF151" s="126">
        <f>IF(N151="znížená",J151,0)</f>
        <v>0</v>
      </c>
      <c r="BG151" s="126">
        <f>IF(N151="zákl. prenesená",J151,0)</f>
        <v>0</v>
      </c>
      <c r="BH151" s="126">
        <f>IF(N151="zníž. prenesená",J151,0)</f>
        <v>0</v>
      </c>
      <c r="BI151" s="126">
        <f>IF(N151="nulová",J151,0)</f>
        <v>0</v>
      </c>
      <c r="BJ151" s="15" t="s">
        <v>127</v>
      </c>
      <c r="BK151" s="209">
        <f>ROUND(I151*H151,3)</f>
        <v>0</v>
      </c>
      <c r="BL151" s="15" t="s">
        <v>154</v>
      </c>
      <c r="BM151" s="208" t="s">
        <v>160</v>
      </c>
    </row>
    <row r="152" s="2" customFormat="1">
      <c r="A152" s="36"/>
      <c r="B152" s="37"/>
      <c r="C152" s="36"/>
      <c r="D152" s="210" t="s">
        <v>156</v>
      </c>
      <c r="E152" s="36"/>
      <c r="F152" s="211" t="s">
        <v>161</v>
      </c>
      <c r="G152" s="36"/>
      <c r="H152" s="36"/>
      <c r="I152" s="167"/>
      <c r="J152" s="36"/>
      <c r="K152" s="36"/>
      <c r="L152" s="37"/>
      <c r="M152" s="212"/>
      <c r="N152" s="213"/>
      <c r="O152" s="80"/>
      <c r="P152" s="80"/>
      <c r="Q152" s="80"/>
      <c r="R152" s="80"/>
      <c r="S152" s="80"/>
      <c r="T152" s="81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T152" s="15" t="s">
        <v>156</v>
      </c>
      <c r="AU152" s="15" t="s">
        <v>83</v>
      </c>
    </row>
    <row r="153" s="2" customFormat="1" ht="16.5" customHeight="1">
      <c r="A153" s="36"/>
      <c r="B153" s="166"/>
      <c r="C153" s="196" t="s">
        <v>162</v>
      </c>
      <c r="D153" s="196" t="s">
        <v>149</v>
      </c>
      <c r="E153" s="197" t="s">
        <v>163</v>
      </c>
      <c r="F153" s="198" t="s">
        <v>164</v>
      </c>
      <c r="G153" s="199" t="s">
        <v>152</v>
      </c>
      <c r="H153" s="200">
        <v>1</v>
      </c>
      <c r="I153" s="201"/>
      <c r="J153" s="200">
        <f>ROUND(I153*H153,3)</f>
        <v>0</v>
      </c>
      <c r="K153" s="202"/>
      <c r="L153" s="203"/>
      <c r="M153" s="204" t="s">
        <v>1</v>
      </c>
      <c r="N153" s="205" t="s">
        <v>41</v>
      </c>
      <c r="O153" s="80"/>
      <c r="P153" s="206">
        <f>O153*H153</f>
        <v>0</v>
      </c>
      <c r="Q153" s="206">
        <v>0.023</v>
      </c>
      <c r="R153" s="206">
        <f>Q153*H153</f>
        <v>0.023</v>
      </c>
      <c r="S153" s="206">
        <v>0</v>
      </c>
      <c r="T153" s="207">
        <f>S153*H153</f>
        <v>0</v>
      </c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R153" s="208" t="s">
        <v>153</v>
      </c>
      <c r="AT153" s="208" t="s">
        <v>149</v>
      </c>
      <c r="AU153" s="208" t="s">
        <v>83</v>
      </c>
      <c r="AY153" s="15" t="s">
        <v>148</v>
      </c>
      <c r="BE153" s="126">
        <f>IF(N153="základná",J153,0)</f>
        <v>0</v>
      </c>
      <c r="BF153" s="126">
        <f>IF(N153="znížená",J153,0)</f>
        <v>0</v>
      </c>
      <c r="BG153" s="126">
        <f>IF(N153="zákl. prenesená",J153,0)</f>
        <v>0</v>
      </c>
      <c r="BH153" s="126">
        <f>IF(N153="zníž. prenesená",J153,0)</f>
        <v>0</v>
      </c>
      <c r="BI153" s="126">
        <f>IF(N153="nulová",J153,0)</f>
        <v>0</v>
      </c>
      <c r="BJ153" s="15" t="s">
        <v>127</v>
      </c>
      <c r="BK153" s="209">
        <f>ROUND(I153*H153,3)</f>
        <v>0</v>
      </c>
      <c r="BL153" s="15" t="s">
        <v>154</v>
      </c>
      <c r="BM153" s="208" t="s">
        <v>165</v>
      </c>
    </row>
    <row r="154" s="2" customFormat="1">
      <c r="A154" s="36"/>
      <c r="B154" s="37"/>
      <c r="C154" s="36"/>
      <c r="D154" s="210" t="s">
        <v>156</v>
      </c>
      <c r="E154" s="36"/>
      <c r="F154" s="211" t="s">
        <v>166</v>
      </c>
      <c r="G154" s="36"/>
      <c r="H154" s="36"/>
      <c r="I154" s="167"/>
      <c r="J154" s="36"/>
      <c r="K154" s="36"/>
      <c r="L154" s="37"/>
      <c r="M154" s="212"/>
      <c r="N154" s="213"/>
      <c r="O154" s="80"/>
      <c r="P154" s="80"/>
      <c r="Q154" s="80"/>
      <c r="R154" s="80"/>
      <c r="S154" s="80"/>
      <c r="T154" s="81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T154" s="15" t="s">
        <v>156</v>
      </c>
      <c r="AU154" s="15" t="s">
        <v>83</v>
      </c>
    </row>
    <row r="155" s="2" customFormat="1" ht="16.5" customHeight="1">
      <c r="A155" s="36"/>
      <c r="B155" s="166"/>
      <c r="C155" s="196" t="s">
        <v>154</v>
      </c>
      <c r="D155" s="196" t="s">
        <v>149</v>
      </c>
      <c r="E155" s="197" t="s">
        <v>167</v>
      </c>
      <c r="F155" s="198" t="s">
        <v>168</v>
      </c>
      <c r="G155" s="199" t="s">
        <v>152</v>
      </c>
      <c r="H155" s="200">
        <v>1</v>
      </c>
      <c r="I155" s="201"/>
      <c r="J155" s="200">
        <f>ROUND(I155*H155,3)</f>
        <v>0</v>
      </c>
      <c r="K155" s="202"/>
      <c r="L155" s="203"/>
      <c r="M155" s="204" t="s">
        <v>1</v>
      </c>
      <c r="N155" s="205" t="s">
        <v>41</v>
      </c>
      <c r="O155" s="80"/>
      <c r="P155" s="206">
        <f>O155*H155</f>
        <v>0</v>
      </c>
      <c r="Q155" s="206">
        <v>0.80000000000000004</v>
      </c>
      <c r="R155" s="206">
        <f>Q155*H155</f>
        <v>0.80000000000000004</v>
      </c>
      <c r="S155" s="206">
        <v>0</v>
      </c>
      <c r="T155" s="207">
        <f>S155*H155</f>
        <v>0</v>
      </c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R155" s="208" t="s">
        <v>153</v>
      </c>
      <c r="AT155" s="208" t="s">
        <v>149</v>
      </c>
      <c r="AU155" s="208" t="s">
        <v>83</v>
      </c>
      <c r="AY155" s="15" t="s">
        <v>148</v>
      </c>
      <c r="BE155" s="126">
        <f>IF(N155="základná",J155,0)</f>
        <v>0</v>
      </c>
      <c r="BF155" s="126">
        <f>IF(N155="znížená",J155,0)</f>
        <v>0</v>
      </c>
      <c r="BG155" s="126">
        <f>IF(N155="zákl. prenesená",J155,0)</f>
        <v>0</v>
      </c>
      <c r="BH155" s="126">
        <f>IF(N155="zníž. prenesená",J155,0)</f>
        <v>0</v>
      </c>
      <c r="BI155" s="126">
        <f>IF(N155="nulová",J155,0)</f>
        <v>0</v>
      </c>
      <c r="BJ155" s="15" t="s">
        <v>127</v>
      </c>
      <c r="BK155" s="209">
        <f>ROUND(I155*H155,3)</f>
        <v>0</v>
      </c>
      <c r="BL155" s="15" t="s">
        <v>154</v>
      </c>
      <c r="BM155" s="208" t="s">
        <v>169</v>
      </c>
    </row>
    <row r="156" s="2" customFormat="1">
      <c r="A156" s="36"/>
      <c r="B156" s="37"/>
      <c r="C156" s="36"/>
      <c r="D156" s="210" t="s">
        <v>156</v>
      </c>
      <c r="E156" s="36"/>
      <c r="F156" s="211" t="s">
        <v>170</v>
      </c>
      <c r="G156" s="36"/>
      <c r="H156" s="36"/>
      <c r="I156" s="167"/>
      <c r="J156" s="36"/>
      <c r="K156" s="36"/>
      <c r="L156" s="37"/>
      <c r="M156" s="212"/>
      <c r="N156" s="213"/>
      <c r="O156" s="80"/>
      <c r="P156" s="80"/>
      <c r="Q156" s="80"/>
      <c r="R156" s="80"/>
      <c r="S156" s="80"/>
      <c r="T156" s="81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T156" s="15" t="s">
        <v>156</v>
      </c>
      <c r="AU156" s="15" t="s">
        <v>83</v>
      </c>
    </row>
    <row r="157" s="2" customFormat="1" ht="21.75" customHeight="1">
      <c r="A157" s="36"/>
      <c r="B157" s="166"/>
      <c r="C157" s="196" t="s">
        <v>171</v>
      </c>
      <c r="D157" s="196" t="s">
        <v>149</v>
      </c>
      <c r="E157" s="197" t="s">
        <v>172</v>
      </c>
      <c r="F157" s="198" t="s">
        <v>173</v>
      </c>
      <c r="G157" s="199" t="s">
        <v>152</v>
      </c>
      <c r="H157" s="200">
        <v>1</v>
      </c>
      <c r="I157" s="201"/>
      <c r="J157" s="200">
        <f>ROUND(I157*H157,3)</f>
        <v>0</v>
      </c>
      <c r="K157" s="202"/>
      <c r="L157" s="203"/>
      <c r="M157" s="204" t="s">
        <v>1</v>
      </c>
      <c r="N157" s="205" t="s">
        <v>41</v>
      </c>
      <c r="O157" s="80"/>
      <c r="P157" s="206">
        <f>O157*H157</f>
        <v>0</v>
      </c>
      <c r="Q157" s="206">
        <v>0.22400000000000001</v>
      </c>
      <c r="R157" s="206">
        <f>Q157*H157</f>
        <v>0.22400000000000001</v>
      </c>
      <c r="S157" s="206">
        <v>0</v>
      </c>
      <c r="T157" s="207">
        <f>S157*H157</f>
        <v>0</v>
      </c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R157" s="208" t="s">
        <v>153</v>
      </c>
      <c r="AT157" s="208" t="s">
        <v>149</v>
      </c>
      <c r="AU157" s="208" t="s">
        <v>83</v>
      </c>
      <c r="AY157" s="15" t="s">
        <v>148</v>
      </c>
      <c r="BE157" s="126">
        <f>IF(N157="základná",J157,0)</f>
        <v>0</v>
      </c>
      <c r="BF157" s="126">
        <f>IF(N157="znížená",J157,0)</f>
        <v>0</v>
      </c>
      <c r="BG157" s="126">
        <f>IF(N157="zákl. prenesená",J157,0)</f>
        <v>0</v>
      </c>
      <c r="BH157" s="126">
        <f>IF(N157="zníž. prenesená",J157,0)</f>
        <v>0</v>
      </c>
      <c r="BI157" s="126">
        <f>IF(N157="nulová",J157,0)</f>
        <v>0</v>
      </c>
      <c r="BJ157" s="15" t="s">
        <v>127</v>
      </c>
      <c r="BK157" s="209">
        <f>ROUND(I157*H157,3)</f>
        <v>0</v>
      </c>
      <c r="BL157" s="15" t="s">
        <v>154</v>
      </c>
      <c r="BM157" s="208" t="s">
        <v>174</v>
      </c>
    </row>
    <row r="158" s="2" customFormat="1">
      <c r="A158" s="36"/>
      <c r="B158" s="37"/>
      <c r="C158" s="36"/>
      <c r="D158" s="210" t="s">
        <v>156</v>
      </c>
      <c r="E158" s="36"/>
      <c r="F158" s="211" t="s">
        <v>175</v>
      </c>
      <c r="G158" s="36"/>
      <c r="H158" s="36"/>
      <c r="I158" s="167"/>
      <c r="J158" s="36"/>
      <c r="K158" s="36"/>
      <c r="L158" s="37"/>
      <c r="M158" s="212"/>
      <c r="N158" s="213"/>
      <c r="O158" s="80"/>
      <c r="P158" s="80"/>
      <c r="Q158" s="80"/>
      <c r="R158" s="80"/>
      <c r="S158" s="80"/>
      <c r="T158" s="81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T158" s="15" t="s">
        <v>156</v>
      </c>
      <c r="AU158" s="15" t="s">
        <v>83</v>
      </c>
    </row>
    <row r="159" s="2" customFormat="1" ht="21.75" customHeight="1">
      <c r="A159" s="36"/>
      <c r="B159" s="166"/>
      <c r="C159" s="196" t="s">
        <v>176</v>
      </c>
      <c r="D159" s="196" t="s">
        <v>149</v>
      </c>
      <c r="E159" s="197" t="s">
        <v>177</v>
      </c>
      <c r="F159" s="198" t="s">
        <v>178</v>
      </c>
      <c r="G159" s="199" t="s">
        <v>152</v>
      </c>
      <c r="H159" s="200">
        <v>1</v>
      </c>
      <c r="I159" s="201"/>
      <c r="J159" s="200">
        <f>ROUND(I159*H159,3)</f>
        <v>0</v>
      </c>
      <c r="K159" s="202"/>
      <c r="L159" s="203"/>
      <c r="M159" s="204" t="s">
        <v>1</v>
      </c>
      <c r="N159" s="205" t="s">
        <v>41</v>
      </c>
      <c r="O159" s="80"/>
      <c r="P159" s="206">
        <f>O159*H159</f>
        <v>0</v>
      </c>
      <c r="Q159" s="206">
        <v>0.248</v>
      </c>
      <c r="R159" s="206">
        <f>Q159*H159</f>
        <v>0.248</v>
      </c>
      <c r="S159" s="206">
        <v>0</v>
      </c>
      <c r="T159" s="207">
        <f>S159*H159</f>
        <v>0</v>
      </c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R159" s="208" t="s">
        <v>153</v>
      </c>
      <c r="AT159" s="208" t="s">
        <v>149</v>
      </c>
      <c r="AU159" s="208" t="s">
        <v>83</v>
      </c>
      <c r="AY159" s="15" t="s">
        <v>148</v>
      </c>
      <c r="BE159" s="126">
        <f>IF(N159="základná",J159,0)</f>
        <v>0</v>
      </c>
      <c r="BF159" s="126">
        <f>IF(N159="znížená",J159,0)</f>
        <v>0</v>
      </c>
      <c r="BG159" s="126">
        <f>IF(N159="zákl. prenesená",J159,0)</f>
        <v>0</v>
      </c>
      <c r="BH159" s="126">
        <f>IF(N159="zníž. prenesená",J159,0)</f>
        <v>0</v>
      </c>
      <c r="BI159" s="126">
        <f>IF(N159="nulová",J159,0)</f>
        <v>0</v>
      </c>
      <c r="BJ159" s="15" t="s">
        <v>127</v>
      </c>
      <c r="BK159" s="209">
        <f>ROUND(I159*H159,3)</f>
        <v>0</v>
      </c>
      <c r="BL159" s="15" t="s">
        <v>154</v>
      </c>
      <c r="BM159" s="208" t="s">
        <v>179</v>
      </c>
    </row>
    <row r="160" s="2" customFormat="1">
      <c r="A160" s="36"/>
      <c r="B160" s="37"/>
      <c r="C160" s="36"/>
      <c r="D160" s="210" t="s">
        <v>156</v>
      </c>
      <c r="E160" s="36"/>
      <c r="F160" s="211" t="s">
        <v>180</v>
      </c>
      <c r="G160" s="36"/>
      <c r="H160" s="36"/>
      <c r="I160" s="167"/>
      <c r="J160" s="36"/>
      <c r="K160" s="36"/>
      <c r="L160" s="37"/>
      <c r="M160" s="212"/>
      <c r="N160" s="213"/>
      <c r="O160" s="80"/>
      <c r="P160" s="80"/>
      <c r="Q160" s="80"/>
      <c r="R160" s="80"/>
      <c r="S160" s="80"/>
      <c r="T160" s="81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T160" s="15" t="s">
        <v>156</v>
      </c>
      <c r="AU160" s="15" t="s">
        <v>83</v>
      </c>
    </row>
    <row r="161" s="2" customFormat="1" ht="16.5" customHeight="1">
      <c r="A161" s="36"/>
      <c r="B161" s="166"/>
      <c r="C161" s="196" t="s">
        <v>181</v>
      </c>
      <c r="D161" s="196" t="s">
        <v>149</v>
      </c>
      <c r="E161" s="197" t="s">
        <v>182</v>
      </c>
      <c r="F161" s="198" t="s">
        <v>183</v>
      </c>
      <c r="G161" s="199" t="s">
        <v>152</v>
      </c>
      <c r="H161" s="200">
        <v>2</v>
      </c>
      <c r="I161" s="201"/>
      <c r="J161" s="200">
        <f>ROUND(I161*H161,3)</f>
        <v>0</v>
      </c>
      <c r="K161" s="202"/>
      <c r="L161" s="203"/>
      <c r="M161" s="204" t="s">
        <v>1</v>
      </c>
      <c r="N161" s="205" t="s">
        <v>41</v>
      </c>
      <c r="O161" s="80"/>
      <c r="P161" s="206">
        <f>O161*H161</f>
        <v>0</v>
      </c>
      <c r="Q161" s="206">
        <v>0.23200000000000001</v>
      </c>
      <c r="R161" s="206">
        <f>Q161*H161</f>
        <v>0.46400000000000002</v>
      </c>
      <c r="S161" s="206">
        <v>0</v>
      </c>
      <c r="T161" s="207">
        <f>S161*H161</f>
        <v>0</v>
      </c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R161" s="208" t="s">
        <v>153</v>
      </c>
      <c r="AT161" s="208" t="s">
        <v>149</v>
      </c>
      <c r="AU161" s="208" t="s">
        <v>83</v>
      </c>
      <c r="AY161" s="15" t="s">
        <v>148</v>
      </c>
      <c r="BE161" s="126">
        <f>IF(N161="základná",J161,0)</f>
        <v>0</v>
      </c>
      <c r="BF161" s="126">
        <f>IF(N161="znížená",J161,0)</f>
        <v>0</v>
      </c>
      <c r="BG161" s="126">
        <f>IF(N161="zákl. prenesená",J161,0)</f>
        <v>0</v>
      </c>
      <c r="BH161" s="126">
        <f>IF(N161="zníž. prenesená",J161,0)</f>
        <v>0</v>
      </c>
      <c r="BI161" s="126">
        <f>IF(N161="nulová",J161,0)</f>
        <v>0</v>
      </c>
      <c r="BJ161" s="15" t="s">
        <v>127</v>
      </c>
      <c r="BK161" s="209">
        <f>ROUND(I161*H161,3)</f>
        <v>0</v>
      </c>
      <c r="BL161" s="15" t="s">
        <v>154</v>
      </c>
      <c r="BM161" s="208" t="s">
        <v>184</v>
      </c>
    </row>
    <row r="162" s="2" customFormat="1">
      <c r="A162" s="36"/>
      <c r="B162" s="37"/>
      <c r="C162" s="36"/>
      <c r="D162" s="210" t="s">
        <v>156</v>
      </c>
      <c r="E162" s="36"/>
      <c r="F162" s="211" t="s">
        <v>185</v>
      </c>
      <c r="G162" s="36"/>
      <c r="H162" s="36"/>
      <c r="I162" s="167"/>
      <c r="J162" s="36"/>
      <c r="K162" s="36"/>
      <c r="L162" s="37"/>
      <c r="M162" s="212"/>
      <c r="N162" s="213"/>
      <c r="O162" s="80"/>
      <c r="P162" s="80"/>
      <c r="Q162" s="80"/>
      <c r="R162" s="80"/>
      <c r="S162" s="80"/>
      <c r="T162" s="81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T162" s="15" t="s">
        <v>156</v>
      </c>
      <c r="AU162" s="15" t="s">
        <v>83</v>
      </c>
    </row>
    <row r="163" s="2" customFormat="1" ht="16.5" customHeight="1">
      <c r="A163" s="36"/>
      <c r="B163" s="166"/>
      <c r="C163" s="196" t="s">
        <v>153</v>
      </c>
      <c r="D163" s="196" t="s">
        <v>149</v>
      </c>
      <c r="E163" s="197" t="s">
        <v>186</v>
      </c>
      <c r="F163" s="198" t="s">
        <v>187</v>
      </c>
      <c r="G163" s="199" t="s">
        <v>152</v>
      </c>
      <c r="H163" s="200">
        <v>1</v>
      </c>
      <c r="I163" s="201"/>
      <c r="J163" s="200">
        <f>ROUND(I163*H163,3)</f>
        <v>0</v>
      </c>
      <c r="K163" s="202"/>
      <c r="L163" s="203"/>
      <c r="M163" s="204" t="s">
        <v>1</v>
      </c>
      <c r="N163" s="205" t="s">
        <v>41</v>
      </c>
      <c r="O163" s="80"/>
      <c r="P163" s="206">
        <f>O163*H163</f>
        <v>0</v>
      </c>
      <c r="Q163" s="206">
        <v>2.8799999999999999</v>
      </c>
      <c r="R163" s="206">
        <f>Q163*H163</f>
        <v>2.8799999999999999</v>
      </c>
      <c r="S163" s="206">
        <v>0</v>
      </c>
      <c r="T163" s="207">
        <f>S163*H163</f>
        <v>0</v>
      </c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R163" s="208" t="s">
        <v>153</v>
      </c>
      <c r="AT163" s="208" t="s">
        <v>149</v>
      </c>
      <c r="AU163" s="208" t="s">
        <v>83</v>
      </c>
      <c r="AY163" s="15" t="s">
        <v>148</v>
      </c>
      <c r="BE163" s="126">
        <f>IF(N163="základná",J163,0)</f>
        <v>0</v>
      </c>
      <c r="BF163" s="126">
        <f>IF(N163="znížená",J163,0)</f>
        <v>0</v>
      </c>
      <c r="BG163" s="126">
        <f>IF(N163="zákl. prenesená",J163,0)</f>
        <v>0</v>
      </c>
      <c r="BH163" s="126">
        <f>IF(N163="zníž. prenesená",J163,0)</f>
        <v>0</v>
      </c>
      <c r="BI163" s="126">
        <f>IF(N163="nulová",J163,0)</f>
        <v>0</v>
      </c>
      <c r="BJ163" s="15" t="s">
        <v>127</v>
      </c>
      <c r="BK163" s="209">
        <f>ROUND(I163*H163,3)</f>
        <v>0</v>
      </c>
      <c r="BL163" s="15" t="s">
        <v>154</v>
      </c>
      <c r="BM163" s="208" t="s">
        <v>188</v>
      </c>
    </row>
    <row r="164" s="2" customFormat="1">
      <c r="A164" s="36"/>
      <c r="B164" s="37"/>
      <c r="C164" s="36"/>
      <c r="D164" s="210" t="s">
        <v>156</v>
      </c>
      <c r="E164" s="36"/>
      <c r="F164" s="211" t="s">
        <v>189</v>
      </c>
      <c r="G164" s="36"/>
      <c r="H164" s="36"/>
      <c r="I164" s="167"/>
      <c r="J164" s="36"/>
      <c r="K164" s="36"/>
      <c r="L164" s="37"/>
      <c r="M164" s="212"/>
      <c r="N164" s="213"/>
      <c r="O164" s="80"/>
      <c r="P164" s="80"/>
      <c r="Q164" s="80"/>
      <c r="R164" s="80"/>
      <c r="S164" s="80"/>
      <c r="T164" s="81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T164" s="15" t="s">
        <v>156</v>
      </c>
      <c r="AU164" s="15" t="s">
        <v>83</v>
      </c>
    </row>
    <row r="165" s="2" customFormat="1" ht="16.5" customHeight="1">
      <c r="A165" s="36"/>
      <c r="B165" s="166"/>
      <c r="C165" s="196" t="s">
        <v>190</v>
      </c>
      <c r="D165" s="196" t="s">
        <v>149</v>
      </c>
      <c r="E165" s="197" t="s">
        <v>191</v>
      </c>
      <c r="F165" s="198" t="s">
        <v>192</v>
      </c>
      <c r="G165" s="199" t="s">
        <v>152</v>
      </c>
      <c r="H165" s="200">
        <v>1</v>
      </c>
      <c r="I165" s="201"/>
      <c r="J165" s="200">
        <f>ROUND(I165*H165,3)</f>
        <v>0</v>
      </c>
      <c r="K165" s="202"/>
      <c r="L165" s="203"/>
      <c r="M165" s="204" t="s">
        <v>1</v>
      </c>
      <c r="N165" s="205" t="s">
        <v>41</v>
      </c>
      <c r="O165" s="80"/>
      <c r="P165" s="206">
        <f>O165*H165</f>
        <v>0</v>
      </c>
      <c r="Q165" s="206">
        <v>0.54000000000000004</v>
      </c>
      <c r="R165" s="206">
        <f>Q165*H165</f>
        <v>0.54000000000000004</v>
      </c>
      <c r="S165" s="206">
        <v>0</v>
      </c>
      <c r="T165" s="207">
        <f>S165*H165</f>
        <v>0</v>
      </c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R165" s="208" t="s">
        <v>153</v>
      </c>
      <c r="AT165" s="208" t="s">
        <v>149</v>
      </c>
      <c r="AU165" s="208" t="s">
        <v>83</v>
      </c>
      <c r="AY165" s="15" t="s">
        <v>148</v>
      </c>
      <c r="BE165" s="126">
        <f>IF(N165="základná",J165,0)</f>
        <v>0</v>
      </c>
      <c r="BF165" s="126">
        <f>IF(N165="znížená",J165,0)</f>
        <v>0</v>
      </c>
      <c r="BG165" s="126">
        <f>IF(N165="zákl. prenesená",J165,0)</f>
        <v>0</v>
      </c>
      <c r="BH165" s="126">
        <f>IF(N165="zníž. prenesená",J165,0)</f>
        <v>0</v>
      </c>
      <c r="BI165" s="126">
        <f>IF(N165="nulová",J165,0)</f>
        <v>0</v>
      </c>
      <c r="BJ165" s="15" t="s">
        <v>127</v>
      </c>
      <c r="BK165" s="209">
        <f>ROUND(I165*H165,3)</f>
        <v>0</v>
      </c>
      <c r="BL165" s="15" t="s">
        <v>154</v>
      </c>
      <c r="BM165" s="208" t="s">
        <v>193</v>
      </c>
    </row>
    <row r="166" s="2" customFormat="1">
      <c r="A166" s="36"/>
      <c r="B166" s="37"/>
      <c r="C166" s="36"/>
      <c r="D166" s="210" t="s">
        <v>156</v>
      </c>
      <c r="E166" s="36"/>
      <c r="F166" s="211" t="s">
        <v>194</v>
      </c>
      <c r="G166" s="36"/>
      <c r="H166" s="36"/>
      <c r="I166" s="167"/>
      <c r="J166" s="36"/>
      <c r="K166" s="36"/>
      <c r="L166" s="37"/>
      <c r="M166" s="212"/>
      <c r="N166" s="213"/>
      <c r="O166" s="80"/>
      <c r="P166" s="80"/>
      <c r="Q166" s="80"/>
      <c r="R166" s="80"/>
      <c r="S166" s="80"/>
      <c r="T166" s="81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T166" s="15" t="s">
        <v>156</v>
      </c>
      <c r="AU166" s="15" t="s">
        <v>83</v>
      </c>
    </row>
    <row r="167" s="2" customFormat="1" ht="16.5" customHeight="1">
      <c r="A167" s="36"/>
      <c r="B167" s="166"/>
      <c r="C167" s="196" t="s">
        <v>195</v>
      </c>
      <c r="D167" s="196" t="s">
        <v>149</v>
      </c>
      <c r="E167" s="197" t="s">
        <v>196</v>
      </c>
      <c r="F167" s="198" t="s">
        <v>197</v>
      </c>
      <c r="G167" s="199" t="s">
        <v>152</v>
      </c>
      <c r="H167" s="200">
        <v>3</v>
      </c>
      <c r="I167" s="201"/>
      <c r="J167" s="200">
        <f>ROUND(I167*H167,3)</f>
        <v>0</v>
      </c>
      <c r="K167" s="202"/>
      <c r="L167" s="203"/>
      <c r="M167" s="204" t="s">
        <v>1</v>
      </c>
      <c r="N167" s="205" t="s">
        <v>41</v>
      </c>
      <c r="O167" s="80"/>
      <c r="P167" s="206">
        <f>O167*H167</f>
        <v>0</v>
      </c>
      <c r="Q167" s="206">
        <v>0.76000000000000001</v>
      </c>
      <c r="R167" s="206">
        <f>Q167*H167</f>
        <v>2.2800000000000002</v>
      </c>
      <c r="S167" s="206">
        <v>0</v>
      </c>
      <c r="T167" s="207">
        <f>S167*H167</f>
        <v>0</v>
      </c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R167" s="208" t="s">
        <v>153</v>
      </c>
      <c r="AT167" s="208" t="s">
        <v>149</v>
      </c>
      <c r="AU167" s="208" t="s">
        <v>83</v>
      </c>
      <c r="AY167" s="15" t="s">
        <v>148</v>
      </c>
      <c r="BE167" s="126">
        <f>IF(N167="základná",J167,0)</f>
        <v>0</v>
      </c>
      <c r="BF167" s="126">
        <f>IF(N167="znížená",J167,0)</f>
        <v>0</v>
      </c>
      <c r="BG167" s="126">
        <f>IF(N167="zákl. prenesená",J167,0)</f>
        <v>0</v>
      </c>
      <c r="BH167" s="126">
        <f>IF(N167="zníž. prenesená",J167,0)</f>
        <v>0</v>
      </c>
      <c r="BI167" s="126">
        <f>IF(N167="nulová",J167,0)</f>
        <v>0</v>
      </c>
      <c r="BJ167" s="15" t="s">
        <v>127</v>
      </c>
      <c r="BK167" s="209">
        <f>ROUND(I167*H167,3)</f>
        <v>0</v>
      </c>
      <c r="BL167" s="15" t="s">
        <v>154</v>
      </c>
      <c r="BM167" s="208" t="s">
        <v>198</v>
      </c>
    </row>
    <row r="168" s="2" customFormat="1">
      <c r="A168" s="36"/>
      <c r="B168" s="37"/>
      <c r="C168" s="36"/>
      <c r="D168" s="210" t="s">
        <v>156</v>
      </c>
      <c r="E168" s="36"/>
      <c r="F168" s="211" t="s">
        <v>199</v>
      </c>
      <c r="G168" s="36"/>
      <c r="H168" s="36"/>
      <c r="I168" s="167"/>
      <c r="J168" s="36"/>
      <c r="K168" s="36"/>
      <c r="L168" s="37"/>
      <c r="M168" s="212"/>
      <c r="N168" s="213"/>
      <c r="O168" s="80"/>
      <c r="P168" s="80"/>
      <c r="Q168" s="80"/>
      <c r="R168" s="80"/>
      <c r="S168" s="80"/>
      <c r="T168" s="81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T168" s="15" t="s">
        <v>156</v>
      </c>
      <c r="AU168" s="15" t="s">
        <v>83</v>
      </c>
    </row>
    <row r="169" s="2" customFormat="1" ht="16.5" customHeight="1">
      <c r="A169" s="36"/>
      <c r="B169" s="166"/>
      <c r="C169" s="196" t="s">
        <v>200</v>
      </c>
      <c r="D169" s="196" t="s">
        <v>149</v>
      </c>
      <c r="E169" s="197" t="s">
        <v>201</v>
      </c>
      <c r="F169" s="198" t="s">
        <v>202</v>
      </c>
      <c r="G169" s="199" t="s">
        <v>152</v>
      </c>
      <c r="H169" s="200">
        <v>1</v>
      </c>
      <c r="I169" s="201"/>
      <c r="J169" s="200">
        <f>ROUND(I169*H169,3)</f>
        <v>0</v>
      </c>
      <c r="K169" s="202"/>
      <c r="L169" s="203"/>
      <c r="M169" s="204" t="s">
        <v>1</v>
      </c>
      <c r="N169" s="205" t="s">
        <v>41</v>
      </c>
      <c r="O169" s="80"/>
      <c r="P169" s="206">
        <f>O169*H169</f>
        <v>0</v>
      </c>
      <c r="Q169" s="206">
        <v>0.32500000000000001</v>
      </c>
      <c r="R169" s="206">
        <f>Q169*H169</f>
        <v>0.32500000000000001</v>
      </c>
      <c r="S169" s="206">
        <v>0</v>
      </c>
      <c r="T169" s="207">
        <f>S169*H169</f>
        <v>0</v>
      </c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R169" s="208" t="s">
        <v>153</v>
      </c>
      <c r="AT169" s="208" t="s">
        <v>149</v>
      </c>
      <c r="AU169" s="208" t="s">
        <v>83</v>
      </c>
      <c r="AY169" s="15" t="s">
        <v>148</v>
      </c>
      <c r="BE169" s="126">
        <f>IF(N169="základná",J169,0)</f>
        <v>0</v>
      </c>
      <c r="BF169" s="126">
        <f>IF(N169="znížená",J169,0)</f>
        <v>0</v>
      </c>
      <c r="BG169" s="126">
        <f>IF(N169="zákl. prenesená",J169,0)</f>
        <v>0</v>
      </c>
      <c r="BH169" s="126">
        <f>IF(N169="zníž. prenesená",J169,0)</f>
        <v>0</v>
      </c>
      <c r="BI169" s="126">
        <f>IF(N169="nulová",J169,0)</f>
        <v>0</v>
      </c>
      <c r="BJ169" s="15" t="s">
        <v>127</v>
      </c>
      <c r="BK169" s="209">
        <f>ROUND(I169*H169,3)</f>
        <v>0</v>
      </c>
      <c r="BL169" s="15" t="s">
        <v>154</v>
      </c>
      <c r="BM169" s="208" t="s">
        <v>203</v>
      </c>
    </row>
    <row r="170" s="2" customFormat="1">
      <c r="A170" s="36"/>
      <c r="B170" s="37"/>
      <c r="C170" s="36"/>
      <c r="D170" s="210" t="s">
        <v>156</v>
      </c>
      <c r="E170" s="36"/>
      <c r="F170" s="211" t="s">
        <v>204</v>
      </c>
      <c r="G170" s="36"/>
      <c r="H170" s="36"/>
      <c r="I170" s="167"/>
      <c r="J170" s="36"/>
      <c r="K170" s="36"/>
      <c r="L170" s="37"/>
      <c r="M170" s="212"/>
      <c r="N170" s="213"/>
      <c r="O170" s="80"/>
      <c r="P170" s="80"/>
      <c r="Q170" s="80"/>
      <c r="R170" s="80"/>
      <c r="S170" s="80"/>
      <c r="T170" s="81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T170" s="15" t="s">
        <v>156</v>
      </c>
      <c r="AU170" s="15" t="s">
        <v>83</v>
      </c>
    </row>
    <row r="171" s="2" customFormat="1" ht="16.5" customHeight="1">
      <c r="A171" s="36"/>
      <c r="B171" s="166"/>
      <c r="C171" s="196" t="s">
        <v>205</v>
      </c>
      <c r="D171" s="196" t="s">
        <v>149</v>
      </c>
      <c r="E171" s="197" t="s">
        <v>206</v>
      </c>
      <c r="F171" s="198" t="s">
        <v>207</v>
      </c>
      <c r="G171" s="199" t="s">
        <v>152</v>
      </c>
      <c r="H171" s="200">
        <v>1</v>
      </c>
      <c r="I171" s="201"/>
      <c r="J171" s="200">
        <f>ROUND(I171*H171,3)</f>
        <v>0</v>
      </c>
      <c r="K171" s="202"/>
      <c r="L171" s="203"/>
      <c r="M171" s="204" t="s">
        <v>1</v>
      </c>
      <c r="N171" s="205" t="s">
        <v>41</v>
      </c>
      <c r="O171" s="80"/>
      <c r="P171" s="206">
        <f>O171*H171</f>
        <v>0</v>
      </c>
      <c r="Q171" s="206">
        <v>0.62</v>
      </c>
      <c r="R171" s="206">
        <f>Q171*H171</f>
        <v>0.62</v>
      </c>
      <c r="S171" s="206">
        <v>0</v>
      </c>
      <c r="T171" s="207">
        <f>S171*H171</f>
        <v>0</v>
      </c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R171" s="208" t="s">
        <v>153</v>
      </c>
      <c r="AT171" s="208" t="s">
        <v>149</v>
      </c>
      <c r="AU171" s="208" t="s">
        <v>83</v>
      </c>
      <c r="AY171" s="15" t="s">
        <v>148</v>
      </c>
      <c r="BE171" s="126">
        <f>IF(N171="základná",J171,0)</f>
        <v>0</v>
      </c>
      <c r="BF171" s="126">
        <f>IF(N171="znížená",J171,0)</f>
        <v>0</v>
      </c>
      <c r="BG171" s="126">
        <f>IF(N171="zákl. prenesená",J171,0)</f>
        <v>0</v>
      </c>
      <c r="BH171" s="126">
        <f>IF(N171="zníž. prenesená",J171,0)</f>
        <v>0</v>
      </c>
      <c r="BI171" s="126">
        <f>IF(N171="nulová",J171,0)</f>
        <v>0</v>
      </c>
      <c r="BJ171" s="15" t="s">
        <v>127</v>
      </c>
      <c r="BK171" s="209">
        <f>ROUND(I171*H171,3)</f>
        <v>0</v>
      </c>
      <c r="BL171" s="15" t="s">
        <v>154</v>
      </c>
      <c r="BM171" s="208" t="s">
        <v>208</v>
      </c>
    </row>
    <row r="172" s="2" customFormat="1">
      <c r="A172" s="36"/>
      <c r="B172" s="37"/>
      <c r="C172" s="36"/>
      <c r="D172" s="210" t="s">
        <v>156</v>
      </c>
      <c r="E172" s="36"/>
      <c r="F172" s="211" t="s">
        <v>189</v>
      </c>
      <c r="G172" s="36"/>
      <c r="H172" s="36"/>
      <c r="I172" s="167"/>
      <c r="J172" s="36"/>
      <c r="K172" s="36"/>
      <c r="L172" s="37"/>
      <c r="M172" s="212"/>
      <c r="N172" s="213"/>
      <c r="O172" s="80"/>
      <c r="P172" s="80"/>
      <c r="Q172" s="80"/>
      <c r="R172" s="80"/>
      <c r="S172" s="80"/>
      <c r="T172" s="81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T172" s="15" t="s">
        <v>156</v>
      </c>
      <c r="AU172" s="15" t="s">
        <v>83</v>
      </c>
    </row>
    <row r="173" s="2" customFormat="1" ht="16.5" customHeight="1">
      <c r="A173" s="36"/>
      <c r="B173" s="166"/>
      <c r="C173" s="196" t="s">
        <v>209</v>
      </c>
      <c r="D173" s="196" t="s">
        <v>149</v>
      </c>
      <c r="E173" s="197" t="s">
        <v>210</v>
      </c>
      <c r="F173" s="198" t="s">
        <v>211</v>
      </c>
      <c r="G173" s="199" t="s">
        <v>152</v>
      </c>
      <c r="H173" s="200">
        <v>4</v>
      </c>
      <c r="I173" s="201"/>
      <c r="J173" s="200">
        <f>ROUND(I173*H173,3)</f>
        <v>0</v>
      </c>
      <c r="K173" s="202"/>
      <c r="L173" s="203"/>
      <c r="M173" s="204" t="s">
        <v>1</v>
      </c>
      <c r="N173" s="205" t="s">
        <v>41</v>
      </c>
      <c r="O173" s="80"/>
      <c r="P173" s="206">
        <f>O173*H173</f>
        <v>0</v>
      </c>
      <c r="Q173" s="206">
        <v>0.48999999999999999</v>
      </c>
      <c r="R173" s="206">
        <f>Q173*H173</f>
        <v>1.96</v>
      </c>
      <c r="S173" s="206">
        <v>0</v>
      </c>
      <c r="T173" s="207">
        <f>S173*H173</f>
        <v>0</v>
      </c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R173" s="208" t="s">
        <v>153</v>
      </c>
      <c r="AT173" s="208" t="s">
        <v>149</v>
      </c>
      <c r="AU173" s="208" t="s">
        <v>83</v>
      </c>
      <c r="AY173" s="15" t="s">
        <v>148</v>
      </c>
      <c r="BE173" s="126">
        <f>IF(N173="základná",J173,0)</f>
        <v>0</v>
      </c>
      <c r="BF173" s="126">
        <f>IF(N173="znížená",J173,0)</f>
        <v>0</v>
      </c>
      <c r="BG173" s="126">
        <f>IF(N173="zákl. prenesená",J173,0)</f>
        <v>0</v>
      </c>
      <c r="BH173" s="126">
        <f>IF(N173="zníž. prenesená",J173,0)</f>
        <v>0</v>
      </c>
      <c r="BI173" s="126">
        <f>IF(N173="nulová",J173,0)</f>
        <v>0</v>
      </c>
      <c r="BJ173" s="15" t="s">
        <v>127</v>
      </c>
      <c r="BK173" s="209">
        <f>ROUND(I173*H173,3)</f>
        <v>0</v>
      </c>
      <c r="BL173" s="15" t="s">
        <v>154</v>
      </c>
      <c r="BM173" s="208" t="s">
        <v>212</v>
      </c>
    </row>
    <row r="174" s="2" customFormat="1">
      <c r="A174" s="36"/>
      <c r="B174" s="37"/>
      <c r="C174" s="36"/>
      <c r="D174" s="210" t="s">
        <v>156</v>
      </c>
      <c r="E174" s="36"/>
      <c r="F174" s="211" t="s">
        <v>213</v>
      </c>
      <c r="G174" s="36"/>
      <c r="H174" s="36"/>
      <c r="I174" s="167"/>
      <c r="J174" s="36"/>
      <c r="K174" s="36"/>
      <c r="L174" s="37"/>
      <c r="M174" s="212"/>
      <c r="N174" s="213"/>
      <c r="O174" s="80"/>
      <c r="P174" s="80"/>
      <c r="Q174" s="80"/>
      <c r="R174" s="80"/>
      <c r="S174" s="80"/>
      <c r="T174" s="81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T174" s="15" t="s">
        <v>156</v>
      </c>
      <c r="AU174" s="15" t="s">
        <v>83</v>
      </c>
    </row>
    <row r="175" s="2" customFormat="1" ht="16.5" customHeight="1">
      <c r="A175" s="36"/>
      <c r="B175" s="166"/>
      <c r="C175" s="196" t="s">
        <v>214</v>
      </c>
      <c r="D175" s="196" t="s">
        <v>149</v>
      </c>
      <c r="E175" s="197" t="s">
        <v>215</v>
      </c>
      <c r="F175" s="198" t="s">
        <v>216</v>
      </c>
      <c r="G175" s="199" t="s">
        <v>152</v>
      </c>
      <c r="H175" s="200">
        <v>3</v>
      </c>
      <c r="I175" s="201"/>
      <c r="J175" s="200">
        <f>ROUND(I175*H175,3)</f>
        <v>0</v>
      </c>
      <c r="K175" s="202"/>
      <c r="L175" s="203"/>
      <c r="M175" s="204" t="s">
        <v>1</v>
      </c>
      <c r="N175" s="205" t="s">
        <v>41</v>
      </c>
      <c r="O175" s="80"/>
      <c r="P175" s="206">
        <f>O175*H175</f>
        <v>0</v>
      </c>
      <c r="Q175" s="206">
        <v>0.66000000000000003</v>
      </c>
      <c r="R175" s="206">
        <f>Q175*H175</f>
        <v>1.98</v>
      </c>
      <c r="S175" s="206">
        <v>0</v>
      </c>
      <c r="T175" s="207">
        <f>S175*H175</f>
        <v>0</v>
      </c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R175" s="208" t="s">
        <v>153</v>
      </c>
      <c r="AT175" s="208" t="s">
        <v>149</v>
      </c>
      <c r="AU175" s="208" t="s">
        <v>83</v>
      </c>
      <c r="AY175" s="15" t="s">
        <v>148</v>
      </c>
      <c r="BE175" s="126">
        <f>IF(N175="základná",J175,0)</f>
        <v>0</v>
      </c>
      <c r="BF175" s="126">
        <f>IF(N175="znížená",J175,0)</f>
        <v>0</v>
      </c>
      <c r="BG175" s="126">
        <f>IF(N175="zákl. prenesená",J175,0)</f>
        <v>0</v>
      </c>
      <c r="BH175" s="126">
        <f>IF(N175="zníž. prenesená",J175,0)</f>
        <v>0</v>
      </c>
      <c r="BI175" s="126">
        <f>IF(N175="nulová",J175,0)</f>
        <v>0</v>
      </c>
      <c r="BJ175" s="15" t="s">
        <v>127</v>
      </c>
      <c r="BK175" s="209">
        <f>ROUND(I175*H175,3)</f>
        <v>0</v>
      </c>
      <c r="BL175" s="15" t="s">
        <v>154</v>
      </c>
      <c r="BM175" s="208" t="s">
        <v>217</v>
      </c>
    </row>
    <row r="176" s="2" customFormat="1">
      <c r="A176" s="36"/>
      <c r="B176" s="37"/>
      <c r="C176" s="36"/>
      <c r="D176" s="210" t="s">
        <v>156</v>
      </c>
      <c r="E176" s="36"/>
      <c r="F176" s="211" t="s">
        <v>218</v>
      </c>
      <c r="G176" s="36"/>
      <c r="H176" s="36"/>
      <c r="I176" s="167"/>
      <c r="J176" s="36"/>
      <c r="K176" s="36"/>
      <c r="L176" s="37"/>
      <c r="M176" s="212"/>
      <c r="N176" s="213"/>
      <c r="O176" s="80"/>
      <c r="P176" s="80"/>
      <c r="Q176" s="80"/>
      <c r="R176" s="80"/>
      <c r="S176" s="80"/>
      <c r="T176" s="81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T176" s="15" t="s">
        <v>156</v>
      </c>
      <c r="AU176" s="15" t="s">
        <v>83</v>
      </c>
    </row>
    <row r="177" s="2" customFormat="1" ht="16.5" customHeight="1">
      <c r="A177" s="36"/>
      <c r="B177" s="166"/>
      <c r="C177" s="196" t="s">
        <v>219</v>
      </c>
      <c r="D177" s="196" t="s">
        <v>149</v>
      </c>
      <c r="E177" s="197" t="s">
        <v>220</v>
      </c>
      <c r="F177" s="198" t="s">
        <v>221</v>
      </c>
      <c r="G177" s="199" t="s">
        <v>152</v>
      </c>
      <c r="H177" s="200">
        <v>1</v>
      </c>
      <c r="I177" s="201"/>
      <c r="J177" s="200">
        <f>ROUND(I177*H177,3)</f>
        <v>0</v>
      </c>
      <c r="K177" s="202"/>
      <c r="L177" s="203"/>
      <c r="M177" s="204" t="s">
        <v>1</v>
      </c>
      <c r="N177" s="205" t="s">
        <v>41</v>
      </c>
      <c r="O177" s="80"/>
      <c r="P177" s="206">
        <f>O177*H177</f>
        <v>0</v>
      </c>
      <c r="Q177" s="206">
        <v>1.44</v>
      </c>
      <c r="R177" s="206">
        <f>Q177*H177</f>
        <v>1.44</v>
      </c>
      <c r="S177" s="206">
        <v>0</v>
      </c>
      <c r="T177" s="207">
        <f>S177*H177</f>
        <v>0</v>
      </c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R177" s="208" t="s">
        <v>153</v>
      </c>
      <c r="AT177" s="208" t="s">
        <v>149</v>
      </c>
      <c r="AU177" s="208" t="s">
        <v>83</v>
      </c>
      <c r="AY177" s="15" t="s">
        <v>148</v>
      </c>
      <c r="BE177" s="126">
        <f>IF(N177="základná",J177,0)</f>
        <v>0</v>
      </c>
      <c r="BF177" s="126">
        <f>IF(N177="znížená",J177,0)</f>
        <v>0</v>
      </c>
      <c r="BG177" s="126">
        <f>IF(N177="zákl. prenesená",J177,0)</f>
        <v>0</v>
      </c>
      <c r="BH177" s="126">
        <f>IF(N177="zníž. prenesená",J177,0)</f>
        <v>0</v>
      </c>
      <c r="BI177" s="126">
        <f>IF(N177="nulová",J177,0)</f>
        <v>0</v>
      </c>
      <c r="BJ177" s="15" t="s">
        <v>127</v>
      </c>
      <c r="BK177" s="209">
        <f>ROUND(I177*H177,3)</f>
        <v>0</v>
      </c>
      <c r="BL177" s="15" t="s">
        <v>154</v>
      </c>
      <c r="BM177" s="208" t="s">
        <v>222</v>
      </c>
    </row>
    <row r="178" s="2" customFormat="1">
      <c r="A178" s="36"/>
      <c r="B178" s="37"/>
      <c r="C178" s="36"/>
      <c r="D178" s="210" t="s">
        <v>156</v>
      </c>
      <c r="E178" s="36"/>
      <c r="F178" s="211" t="s">
        <v>223</v>
      </c>
      <c r="G178" s="36"/>
      <c r="H178" s="36"/>
      <c r="I178" s="167"/>
      <c r="J178" s="36"/>
      <c r="K178" s="36"/>
      <c r="L178" s="37"/>
      <c r="M178" s="212"/>
      <c r="N178" s="213"/>
      <c r="O178" s="80"/>
      <c r="P178" s="80"/>
      <c r="Q178" s="80"/>
      <c r="R178" s="80"/>
      <c r="S178" s="80"/>
      <c r="T178" s="81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T178" s="15" t="s">
        <v>156</v>
      </c>
      <c r="AU178" s="15" t="s">
        <v>83</v>
      </c>
    </row>
    <row r="179" s="2" customFormat="1" ht="24.15" customHeight="1">
      <c r="A179" s="36"/>
      <c r="B179" s="166"/>
      <c r="C179" s="196" t="s">
        <v>224</v>
      </c>
      <c r="D179" s="196" t="s">
        <v>149</v>
      </c>
      <c r="E179" s="197" t="s">
        <v>225</v>
      </c>
      <c r="F179" s="198" t="s">
        <v>226</v>
      </c>
      <c r="G179" s="199" t="s">
        <v>152</v>
      </c>
      <c r="H179" s="200">
        <v>1</v>
      </c>
      <c r="I179" s="201"/>
      <c r="J179" s="200">
        <f>ROUND(I179*H179,3)</f>
        <v>0</v>
      </c>
      <c r="K179" s="202"/>
      <c r="L179" s="203"/>
      <c r="M179" s="204" t="s">
        <v>1</v>
      </c>
      <c r="N179" s="205" t="s">
        <v>41</v>
      </c>
      <c r="O179" s="80"/>
      <c r="P179" s="206">
        <f>O179*H179</f>
        <v>0</v>
      </c>
      <c r="Q179" s="206">
        <v>0.012999999999999999</v>
      </c>
      <c r="R179" s="206">
        <f>Q179*H179</f>
        <v>0.012999999999999999</v>
      </c>
      <c r="S179" s="206">
        <v>0</v>
      </c>
      <c r="T179" s="207">
        <f>S179*H179</f>
        <v>0</v>
      </c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R179" s="208" t="s">
        <v>153</v>
      </c>
      <c r="AT179" s="208" t="s">
        <v>149</v>
      </c>
      <c r="AU179" s="208" t="s">
        <v>83</v>
      </c>
      <c r="AY179" s="15" t="s">
        <v>148</v>
      </c>
      <c r="BE179" s="126">
        <f>IF(N179="základná",J179,0)</f>
        <v>0</v>
      </c>
      <c r="BF179" s="126">
        <f>IF(N179="znížená",J179,0)</f>
        <v>0</v>
      </c>
      <c r="BG179" s="126">
        <f>IF(N179="zákl. prenesená",J179,0)</f>
        <v>0</v>
      </c>
      <c r="BH179" s="126">
        <f>IF(N179="zníž. prenesená",J179,0)</f>
        <v>0</v>
      </c>
      <c r="BI179" s="126">
        <f>IF(N179="nulová",J179,0)</f>
        <v>0</v>
      </c>
      <c r="BJ179" s="15" t="s">
        <v>127</v>
      </c>
      <c r="BK179" s="209">
        <f>ROUND(I179*H179,3)</f>
        <v>0</v>
      </c>
      <c r="BL179" s="15" t="s">
        <v>154</v>
      </c>
      <c r="BM179" s="208" t="s">
        <v>227</v>
      </c>
    </row>
    <row r="180" s="2" customFormat="1">
      <c r="A180" s="36"/>
      <c r="B180" s="37"/>
      <c r="C180" s="36"/>
      <c r="D180" s="210" t="s">
        <v>156</v>
      </c>
      <c r="E180" s="36"/>
      <c r="F180" s="211" t="s">
        <v>228</v>
      </c>
      <c r="G180" s="36"/>
      <c r="H180" s="36"/>
      <c r="I180" s="167"/>
      <c r="J180" s="36"/>
      <c r="K180" s="36"/>
      <c r="L180" s="37"/>
      <c r="M180" s="212"/>
      <c r="N180" s="213"/>
      <c r="O180" s="80"/>
      <c r="P180" s="80"/>
      <c r="Q180" s="80"/>
      <c r="R180" s="80"/>
      <c r="S180" s="80"/>
      <c r="T180" s="81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T180" s="15" t="s">
        <v>156</v>
      </c>
      <c r="AU180" s="15" t="s">
        <v>83</v>
      </c>
    </row>
    <row r="181" s="2" customFormat="1" ht="24.15" customHeight="1">
      <c r="A181" s="36"/>
      <c r="B181" s="166"/>
      <c r="C181" s="196" t="s">
        <v>229</v>
      </c>
      <c r="D181" s="196" t="s">
        <v>149</v>
      </c>
      <c r="E181" s="197" t="s">
        <v>230</v>
      </c>
      <c r="F181" s="198" t="s">
        <v>231</v>
      </c>
      <c r="G181" s="199" t="s">
        <v>152</v>
      </c>
      <c r="H181" s="200">
        <v>2</v>
      </c>
      <c r="I181" s="201"/>
      <c r="J181" s="200">
        <f>ROUND(I181*H181,3)</f>
        <v>0</v>
      </c>
      <c r="K181" s="202"/>
      <c r="L181" s="203"/>
      <c r="M181" s="204" t="s">
        <v>1</v>
      </c>
      <c r="N181" s="205" t="s">
        <v>41</v>
      </c>
      <c r="O181" s="80"/>
      <c r="P181" s="206">
        <f>O181*H181</f>
        <v>0</v>
      </c>
      <c r="Q181" s="206">
        <v>0.14199999999999999</v>
      </c>
      <c r="R181" s="206">
        <f>Q181*H181</f>
        <v>0.28399999999999997</v>
      </c>
      <c r="S181" s="206">
        <v>0</v>
      </c>
      <c r="T181" s="207">
        <f>S181*H181</f>
        <v>0</v>
      </c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R181" s="208" t="s">
        <v>153</v>
      </c>
      <c r="AT181" s="208" t="s">
        <v>149</v>
      </c>
      <c r="AU181" s="208" t="s">
        <v>83</v>
      </c>
      <c r="AY181" s="15" t="s">
        <v>148</v>
      </c>
      <c r="BE181" s="126">
        <f>IF(N181="základná",J181,0)</f>
        <v>0</v>
      </c>
      <c r="BF181" s="126">
        <f>IF(N181="znížená",J181,0)</f>
        <v>0</v>
      </c>
      <c r="BG181" s="126">
        <f>IF(N181="zákl. prenesená",J181,0)</f>
        <v>0</v>
      </c>
      <c r="BH181" s="126">
        <f>IF(N181="zníž. prenesená",J181,0)</f>
        <v>0</v>
      </c>
      <c r="BI181" s="126">
        <f>IF(N181="nulová",J181,0)</f>
        <v>0</v>
      </c>
      <c r="BJ181" s="15" t="s">
        <v>127</v>
      </c>
      <c r="BK181" s="209">
        <f>ROUND(I181*H181,3)</f>
        <v>0</v>
      </c>
      <c r="BL181" s="15" t="s">
        <v>154</v>
      </c>
      <c r="BM181" s="208" t="s">
        <v>232</v>
      </c>
    </row>
    <row r="182" s="2" customFormat="1">
      <c r="A182" s="36"/>
      <c r="B182" s="37"/>
      <c r="C182" s="36"/>
      <c r="D182" s="210" t="s">
        <v>156</v>
      </c>
      <c r="E182" s="36"/>
      <c r="F182" s="211" t="s">
        <v>233</v>
      </c>
      <c r="G182" s="36"/>
      <c r="H182" s="36"/>
      <c r="I182" s="167"/>
      <c r="J182" s="36"/>
      <c r="K182" s="36"/>
      <c r="L182" s="37"/>
      <c r="M182" s="212"/>
      <c r="N182" s="213"/>
      <c r="O182" s="80"/>
      <c r="P182" s="80"/>
      <c r="Q182" s="80"/>
      <c r="R182" s="80"/>
      <c r="S182" s="80"/>
      <c r="T182" s="81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T182" s="15" t="s">
        <v>156</v>
      </c>
      <c r="AU182" s="15" t="s">
        <v>83</v>
      </c>
    </row>
    <row r="183" s="12" customFormat="1" ht="22.8" customHeight="1">
      <c r="A183" s="12"/>
      <c r="B183" s="185"/>
      <c r="C183" s="12"/>
      <c r="D183" s="186" t="s">
        <v>74</v>
      </c>
      <c r="E183" s="214" t="s">
        <v>234</v>
      </c>
      <c r="F183" s="214" t="s">
        <v>235</v>
      </c>
      <c r="G183" s="12"/>
      <c r="H183" s="12"/>
      <c r="I183" s="188"/>
      <c r="J183" s="215">
        <f>BK183</f>
        <v>0</v>
      </c>
      <c r="K183" s="12"/>
      <c r="L183" s="185"/>
      <c r="M183" s="190"/>
      <c r="N183" s="191"/>
      <c r="O183" s="191"/>
      <c r="P183" s="192">
        <f>SUM(P184:P252)</f>
        <v>0</v>
      </c>
      <c r="Q183" s="191"/>
      <c r="R183" s="192">
        <f>SUM(R184:R252)</f>
        <v>9.6276099999999989</v>
      </c>
      <c r="S183" s="191"/>
      <c r="T183" s="193">
        <f>SUM(T184:T252)</f>
        <v>0</v>
      </c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R183" s="186" t="s">
        <v>83</v>
      </c>
      <c r="AT183" s="194" t="s">
        <v>74</v>
      </c>
      <c r="AU183" s="194" t="s">
        <v>83</v>
      </c>
      <c r="AY183" s="186" t="s">
        <v>148</v>
      </c>
      <c r="BK183" s="195">
        <f>SUM(BK184:BK252)</f>
        <v>0</v>
      </c>
    </row>
    <row r="184" s="2" customFormat="1" ht="16.5" customHeight="1">
      <c r="A184" s="36"/>
      <c r="B184" s="166"/>
      <c r="C184" s="196" t="s">
        <v>236</v>
      </c>
      <c r="D184" s="196" t="s">
        <v>149</v>
      </c>
      <c r="E184" s="197" t="s">
        <v>237</v>
      </c>
      <c r="F184" s="198" t="s">
        <v>238</v>
      </c>
      <c r="G184" s="199" t="s">
        <v>152</v>
      </c>
      <c r="H184" s="200">
        <v>2</v>
      </c>
      <c r="I184" s="201"/>
      <c r="J184" s="200">
        <f>ROUND(I184*H184,3)</f>
        <v>0</v>
      </c>
      <c r="K184" s="202"/>
      <c r="L184" s="203"/>
      <c r="M184" s="204" t="s">
        <v>1</v>
      </c>
      <c r="N184" s="205" t="s">
        <v>41</v>
      </c>
      <c r="O184" s="80"/>
      <c r="P184" s="206">
        <f>O184*H184</f>
        <v>0</v>
      </c>
      <c r="Q184" s="206">
        <v>0.183</v>
      </c>
      <c r="R184" s="206">
        <f>Q184*H184</f>
        <v>0.36599999999999999</v>
      </c>
      <c r="S184" s="206">
        <v>0</v>
      </c>
      <c r="T184" s="207">
        <f>S184*H184</f>
        <v>0</v>
      </c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R184" s="208" t="s">
        <v>153</v>
      </c>
      <c r="AT184" s="208" t="s">
        <v>149</v>
      </c>
      <c r="AU184" s="208" t="s">
        <v>127</v>
      </c>
      <c r="AY184" s="15" t="s">
        <v>148</v>
      </c>
      <c r="BE184" s="126">
        <f>IF(N184="základná",J184,0)</f>
        <v>0</v>
      </c>
      <c r="BF184" s="126">
        <f>IF(N184="znížená",J184,0)</f>
        <v>0</v>
      </c>
      <c r="BG184" s="126">
        <f>IF(N184="zákl. prenesená",J184,0)</f>
        <v>0</v>
      </c>
      <c r="BH184" s="126">
        <f>IF(N184="zníž. prenesená",J184,0)</f>
        <v>0</v>
      </c>
      <c r="BI184" s="126">
        <f>IF(N184="nulová",J184,0)</f>
        <v>0</v>
      </c>
      <c r="BJ184" s="15" t="s">
        <v>127</v>
      </c>
      <c r="BK184" s="209">
        <f>ROUND(I184*H184,3)</f>
        <v>0</v>
      </c>
      <c r="BL184" s="15" t="s">
        <v>154</v>
      </c>
      <c r="BM184" s="208" t="s">
        <v>239</v>
      </c>
    </row>
    <row r="185" s="2" customFormat="1">
      <c r="A185" s="36"/>
      <c r="B185" s="37"/>
      <c r="C185" s="36"/>
      <c r="D185" s="210" t="s">
        <v>156</v>
      </c>
      <c r="E185" s="36"/>
      <c r="F185" s="211" t="s">
        <v>240</v>
      </c>
      <c r="G185" s="36"/>
      <c r="H185" s="36"/>
      <c r="I185" s="167"/>
      <c r="J185" s="36"/>
      <c r="K185" s="36"/>
      <c r="L185" s="37"/>
      <c r="M185" s="212"/>
      <c r="N185" s="213"/>
      <c r="O185" s="80"/>
      <c r="P185" s="80"/>
      <c r="Q185" s="80"/>
      <c r="R185" s="80"/>
      <c r="S185" s="80"/>
      <c r="T185" s="81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T185" s="15" t="s">
        <v>156</v>
      </c>
      <c r="AU185" s="15" t="s">
        <v>127</v>
      </c>
    </row>
    <row r="186" s="2" customFormat="1" ht="16.5" customHeight="1">
      <c r="A186" s="36"/>
      <c r="B186" s="166"/>
      <c r="C186" s="196" t="s">
        <v>241</v>
      </c>
      <c r="D186" s="196" t="s">
        <v>149</v>
      </c>
      <c r="E186" s="197" t="s">
        <v>242</v>
      </c>
      <c r="F186" s="198" t="s">
        <v>243</v>
      </c>
      <c r="G186" s="199" t="s">
        <v>152</v>
      </c>
      <c r="H186" s="200">
        <v>1</v>
      </c>
      <c r="I186" s="201"/>
      <c r="J186" s="200">
        <f>ROUND(I186*H186,3)</f>
        <v>0</v>
      </c>
      <c r="K186" s="202"/>
      <c r="L186" s="203"/>
      <c r="M186" s="204" t="s">
        <v>1</v>
      </c>
      <c r="N186" s="205" t="s">
        <v>41</v>
      </c>
      <c r="O186" s="80"/>
      <c r="P186" s="206">
        <f>O186*H186</f>
        <v>0</v>
      </c>
      <c r="Q186" s="206">
        <v>0.16</v>
      </c>
      <c r="R186" s="206">
        <f>Q186*H186</f>
        <v>0.16</v>
      </c>
      <c r="S186" s="206">
        <v>0</v>
      </c>
      <c r="T186" s="207">
        <f>S186*H186</f>
        <v>0</v>
      </c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R186" s="208" t="s">
        <v>153</v>
      </c>
      <c r="AT186" s="208" t="s">
        <v>149</v>
      </c>
      <c r="AU186" s="208" t="s">
        <v>127</v>
      </c>
      <c r="AY186" s="15" t="s">
        <v>148</v>
      </c>
      <c r="BE186" s="126">
        <f>IF(N186="základná",J186,0)</f>
        <v>0</v>
      </c>
      <c r="BF186" s="126">
        <f>IF(N186="znížená",J186,0)</f>
        <v>0</v>
      </c>
      <c r="BG186" s="126">
        <f>IF(N186="zákl. prenesená",J186,0)</f>
        <v>0</v>
      </c>
      <c r="BH186" s="126">
        <f>IF(N186="zníž. prenesená",J186,0)</f>
        <v>0</v>
      </c>
      <c r="BI186" s="126">
        <f>IF(N186="nulová",J186,0)</f>
        <v>0</v>
      </c>
      <c r="BJ186" s="15" t="s">
        <v>127</v>
      </c>
      <c r="BK186" s="209">
        <f>ROUND(I186*H186,3)</f>
        <v>0</v>
      </c>
      <c r="BL186" s="15" t="s">
        <v>154</v>
      </c>
      <c r="BM186" s="208" t="s">
        <v>244</v>
      </c>
    </row>
    <row r="187" s="2" customFormat="1">
      <c r="A187" s="36"/>
      <c r="B187" s="37"/>
      <c r="C187" s="36"/>
      <c r="D187" s="210" t="s">
        <v>156</v>
      </c>
      <c r="E187" s="36"/>
      <c r="F187" s="211" t="s">
        <v>245</v>
      </c>
      <c r="G187" s="36"/>
      <c r="H187" s="36"/>
      <c r="I187" s="167"/>
      <c r="J187" s="36"/>
      <c r="K187" s="36"/>
      <c r="L187" s="37"/>
      <c r="M187" s="212"/>
      <c r="N187" s="213"/>
      <c r="O187" s="80"/>
      <c r="P187" s="80"/>
      <c r="Q187" s="80"/>
      <c r="R187" s="80"/>
      <c r="S187" s="80"/>
      <c r="T187" s="81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T187" s="15" t="s">
        <v>156</v>
      </c>
      <c r="AU187" s="15" t="s">
        <v>127</v>
      </c>
    </row>
    <row r="188" s="2" customFormat="1" ht="16.5" customHeight="1">
      <c r="A188" s="36"/>
      <c r="B188" s="166"/>
      <c r="C188" s="196" t="s">
        <v>7</v>
      </c>
      <c r="D188" s="196" t="s">
        <v>149</v>
      </c>
      <c r="E188" s="197" t="s">
        <v>246</v>
      </c>
      <c r="F188" s="198" t="s">
        <v>247</v>
      </c>
      <c r="G188" s="199" t="s">
        <v>152</v>
      </c>
      <c r="H188" s="200">
        <v>2</v>
      </c>
      <c r="I188" s="201"/>
      <c r="J188" s="200">
        <f>ROUND(I188*H188,3)</f>
        <v>0</v>
      </c>
      <c r="K188" s="202"/>
      <c r="L188" s="203"/>
      <c r="M188" s="204" t="s">
        <v>1</v>
      </c>
      <c r="N188" s="205" t="s">
        <v>41</v>
      </c>
      <c r="O188" s="80"/>
      <c r="P188" s="206">
        <f>O188*H188</f>
        <v>0</v>
      </c>
      <c r="Q188" s="206">
        <v>0.159</v>
      </c>
      <c r="R188" s="206">
        <f>Q188*H188</f>
        <v>0.318</v>
      </c>
      <c r="S188" s="206">
        <v>0</v>
      </c>
      <c r="T188" s="207">
        <f>S188*H188</f>
        <v>0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R188" s="208" t="s">
        <v>153</v>
      </c>
      <c r="AT188" s="208" t="s">
        <v>149</v>
      </c>
      <c r="AU188" s="208" t="s">
        <v>127</v>
      </c>
      <c r="AY188" s="15" t="s">
        <v>148</v>
      </c>
      <c r="BE188" s="126">
        <f>IF(N188="základná",J188,0)</f>
        <v>0</v>
      </c>
      <c r="BF188" s="126">
        <f>IF(N188="znížená",J188,0)</f>
        <v>0</v>
      </c>
      <c r="BG188" s="126">
        <f>IF(N188="zákl. prenesená",J188,0)</f>
        <v>0</v>
      </c>
      <c r="BH188" s="126">
        <f>IF(N188="zníž. prenesená",J188,0)</f>
        <v>0</v>
      </c>
      <c r="BI188" s="126">
        <f>IF(N188="nulová",J188,0)</f>
        <v>0</v>
      </c>
      <c r="BJ188" s="15" t="s">
        <v>127</v>
      </c>
      <c r="BK188" s="209">
        <f>ROUND(I188*H188,3)</f>
        <v>0</v>
      </c>
      <c r="BL188" s="15" t="s">
        <v>154</v>
      </c>
      <c r="BM188" s="208" t="s">
        <v>248</v>
      </c>
    </row>
    <row r="189" s="2" customFormat="1">
      <c r="A189" s="36"/>
      <c r="B189" s="37"/>
      <c r="C189" s="36"/>
      <c r="D189" s="210" t="s">
        <v>156</v>
      </c>
      <c r="E189" s="36"/>
      <c r="F189" s="211" t="s">
        <v>249</v>
      </c>
      <c r="G189" s="36"/>
      <c r="H189" s="36"/>
      <c r="I189" s="167"/>
      <c r="J189" s="36"/>
      <c r="K189" s="36"/>
      <c r="L189" s="37"/>
      <c r="M189" s="212"/>
      <c r="N189" s="213"/>
      <c r="O189" s="80"/>
      <c r="P189" s="80"/>
      <c r="Q189" s="80"/>
      <c r="R189" s="80"/>
      <c r="S189" s="80"/>
      <c r="T189" s="81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T189" s="15" t="s">
        <v>156</v>
      </c>
      <c r="AU189" s="15" t="s">
        <v>127</v>
      </c>
    </row>
    <row r="190" s="2" customFormat="1" ht="16.5" customHeight="1">
      <c r="A190" s="36"/>
      <c r="B190" s="166"/>
      <c r="C190" s="196" t="s">
        <v>250</v>
      </c>
      <c r="D190" s="196" t="s">
        <v>149</v>
      </c>
      <c r="E190" s="197" t="s">
        <v>251</v>
      </c>
      <c r="F190" s="198" t="s">
        <v>252</v>
      </c>
      <c r="G190" s="199" t="s">
        <v>152</v>
      </c>
      <c r="H190" s="200">
        <v>4</v>
      </c>
      <c r="I190" s="201"/>
      <c r="J190" s="200">
        <f>ROUND(I190*H190,3)</f>
        <v>0</v>
      </c>
      <c r="K190" s="202"/>
      <c r="L190" s="203"/>
      <c r="M190" s="204" t="s">
        <v>1</v>
      </c>
      <c r="N190" s="205" t="s">
        <v>41</v>
      </c>
      <c r="O190" s="80"/>
      <c r="P190" s="206">
        <f>O190*H190</f>
        <v>0</v>
      </c>
      <c r="Q190" s="206">
        <v>0.14299999999999999</v>
      </c>
      <c r="R190" s="206">
        <f>Q190*H190</f>
        <v>0.57199999999999995</v>
      </c>
      <c r="S190" s="206">
        <v>0</v>
      </c>
      <c r="T190" s="207">
        <f>S190*H190</f>
        <v>0</v>
      </c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R190" s="208" t="s">
        <v>153</v>
      </c>
      <c r="AT190" s="208" t="s">
        <v>149</v>
      </c>
      <c r="AU190" s="208" t="s">
        <v>127</v>
      </c>
      <c r="AY190" s="15" t="s">
        <v>148</v>
      </c>
      <c r="BE190" s="126">
        <f>IF(N190="základná",J190,0)</f>
        <v>0</v>
      </c>
      <c r="BF190" s="126">
        <f>IF(N190="znížená",J190,0)</f>
        <v>0</v>
      </c>
      <c r="BG190" s="126">
        <f>IF(N190="zákl. prenesená",J190,0)</f>
        <v>0</v>
      </c>
      <c r="BH190" s="126">
        <f>IF(N190="zníž. prenesená",J190,0)</f>
        <v>0</v>
      </c>
      <c r="BI190" s="126">
        <f>IF(N190="nulová",J190,0)</f>
        <v>0</v>
      </c>
      <c r="BJ190" s="15" t="s">
        <v>127</v>
      </c>
      <c r="BK190" s="209">
        <f>ROUND(I190*H190,3)</f>
        <v>0</v>
      </c>
      <c r="BL190" s="15" t="s">
        <v>154</v>
      </c>
      <c r="BM190" s="208" t="s">
        <v>253</v>
      </c>
    </row>
    <row r="191" s="2" customFormat="1">
      <c r="A191" s="36"/>
      <c r="B191" s="37"/>
      <c r="C191" s="36"/>
      <c r="D191" s="210" t="s">
        <v>156</v>
      </c>
      <c r="E191" s="36"/>
      <c r="F191" s="211" t="s">
        <v>254</v>
      </c>
      <c r="G191" s="36"/>
      <c r="H191" s="36"/>
      <c r="I191" s="167"/>
      <c r="J191" s="36"/>
      <c r="K191" s="36"/>
      <c r="L191" s="37"/>
      <c r="M191" s="212"/>
      <c r="N191" s="213"/>
      <c r="O191" s="80"/>
      <c r="P191" s="80"/>
      <c r="Q191" s="80"/>
      <c r="R191" s="80"/>
      <c r="S191" s="80"/>
      <c r="T191" s="81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T191" s="15" t="s">
        <v>156</v>
      </c>
      <c r="AU191" s="15" t="s">
        <v>127</v>
      </c>
    </row>
    <row r="192" s="2" customFormat="1" ht="16.5" customHeight="1">
      <c r="A192" s="36"/>
      <c r="B192" s="166"/>
      <c r="C192" s="196" t="s">
        <v>255</v>
      </c>
      <c r="D192" s="196" t="s">
        <v>149</v>
      </c>
      <c r="E192" s="197" t="s">
        <v>256</v>
      </c>
      <c r="F192" s="198" t="s">
        <v>257</v>
      </c>
      <c r="G192" s="199" t="s">
        <v>152</v>
      </c>
      <c r="H192" s="200">
        <v>3</v>
      </c>
      <c r="I192" s="201"/>
      <c r="J192" s="200">
        <f>ROUND(I192*H192,3)</f>
        <v>0</v>
      </c>
      <c r="K192" s="202"/>
      <c r="L192" s="203"/>
      <c r="M192" s="204" t="s">
        <v>1</v>
      </c>
      <c r="N192" s="205" t="s">
        <v>41</v>
      </c>
      <c r="O192" s="80"/>
      <c r="P192" s="206">
        <f>O192*H192</f>
        <v>0</v>
      </c>
      <c r="Q192" s="206">
        <v>0.29999999999999999</v>
      </c>
      <c r="R192" s="206">
        <f>Q192*H192</f>
        <v>0.89999999999999991</v>
      </c>
      <c r="S192" s="206">
        <v>0</v>
      </c>
      <c r="T192" s="207">
        <f>S192*H192</f>
        <v>0</v>
      </c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R192" s="208" t="s">
        <v>153</v>
      </c>
      <c r="AT192" s="208" t="s">
        <v>149</v>
      </c>
      <c r="AU192" s="208" t="s">
        <v>127</v>
      </c>
      <c r="AY192" s="15" t="s">
        <v>148</v>
      </c>
      <c r="BE192" s="126">
        <f>IF(N192="základná",J192,0)</f>
        <v>0</v>
      </c>
      <c r="BF192" s="126">
        <f>IF(N192="znížená",J192,0)</f>
        <v>0</v>
      </c>
      <c r="BG192" s="126">
        <f>IF(N192="zákl. prenesená",J192,0)</f>
        <v>0</v>
      </c>
      <c r="BH192" s="126">
        <f>IF(N192="zníž. prenesená",J192,0)</f>
        <v>0</v>
      </c>
      <c r="BI192" s="126">
        <f>IF(N192="nulová",J192,0)</f>
        <v>0</v>
      </c>
      <c r="BJ192" s="15" t="s">
        <v>127</v>
      </c>
      <c r="BK192" s="209">
        <f>ROUND(I192*H192,3)</f>
        <v>0</v>
      </c>
      <c r="BL192" s="15" t="s">
        <v>154</v>
      </c>
      <c r="BM192" s="208" t="s">
        <v>258</v>
      </c>
    </row>
    <row r="193" s="2" customFormat="1">
      <c r="A193" s="36"/>
      <c r="B193" s="37"/>
      <c r="C193" s="36"/>
      <c r="D193" s="210" t="s">
        <v>156</v>
      </c>
      <c r="E193" s="36"/>
      <c r="F193" s="211" t="s">
        <v>259</v>
      </c>
      <c r="G193" s="36"/>
      <c r="H193" s="36"/>
      <c r="I193" s="167"/>
      <c r="J193" s="36"/>
      <c r="K193" s="36"/>
      <c r="L193" s="37"/>
      <c r="M193" s="212"/>
      <c r="N193" s="213"/>
      <c r="O193" s="80"/>
      <c r="P193" s="80"/>
      <c r="Q193" s="80"/>
      <c r="R193" s="80"/>
      <c r="S193" s="80"/>
      <c r="T193" s="81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T193" s="15" t="s">
        <v>156</v>
      </c>
      <c r="AU193" s="15" t="s">
        <v>127</v>
      </c>
    </row>
    <row r="194" s="2" customFormat="1" ht="16.5" customHeight="1">
      <c r="A194" s="36"/>
      <c r="B194" s="166"/>
      <c r="C194" s="196" t="s">
        <v>260</v>
      </c>
      <c r="D194" s="196" t="s">
        <v>149</v>
      </c>
      <c r="E194" s="197" t="s">
        <v>261</v>
      </c>
      <c r="F194" s="198" t="s">
        <v>262</v>
      </c>
      <c r="G194" s="199" t="s">
        <v>152</v>
      </c>
      <c r="H194" s="200">
        <v>2</v>
      </c>
      <c r="I194" s="201"/>
      <c r="J194" s="200">
        <f>ROUND(I194*H194,3)</f>
        <v>0</v>
      </c>
      <c r="K194" s="202"/>
      <c r="L194" s="203"/>
      <c r="M194" s="204" t="s">
        <v>1</v>
      </c>
      <c r="N194" s="205" t="s">
        <v>41</v>
      </c>
      <c r="O194" s="80"/>
      <c r="P194" s="206">
        <f>O194*H194</f>
        <v>0</v>
      </c>
      <c r="Q194" s="206">
        <v>0.44600000000000001</v>
      </c>
      <c r="R194" s="206">
        <f>Q194*H194</f>
        <v>0.89200000000000002</v>
      </c>
      <c r="S194" s="206">
        <v>0</v>
      </c>
      <c r="T194" s="207">
        <f>S194*H194</f>
        <v>0</v>
      </c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R194" s="208" t="s">
        <v>153</v>
      </c>
      <c r="AT194" s="208" t="s">
        <v>149</v>
      </c>
      <c r="AU194" s="208" t="s">
        <v>127</v>
      </c>
      <c r="AY194" s="15" t="s">
        <v>148</v>
      </c>
      <c r="BE194" s="126">
        <f>IF(N194="základná",J194,0)</f>
        <v>0</v>
      </c>
      <c r="BF194" s="126">
        <f>IF(N194="znížená",J194,0)</f>
        <v>0</v>
      </c>
      <c r="BG194" s="126">
        <f>IF(N194="zákl. prenesená",J194,0)</f>
        <v>0</v>
      </c>
      <c r="BH194" s="126">
        <f>IF(N194="zníž. prenesená",J194,0)</f>
        <v>0</v>
      </c>
      <c r="BI194" s="126">
        <f>IF(N194="nulová",J194,0)</f>
        <v>0</v>
      </c>
      <c r="BJ194" s="15" t="s">
        <v>127</v>
      </c>
      <c r="BK194" s="209">
        <f>ROUND(I194*H194,3)</f>
        <v>0</v>
      </c>
      <c r="BL194" s="15" t="s">
        <v>154</v>
      </c>
      <c r="BM194" s="208" t="s">
        <v>263</v>
      </c>
    </row>
    <row r="195" s="2" customFormat="1">
      <c r="A195" s="36"/>
      <c r="B195" s="37"/>
      <c r="C195" s="36"/>
      <c r="D195" s="210" t="s">
        <v>156</v>
      </c>
      <c r="E195" s="36"/>
      <c r="F195" s="211" t="s">
        <v>264</v>
      </c>
      <c r="G195" s="36"/>
      <c r="H195" s="36"/>
      <c r="I195" s="167"/>
      <c r="J195" s="36"/>
      <c r="K195" s="36"/>
      <c r="L195" s="37"/>
      <c r="M195" s="212"/>
      <c r="N195" s="213"/>
      <c r="O195" s="80"/>
      <c r="P195" s="80"/>
      <c r="Q195" s="80"/>
      <c r="R195" s="80"/>
      <c r="S195" s="80"/>
      <c r="T195" s="81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T195" s="15" t="s">
        <v>156</v>
      </c>
      <c r="AU195" s="15" t="s">
        <v>127</v>
      </c>
    </row>
    <row r="196" s="2" customFormat="1" ht="16.5" customHeight="1">
      <c r="A196" s="36"/>
      <c r="B196" s="166"/>
      <c r="C196" s="196" t="s">
        <v>265</v>
      </c>
      <c r="D196" s="196" t="s">
        <v>149</v>
      </c>
      <c r="E196" s="197" t="s">
        <v>266</v>
      </c>
      <c r="F196" s="198" t="s">
        <v>267</v>
      </c>
      <c r="G196" s="199" t="s">
        <v>152</v>
      </c>
      <c r="H196" s="200">
        <v>1</v>
      </c>
      <c r="I196" s="201"/>
      <c r="J196" s="200">
        <f>ROUND(I196*H196,3)</f>
        <v>0</v>
      </c>
      <c r="K196" s="202"/>
      <c r="L196" s="203"/>
      <c r="M196" s="204" t="s">
        <v>1</v>
      </c>
      <c r="N196" s="205" t="s">
        <v>41</v>
      </c>
      <c r="O196" s="80"/>
      <c r="P196" s="206">
        <f>O196*H196</f>
        <v>0</v>
      </c>
      <c r="Q196" s="206">
        <v>0.48399999999999999</v>
      </c>
      <c r="R196" s="206">
        <f>Q196*H196</f>
        <v>0.48399999999999999</v>
      </c>
      <c r="S196" s="206">
        <v>0</v>
      </c>
      <c r="T196" s="207">
        <f>S196*H196</f>
        <v>0</v>
      </c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R196" s="208" t="s">
        <v>153</v>
      </c>
      <c r="AT196" s="208" t="s">
        <v>149</v>
      </c>
      <c r="AU196" s="208" t="s">
        <v>127</v>
      </c>
      <c r="AY196" s="15" t="s">
        <v>148</v>
      </c>
      <c r="BE196" s="126">
        <f>IF(N196="základná",J196,0)</f>
        <v>0</v>
      </c>
      <c r="BF196" s="126">
        <f>IF(N196="znížená",J196,0)</f>
        <v>0</v>
      </c>
      <c r="BG196" s="126">
        <f>IF(N196="zákl. prenesená",J196,0)</f>
        <v>0</v>
      </c>
      <c r="BH196" s="126">
        <f>IF(N196="zníž. prenesená",J196,0)</f>
        <v>0</v>
      </c>
      <c r="BI196" s="126">
        <f>IF(N196="nulová",J196,0)</f>
        <v>0</v>
      </c>
      <c r="BJ196" s="15" t="s">
        <v>127</v>
      </c>
      <c r="BK196" s="209">
        <f>ROUND(I196*H196,3)</f>
        <v>0</v>
      </c>
      <c r="BL196" s="15" t="s">
        <v>154</v>
      </c>
      <c r="BM196" s="208" t="s">
        <v>268</v>
      </c>
    </row>
    <row r="197" s="2" customFormat="1">
      <c r="A197" s="36"/>
      <c r="B197" s="37"/>
      <c r="C197" s="36"/>
      <c r="D197" s="210" t="s">
        <v>156</v>
      </c>
      <c r="E197" s="36"/>
      <c r="F197" s="211" t="s">
        <v>269</v>
      </c>
      <c r="G197" s="36"/>
      <c r="H197" s="36"/>
      <c r="I197" s="167"/>
      <c r="J197" s="36"/>
      <c r="K197" s="36"/>
      <c r="L197" s="37"/>
      <c r="M197" s="212"/>
      <c r="N197" s="213"/>
      <c r="O197" s="80"/>
      <c r="P197" s="80"/>
      <c r="Q197" s="80"/>
      <c r="R197" s="80"/>
      <c r="S197" s="80"/>
      <c r="T197" s="81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T197" s="15" t="s">
        <v>156</v>
      </c>
      <c r="AU197" s="15" t="s">
        <v>127</v>
      </c>
    </row>
    <row r="198" s="2" customFormat="1" ht="16.5" customHeight="1">
      <c r="A198" s="36"/>
      <c r="B198" s="166"/>
      <c r="C198" s="196" t="s">
        <v>270</v>
      </c>
      <c r="D198" s="196" t="s">
        <v>149</v>
      </c>
      <c r="E198" s="197" t="s">
        <v>271</v>
      </c>
      <c r="F198" s="198" t="s">
        <v>272</v>
      </c>
      <c r="G198" s="199" t="s">
        <v>152</v>
      </c>
      <c r="H198" s="200">
        <v>1</v>
      </c>
      <c r="I198" s="201"/>
      <c r="J198" s="200">
        <f>ROUND(I198*H198,3)</f>
        <v>0</v>
      </c>
      <c r="K198" s="202"/>
      <c r="L198" s="203"/>
      <c r="M198" s="204" t="s">
        <v>1</v>
      </c>
      <c r="N198" s="205" t="s">
        <v>41</v>
      </c>
      <c r="O198" s="80"/>
      <c r="P198" s="206">
        <f>O198*H198</f>
        <v>0</v>
      </c>
      <c r="Q198" s="206">
        <v>0.498</v>
      </c>
      <c r="R198" s="206">
        <f>Q198*H198</f>
        <v>0.498</v>
      </c>
      <c r="S198" s="206">
        <v>0</v>
      </c>
      <c r="T198" s="207">
        <f>S198*H198</f>
        <v>0</v>
      </c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R198" s="208" t="s">
        <v>153</v>
      </c>
      <c r="AT198" s="208" t="s">
        <v>149</v>
      </c>
      <c r="AU198" s="208" t="s">
        <v>127</v>
      </c>
      <c r="AY198" s="15" t="s">
        <v>148</v>
      </c>
      <c r="BE198" s="126">
        <f>IF(N198="základná",J198,0)</f>
        <v>0</v>
      </c>
      <c r="BF198" s="126">
        <f>IF(N198="znížená",J198,0)</f>
        <v>0</v>
      </c>
      <c r="BG198" s="126">
        <f>IF(N198="zákl. prenesená",J198,0)</f>
        <v>0</v>
      </c>
      <c r="BH198" s="126">
        <f>IF(N198="zníž. prenesená",J198,0)</f>
        <v>0</v>
      </c>
      <c r="BI198" s="126">
        <f>IF(N198="nulová",J198,0)</f>
        <v>0</v>
      </c>
      <c r="BJ198" s="15" t="s">
        <v>127</v>
      </c>
      <c r="BK198" s="209">
        <f>ROUND(I198*H198,3)</f>
        <v>0</v>
      </c>
      <c r="BL198" s="15" t="s">
        <v>154</v>
      </c>
      <c r="BM198" s="208" t="s">
        <v>273</v>
      </c>
    </row>
    <row r="199" s="2" customFormat="1">
      <c r="A199" s="36"/>
      <c r="B199" s="37"/>
      <c r="C199" s="36"/>
      <c r="D199" s="210" t="s">
        <v>156</v>
      </c>
      <c r="E199" s="36"/>
      <c r="F199" s="211" t="s">
        <v>274</v>
      </c>
      <c r="G199" s="36"/>
      <c r="H199" s="36"/>
      <c r="I199" s="167"/>
      <c r="J199" s="36"/>
      <c r="K199" s="36"/>
      <c r="L199" s="37"/>
      <c r="M199" s="212"/>
      <c r="N199" s="213"/>
      <c r="O199" s="80"/>
      <c r="P199" s="80"/>
      <c r="Q199" s="80"/>
      <c r="R199" s="80"/>
      <c r="S199" s="80"/>
      <c r="T199" s="81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T199" s="15" t="s">
        <v>156</v>
      </c>
      <c r="AU199" s="15" t="s">
        <v>127</v>
      </c>
    </row>
    <row r="200" s="2" customFormat="1" ht="16.5" customHeight="1">
      <c r="A200" s="36"/>
      <c r="B200" s="166"/>
      <c r="C200" s="196" t="s">
        <v>275</v>
      </c>
      <c r="D200" s="196" t="s">
        <v>149</v>
      </c>
      <c r="E200" s="197" t="s">
        <v>276</v>
      </c>
      <c r="F200" s="198" t="s">
        <v>277</v>
      </c>
      <c r="G200" s="199" t="s">
        <v>152</v>
      </c>
      <c r="H200" s="200">
        <v>3</v>
      </c>
      <c r="I200" s="201"/>
      <c r="J200" s="200">
        <f>ROUND(I200*H200,3)</f>
        <v>0</v>
      </c>
      <c r="K200" s="202"/>
      <c r="L200" s="203"/>
      <c r="M200" s="204" t="s">
        <v>1</v>
      </c>
      <c r="N200" s="205" t="s">
        <v>41</v>
      </c>
      <c r="O200" s="80"/>
      <c r="P200" s="206">
        <f>O200*H200</f>
        <v>0</v>
      </c>
      <c r="Q200" s="206">
        <v>0.01</v>
      </c>
      <c r="R200" s="206">
        <f>Q200*H200</f>
        <v>0.029999999999999999</v>
      </c>
      <c r="S200" s="206">
        <v>0</v>
      </c>
      <c r="T200" s="207">
        <f>S200*H200</f>
        <v>0</v>
      </c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R200" s="208" t="s">
        <v>153</v>
      </c>
      <c r="AT200" s="208" t="s">
        <v>149</v>
      </c>
      <c r="AU200" s="208" t="s">
        <v>127</v>
      </c>
      <c r="AY200" s="15" t="s">
        <v>148</v>
      </c>
      <c r="BE200" s="126">
        <f>IF(N200="základná",J200,0)</f>
        <v>0</v>
      </c>
      <c r="BF200" s="126">
        <f>IF(N200="znížená",J200,0)</f>
        <v>0</v>
      </c>
      <c r="BG200" s="126">
        <f>IF(N200="zákl. prenesená",J200,0)</f>
        <v>0</v>
      </c>
      <c r="BH200" s="126">
        <f>IF(N200="zníž. prenesená",J200,0)</f>
        <v>0</v>
      </c>
      <c r="BI200" s="126">
        <f>IF(N200="nulová",J200,0)</f>
        <v>0</v>
      </c>
      <c r="BJ200" s="15" t="s">
        <v>127</v>
      </c>
      <c r="BK200" s="209">
        <f>ROUND(I200*H200,3)</f>
        <v>0</v>
      </c>
      <c r="BL200" s="15" t="s">
        <v>154</v>
      </c>
      <c r="BM200" s="208" t="s">
        <v>278</v>
      </c>
    </row>
    <row r="201" s="2" customFormat="1">
      <c r="A201" s="36"/>
      <c r="B201" s="37"/>
      <c r="C201" s="36"/>
      <c r="D201" s="210" t="s">
        <v>156</v>
      </c>
      <c r="E201" s="36"/>
      <c r="F201" s="211" t="s">
        <v>279</v>
      </c>
      <c r="G201" s="36"/>
      <c r="H201" s="36"/>
      <c r="I201" s="167"/>
      <c r="J201" s="36"/>
      <c r="K201" s="36"/>
      <c r="L201" s="37"/>
      <c r="M201" s="212"/>
      <c r="N201" s="213"/>
      <c r="O201" s="80"/>
      <c r="P201" s="80"/>
      <c r="Q201" s="80"/>
      <c r="R201" s="80"/>
      <c r="S201" s="80"/>
      <c r="T201" s="81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T201" s="15" t="s">
        <v>156</v>
      </c>
      <c r="AU201" s="15" t="s">
        <v>127</v>
      </c>
    </row>
    <row r="202" s="2" customFormat="1" ht="24.15" customHeight="1">
      <c r="A202" s="36"/>
      <c r="B202" s="166"/>
      <c r="C202" s="196" t="s">
        <v>280</v>
      </c>
      <c r="D202" s="196" t="s">
        <v>149</v>
      </c>
      <c r="E202" s="197" t="s">
        <v>281</v>
      </c>
      <c r="F202" s="198" t="s">
        <v>282</v>
      </c>
      <c r="G202" s="199" t="s">
        <v>152</v>
      </c>
      <c r="H202" s="200">
        <v>3</v>
      </c>
      <c r="I202" s="201"/>
      <c r="J202" s="200">
        <f>ROUND(I202*H202,3)</f>
        <v>0</v>
      </c>
      <c r="K202" s="202"/>
      <c r="L202" s="203"/>
      <c r="M202" s="204" t="s">
        <v>1</v>
      </c>
      <c r="N202" s="205" t="s">
        <v>41</v>
      </c>
      <c r="O202" s="80"/>
      <c r="P202" s="206">
        <f>O202*H202</f>
        <v>0</v>
      </c>
      <c r="Q202" s="206">
        <v>0.63900000000000001</v>
      </c>
      <c r="R202" s="206">
        <f>Q202*H202</f>
        <v>1.917</v>
      </c>
      <c r="S202" s="206">
        <v>0</v>
      </c>
      <c r="T202" s="207">
        <f>S202*H202</f>
        <v>0</v>
      </c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R202" s="208" t="s">
        <v>153</v>
      </c>
      <c r="AT202" s="208" t="s">
        <v>149</v>
      </c>
      <c r="AU202" s="208" t="s">
        <v>127</v>
      </c>
      <c r="AY202" s="15" t="s">
        <v>148</v>
      </c>
      <c r="BE202" s="126">
        <f>IF(N202="základná",J202,0)</f>
        <v>0</v>
      </c>
      <c r="BF202" s="126">
        <f>IF(N202="znížená",J202,0)</f>
        <v>0</v>
      </c>
      <c r="BG202" s="126">
        <f>IF(N202="zákl. prenesená",J202,0)</f>
        <v>0</v>
      </c>
      <c r="BH202" s="126">
        <f>IF(N202="zníž. prenesená",J202,0)</f>
        <v>0</v>
      </c>
      <c r="BI202" s="126">
        <f>IF(N202="nulová",J202,0)</f>
        <v>0</v>
      </c>
      <c r="BJ202" s="15" t="s">
        <v>127</v>
      </c>
      <c r="BK202" s="209">
        <f>ROUND(I202*H202,3)</f>
        <v>0</v>
      </c>
      <c r="BL202" s="15" t="s">
        <v>154</v>
      </c>
      <c r="BM202" s="208" t="s">
        <v>283</v>
      </c>
    </row>
    <row r="203" s="2" customFormat="1">
      <c r="A203" s="36"/>
      <c r="B203" s="37"/>
      <c r="C203" s="36"/>
      <c r="D203" s="210" t="s">
        <v>156</v>
      </c>
      <c r="E203" s="36"/>
      <c r="F203" s="211" t="s">
        <v>284</v>
      </c>
      <c r="G203" s="36"/>
      <c r="H203" s="36"/>
      <c r="I203" s="167"/>
      <c r="J203" s="36"/>
      <c r="K203" s="36"/>
      <c r="L203" s="37"/>
      <c r="M203" s="212"/>
      <c r="N203" s="213"/>
      <c r="O203" s="80"/>
      <c r="P203" s="80"/>
      <c r="Q203" s="80"/>
      <c r="R203" s="80"/>
      <c r="S203" s="80"/>
      <c r="T203" s="81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T203" s="15" t="s">
        <v>156</v>
      </c>
      <c r="AU203" s="15" t="s">
        <v>127</v>
      </c>
    </row>
    <row r="204" s="2" customFormat="1" ht="24.15" customHeight="1">
      <c r="A204" s="36"/>
      <c r="B204" s="166"/>
      <c r="C204" s="196" t="s">
        <v>285</v>
      </c>
      <c r="D204" s="196" t="s">
        <v>149</v>
      </c>
      <c r="E204" s="197" t="s">
        <v>286</v>
      </c>
      <c r="F204" s="198" t="s">
        <v>287</v>
      </c>
      <c r="G204" s="199" t="s">
        <v>152</v>
      </c>
      <c r="H204" s="200">
        <v>3</v>
      </c>
      <c r="I204" s="201"/>
      <c r="J204" s="200">
        <f>ROUND(I204*H204,3)</f>
        <v>0</v>
      </c>
      <c r="K204" s="202"/>
      <c r="L204" s="203"/>
      <c r="M204" s="204" t="s">
        <v>1</v>
      </c>
      <c r="N204" s="205" t="s">
        <v>41</v>
      </c>
      <c r="O204" s="80"/>
      <c r="P204" s="206">
        <f>O204*H204</f>
        <v>0</v>
      </c>
      <c r="Q204" s="206">
        <v>0.28000000000000003</v>
      </c>
      <c r="R204" s="206">
        <f>Q204*H204</f>
        <v>0.84000000000000008</v>
      </c>
      <c r="S204" s="206">
        <v>0</v>
      </c>
      <c r="T204" s="207">
        <f>S204*H204</f>
        <v>0</v>
      </c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R204" s="208" t="s">
        <v>153</v>
      </c>
      <c r="AT204" s="208" t="s">
        <v>149</v>
      </c>
      <c r="AU204" s="208" t="s">
        <v>127</v>
      </c>
      <c r="AY204" s="15" t="s">
        <v>148</v>
      </c>
      <c r="BE204" s="126">
        <f>IF(N204="základná",J204,0)</f>
        <v>0</v>
      </c>
      <c r="BF204" s="126">
        <f>IF(N204="znížená",J204,0)</f>
        <v>0</v>
      </c>
      <c r="BG204" s="126">
        <f>IF(N204="zákl. prenesená",J204,0)</f>
        <v>0</v>
      </c>
      <c r="BH204" s="126">
        <f>IF(N204="zníž. prenesená",J204,0)</f>
        <v>0</v>
      </c>
      <c r="BI204" s="126">
        <f>IF(N204="nulová",J204,0)</f>
        <v>0</v>
      </c>
      <c r="BJ204" s="15" t="s">
        <v>127</v>
      </c>
      <c r="BK204" s="209">
        <f>ROUND(I204*H204,3)</f>
        <v>0</v>
      </c>
      <c r="BL204" s="15" t="s">
        <v>154</v>
      </c>
      <c r="BM204" s="208" t="s">
        <v>288</v>
      </c>
    </row>
    <row r="205" s="2" customFormat="1">
      <c r="A205" s="36"/>
      <c r="B205" s="37"/>
      <c r="C205" s="36"/>
      <c r="D205" s="210" t="s">
        <v>156</v>
      </c>
      <c r="E205" s="36"/>
      <c r="F205" s="211" t="s">
        <v>289</v>
      </c>
      <c r="G205" s="36"/>
      <c r="H205" s="36"/>
      <c r="I205" s="167"/>
      <c r="J205" s="36"/>
      <c r="K205" s="36"/>
      <c r="L205" s="37"/>
      <c r="M205" s="212"/>
      <c r="N205" s="213"/>
      <c r="O205" s="80"/>
      <c r="P205" s="80"/>
      <c r="Q205" s="80"/>
      <c r="R205" s="80"/>
      <c r="S205" s="80"/>
      <c r="T205" s="81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T205" s="15" t="s">
        <v>156</v>
      </c>
      <c r="AU205" s="15" t="s">
        <v>127</v>
      </c>
    </row>
    <row r="206" s="2" customFormat="1" ht="16.5" customHeight="1">
      <c r="A206" s="36"/>
      <c r="B206" s="166"/>
      <c r="C206" s="196" t="s">
        <v>290</v>
      </c>
      <c r="D206" s="196" t="s">
        <v>149</v>
      </c>
      <c r="E206" s="197" t="s">
        <v>291</v>
      </c>
      <c r="F206" s="198" t="s">
        <v>292</v>
      </c>
      <c r="G206" s="199" t="s">
        <v>152</v>
      </c>
      <c r="H206" s="200">
        <v>1</v>
      </c>
      <c r="I206" s="201"/>
      <c r="J206" s="200">
        <f>ROUND(I206*H206,3)</f>
        <v>0</v>
      </c>
      <c r="K206" s="202"/>
      <c r="L206" s="203"/>
      <c r="M206" s="204" t="s">
        <v>1</v>
      </c>
      <c r="N206" s="205" t="s">
        <v>41</v>
      </c>
      <c r="O206" s="80"/>
      <c r="P206" s="206">
        <f>O206*H206</f>
        <v>0</v>
      </c>
      <c r="Q206" s="206">
        <v>0.38</v>
      </c>
      <c r="R206" s="206">
        <f>Q206*H206</f>
        <v>0.38</v>
      </c>
      <c r="S206" s="206">
        <v>0</v>
      </c>
      <c r="T206" s="207">
        <f>S206*H206</f>
        <v>0</v>
      </c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R206" s="208" t="s">
        <v>153</v>
      </c>
      <c r="AT206" s="208" t="s">
        <v>149</v>
      </c>
      <c r="AU206" s="208" t="s">
        <v>127</v>
      </c>
      <c r="AY206" s="15" t="s">
        <v>148</v>
      </c>
      <c r="BE206" s="126">
        <f>IF(N206="základná",J206,0)</f>
        <v>0</v>
      </c>
      <c r="BF206" s="126">
        <f>IF(N206="znížená",J206,0)</f>
        <v>0</v>
      </c>
      <c r="BG206" s="126">
        <f>IF(N206="zákl. prenesená",J206,0)</f>
        <v>0</v>
      </c>
      <c r="BH206" s="126">
        <f>IF(N206="zníž. prenesená",J206,0)</f>
        <v>0</v>
      </c>
      <c r="BI206" s="126">
        <f>IF(N206="nulová",J206,0)</f>
        <v>0</v>
      </c>
      <c r="BJ206" s="15" t="s">
        <v>127</v>
      </c>
      <c r="BK206" s="209">
        <f>ROUND(I206*H206,3)</f>
        <v>0</v>
      </c>
      <c r="BL206" s="15" t="s">
        <v>154</v>
      </c>
      <c r="BM206" s="208" t="s">
        <v>293</v>
      </c>
    </row>
    <row r="207" s="2" customFormat="1">
      <c r="A207" s="36"/>
      <c r="B207" s="37"/>
      <c r="C207" s="36"/>
      <c r="D207" s="210" t="s">
        <v>156</v>
      </c>
      <c r="E207" s="36"/>
      <c r="F207" s="211" t="s">
        <v>294</v>
      </c>
      <c r="G207" s="36"/>
      <c r="H207" s="36"/>
      <c r="I207" s="167"/>
      <c r="J207" s="36"/>
      <c r="K207" s="36"/>
      <c r="L207" s="37"/>
      <c r="M207" s="212"/>
      <c r="N207" s="213"/>
      <c r="O207" s="80"/>
      <c r="P207" s="80"/>
      <c r="Q207" s="80"/>
      <c r="R207" s="80"/>
      <c r="S207" s="80"/>
      <c r="T207" s="81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T207" s="15" t="s">
        <v>156</v>
      </c>
      <c r="AU207" s="15" t="s">
        <v>127</v>
      </c>
    </row>
    <row r="208" s="2" customFormat="1" ht="16.5" customHeight="1">
      <c r="A208" s="36"/>
      <c r="B208" s="166"/>
      <c r="C208" s="196" t="s">
        <v>295</v>
      </c>
      <c r="D208" s="196" t="s">
        <v>149</v>
      </c>
      <c r="E208" s="197" t="s">
        <v>296</v>
      </c>
      <c r="F208" s="198" t="s">
        <v>297</v>
      </c>
      <c r="G208" s="199" t="s">
        <v>152</v>
      </c>
      <c r="H208" s="200">
        <v>1</v>
      </c>
      <c r="I208" s="201"/>
      <c r="J208" s="200">
        <f>ROUND(I208*H208,3)</f>
        <v>0</v>
      </c>
      <c r="K208" s="202"/>
      <c r="L208" s="203"/>
      <c r="M208" s="204" t="s">
        <v>1</v>
      </c>
      <c r="N208" s="205" t="s">
        <v>41</v>
      </c>
      <c r="O208" s="80"/>
      <c r="P208" s="206">
        <f>O208*H208</f>
        <v>0</v>
      </c>
      <c r="Q208" s="206">
        <v>0.38600000000000001</v>
      </c>
      <c r="R208" s="206">
        <f>Q208*H208</f>
        <v>0.38600000000000001</v>
      </c>
      <c r="S208" s="206">
        <v>0</v>
      </c>
      <c r="T208" s="207">
        <f>S208*H208</f>
        <v>0</v>
      </c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R208" s="208" t="s">
        <v>153</v>
      </c>
      <c r="AT208" s="208" t="s">
        <v>149</v>
      </c>
      <c r="AU208" s="208" t="s">
        <v>127</v>
      </c>
      <c r="AY208" s="15" t="s">
        <v>148</v>
      </c>
      <c r="BE208" s="126">
        <f>IF(N208="základná",J208,0)</f>
        <v>0</v>
      </c>
      <c r="BF208" s="126">
        <f>IF(N208="znížená",J208,0)</f>
        <v>0</v>
      </c>
      <c r="BG208" s="126">
        <f>IF(N208="zákl. prenesená",J208,0)</f>
        <v>0</v>
      </c>
      <c r="BH208" s="126">
        <f>IF(N208="zníž. prenesená",J208,0)</f>
        <v>0</v>
      </c>
      <c r="BI208" s="126">
        <f>IF(N208="nulová",J208,0)</f>
        <v>0</v>
      </c>
      <c r="BJ208" s="15" t="s">
        <v>127</v>
      </c>
      <c r="BK208" s="209">
        <f>ROUND(I208*H208,3)</f>
        <v>0</v>
      </c>
      <c r="BL208" s="15" t="s">
        <v>154</v>
      </c>
      <c r="BM208" s="208" t="s">
        <v>298</v>
      </c>
    </row>
    <row r="209" s="2" customFormat="1">
      <c r="A209" s="36"/>
      <c r="B209" s="37"/>
      <c r="C209" s="36"/>
      <c r="D209" s="210" t="s">
        <v>156</v>
      </c>
      <c r="E209" s="36"/>
      <c r="F209" s="211" t="s">
        <v>299</v>
      </c>
      <c r="G209" s="36"/>
      <c r="H209" s="36"/>
      <c r="I209" s="167"/>
      <c r="J209" s="36"/>
      <c r="K209" s="36"/>
      <c r="L209" s="37"/>
      <c r="M209" s="212"/>
      <c r="N209" s="213"/>
      <c r="O209" s="80"/>
      <c r="P209" s="80"/>
      <c r="Q209" s="80"/>
      <c r="R209" s="80"/>
      <c r="S209" s="80"/>
      <c r="T209" s="81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T209" s="15" t="s">
        <v>156</v>
      </c>
      <c r="AU209" s="15" t="s">
        <v>127</v>
      </c>
    </row>
    <row r="210" s="2" customFormat="1" ht="16.5" customHeight="1">
      <c r="A210" s="36"/>
      <c r="B210" s="166"/>
      <c r="C210" s="196" t="s">
        <v>300</v>
      </c>
      <c r="D210" s="196" t="s">
        <v>149</v>
      </c>
      <c r="E210" s="197" t="s">
        <v>301</v>
      </c>
      <c r="F210" s="198" t="s">
        <v>302</v>
      </c>
      <c r="G210" s="199" t="s">
        <v>152</v>
      </c>
      <c r="H210" s="200">
        <v>1</v>
      </c>
      <c r="I210" s="201"/>
      <c r="J210" s="200">
        <f>ROUND(I210*H210,3)</f>
        <v>0</v>
      </c>
      <c r="K210" s="202"/>
      <c r="L210" s="203"/>
      <c r="M210" s="204" t="s">
        <v>1</v>
      </c>
      <c r="N210" s="205" t="s">
        <v>41</v>
      </c>
      <c r="O210" s="80"/>
      <c r="P210" s="206">
        <f>O210*H210</f>
        <v>0</v>
      </c>
      <c r="Q210" s="206">
        <v>0.098000000000000004</v>
      </c>
      <c r="R210" s="206">
        <f>Q210*H210</f>
        <v>0.098000000000000004</v>
      </c>
      <c r="S210" s="206">
        <v>0</v>
      </c>
      <c r="T210" s="207">
        <f>S210*H210</f>
        <v>0</v>
      </c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R210" s="208" t="s">
        <v>153</v>
      </c>
      <c r="AT210" s="208" t="s">
        <v>149</v>
      </c>
      <c r="AU210" s="208" t="s">
        <v>127</v>
      </c>
      <c r="AY210" s="15" t="s">
        <v>148</v>
      </c>
      <c r="BE210" s="126">
        <f>IF(N210="základná",J210,0)</f>
        <v>0</v>
      </c>
      <c r="BF210" s="126">
        <f>IF(N210="znížená",J210,0)</f>
        <v>0</v>
      </c>
      <c r="BG210" s="126">
        <f>IF(N210="zákl. prenesená",J210,0)</f>
        <v>0</v>
      </c>
      <c r="BH210" s="126">
        <f>IF(N210="zníž. prenesená",J210,0)</f>
        <v>0</v>
      </c>
      <c r="BI210" s="126">
        <f>IF(N210="nulová",J210,0)</f>
        <v>0</v>
      </c>
      <c r="BJ210" s="15" t="s">
        <v>127</v>
      </c>
      <c r="BK210" s="209">
        <f>ROUND(I210*H210,3)</f>
        <v>0</v>
      </c>
      <c r="BL210" s="15" t="s">
        <v>154</v>
      </c>
      <c r="BM210" s="208" t="s">
        <v>303</v>
      </c>
    </row>
    <row r="211" s="2" customFormat="1">
      <c r="A211" s="36"/>
      <c r="B211" s="37"/>
      <c r="C211" s="36"/>
      <c r="D211" s="210" t="s">
        <v>156</v>
      </c>
      <c r="E211" s="36"/>
      <c r="F211" s="211" t="s">
        <v>304</v>
      </c>
      <c r="G211" s="36"/>
      <c r="H211" s="36"/>
      <c r="I211" s="167"/>
      <c r="J211" s="36"/>
      <c r="K211" s="36"/>
      <c r="L211" s="37"/>
      <c r="M211" s="212"/>
      <c r="N211" s="213"/>
      <c r="O211" s="80"/>
      <c r="P211" s="80"/>
      <c r="Q211" s="80"/>
      <c r="R211" s="80"/>
      <c r="S211" s="80"/>
      <c r="T211" s="81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T211" s="15" t="s">
        <v>156</v>
      </c>
      <c r="AU211" s="15" t="s">
        <v>127</v>
      </c>
    </row>
    <row r="212" s="2" customFormat="1" ht="16.5" customHeight="1">
      <c r="A212" s="36"/>
      <c r="B212" s="166"/>
      <c r="C212" s="196" t="s">
        <v>305</v>
      </c>
      <c r="D212" s="196" t="s">
        <v>149</v>
      </c>
      <c r="E212" s="197" t="s">
        <v>306</v>
      </c>
      <c r="F212" s="198" t="s">
        <v>307</v>
      </c>
      <c r="G212" s="199" t="s">
        <v>152</v>
      </c>
      <c r="H212" s="200">
        <v>12</v>
      </c>
      <c r="I212" s="201"/>
      <c r="J212" s="200">
        <f>ROUND(I212*H212,3)</f>
        <v>0</v>
      </c>
      <c r="K212" s="202"/>
      <c r="L212" s="203"/>
      <c r="M212" s="204" t="s">
        <v>1</v>
      </c>
      <c r="N212" s="205" t="s">
        <v>41</v>
      </c>
      <c r="O212" s="80"/>
      <c r="P212" s="206">
        <f>O212*H212</f>
        <v>0</v>
      </c>
      <c r="Q212" s="206">
        <v>0.065000000000000002</v>
      </c>
      <c r="R212" s="206">
        <f>Q212*H212</f>
        <v>0.78000000000000003</v>
      </c>
      <c r="S212" s="206">
        <v>0</v>
      </c>
      <c r="T212" s="207">
        <f>S212*H212</f>
        <v>0</v>
      </c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R212" s="208" t="s">
        <v>153</v>
      </c>
      <c r="AT212" s="208" t="s">
        <v>149</v>
      </c>
      <c r="AU212" s="208" t="s">
        <v>127</v>
      </c>
      <c r="AY212" s="15" t="s">
        <v>148</v>
      </c>
      <c r="BE212" s="126">
        <f>IF(N212="základná",J212,0)</f>
        <v>0</v>
      </c>
      <c r="BF212" s="126">
        <f>IF(N212="znížená",J212,0)</f>
        <v>0</v>
      </c>
      <c r="BG212" s="126">
        <f>IF(N212="zákl. prenesená",J212,0)</f>
        <v>0</v>
      </c>
      <c r="BH212" s="126">
        <f>IF(N212="zníž. prenesená",J212,0)</f>
        <v>0</v>
      </c>
      <c r="BI212" s="126">
        <f>IF(N212="nulová",J212,0)</f>
        <v>0</v>
      </c>
      <c r="BJ212" s="15" t="s">
        <v>127</v>
      </c>
      <c r="BK212" s="209">
        <f>ROUND(I212*H212,3)</f>
        <v>0</v>
      </c>
      <c r="BL212" s="15" t="s">
        <v>154</v>
      </c>
      <c r="BM212" s="208" t="s">
        <v>308</v>
      </c>
    </row>
    <row r="213" s="2" customFormat="1">
      <c r="A213" s="36"/>
      <c r="B213" s="37"/>
      <c r="C213" s="36"/>
      <c r="D213" s="210" t="s">
        <v>156</v>
      </c>
      <c r="E213" s="36"/>
      <c r="F213" s="211" t="s">
        <v>309</v>
      </c>
      <c r="G213" s="36"/>
      <c r="H213" s="36"/>
      <c r="I213" s="167"/>
      <c r="J213" s="36"/>
      <c r="K213" s="36"/>
      <c r="L213" s="37"/>
      <c r="M213" s="212"/>
      <c r="N213" s="213"/>
      <c r="O213" s="80"/>
      <c r="P213" s="80"/>
      <c r="Q213" s="80"/>
      <c r="R213" s="80"/>
      <c r="S213" s="80"/>
      <c r="T213" s="81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T213" s="15" t="s">
        <v>156</v>
      </c>
      <c r="AU213" s="15" t="s">
        <v>127</v>
      </c>
    </row>
    <row r="214" s="2" customFormat="1" ht="16.5" customHeight="1">
      <c r="A214" s="36"/>
      <c r="B214" s="166"/>
      <c r="C214" s="196" t="s">
        <v>310</v>
      </c>
      <c r="D214" s="196" t="s">
        <v>149</v>
      </c>
      <c r="E214" s="197" t="s">
        <v>311</v>
      </c>
      <c r="F214" s="198" t="s">
        <v>312</v>
      </c>
      <c r="G214" s="199" t="s">
        <v>152</v>
      </c>
      <c r="H214" s="200">
        <v>2</v>
      </c>
      <c r="I214" s="201"/>
      <c r="J214" s="200">
        <f>ROUND(I214*H214,3)</f>
        <v>0</v>
      </c>
      <c r="K214" s="202"/>
      <c r="L214" s="203"/>
      <c r="M214" s="204" t="s">
        <v>1</v>
      </c>
      <c r="N214" s="205" t="s">
        <v>41</v>
      </c>
      <c r="O214" s="80"/>
      <c r="P214" s="206">
        <f>O214*H214</f>
        <v>0</v>
      </c>
      <c r="Q214" s="206">
        <v>0.059999999999999998</v>
      </c>
      <c r="R214" s="206">
        <f>Q214*H214</f>
        <v>0.12</v>
      </c>
      <c r="S214" s="206">
        <v>0</v>
      </c>
      <c r="T214" s="207">
        <f>S214*H214</f>
        <v>0</v>
      </c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R214" s="208" t="s">
        <v>153</v>
      </c>
      <c r="AT214" s="208" t="s">
        <v>149</v>
      </c>
      <c r="AU214" s="208" t="s">
        <v>127</v>
      </c>
      <c r="AY214" s="15" t="s">
        <v>148</v>
      </c>
      <c r="BE214" s="126">
        <f>IF(N214="základná",J214,0)</f>
        <v>0</v>
      </c>
      <c r="BF214" s="126">
        <f>IF(N214="znížená",J214,0)</f>
        <v>0</v>
      </c>
      <c r="BG214" s="126">
        <f>IF(N214="zákl. prenesená",J214,0)</f>
        <v>0</v>
      </c>
      <c r="BH214" s="126">
        <f>IF(N214="zníž. prenesená",J214,0)</f>
        <v>0</v>
      </c>
      <c r="BI214" s="126">
        <f>IF(N214="nulová",J214,0)</f>
        <v>0</v>
      </c>
      <c r="BJ214" s="15" t="s">
        <v>127</v>
      </c>
      <c r="BK214" s="209">
        <f>ROUND(I214*H214,3)</f>
        <v>0</v>
      </c>
      <c r="BL214" s="15" t="s">
        <v>154</v>
      </c>
      <c r="BM214" s="208" t="s">
        <v>313</v>
      </c>
    </row>
    <row r="215" s="2" customFormat="1">
      <c r="A215" s="36"/>
      <c r="B215" s="37"/>
      <c r="C215" s="36"/>
      <c r="D215" s="210" t="s">
        <v>156</v>
      </c>
      <c r="E215" s="36"/>
      <c r="F215" s="211" t="s">
        <v>314</v>
      </c>
      <c r="G215" s="36"/>
      <c r="H215" s="36"/>
      <c r="I215" s="167"/>
      <c r="J215" s="36"/>
      <c r="K215" s="36"/>
      <c r="L215" s="37"/>
      <c r="M215" s="212"/>
      <c r="N215" s="213"/>
      <c r="O215" s="80"/>
      <c r="P215" s="80"/>
      <c r="Q215" s="80"/>
      <c r="R215" s="80"/>
      <c r="S215" s="80"/>
      <c r="T215" s="81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T215" s="15" t="s">
        <v>156</v>
      </c>
      <c r="AU215" s="15" t="s">
        <v>127</v>
      </c>
    </row>
    <row r="216" s="2" customFormat="1" ht="16.5" customHeight="1">
      <c r="A216" s="36"/>
      <c r="B216" s="166"/>
      <c r="C216" s="196" t="s">
        <v>315</v>
      </c>
      <c r="D216" s="196" t="s">
        <v>149</v>
      </c>
      <c r="E216" s="197" t="s">
        <v>316</v>
      </c>
      <c r="F216" s="198" t="s">
        <v>317</v>
      </c>
      <c r="G216" s="199" t="s">
        <v>152</v>
      </c>
      <c r="H216" s="200">
        <v>2</v>
      </c>
      <c r="I216" s="201"/>
      <c r="J216" s="200">
        <f>ROUND(I216*H216,3)</f>
        <v>0</v>
      </c>
      <c r="K216" s="202"/>
      <c r="L216" s="203"/>
      <c r="M216" s="204" t="s">
        <v>1</v>
      </c>
      <c r="N216" s="205" t="s">
        <v>41</v>
      </c>
      <c r="O216" s="80"/>
      <c r="P216" s="206">
        <f>O216*H216</f>
        <v>0</v>
      </c>
      <c r="Q216" s="206">
        <v>0.13</v>
      </c>
      <c r="R216" s="206">
        <f>Q216*H216</f>
        <v>0.26000000000000001</v>
      </c>
      <c r="S216" s="206">
        <v>0</v>
      </c>
      <c r="T216" s="207">
        <f>S216*H216</f>
        <v>0</v>
      </c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R216" s="208" t="s">
        <v>153</v>
      </c>
      <c r="AT216" s="208" t="s">
        <v>149</v>
      </c>
      <c r="AU216" s="208" t="s">
        <v>127</v>
      </c>
      <c r="AY216" s="15" t="s">
        <v>148</v>
      </c>
      <c r="BE216" s="126">
        <f>IF(N216="základná",J216,0)</f>
        <v>0</v>
      </c>
      <c r="BF216" s="126">
        <f>IF(N216="znížená",J216,0)</f>
        <v>0</v>
      </c>
      <c r="BG216" s="126">
        <f>IF(N216="zákl. prenesená",J216,0)</f>
        <v>0</v>
      </c>
      <c r="BH216" s="126">
        <f>IF(N216="zníž. prenesená",J216,0)</f>
        <v>0</v>
      </c>
      <c r="BI216" s="126">
        <f>IF(N216="nulová",J216,0)</f>
        <v>0</v>
      </c>
      <c r="BJ216" s="15" t="s">
        <v>127</v>
      </c>
      <c r="BK216" s="209">
        <f>ROUND(I216*H216,3)</f>
        <v>0</v>
      </c>
      <c r="BL216" s="15" t="s">
        <v>154</v>
      </c>
      <c r="BM216" s="208" t="s">
        <v>318</v>
      </c>
    </row>
    <row r="217" s="2" customFormat="1">
      <c r="A217" s="36"/>
      <c r="B217" s="37"/>
      <c r="C217" s="36"/>
      <c r="D217" s="210" t="s">
        <v>156</v>
      </c>
      <c r="E217" s="36"/>
      <c r="F217" s="211" t="s">
        <v>319</v>
      </c>
      <c r="G217" s="36"/>
      <c r="H217" s="36"/>
      <c r="I217" s="167"/>
      <c r="J217" s="36"/>
      <c r="K217" s="36"/>
      <c r="L217" s="37"/>
      <c r="M217" s="212"/>
      <c r="N217" s="213"/>
      <c r="O217" s="80"/>
      <c r="P217" s="80"/>
      <c r="Q217" s="80"/>
      <c r="R217" s="80"/>
      <c r="S217" s="80"/>
      <c r="T217" s="81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T217" s="15" t="s">
        <v>156</v>
      </c>
      <c r="AU217" s="15" t="s">
        <v>127</v>
      </c>
    </row>
    <row r="218" s="2" customFormat="1" ht="24.15" customHeight="1">
      <c r="A218" s="36"/>
      <c r="B218" s="166"/>
      <c r="C218" s="196" t="s">
        <v>320</v>
      </c>
      <c r="D218" s="196" t="s">
        <v>149</v>
      </c>
      <c r="E218" s="197" t="s">
        <v>321</v>
      </c>
      <c r="F218" s="198" t="s">
        <v>322</v>
      </c>
      <c r="G218" s="199" t="s">
        <v>152</v>
      </c>
      <c r="H218" s="200">
        <v>2</v>
      </c>
      <c r="I218" s="201"/>
      <c r="J218" s="200">
        <f>ROUND(I218*H218,3)</f>
        <v>0</v>
      </c>
      <c r="K218" s="202"/>
      <c r="L218" s="203"/>
      <c r="M218" s="204" t="s">
        <v>1</v>
      </c>
      <c r="N218" s="205" t="s">
        <v>41</v>
      </c>
      <c r="O218" s="80"/>
      <c r="P218" s="206">
        <f>O218*H218</f>
        <v>0</v>
      </c>
      <c r="Q218" s="206">
        <v>0</v>
      </c>
      <c r="R218" s="206">
        <f>Q218*H218</f>
        <v>0</v>
      </c>
      <c r="S218" s="206">
        <v>0</v>
      </c>
      <c r="T218" s="207">
        <f>S218*H218</f>
        <v>0</v>
      </c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R218" s="208" t="s">
        <v>323</v>
      </c>
      <c r="AT218" s="208" t="s">
        <v>149</v>
      </c>
      <c r="AU218" s="208" t="s">
        <v>127</v>
      </c>
      <c r="AY218" s="15" t="s">
        <v>148</v>
      </c>
      <c r="BE218" s="126">
        <f>IF(N218="základná",J218,0)</f>
        <v>0</v>
      </c>
      <c r="BF218" s="126">
        <f>IF(N218="znížená",J218,0)</f>
        <v>0</v>
      </c>
      <c r="BG218" s="126">
        <f>IF(N218="zákl. prenesená",J218,0)</f>
        <v>0</v>
      </c>
      <c r="BH218" s="126">
        <f>IF(N218="zníž. prenesená",J218,0)</f>
        <v>0</v>
      </c>
      <c r="BI218" s="126">
        <f>IF(N218="nulová",J218,0)</f>
        <v>0</v>
      </c>
      <c r="BJ218" s="15" t="s">
        <v>127</v>
      </c>
      <c r="BK218" s="209">
        <f>ROUND(I218*H218,3)</f>
        <v>0</v>
      </c>
      <c r="BL218" s="15" t="s">
        <v>324</v>
      </c>
      <c r="BM218" s="208" t="s">
        <v>325</v>
      </c>
    </row>
    <row r="219" s="2" customFormat="1" ht="16.5" customHeight="1">
      <c r="A219" s="36"/>
      <c r="B219" s="166"/>
      <c r="C219" s="196" t="s">
        <v>326</v>
      </c>
      <c r="D219" s="196" t="s">
        <v>149</v>
      </c>
      <c r="E219" s="197" t="s">
        <v>327</v>
      </c>
      <c r="F219" s="198" t="s">
        <v>328</v>
      </c>
      <c r="G219" s="199" t="s">
        <v>152</v>
      </c>
      <c r="H219" s="200">
        <v>2</v>
      </c>
      <c r="I219" s="201"/>
      <c r="J219" s="200">
        <f>ROUND(I219*H219,3)</f>
        <v>0</v>
      </c>
      <c r="K219" s="202"/>
      <c r="L219" s="203"/>
      <c r="M219" s="204" t="s">
        <v>1</v>
      </c>
      <c r="N219" s="205" t="s">
        <v>41</v>
      </c>
      <c r="O219" s="80"/>
      <c r="P219" s="206">
        <f>O219*H219</f>
        <v>0</v>
      </c>
      <c r="Q219" s="206">
        <v>0</v>
      </c>
      <c r="R219" s="206">
        <f>Q219*H219</f>
        <v>0</v>
      </c>
      <c r="S219" s="206">
        <v>0</v>
      </c>
      <c r="T219" s="207">
        <f>S219*H219</f>
        <v>0</v>
      </c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R219" s="208" t="s">
        <v>323</v>
      </c>
      <c r="AT219" s="208" t="s">
        <v>149</v>
      </c>
      <c r="AU219" s="208" t="s">
        <v>127</v>
      </c>
      <c r="AY219" s="15" t="s">
        <v>148</v>
      </c>
      <c r="BE219" s="126">
        <f>IF(N219="základná",J219,0)</f>
        <v>0</v>
      </c>
      <c r="BF219" s="126">
        <f>IF(N219="znížená",J219,0)</f>
        <v>0</v>
      </c>
      <c r="BG219" s="126">
        <f>IF(N219="zákl. prenesená",J219,0)</f>
        <v>0</v>
      </c>
      <c r="BH219" s="126">
        <f>IF(N219="zníž. prenesená",J219,0)</f>
        <v>0</v>
      </c>
      <c r="BI219" s="126">
        <f>IF(N219="nulová",J219,0)</f>
        <v>0</v>
      </c>
      <c r="BJ219" s="15" t="s">
        <v>127</v>
      </c>
      <c r="BK219" s="209">
        <f>ROUND(I219*H219,3)</f>
        <v>0</v>
      </c>
      <c r="BL219" s="15" t="s">
        <v>324</v>
      </c>
      <c r="BM219" s="208" t="s">
        <v>329</v>
      </c>
    </row>
    <row r="220" s="2" customFormat="1" ht="21.75" customHeight="1">
      <c r="A220" s="36"/>
      <c r="B220" s="166"/>
      <c r="C220" s="196" t="s">
        <v>330</v>
      </c>
      <c r="D220" s="196" t="s">
        <v>149</v>
      </c>
      <c r="E220" s="197" t="s">
        <v>331</v>
      </c>
      <c r="F220" s="198" t="s">
        <v>332</v>
      </c>
      <c r="G220" s="199" t="s">
        <v>152</v>
      </c>
      <c r="H220" s="200">
        <v>2</v>
      </c>
      <c r="I220" s="201"/>
      <c r="J220" s="200">
        <f>ROUND(I220*H220,3)</f>
        <v>0</v>
      </c>
      <c r="K220" s="202"/>
      <c r="L220" s="203"/>
      <c r="M220" s="204" t="s">
        <v>1</v>
      </c>
      <c r="N220" s="205" t="s">
        <v>41</v>
      </c>
      <c r="O220" s="80"/>
      <c r="P220" s="206">
        <f>O220*H220</f>
        <v>0</v>
      </c>
      <c r="Q220" s="206">
        <v>0</v>
      </c>
      <c r="R220" s="206">
        <f>Q220*H220</f>
        <v>0</v>
      </c>
      <c r="S220" s="206">
        <v>0</v>
      </c>
      <c r="T220" s="207">
        <f>S220*H220</f>
        <v>0</v>
      </c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R220" s="208" t="s">
        <v>323</v>
      </c>
      <c r="AT220" s="208" t="s">
        <v>149</v>
      </c>
      <c r="AU220" s="208" t="s">
        <v>127</v>
      </c>
      <c r="AY220" s="15" t="s">
        <v>148</v>
      </c>
      <c r="BE220" s="126">
        <f>IF(N220="základná",J220,0)</f>
        <v>0</v>
      </c>
      <c r="BF220" s="126">
        <f>IF(N220="znížená",J220,0)</f>
        <v>0</v>
      </c>
      <c r="BG220" s="126">
        <f>IF(N220="zákl. prenesená",J220,0)</f>
        <v>0</v>
      </c>
      <c r="BH220" s="126">
        <f>IF(N220="zníž. prenesená",J220,0)</f>
        <v>0</v>
      </c>
      <c r="BI220" s="126">
        <f>IF(N220="nulová",J220,0)</f>
        <v>0</v>
      </c>
      <c r="BJ220" s="15" t="s">
        <v>127</v>
      </c>
      <c r="BK220" s="209">
        <f>ROUND(I220*H220,3)</f>
        <v>0</v>
      </c>
      <c r="BL220" s="15" t="s">
        <v>324</v>
      </c>
      <c r="BM220" s="208" t="s">
        <v>333</v>
      </c>
    </row>
    <row r="221" s="2" customFormat="1" ht="24.15" customHeight="1">
      <c r="A221" s="36"/>
      <c r="B221" s="166"/>
      <c r="C221" s="196" t="s">
        <v>334</v>
      </c>
      <c r="D221" s="196" t="s">
        <v>149</v>
      </c>
      <c r="E221" s="197" t="s">
        <v>335</v>
      </c>
      <c r="F221" s="198" t="s">
        <v>336</v>
      </c>
      <c r="G221" s="199" t="s">
        <v>152</v>
      </c>
      <c r="H221" s="200">
        <v>1</v>
      </c>
      <c r="I221" s="201"/>
      <c r="J221" s="200">
        <f>ROUND(I221*H221,3)</f>
        <v>0</v>
      </c>
      <c r="K221" s="202"/>
      <c r="L221" s="203"/>
      <c r="M221" s="204" t="s">
        <v>1</v>
      </c>
      <c r="N221" s="205" t="s">
        <v>41</v>
      </c>
      <c r="O221" s="80"/>
      <c r="P221" s="206">
        <f>O221*H221</f>
        <v>0</v>
      </c>
      <c r="Q221" s="206">
        <v>0.19700000000000001</v>
      </c>
      <c r="R221" s="206">
        <f>Q221*H221</f>
        <v>0.19700000000000001</v>
      </c>
      <c r="S221" s="206">
        <v>0</v>
      </c>
      <c r="T221" s="207">
        <f>S221*H221</f>
        <v>0</v>
      </c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R221" s="208" t="s">
        <v>153</v>
      </c>
      <c r="AT221" s="208" t="s">
        <v>149</v>
      </c>
      <c r="AU221" s="208" t="s">
        <v>127</v>
      </c>
      <c r="AY221" s="15" t="s">
        <v>148</v>
      </c>
      <c r="BE221" s="126">
        <f>IF(N221="základná",J221,0)</f>
        <v>0</v>
      </c>
      <c r="BF221" s="126">
        <f>IF(N221="znížená",J221,0)</f>
        <v>0</v>
      </c>
      <c r="BG221" s="126">
        <f>IF(N221="zákl. prenesená",J221,0)</f>
        <v>0</v>
      </c>
      <c r="BH221" s="126">
        <f>IF(N221="zníž. prenesená",J221,0)</f>
        <v>0</v>
      </c>
      <c r="BI221" s="126">
        <f>IF(N221="nulová",J221,0)</f>
        <v>0</v>
      </c>
      <c r="BJ221" s="15" t="s">
        <v>127</v>
      </c>
      <c r="BK221" s="209">
        <f>ROUND(I221*H221,3)</f>
        <v>0</v>
      </c>
      <c r="BL221" s="15" t="s">
        <v>154</v>
      </c>
      <c r="BM221" s="208" t="s">
        <v>337</v>
      </c>
    </row>
    <row r="222" s="2" customFormat="1">
      <c r="A222" s="36"/>
      <c r="B222" s="37"/>
      <c r="C222" s="36"/>
      <c r="D222" s="210" t="s">
        <v>156</v>
      </c>
      <c r="E222" s="36"/>
      <c r="F222" s="211" t="s">
        <v>338</v>
      </c>
      <c r="G222" s="36"/>
      <c r="H222" s="36"/>
      <c r="I222" s="167"/>
      <c r="J222" s="36"/>
      <c r="K222" s="36"/>
      <c r="L222" s="37"/>
      <c r="M222" s="212"/>
      <c r="N222" s="213"/>
      <c r="O222" s="80"/>
      <c r="P222" s="80"/>
      <c r="Q222" s="80"/>
      <c r="R222" s="80"/>
      <c r="S222" s="80"/>
      <c r="T222" s="81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T222" s="15" t="s">
        <v>156</v>
      </c>
      <c r="AU222" s="15" t="s">
        <v>127</v>
      </c>
    </row>
    <row r="223" s="2" customFormat="1" ht="16.5" customHeight="1">
      <c r="A223" s="36"/>
      <c r="B223" s="166"/>
      <c r="C223" s="196" t="s">
        <v>339</v>
      </c>
      <c r="D223" s="196" t="s">
        <v>149</v>
      </c>
      <c r="E223" s="197" t="s">
        <v>340</v>
      </c>
      <c r="F223" s="198" t="s">
        <v>341</v>
      </c>
      <c r="G223" s="199" t="s">
        <v>152</v>
      </c>
      <c r="H223" s="200">
        <v>1</v>
      </c>
      <c r="I223" s="201"/>
      <c r="J223" s="200">
        <f>ROUND(I223*H223,3)</f>
        <v>0</v>
      </c>
      <c r="K223" s="202"/>
      <c r="L223" s="203"/>
      <c r="M223" s="204" t="s">
        <v>1</v>
      </c>
      <c r="N223" s="205" t="s">
        <v>41</v>
      </c>
      <c r="O223" s="80"/>
      <c r="P223" s="206">
        <f>O223*H223</f>
        <v>0</v>
      </c>
      <c r="Q223" s="206">
        <v>0.42349999999999999</v>
      </c>
      <c r="R223" s="206">
        <f>Q223*H223</f>
        <v>0.42349999999999999</v>
      </c>
      <c r="S223" s="206">
        <v>0</v>
      </c>
      <c r="T223" s="207">
        <f>S223*H223</f>
        <v>0</v>
      </c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R223" s="208" t="s">
        <v>153</v>
      </c>
      <c r="AT223" s="208" t="s">
        <v>149</v>
      </c>
      <c r="AU223" s="208" t="s">
        <v>127</v>
      </c>
      <c r="AY223" s="15" t="s">
        <v>148</v>
      </c>
      <c r="BE223" s="126">
        <f>IF(N223="základná",J223,0)</f>
        <v>0</v>
      </c>
      <c r="BF223" s="126">
        <f>IF(N223="znížená",J223,0)</f>
        <v>0</v>
      </c>
      <c r="BG223" s="126">
        <f>IF(N223="zákl. prenesená",J223,0)</f>
        <v>0</v>
      </c>
      <c r="BH223" s="126">
        <f>IF(N223="zníž. prenesená",J223,0)</f>
        <v>0</v>
      </c>
      <c r="BI223" s="126">
        <f>IF(N223="nulová",J223,0)</f>
        <v>0</v>
      </c>
      <c r="BJ223" s="15" t="s">
        <v>127</v>
      </c>
      <c r="BK223" s="209">
        <f>ROUND(I223*H223,3)</f>
        <v>0</v>
      </c>
      <c r="BL223" s="15" t="s">
        <v>154</v>
      </c>
      <c r="BM223" s="208" t="s">
        <v>342</v>
      </c>
    </row>
    <row r="224" s="2" customFormat="1">
      <c r="A224" s="36"/>
      <c r="B224" s="37"/>
      <c r="C224" s="36"/>
      <c r="D224" s="210" t="s">
        <v>156</v>
      </c>
      <c r="E224" s="36"/>
      <c r="F224" s="211" t="s">
        <v>343</v>
      </c>
      <c r="G224" s="36"/>
      <c r="H224" s="36"/>
      <c r="I224" s="167"/>
      <c r="J224" s="36"/>
      <c r="K224" s="36"/>
      <c r="L224" s="37"/>
      <c r="M224" s="212"/>
      <c r="N224" s="213"/>
      <c r="O224" s="80"/>
      <c r="P224" s="80"/>
      <c r="Q224" s="80"/>
      <c r="R224" s="80"/>
      <c r="S224" s="80"/>
      <c r="T224" s="81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T224" s="15" t="s">
        <v>156</v>
      </c>
      <c r="AU224" s="15" t="s">
        <v>127</v>
      </c>
    </row>
    <row r="225" s="2" customFormat="1" ht="24.15" customHeight="1">
      <c r="A225" s="36"/>
      <c r="B225" s="166"/>
      <c r="C225" s="196" t="s">
        <v>344</v>
      </c>
      <c r="D225" s="196" t="s">
        <v>149</v>
      </c>
      <c r="E225" s="197" t="s">
        <v>345</v>
      </c>
      <c r="F225" s="198" t="s">
        <v>346</v>
      </c>
      <c r="G225" s="199" t="s">
        <v>152</v>
      </c>
      <c r="H225" s="200">
        <v>2</v>
      </c>
      <c r="I225" s="201"/>
      <c r="J225" s="200">
        <f>ROUND(I225*H225,3)</f>
        <v>0</v>
      </c>
      <c r="K225" s="202"/>
      <c r="L225" s="203"/>
      <c r="M225" s="204" t="s">
        <v>1</v>
      </c>
      <c r="N225" s="205" t="s">
        <v>41</v>
      </c>
      <c r="O225" s="80"/>
      <c r="P225" s="206">
        <f>O225*H225</f>
        <v>0</v>
      </c>
      <c r="Q225" s="206">
        <v>0</v>
      </c>
      <c r="R225" s="206">
        <f>Q225*H225</f>
        <v>0</v>
      </c>
      <c r="S225" s="206">
        <v>0</v>
      </c>
      <c r="T225" s="207">
        <f>S225*H225</f>
        <v>0</v>
      </c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R225" s="208" t="s">
        <v>153</v>
      </c>
      <c r="AT225" s="208" t="s">
        <v>149</v>
      </c>
      <c r="AU225" s="208" t="s">
        <v>127</v>
      </c>
      <c r="AY225" s="15" t="s">
        <v>148</v>
      </c>
      <c r="BE225" s="126">
        <f>IF(N225="základná",J225,0)</f>
        <v>0</v>
      </c>
      <c r="BF225" s="126">
        <f>IF(N225="znížená",J225,0)</f>
        <v>0</v>
      </c>
      <c r="BG225" s="126">
        <f>IF(N225="zákl. prenesená",J225,0)</f>
        <v>0</v>
      </c>
      <c r="BH225" s="126">
        <f>IF(N225="zníž. prenesená",J225,0)</f>
        <v>0</v>
      </c>
      <c r="BI225" s="126">
        <f>IF(N225="nulová",J225,0)</f>
        <v>0</v>
      </c>
      <c r="BJ225" s="15" t="s">
        <v>127</v>
      </c>
      <c r="BK225" s="209">
        <f>ROUND(I225*H225,3)</f>
        <v>0</v>
      </c>
      <c r="BL225" s="15" t="s">
        <v>154</v>
      </c>
      <c r="BM225" s="208" t="s">
        <v>347</v>
      </c>
    </row>
    <row r="226" s="2" customFormat="1">
      <c r="A226" s="36"/>
      <c r="B226" s="37"/>
      <c r="C226" s="36"/>
      <c r="D226" s="210" t="s">
        <v>156</v>
      </c>
      <c r="E226" s="36"/>
      <c r="F226" s="211" t="s">
        <v>348</v>
      </c>
      <c r="G226" s="36"/>
      <c r="H226" s="36"/>
      <c r="I226" s="167"/>
      <c r="J226" s="36"/>
      <c r="K226" s="36"/>
      <c r="L226" s="37"/>
      <c r="M226" s="212"/>
      <c r="N226" s="213"/>
      <c r="O226" s="80"/>
      <c r="P226" s="80"/>
      <c r="Q226" s="80"/>
      <c r="R226" s="80"/>
      <c r="S226" s="80"/>
      <c r="T226" s="81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T226" s="15" t="s">
        <v>156</v>
      </c>
      <c r="AU226" s="15" t="s">
        <v>127</v>
      </c>
    </row>
    <row r="227" s="2" customFormat="1" ht="24.15" customHeight="1">
      <c r="A227" s="36"/>
      <c r="B227" s="166"/>
      <c r="C227" s="196" t="s">
        <v>349</v>
      </c>
      <c r="D227" s="196" t="s">
        <v>149</v>
      </c>
      <c r="E227" s="197" t="s">
        <v>350</v>
      </c>
      <c r="F227" s="198" t="s">
        <v>351</v>
      </c>
      <c r="G227" s="199" t="s">
        <v>152</v>
      </c>
      <c r="H227" s="200">
        <v>1</v>
      </c>
      <c r="I227" s="201"/>
      <c r="J227" s="200">
        <f>ROUND(I227*H227,3)</f>
        <v>0</v>
      </c>
      <c r="K227" s="202"/>
      <c r="L227" s="203"/>
      <c r="M227" s="204" t="s">
        <v>1</v>
      </c>
      <c r="N227" s="205" t="s">
        <v>41</v>
      </c>
      <c r="O227" s="80"/>
      <c r="P227" s="206">
        <f>O227*H227</f>
        <v>0</v>
      </c>
      <c r="Q227" s="206">
        <v>0</v>
      </c>
      <c r="R227" s="206">
        <f>Q227*H227</f>
        <v>0</v>
      </c>
      <c r="S227" s="206">
        <v>0</v>
      </c>
      <c r="T227" s="207">
        <f>S227*H227</f>
        <v>0</v>
      </c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R227" s="208" t="s">
        <v>153</v>
      </c>
      <c r="AT227" s="208" t="s">
        <v>149</v>
      </c>
      <c r="AU227" s="208" t="s">
        <v>127</v>
      </c>
      <c r="AY227" s="15" t="s">
        <v>148</v>
      </c>
      <c r="BE227" s="126">
        <f>IF(N227="základná",J227,0)</f>
        <v>0</v>
      </c>
      <c r="BF227" s="126">
        <f>IF(N227="znížená",J227,0)</f>
        <v>0</v>
      </c>
      <c r="BG227" s="126">
        <f>IF(N227="zákl. prenesená",J227,0)</f>
        <v>0</v>
      </c>
      <c r="BH227" s="126">
        <f>IF(N227="zníž. prenesená",J227,0)</f>
        <v>0</v>
      </c>
      <c r="BI227" s="126">
        <f>IF(N227="nulová",J227,0)</f>
        <v>0</v>
      </c>
      <c r="BJ227" s="15" t="s">
        <v>127</v>
      </c>
      <c r="BK227" s="209">
        <f>ROUND(I227*H227,3)</f>
        <v>0</v>
      </c>
      <c r="BL227" s="15" t="s">
        <v>154</v>
      </c>
      <c r="BM227" s="208" t="s">
        <v>352</v>
      </c>
    </row>
    <row r="228" s="2" customFormat="1">
      <c r="A228" s="36"/>
      <c r="B228" s="37"/>
      <c r="C228" s="36"/>
      <c r="D228" s="210" t="s">
        <v>156</v>
      </c>
      <c r="E228" s="36"/>
      <c r="F228" s="211" t="s">
        <v>353</v>
      </c>
      <c r="G228" s="36"/>
      <c r="H228" s="36"/>
      <c r="I228" s="167"/>
      <c r="J228" s="36"/>
      <c r="K228" s="36"/>
      <c r="L228" s="37"/>
      <c r="M228" s="212"/>
      <c r="N228" s="213"/>
      <c r="O228" s="80"/>
      <c r="P228" s="80"/>
      <c r="Q228" s="80"/>
      <c r="R228" s="80"/>
      <c r="S228" s="80"/>
      <c r="T228" s="81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T228" s="15" t="s">
        <v>156</v>
      </c>
      <c r="AU228" s="15" t="s">
        <v>127</v>
      </c>
    </row>
    <row r="229" s="2" customFormat="1" ht="24.15" customHeight="1">
      <c r="A229" s="36"/>
      <c r="B229" s="166"/>
      <c r="C229" s="196" t="s">
        <v>354</v>
      </c>
      <c r="D229" s="196" t="s">
        <v>149</v>
      </c>
      <c r="E229" s="197" t="s">
        <v>355</v>
      </c>
      <c r="F229" s="198" t="s">
        <v>356</v>
      </c>
      <c r="G229" s="199" t="s">
        <v>152</v>
      </c>
      <c r="H229" s="200">
        <v>1</v>
      </c>
      <c r="I229" s="201"/>
      <c r="J229" s="200">
        <f>ROUND(I229*H229,3)</f>
        <v>0</v>
      </c>
      <c r="K229" s="202"/>
      <c r="L229" s="203"/>
      <c r="M229" s="204" t="s">
        <v>1</v>
      </c>
      <c r="N229" s="205" t="s">
        <v>41</v>
      </c>
      <c r="O229" s="80"/>
      <c r="P229" s="206">
        <f>O229*H229</f>
        <v>0</v>
      </c>
      <c r="Q229" s="206">
        <v>0</v>
      </c>
      <c r="R229" s="206">
        <f>Q229*H229</f>
        <v>0</v>
      </c>
      <c r="S229" s="206">
        <v>0</v>
      </c>
      <c r="T229" s="207">
        <f>S229*H229</f>
        <v>0</v>
      </c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R229" s="208" t="s">
        <v>153</v>
      </c>
      <c r="AT229" s="208" t="s">
        <v>149</v>
      </c>
      <c r="AU229" s="208" t="s">
        <v>127</v>
      </c>
      <c r="AY229" s="15" t="s">
        <v>148</v>
      </c>
      <c r="BE229" s="126">
        <f>IF(N229="základná",J229,0)</f>
        <v>0</v>
      </c>
      <c r="BF229" s="126">
        <f>IF(N229="znížená",J229,0)</f>
        <v>0</v>
      </c>
      <c r="BG229" s="126">
        <f>IF(N229="zákl. prenesená",J229,0)</f>
        <v>0</v>
      </c>
      <c r="BH229" s="126">
        <f>IF(N229="zníž. prenesená",J229,0)</f>
        <v>0</v>
      </c>
      <c r="BI229" s="126">
        <f>IF(N229="nulová",J229,0)</f>
        <v>0</v>
      </c>
      <c r="BJ229" s="15" t="s">
        <v>127</v>
      </c>
      <c r="BK229" s="209">
        <f>ROUND(I229*H229,3)</f>
        <v>0</v>
      </c>
      <c r="BL229" s="15" t="s">
        <v>154</v>
      </c>
      <c r="BM229" s="208" t="s">
        <v>357</v>
      </c>
    </row>
    <row r="230" s="2" customFormat="1">
      <c r="A230" s="36"/>
      <c r="B230" s="37"/>
      <c r="C230" s="36"/>
      <c r="D230" s="210" t="s">
        <v>156</v>
      </c>
      <c r="E230" s="36"/>
      <c r="F230" s="211" t="s">
        <v>358</v>
      </c>
      <c r="G230" s="36"/>
      <c r="H230" s="36"/>
      <c r="I230" s="167"/>
      <c r="J230" s="36"/>
      <c r="K230" s="36"/>
      <c r="L230" s="37"/>
      <c r="M230" s="212"/>
      <c r="N230" s="213"/>
      <c r="O230" s="80"/>
      <c r="P230" s="80"/>
      <c r="Q230" s="80"/>
      <c r="R230" s="80"/>
      <c r="S230" s="80"/>
      <c r="T230" s="81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T230" s="15" t="s">
        <v>156</v>
      </c>
      <c r="AU230" s="15" t="s">
        <v>127</v>
      </c>
    </row>
    <row r="231" s="2" customFormat="1" ht="24.15" customHeight="1">
      <c r="A231" s="36"/>
      <c r="B231" s="166"/>
      <c r="C231" s="196" t="s">
        <v>359</v>
      </c>
      <c r="D231" s="196" t="s">
        <v>149</v>
      </c>
      <c r="E231" s="197" t="s">
        <v>360</v>
      </c>
      <c r="F231" s="198" t="s">
        <v>361</v>
      </c>
      <c r="G231" s="199" t="s">
        <v>152</v>
      </c>
      <c r="H231" s="200">
        <v>1</v>
      </c>
      <c r="I231" s="201"/>
      <c r="J231" s="200">
        <f>ROUND(I231*H231,3)</f>
        <v>0</v>
      </c>
      <c r="K231" s="202"/>
      <c r="L231" s="203"/>
      <c r="M231" s="204" t="s">
        <v>1</v>
      </c>
      <c r="N231" s="205" t="s">
        <v>41</v>
      </c>
      <c r="O231" s="80"/>
      <c r="P231" s="206">
        <f>O231*H231</f>
        <v>0</v>
      </c>
      <c r="Q231" s="206">
        <v>0</v>
      </c>
      <c r="R231" s="206">
        <f>Q231*H231</f>
        <v>0</v>
      </c>
      <c r="S231" s="206">
        <v>0</v>
      </c>
      <c r="T231" s="207">
        <f>S231*H231</f>
        <v>0</v>
      </c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R231" s="208" t="s">
        <v>362</v>
      </c>
      <c r="AT231" s="208" t="s">
        <v>149</v>
      </c>
      <c r="AU231" s="208" t="s">
        <v>127</v>
      </c>
      <c r="AY231" s="15" t="s">
        <v>148</v>
      </c>
      <c r="BE231" s="126">
        <f>IF(N231="základná",J231,0)</f>
        <v>0</v>
      </c>
      <c r="BF231" s="126">
        <f>IF(N231="znížená",J231,0)</f>
        <v>0</v>
      </c>
      <c r="BG231" s="126">
        <f>IF(N231="zákl. prenesená",J231,0)</f>
        <v>0</v>
      </c>
      <c r="BH231" s="126">
        <f>IF(N231="zníž. prenesená",J231,0)</f>
        <v>0</v>
      </c>
      <c r="BI231" s="126">
        <f>IF(N231="nulová",J231,0)</f>
        <v>0</v>
      </c>
      <c r="BJ231" s="15" t="s">
        <v>127</v>
      </c>
      <c r="BK231" s="209">
        <f>ROUND(I231*H231,3)</f>
        <v>0</v>
      </c>
      <c r="BL231" s="15" t="s">
        <v>362</v>
      </c>
      <c r="BM231" s="208" t="s">
        <v>363</v>
      </c>
    </row>
    <row r="232" s="2" customFormat="1">
      <c r="A232" s="36"/>
      <c r="B232" s="37"/>
      <c r="C232" s="36"/>
      <c r="D232" s="210" t="s">
        <v>156</v>
      </c>
      <c r="E232" s="36"/>
      <c r="F232" s="211" t="s">
        <v>364</v>
      </c>
      <c r="G232" s="36"/>
      <c r="H232" s="36"/>
      <c r="I232" s="167"/>
      <c r="J232" s="36"/>
      <c r="K232" s="36"/>
      <c r="L232" s="37"/>
      <c r="M232" s="212"/>
      <c r="N232" s="213"/>
      <c r="O232" s="80"/>
      <c r="P232" s="80"/>
      <c r="Q232" s="80"/>
      <c r="R232" s="80"/>
      <c r="S232" s="80"/>
      <c r="T232" s="81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T232" s="15" t="s">
        <v>156</v>
      </c>
      <c r="AU232" s="15" t="s">
        <v>127</v>
      </c>
    </row>
    <row r="233" s="2" customFormat="1" ht="24.15" customHeight="1">
      <c r="A233" s="36"/>
      <c r="B233" s="166"/>
      <c r="C233" s="196" t="s">
        <v>365</v>
      </c>
      <c r="D233" s="196" t="s">
        <v>149</v>
      </c>
      <c r="E233" s="197" t="s">
        <v>366</v>
      </c>
      <c r="F233" s="198" t="s">
        <v>367</v>
      </c>
      <c r="G233" s="199" t="s">
        <v>152</v>
      </c>
      <c r="H233" s="200">
        <v>1</v>
      </c>
      <c r="I233" s="201"/>
      <c r="J233" s="200">
        <f>ROUND(I233*H233,3)</f>
        <v>0</v>
      </c>
      <c r="K233" s="202"/>
      <c r="L233" s="203"/>
      <c r="M233" s="204" t="s">
        <v>1</v>
      </c>
      <c r="N233" s="205" t="s">
        <v>41</v>
      </c>
      <c r="O233" s="80"/>
      <c r="P233" s="206">
        <f>O233*H233</f>
        <v>0</v>
      </c>
      <c r="Q233" s="206">
        <v>0</v>
      </c>
      <c r="R233" s="206">
        <f>Q233*H233</f>
        <v>0</v>
      </c>
      <c r="S233" s="206">
        <v>0</v>
      </c>
      <c r="T233" s="207">
        <f>S233*H233</f>
        <v>0</v>
      </c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R233" s="208" t="s">
        <v>153</v>
      </c>
      <c r="AT233" s="208" t="s">
        <v>149</v>
      </c>
      <c r="AU233" s="208" t="s">
        <v>127</v>
      </c>
      <c r="AY233" s="15" t="s">
        <v>148</v>
      </c>
      <c r="BE233" s="126">
        <f>IF(N233="základná",J233,0)</f>
        <v>0</v>
      </c>
      <c r="BF233" s="126">
        <f>IF(N233="znížená",J233,0)</f>
        <v>0</v>
      </c>
      <c r="BG233" s="126">
        <f>IF(N233="zákl. prenesená",J233,0)</f>
        <v>0</v>
      </c>
      <c r="BH233" s="126">
        <f>IF(N233="zníž. prenesená",J233,0)</f>
        <v>0</v>
      </c>
      <c r="BI233" s="126">
        <f>IF(N233="nulová",J233,0)</f>
        <v>0</v>
      </c>
      <c r="BJ233" s="15" t="s">
        <v>127</v>
      </c>
      <c r="BK233" s="209">
        <f>ROUND(I233*H233,3)</f>
        <v>0</v>
      </c>
      <c r="BL233" s="15" t="s">
        <v>154</v>
      </c>
      <c r="BM233" s="208" t="s">
        <v>368</v>
      </c>
    </row>
    <row r="234" s="2" customFormat="1">
      <c r="A234" s="36"/>
      <c r="B234" s="37"/>
      <c r="C234" s="36"/>
      <c r="D234" s="210" t="s">
        <v>156</v>
      </c>
      <c r="E234" s="36"/>
      <c r="F234" s="211" t="s">
        <v>369</v>
      </c>
      <c r="G234" s="36"/>
      <c r="H234" s="36"/>
      <c r="I234" s="167"/>
      <c r="J234" s="36"/>
      <c r="K234" s="36"/>
      <c r="L234" s="37"/>
      <c r="M234" s="212"/>
      <c r="N234" s="213"/>
      <c r="O234" s="80"/>
      <c r="P234" s="80"/>
      <c r="Q234" s="80"/>
      <c r="R234" s="80"/>
      <c r="S234" s="80"/>
      <c r="T234" s="81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T234" s="15" t="s">
        <v>156</v>
      </c>
      <c r="AU234" s="15" t="s">
        <v>127</v>
      </c>
    </row>
    <row r="235" s="2" customFormat="1" ht="24.15" customHeight="1">
      <c r="A235" s="36"/>
      <c r="B235" s="166"/>
      <c r="C235" s="196" t="s">
        <v>370</v>
      </c>
      <c r="D235" s="196" t="s">
        <v>149</v>
      </c>
      <c r="E235" s="197" t="s">
        <v>371</v>
      </c>
      <c r="F235" s="198" t="s">
        <v>372</v>
      </c>
      <c r="G235" s="199" t="s">
        <v>152</v>
      </c>
      <c r="H235" s="200">
        <v>1</v>
      </c>
      <c r="I235" s="201"/>
      <c r="J235" s="200">
        <f>ROUND(I235*H235,3)</f>
        <v>0</v>
      </c>
      <c r="K235" s="202"/>
      <c r="L235" s="203"/>
      <c r="M235" s="204" t="s">
        <v>1</v>
      </c>
      <c r="N235" s="205" t="s">
        <v>41</v>
      </c>
      <c r="O235" s="80"/>
      <c r="P235" s="206">
        <f>O235*H235</f>
        <v>0</v>
      </c>
      <c r="Q235" s="206">
        <v>0</v>
      </c>
      <c r="R235" s="206">
        <f>Q235*H235</f>
        <v>0</v>
      </c>
      <c r="S235" s="206">
        <v>0</v>
      </c>
      <c r="T235" s="207">
        <f>S235*H235</f>
        <v>0</v>
      </c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R235" s="208" t="s">
        <v>362</v>
      </c>
      <c r="AT235" s="208" t="s">
        <v>149</v>
      </c>
      <c r="AU235" s="208" t="s">
        <v>127</v>
      </c>
      <c r="AY235" s="15" t="s">
        <v>148</v>
      </c>
      <c r="BE235" s="126">
        <f>IF(N235="základná",J235,0)</f>
        <v>0</v>
      </c>
      <c r="BF235" s="126">
        <f>IF(N235="znížená",J235,0)</f>
        <v>0</v>
      </c>
      <c r="BG235" s="126">
        <f>IF(N235="zákl. prenesená",J235,0)</f>
        <v>0</v>
      </c>
      <c r="BH235" s="126">
        <f>IF(N235="zníž. prenesená",J235,0)</f>
        <v>0</v>
      </c>
      <c r="BI235" s="126">
        <f>IF(N235="nulová",J235,0)</f>
        <v>0</v>
      </c>
      <c r="BJ235" s="15" t="s">
        <v>127</v>
      </c>
      <c r="BK235" s="209">
        <f>ROUND(I235*H235,3)</f>
        <v>0</v>
      </c>
      <c r="BL235" s="15" t="s">
        <v>362</v>
      </c>
      <c r="BM235" s="208" t="s">
        <v>373</v>
      </c>
    </row>
    <row r="236" s="2" customFormat="1" ht="24.15" customHeight="1">
      <c r="A236" s="36"/>
      <c r="B236" s="166"/>
      <c r="C236" s="196" t="s">
        <v>374</v>
      </c>
      <c r="D236" s="196" t="s">
        <v>149</v>
      </c>
      <c r="E236" s="197" t="s">
        <v>375</v>
      </c>
      <c r="F236" s="198" t="s">
        <v>376</v>
      </c>
      <c r="G236" s="199" t="s">
        <v>152</v>
      </c>
      <c r="H236" s="200">
        <v>1</v>
      </c>
      <c r="I236" s="201"/>
      <c r="J236" s="200">
        <f>ROUND(I236*H236,3)</f>
        <v>0</v>
      </c>
      <c r="K236" s="202"/>
      <c r="L236" s="203"/>
      <c r="M236" s="204" t="s">
        <v>1</v>
      </c>
      <c r="N236" s="205" t="s">
        <v>41</v>
      </c>
      <c r="O236" s="80"/>
      <c r="P236" s="206">
        <f>O236*H236</f>
        <v>0</v>
      </c>
      <c r="Q236" s="206">
        <v>0</v>
      </c>
      <c r="R236" s="206">
        <f>Q236*H236</f>
        <v>0</v>
      </c>
      <c r="S236" s="206">
        <v>0</v>
      </c>
      <c r="T236" s="207">
        <f>S236*H236</f>
        <v>0</v>
      </c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R236" s="208" t="s">
        <v>153</v>
      </c>
      <c r="AT236" s="208" t="s">
        <v>149</v>
      </c>
      <c r="AU236" s="208" t="s">
        <v>127</v>
      </c>
      <c r="AY236" s="15" t="s">
        <v>148</v>
      </c>
      <c r="BE236" s="126">
        <f>IF(N236="základná",J236,0)</f>
        <v>0</v>
      </c>
      <c r="BF236" s="126">
        <f>IF(N236="znížená",J236,0)</f>
        <v>0</v>
      </c>
      <c r="BG236" s="126">
        <f>IF(N236="zákl. prenesená",J236,0)</f>
        <v>0</v>
      </c>
      <c r="BH236" s="126">
        <f>IF(N236="zníž. prenesená",J236,0)</f>
        <v>0</v>
      </c>
      <c r="BI236" s="126">
        <f>IF(N236="nulová",J236,0)</f>
        <v>0</v>
      </c>
      <c r="BJ236" s="15" t="s">
        <v>127</v>
      </c>
      <c r="BK236" s="209">
        <f>ROUND(I236*H236,3)</f>
        <v>0</v>
      </c>
      <c r="BL236" s="15" t="s">
        <v>154</v>
      </c>
      <c r="BM236" s="208" t="s">
        <v>377</v>
      </c>
    </row>
    <row r="237" s="2" customFormat="1" ht="24.15" customHeight="1">
      <c r="A237" s="36"/>
      <c r="B237" s="166"/>
      <c r="C237" s="196" t="s">
        <v>378</v>
      </c>
      <c r="D237" s="196" t="s">
        <v>149</v>
      </c>
      <c r="E237" s="197" t="s">
        <v>379</v>
      </c>
      <c r="F237" s="198" t="s">
        <v>380</v>
      </c>
      <c r="G237" s="199" t="s">
        <v>152</v>
      </c>
      <c r="H237" s="200">
        <v>1</v>
      </c>
      <c r="I237" s="201"/>
      <c r="J237" s="200">
        <f>ROUND(I237*H237,3)</f>
        <v>0</v>
      </c>
      <c r="K237" s="202"/>
      <c r="L237" s="203"/>
      <c r="M237" s="204" t="s">
        <v>1</v>
      </c>
      <c r="N237" s="205" t="s">
        <v>41</v>
      </c>
      <c r="O237" s="80"/>
      <c r="P237" s="206">
        <f>O237*H237</f>
        <v>0</v>
      </c>
      <c r="Q237" s="206">
        <v>0</v>
      </c>
      <c r="R237" s="206">
        <f>Q237*H237</f>
        <v>0</v>
      </c>
      <c r="S237" s="206">
        <v>0</v>
      </c>
      <c r="T237" s="207">
        <f>S237*H237</f>
        <v>0</v>
      </c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R237" s="208" t="s">
        <v>362</v>
      </c>
      <c r="AT237" s="208" t="s">
        <v>149</v>
      </c>
      <c r="AU237" s="208" t="s">
        <v>127</v>
      </c>
      <c r="AY237" s="15" t="s">
        <v>148</v>
      </c>
      <c r="BE237" s="126">
        <f>IF(N237="základná",J237,0)</f>
        <v>0</v>
      </c>
      <c r="BF237" s="126">
        <f>IF(N237="znížená",J237,0)</f>
        <v>0</v>
      </c>
      <c r="BG237" s="126">
        <f>IF(N237="zákl. prenesená",J237,0)</f>
        <v>0</v>
      </c>
      <c r="BH237" s="126">
        <f>IF(N237="zníž. prenesená",J237,0)</f>
        <v>0</v>
      </c>
      <c r="BI237" s="126">
        <f>IF(N237="nulová",J237,0)</f>
        <v>0</v>
      </c>
      <c r="BJ237" s="15" t="s">
        <v>127</v>
      </c>
      <c r="BK237" s="209">
        <f>ROUND(I237*H237,3)</f>
        <v>0</v>
      </c>
      <c r="BL237" s="15" t="s">
        <v>362</v>
      </c>
      <c r="BM237" s="208" t="s">
        <v>381</v>
      </c>
    </row>
    <row r="238" s="2" customFormat="1">
      <c r="A238" s="36"/>
      <c r="B238" s="37"/>
      <c r="C238" s="36"/>
      <c r="D238" s="210" t="s">
        <v>156</v>
      </c>
      <c r="E238" s="36"/>
      <c r="F238" s="211" t="s">
        <v>382</v>
      </c>
      <c r="G238" s="36"/>
      <c r="H238" s="36"/>
      <c r="I238" s="167"/>
      <c r="J238" s="36"/>
      <c r="K238" s="36"/>
      <c r="L238" s="37"/>
      <c r="M238" s="212"/>
      <c r="N238" s="213"/>
      <c r="O238" s="80"/>
      <c r="P238" s="80"/>
      <c r="Q238" s="80"/>
      <c r="R238" s="80"/>
      <c r="S238" s="80"/>
      <c r="T238" s="81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T238" s="15" t="s">
        <v>156</v>
      </c>
      <c r="AU238" s="15" t="s">
        <v>127</v>
      </c>
    </row>
    <row r="239" s="2" customFormat="1" ht="44.25" customHeight="1">
      <c r="A239" s="36"/>
      <c r="B239" s="166"/>
      <c r="C239" s="196" t="s">
        <v>383</v>
      </c>
      <c r="D239" s="196" t="s">
        <v>149</v>
      </c>
      <c r="E239" s="197" t="s">
        <v>384</v>
      </c>
      <c r="F239" s="198" t="s">
        <v>385</v>
      </c>
      <c r="G239" s="199" t="s">
        <v>152</v>
      </c>
      <c r="H239" s="200">
        <v>1</v>
      </c>
      <c r="I239" s="201"/>
      <c r="J239" s="200">
        <f>ROUND(I239*H239,3)</f>
        <v>0</v>
      </c>
      <c r="K239" s="202"/>
      <c r="L239" s="203"/>
      <c r="M239" s="204" t="s">
        <v>1</v>
      </c>
      <c r="N239" s="205" t="s">
        <v>41</v>
      </c>
      <c r="O239" s="80"/>
      <c r="P239" s="206">
        <f>O239*H239</f>
        <v>0</v>
      </c>
      <c r="Q239" s="206">
        <v>0</v>
      </c>
      <c r="R239" s="206">
        <f>Q239*H239</f>
        <v>0</v>
      </c>
      <c r="S239" s="206">
        <v>0</v>
      </c>
      <c r="T239" s="207">
        <f>S239*H239</f>
        <v>0</v>
      </c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R239" s="208" t="s">
        <v>153</v>
      </c>
      <c r="AT239" s="208" t="s">
        <v>149</v>
      </c>
      <c r="AU239" s="208" t="s">
        <v>127</v>
      </c>
      <c r="AY239" s="15" t="s">
        <v>148</v>
      </c>
      <c r="BE239" s="126">
        <f>IF(N239="základná",J239,0)</f>
        <v>0</v>
      </c>
      <c r="BF239" s="126">
        <f>IF(N239="znížená",J239,0)</f>
        <v>0</v>
      </c>
      <c r="BG239" s="126">
        <f>IF(N239="zákl. prenesená",J239,0)</f>
        <v>0</v>
      </c>
      <c r="BH239" s="126">
        <f>IF(N239="zníž. prenesená",J239,0)</f>
        <v>0</v>
      </c>
      <c r="BI239" s="126">
        <f>IF(N239="nulová",J239,0)</f>
        <v>0</v>
      </c>
      <c r="BJ239" s="15" t="s">
        <v>127</v>
      </c>
      <c r="BK239" s="209">
        <f>ROUND(I239*H239,3)</f>
        <v>0</v>
      </c>
      <c r="BL239" s="15" t="s">
        <v>154</v>
      </c>
      <c r="BM239" s="208" t="s">
        <v>386</v>
      </c>
    </row>
    <row r="240" s="2" customFormat="1">
      <c r="A240" s="36"/>
      <c r="B240" s="37"/>
      <c r="C240" s="36"/>
      <c r="D240" s="210" t="s">
        <v>156</v>
      </c>
      <c r="E240" s="36"/>
      <c r="F240" s="211" t="s">
        <v>387</v>
      </c>
      <c r="G240" s="36"/>
      <c r="H240" s="36"/>
      <c r="I240" s="167"/>
      <c r="J240" s="36"/>
      <c r="K240" s="36"/>
      <c r="L240" s="37"/>
      <c r="M240" s="212"/>
      <c r="N240" s="213"/>
      <c r="O240" s="80"/>
      <c r="P240" s="80"/>
      <c r="Q240" s="80"/>
      <c r="R240" s="80"/>
      <c r="S240" s="80"/>
      <c r="T240" s="81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T240" s="15" t="s">
        <v>156</v>
      </c>
      <c r="AU240" s="15" t="s">
        <v>127</v>
      </c>
    </row>
    <row r="241" s="2" customFormat="1" ht="24.15" customHeight="1">
      <c r="A241" s="36"/>
      <c r="B241" s="166"/>
      <c r="C241" s="196" t="s">
        <v>388</v>
      </c>
      <c r="D241" s="196" t="s">
        <v>149</v>
      </c>
      <c r="E241" s="197" t="s">
        <v>389</v>
      </c>
      <c r="F241" s="198" t="s">
        <v>390</v>
      </c>
      <c r="G241" s="199" t="s">
        <v>152</v>
      </c>
      <c r="H241" s="200">
        <v>4</v>
      </c>
      <c r="I241" s="201"/>
      <c r="J241" s="200">
        <f>ROUND(I241*H241,3)</f>
        <v>0</v>
      </c>
      <c r="K241" s="202"/>
      <c r="L241" s="203"/>
      <c r="M241" s="204" t="s">
        <v>1</v>
      </c>
      <c r="N241" s="205" t="s">
        <v>41</v>
      </c>
      <c r="O241" s="80"/>
      <c r="P241" s="206">
        <f>O241*H241</f>
        <v>0</v>
      </c>
      <c r="Q241" s="206">
        <v>0.00012999999999999999</v>
      </c>
      <c r="R241" s="206">
        <f>Q241*H241</f>
        <v>0.00051999999999999995</v>
      </c>
      <c r="S241" s="206">
        <v>0</v>
      </c>
      <c r="T241" s="207">
        <f>S241*H241</f>
        <v>0</v>
      </c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R241" s="208" t="s">
        <v>153</v>
      </c>
      <c r="AT241" s="208" t="s">
        <v>149</v>
      </c>
      <c r="AU241" s="208" t="s">
        <v>127</v>
      </c>
      <c r="AY241" s="15" t="s">
        <v>148</v>
      </c>
      <c r="BE241" s="126">
        <f>IF(N241="základná",J241,0)</f>
        <v>0</v>
      </c>
      <c r="BF241" s="126">
        <f>IF(N241="znížená",J241,0)</f>
        <v>0</v>
      </c>
      <c r="BG241" s="126">
        <f>IF(N241="zákl. prenesená",J241,0)</f>
        <v>0</v>
      </c>
      <c r="BH241" s="126">
        <f>IF(N241="zníž. prenesená",J241,0)</f>
        <v>0</v>
      </c>
      <c r="BI241" s="126">
        <f>IF(N241="nulová",J241,0)</f>
        <v>0</v>
      </c>
      <c r="BJ241" s="15" t="s">
        <v>127</v>
      </c>
      <c r="BK241" s="209">
        <f>ROUND(I241*H241,3)</f>
        <v>0</v>
      </c>
      <c r="BL241" s="15" t="s">
        <v>154</v>
      </c>
      <c r="BM241" s="208" t="s">
        <v>391</v>
      </c>
    </row>
    <row r="242" s="2" customFormat="1">
      <c r="A242" s="36"/>
      <c r="B242" s="37"/>
      <c r="C242" s="36"/>
      <c r="D242" s="210" t="s">
        <v>156</v>
      </c>
      <c r="E242" s="36"/>
      <c r="F242" s="211" t="s">
        <v>392</v>
      </c>
      <c r="G242" s="36"/>
      <c r="H242" s="36"/>
      <c r="I242" s="167"/>
      <c r="J242" s="36"/>
      <c r="K242" s="36"/>
      <c r="L242" s="37"/>
      <c r="M242" s="212"/>
      <c r="N242" s="213"/>
      <c r="O242" s="80"/>
      <c r="P242" s="80"/>
      <c r="Q242" s="80"/>
      <c r="R242" s="80"/>
      <c r="S242" s="80"/>
      <c r="T242" s="81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T242" s="15" t="s">
        <v>156</v>
      </c>
      <c r="AU242" s="15" t="s">
        <v>127</v>
      </c>
    </row>
    <row r="243" s="2" customFormat="1" ht="24.15" customHeight="1">
      <c r="A243" s="36"/>
      <c r="B243" s="166"/>
      <c r="C243" s="196" t="s">
        <v>393</v>
      </c>
      <c r="D243" s="196" t="s">
        <v>149</v>
      </c>
      <c r="E243" s="197" t="s">
        <v>394</v>
      </c>
      <c r="F243" s="198" t="s">
        <v>395</v>
      </c>
      <c r="G243" s="199" t="s">
        <v>152</v>
      </c>
      <c r="H243" s="200">
        <v>1</v>
      </c>
      <c r="I243" s="201"/>
      <c r="J243" s="200">
        <f>ROUND(I243*H243,3)</f>
        <v>0</v>
      </c>
      <c r="K243" s="202"/>
      <c r="L243" s="203"/>
      <c r="M243" s="204" t="s">
        <v>1</v>
      </c>
      <c r="N243" s="205" t="s">
        <v>41</v>
      </c>
      <c r="O243" s="80"/>
      <c r="P243" s="206">
        <f>O243*H243</f>
        <v>0</v>
      </c>
      <c r="Q243" s="206">
        <v>0.00012999999999999999</v>
      </c>
      <c r="R243" s="206">
        <f>Q243*H243</f>
        <v>0.00012999999999999999</v>
      </c>
      <c r="S243" s="206">
        <v>0</v>
      </c>
      <c r="T243" s="207">
        <f>S243*H243</f>
        <v>0</v>
      </c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R243" s="208" t="s">
        <v>153</v>
      </c>
      <c r="AT243" s="208" t="s">
        <v>149</v>
      </c>
      <c r="AU243" s="208" t="s">
        <v>127</v>
      </c>
      <c r="AY243" s="15" t="s">
        <v>148</v>
      </c>
      <c r="BE243" s="126">
        <f>IF(N243="základná",J243,0)</f>
        <v>0</v>
      </c>
      <c r="BF243" s="126">
        <f>IF(N243="znížená",J243,0)</f>
        <v>0</v>
      </c>
      <c r="BG243" s="126">
        <f>IF(N243="zákl. prenesená",J243,0)</f>
        <v>0</v>
      </c>
      <c r="BH243" s="126">
        <f>IF(N243="zníž. prenesená",J243,0)</f>
        <v>0</v>
      </c>
      <c r="BI243" s="126">
        <f>IF(N243="nulová",J243,0)</f>
        <v>0</v>
      </c>
      <c r="BJ243" s="15" t="s">
        <v>127</v>
      </c>
      <c r="BK243" s="209">
        <f>ROUND(I243*H243,3)</f>
        <v>0</v>
      </c>
      <c r="BL243" s="15" t="s">
        <v>154</v>
      </c>
      <c r="BM243" s="208" t="s">
        <v>396</v>
      </c>
    </row>
    <row r="244" s="2" customFormat="1">
      <c r="A244" s="36"/>
      <c r="B244" s="37"/>
      <c r="C244" s="36"/>
      <c r="D244" s="210" t="s">
        <v>156</v>
      </c>
      <c r="E244" s="36"/>
      <c r="F244" s="211" t="s">
        <v>397</v>
      </c>
      <c r="G244" s="36"/>
      <c r="H244" s="36"/>
      <c r="I244" s="167"/>
      <c r="J244" s="36"/>
      <c r="K244" s="36"/>
      <c r="L244" s="37"/>
      <c r="M244" s="212"/>
      <c r="N244" s="213"/>
      <c r="O244" s="80"/>
      <c r="P244" s="80"/>
      <c r="Q244" s="80"/>
      <c r="R244" s="80"/>
      <c r="S244" s="80"/>
      <c r="T244" s="81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T244" s="15" t="s">
        <v>156</v>
      </c>
      <c r="AU244" s="15" t="s">
        <v>127</v>
      </c>
    </row>
    <row r="245" s="2" customFormat="1" ht="24.15" customHeight="1">
      <c r="A245" s="36"/>
      <c r="B245" s="166"/>
      <c r="C245" s="196" t="s">
        <v>398</v>
      </c>
      <c r="D245" s="196" t="s">
        <v>149</v>
      </c>
      <c r="E245" s="197" t="s">
        <v>399</v>
      </c>
      <c r="F245" s="198" t="s">
        <v>400</v>
      </c>
      <c r="G245" s="199" t="s">
        <v>152</v>
      </c>
      <c r="H245" s="200">
        <v>12</v>
      </c>
      <c r="I245" s="201"/>
      <c r="J245" s="200">
        <f>ROUND(I245*H245,3)</f>
        <v>0</v>
      </c>
      <c r="K245" s="202"/>
      <c r="L245" s="203"/>
      <c r="M245" s="204" t="s">
        <v>1</v>
      </c>
      <c r="N245" s="205" t="s">
        <v>41</v>
      </c>
      <c r="O245" s="80"/>
      <c r="P245" s="206">
        <f>O245*H245</f>
        <v>0</v>
      </c>
      <c r="Q245" s="206">
        <v>0.00012999999999999999</v>
      </c>
      <c r="R245" s="206">
        <f>Q245*H245</f>
        <v>0.0015599999999999998</v>
      </c>
      <c r="S245" s="206">
        <v>0</v>
      </c>
      <c r="T245" s="207">
        <f>S245*H245</f>
        <v>0</v>
      </c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R245" s="208" t="s">
        <v>153</v>
      </c>
      <c r="AT245" s="208" t="s">
        <v>149</v>
      </c>
      <c r="AU245" s="208" t="s">
        <v>127</v>
      </c>
      <c r="AY245" s="15" t="s">
        <v>148</v>
      </c>
      <c r="BE245" s="126">
        <f>IF(N245="základná",J245,0)</f>
        <v>0</v>
      </c>
      <c r="BF245" s="126">
        <f>IF(N245="znížená",J245,0)</f>
        <v>0</v>
      </c>
      <c r="BG245" s="126">
        <f>IF(N245="zákl. prenesená",J245,0)</f>
        <v>0</v>
      </c>
      <c r="BH245" s="126">
        <f>IF(N245="zníž. prenesená",J245,0)</f>
        <v>0</v>
      </c>
      <c r="BI245" s="126">
        <f>IF(N245="nulová",J245,0)</f>
        <v>0</v>
      </c>
      <c r="BJ245" s="15" t="s">
        <v>127</v>
      </c>
      <c r="BK245" s="209">
        <f>ROUND(I245*H245,3)</f>
        <v>0</v>
      </c>
      <c r="BL245" s="15" t="s">
        <v>154</v>
      </c>
      <c r="BM245" s="208" t="s">
        <v>401</v>
      </c>
    </row>
    <row r="246" s="2" customFormat="1">
      <c r="A246" s="36"/>
      <c r="B246" s="37"/>
      <c r="C246" s="36"/>
      <c r="D246" s="210" t="s">
        <v>156</v>
      </c>
      <c r="E246" s="36"/>
      <c r="F246" s="211" t="s">
        <v>402</v>
      </c>
      <c r="G246" s="36"/>
      <c r="H246" s="36"/>
      <c r="I246" s="167"/>
      <c r="J246" s="36"/>
      <c r="K246" s="36"/>
      <c r="L246" s="37"/>
      <c r="M246" s="212"/>
      <c r="N246" s="213"/>
      <c r="O246" s="80"/>
      <c r="P246" s="80"/>
      <c r="Q246" s="80"/>
      <c r="R246" s="80"/>
      <c r="S246" s="80"/>
      <c r="T246" s="81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T246" s="15" t="s">
        <v>156</v>
      </c>
      <c r="AU246" s="15" t="s">
        <v>127</v>
      </c>
    </row>
    <row r="247" s="2" customFormat="1" ht="16.5" customHeight="1">
      <c r="A247" s="36"/>
      <c r="B247" s="166"/>
      <c r="C247" s="196" t="s">
        <v>403</v>
      </c>
      <c r="D247" s="196" t="s">
        <v>149</v>
      </c>
      <c r="E247" s="197" t="s">
        <v>404</v>
      </c>
      <c r="F247" s="198" t="s">
        <v>405</v>
      </c>
      <c r="G247" s="199" t="s">
        <v>152</v>
      </c>
      <c r="H247" s="200">
        <v>12</v>
      </c>
      <c r="I247" s="201"/>
      <c r="J247" s="200">
        <f>ROUND(I247*H247,3)</f>
        <v>0</v>
      </c>
      <c r="K247" s="202"/>
      <c r="L247" s="203"/>
      <c r="M247" s="204" t="s">
        <v>1</v>
      </c>
      <c r="N247" s="205" t="s">
        <v>41</v>
      </c>
      <c r="O247" s="80"/>
      <c r="P247" s="206">
        <f>O247*H247</f>
        <v>0</v>
      </c>
      <c r="Q247" s="206">
        <v>0.00012999999999999999</v>
      </c>
      <c r="R247" s="206">
        <f>Q247*H247</f>
        <v>0.0015599999999999998</v>
      </c>
      <c r="S247" s="206">
        <v>0</v>
      </c>
      <c r="T247" s="207">
        <f>S247*H247</f>
        <v>0</v>
      </c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R247" s="208" t="s">
        <v>153</v>
      </c>
      <c r="AT247" s="208" t="s">
        <v>149</v>
      </c>
      <c r="AU247" s="208" t="s">
        <v>127</v>
      </c>
      <c r="AY247" s="15" t="s">
        <v>148</v>
      </c>
      <c r="BE247" s="126">
        <f>IF(N247="základná",J247,0)</f>
        <v>0</v>
      </c>
      <c r="BF247" s="126">
        <f>IF(N247="znížená",J247,0)</f>
        <v>0</v>
      </c>
      <c r="BG247" s="126">
        <f>IF(N247="zákl. prenesená",J247,0)</f>
        <v>0</v>
      </c>
      <c r="BH247" s="126">
        <f>IF(N247="zníž. prenesená",J247,0)</f>
        <v>0</v>
      </c>
      <c r="BI247" s="126">
        <f>IF(N247="nulová",J247,0)</f>
        <v>0</v>
      </c>
      <c r="BJ247" s="15" t="s">
        <v>127</v>
      </c>
      <c r="BK247" s="209">
        <f>ROUND(I247*H247,3)</f>
        <v>0</v>
      </c>
      <c r="BL247" s="15" t="s">
        <v>154</v>
      </c>
      <c r="BM247" s="208" t="s">
        <v>406</v>
      </c>
    </row>
    <row r="248" s="2" customFormat="1">
      <c r="A248" s="36"/>
      <c r="B248" s="37"/>
      <c r="C248" s="36"/>
      <c r="D248" s="210" t="s">
        <v>156</v>
      </c>
      <c r="E248" s="36"/>
      <c r="F248" s="211" t="s">
        <v>407</v>
      </c>
      <c r="G248" s="36"/>
      <c r="H248" s="36"/>
      <c r="I248" s="167"/>
      <c r="J248" s="36"/>
      <c r="K248" s="36"/>
      <c r="L248" s="37"/>
      <c r="M248" s="212"/>
      <c r="N248" s="213"/>
      <c r="O248" s="80"/>
      <c r="P248" s="80"/>
      <c r="Q248" s="80"/>
      <c r="R248" s="80"/>
      <c r="S248" s="80"/>
      <c r="T248" s="81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T248" s="15" t="s">
        <v>156</v>
      </c>
      <c r="AU248" s="15" t="s">
        <v>127</v>
      </c>
    </row>
    <row r="249" s="2" customFormat="1" ht="21.75" customHeight="1">
      <c r="A249" s="36"/>
      <c r="B249" s="166"/>
      <c r="C249" s="196" t="s">
        <v>408</v>
      </c>
      <c r="D249" s="196" t="s">
        <v>149</v>
      </c>
      <c r="E249" s="197" t="s">
        <v>409</v>
      </c>
      <c r="F249" s="198" t="s">
        <v>410</v>
      </c>
      <c r="G249" s="199" t="s">
        <v>152</v>
      </c>
      <c r="H249" s="200">
        <v>6</v>
      </c>
      <c r="I249" s="201"/>
      <c r="J249" s="200">
        <f>ROUND(I249*H249,3)</f>
        <v>0</v>
      </c>
      <c r="K249" s="202"/>
      <c r="L249" s="203"/>
      <c r="M249" s="204" t="s">
        <v>1</v>
      </c>
      <c r="N249" s="205" t="s">
        <v>41</v>
      </c>
      <c r="O249" s="80"/>
      <c r="P249" s="206">
        <f>O249*H249</f>
        <v>0</v>
      </c>
      <c r="Q249" s="206">
        <v>0.00012999999999999999</v>
      </c>
      <c r="R249" s="206">
        <f>Q249*H249</f>
        <v>0.00077999999999999988</v>
      </c>
      <c r="S249" s="206">
        <v>0</v>
      </c>
      <c r="T249" s="207">
        <f>S249*H249</f>
        <v>0</v>
      </c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R249" s="208" t="s">
        <v>153</v>
      </c>
      <c r="AT249" s="208" t="s">
        <v>149</v>
      </c>
      <c r="AU249" s="208" t="s">
        <v>127</v>
      </c>
      <c r="AY249" s="15" t="s">
        <v>148</v>
      </c>
      <c r="BE249" s="126">
        <f>IF(N249="základná",J249,0)</f>
        <v>0</v>
      </c>
      <c r="BF249" s="126">
        <f>IF(N249="znížená",J249,0)</f>
        <v>0</v>
      </c>
      <c r="BG249" s="126">
        <f>IF(N249="zákl. prenesená",J249,0)</f>
        <v>0</v>
      </c>
      <c r="BH249" s="126">
        <f>IF(N249="zníž. prenesená",J249,0)</f>
        <v>0</v>
      </c>
      <c r="BI249" s="126">
        <f>IF(N249="nulová",J249,0)</f>
        <v>0</v>
      </c>
      <c r="BJ249" s="15" t="s">
        <v>127</v>
      </c>
      <c r="BK249" s="209">
        <f>ROUND(I249*H249,3)</f>
        <v>0</v>
      </c>
      <c r="BL249" s="15" t="s">
        <v>154</v>
      </c>
      <c r="BM249" s="208" t="s">
        <v>411</v>
      </c>
    </row>
    <row r="250" s="2" customFormat="1">
      <c r="A250" s="36"/>
      <c r="B250" s="37"/>
      <c r="C250" s="36"/>
      <c r="D250" s="210" t="s">
        <v>156</v>
      </c>
      <c r="E250" s="36"/>
      <c r="F250" s="211" t="s">
        <v>412</v>
      </c>
      <c r="G250" s="36"/>
      <c r="H250" s="36"/>
      <c r="I250" s="167"/>
      <c r="J250" s="36"/>
      <c r="K250" s="36"/>
      <c r="L250" s="37"/>
      <c r="M250" s="212"/>
      <c r="N250" s="213"/>
      <c r="O250" s="80"/>
      <c r="P250" s="80"/>
      <c r="Q250" s="80"/>
      <c r="R250" s="80"/>
      <c r="S250" s="80"/>
      <c r="T250" s="81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T250" s="15" t="s">
        <v>156</v>
      </c>
      <c r="AU250" s="15" t="s">
        <v>127</v>
      </c>
    </row>
    <row r="251" s="2" customFormat="1" ht="24.15" customHeight="1">
      <c r="A251" s="36"/>
      <c r="B251" s="166"/>
      <c r="C251" s="196" t="s">
        <v>413</v>
      </c>
      <c r="D251" s="196" t="s">
        <v>149</v>
      </c>
      <c r="E251" s="197" t="s">
        <v>414</v>
      </c>
      <c r="F251" s="198" t="s">
        <v>415</v>
      </c>
      <c r="G251" s="199" t="s">
        <v>152</v>
      </c>
      <c r="H251" s="200">
        <v>12</v>
      </c>
      <c r="I251" s="201"/>
      <c r="J251" s="200">
        <f>ROUND(I251*H251,3)</f>
        <v>0</v>
      </c>
      <c r="K251" s="202"/>
      <c r="L251" s="203"/>
      <c r="M251" s="204" t="s">
        <v>1</v>
      </c>
      <c r="N251" s="205" t="s">
        <v>41</v>
      </c>
      <c r="O251" s="80"/>
      <c r="P251" s="206">
        <f>O251*H251</f>
        <v>0</v>
      </c>
      <c r="Q251" s="206">
        <v>0.00012999999999999999</v>
      </c>
      <c r="R251" s="206">
        <f>Q251*H251</f>
        <v>0.0015599999999999998</v>
      </c>
      <c r="S251" s="206">
        <v>0</v>
      </c>
      <c r="T251" s="207">
        <f>S251*H251</f>
        <v>0</v>
      </c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R251" s="208" t="s">
        <v>153</v>
      </c>
      <c r="AT251" s="208" t="s">
        <v>149</v>
      </c>
      <c r="AU251" s="208" t="s">
        <v>127</v>
      </c>
      <c r="AY251" s="15" t="s">
        <v>148</v>
      </c>
      <c r="BE251" s="126">
        <f>IF(N251="základná",J251,0)</f>
        <v>0</v>
      </c>
      <c r="BF251" s="126">
        <f>IF(N251="znížená",J251,0)</f>
        <v>0</v>
      </c>
      <c r="BG251" s="126">
        <f>IF(N251="zákl. prenesená",J251,0)</f>
        <v>0</v>
      </c>
      <c r="BH251" s="126">
        <f>IF(N251="zníž. prenesená",J251,0)</f>
        <v>0</v>
      </c>
      <c r="BI251" s="126">
        <f>IF(N251="nulová",J251,0)</f>
        <v>0</v>
      </c>
      <c r="BJ251" s="15" t="s">
        <v>127</v>
      </c>
      <c r="BK251" s="209">
        <f>ROUND(I251*H251,3)</f>
        <v>0</v>
      </c>
      <c r="BL251" s="15" t="s">
        <v>154</v>
      </c>
      <c r="BM251" s="208" t="s">
        <v>416</v>
      </c>
    </row>
    <row r="252" s="2" customFormat="1">
      <c r="A252" s="36"/>
      <c r="B252" s="37"/>
      <c r="C252" s="36"/>
      <c r="D252" s="210" t="s">
        <v>156</v>
      </c>
      <c r="E252" s="36"/>
      <c r="F252" s="211" t="s">
        <v>417</v>
      </c>
      <c r="G252" s="36"/>
      <c r="H252" s="36"/>
      <c r="I252" s="167"/>
      <c r="J252" s="36"/>
      <c r="K252" s="36"/>
      <c r="L252" s="37"/>
      <c r="M252" s="212"/>
      <c r="N252" s="213"/>
      <c r="O252" s="80"/>
      <c r="P252" s="80"/>
      <c r="Q252" s="80"/>
      <c r="R252" s="80"/>
      <c r="S252" s="80"/>
      <c r="T252" s="81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T252" s="15" t="s">
        <v>156</v>
      </c>
      <c r="AU252" s="15" t="s">
        <v>127</v>
      </c>
    </row>
    <row r="253" s="12" customFormat="1" ht="22.8" customHeight="1">
      <c r="A253" s="12"/>
      <c r="B253" s="185"/>
      <c r="C253" s="12"/>
      <c r="D253" s="186" t="s">
        <v>74</v>
      </c>
      <c r="E253" s="214" t="s">
        <v>418</v>
      </c>
      <c r="F253" s="214" t="s">
        <v>419</v>
      </c>
      <c r="G253" s="12"/>
      <c r="H253" s="12"/>
      <c r="I253" s="188"/>
      <c r="J253" s="215">
        <f>BK253</f>
        <v>0</v>
      </c>
      <c r="K253" s="12"/>
      <c r="L253" s="185"/>
      <c r="M253" s="190"/>
      <c r="N253" s="191"/>
      <c r="O253" s="191"/>
      <c r="P253" s="192">
        <f>SUM(P254:P255)</f>
        <v>0</v>
      </c>
      <c r="Q253" s="191"/>
      <c r="R253" s="192">
        <f>SUM(R254:R255)</f>
        <v>0</v>
      </c>
      <c r="S253" s="191"/>
      <c r="T253" s="193">
        <f>SUM(T254:T255)</f>
        <v>0</v>
      </c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R253" s="186" t="s">
        <v>162</v>
      </c>
      <c r="AT253" s="194" t="s">
        <v>74</v>
      </c>
      <c r="AU253" s="194" t="s">
        <v>83</v>
      </c>
      <c r="AY253" s="186" t="s">
        <v>148</v>
      </c>
      <c r="BK253" s="195">
        <f>SUM(BK254:BK255)</f>
        <v>0</v>
      </c>
    </row>
    <row r="254" s="2" customFormat="1" ht="21.75" customHeight="1">
      <c r="A254" s="36"/>
      <c r="B254" s="166"/>
      <c r="C254" s="216" t="s">
        <v>420</v>
      </c>
      <c r="D254" s="216" t="s">
        <v>421</v>
      </c>
      <c r="E254" s="217" t="s">
        <v>422</v>
      </c>
      <c r="F254" s="218" t="s">
        <v>423</v>
      </c>
      <c r="G254" s="219" t="s">
        <v>152</v>
      </c>
      <c r="H254" s="220">
        <v>1</v>
      </c>
      <c r="I254" s="221"/>
      <c r="J254" s="220">
        <f>ROUND(I254*H254,3)</f>
        <v>0</v>
      </c>
      <c r="K254" s="222"/>
      <c r="L254" s="37"/>
      <c r="M254" s="223" t="s">
        <v>1</v>
      </c>
      <c r="N254" s="224" t="s">
        <v>41</v>
      </c>
      <c r="O254" s="80"/>
      <c r="P254" s="206">
        <f>O254*H254</f>
        <v>0</v>
      </c>
      <c r="Q254" s="206">
        <v>0</v>
      </c>
      <c r="R254" s="206">
        <f>Q254*H254</f>
        <v>0</v>
      </c>
      <c r="S254" s="206">
        <v>0</v>
      </c>
      <c r="T254" s="207">
        <f>S254*H254</f>
        <v>0</v>
      </c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R254" s="208" t="s">
        <v>324</v>
      </c>
      <c r="AT254" s="208" t="s">
        <v>421</v>
      </c>
      <c r="AU254" s="208" t="s">
        <v>127</v>
      </c>
      <c r="AY254" s="15" t="s">
        <v>148</v>
      </c>
      <c r="BE254" s="126">
        <f>IF(N254="základná",J254,0)</f>
        <v>0</v>
      </c>
      <c r="BF254" s="126">
        <f>IF(N254="znížená",J254,0)</f>
        <v>0</v>
      </c>
      <c r="BG254" s="126">
        <f>IF(N254="zákl. prenesená",J254,0)</f>
        <v>0</v>
      </c>
      <c r="BH254" s="126">
        <f>IF(N254="zníž. prenesená",J254,0)</f>
        <v>0</v>
      </c>
      <c r="BI254" s="126">
        <f>IF(N254="nulová",J254,0)</f>
        <v>0</v>
      </c>
      <c r="BJ254" s="15" t="s">
        <v>127</v>
      </c>
      <c r="BK254" s="209">
        <f>ROUND(I254*H254,3)</f>
        <v>0</v>
      </c>
      <c r="BL254" s="15" t="s">
        <v>324</v>
      </c>
      <c r="BM254" s="208" t="s">
        <v>424</v>
      </c>
    </row>
    <row r="255" s="2" customFormat="1">
      <c r="A255" s="36"/>
      <c r="B255" s="37"/>
      <c r="C255" s="36"/>
      <c r="D255" s="210" t="s">
        <v>156</v>
      </c>
      <c r="E255" s="36"/>
      <c r="F255" s="211" t="s">
        <v>425</v>
      </c>
      <c r="G255" s="36"/>
      <c r="H255" s="36"/>
      <c r="I255" s="167"/>
      <c r="J255" s="36"/>
      <c r="K255" s="36"/>
      <c r="L255" s="37"/>
      <c r="M255" s="212"/>
      <c r="N255" s="213"/>
      <c r="O255" s="80"/>
      <c r="P255" s="80"/>
      <c r="Q255" s="80"/>
      <c r="R255" s="80"/>
      <c r="S255" s="80"/>
      <c r="T255" s="81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T255" s="15" t="s">
        <v>156</v>
      </c>
      <c r="AU255" s="15" t="s">
        <v>127</v>
      </c>
    </row>
    <row r="256" s="12" customFormat="1" ht="25.92" customHeight="1">
      <c r="A256" s="12"/>
      <c r="B256" s="185"/>
      <c r="C256" s="12"/>
      <c r="D256" s="186" t="s">
        <v>74</v>
      </c>
      <c r="E256" s="187" t="s">
        <v>426</v>
      </c>
      <c r="F256" s="187" t="s">
        <v>427</v>
      </c>
      <c r="G256" s="12"/>
      <c r="H256" s="12"/>
      <c r="I256" s="188"/>
      <c r="J256" s="189">
        <f>BK256</f>
        <v>0</v>
      </c>
      <c r="K256" s="12"/>
      <c r="L256" s="185"/>
      <c r="M256" s="190"/>
      <c r="N256" s="191"/>
      <c r="O256" s="191"/>
      <c r="P256" s="192">
        <f>P257+SUM(P258:P268)+P273</f>
        <v>0</v>
      </c>
      <c r="Q256" s="191"/>
      <c r="R256" s="192">
        <f>R257+SUM(R258:R268)+R273</f>
        <v>6.2225300000000008</v>
      </c>
      <c r="S256" s="191"/>
      <c r="T256" s="193">
        <f>T257+SUM(T258:T268)+T273</f>
        <v>0</v>
      </c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R256" s="186" t="s">
        <v>83</v>
      </c>
      <c r="AT256" s="194" t="s">
        <v>74</v>
      </c>
      <c r="AU256" s="194" t="s">
        <v>75</v>
      </c>
      <c r="AY256" s="186" t="s">
        <v>148</v>
      </c>
      <c r="BK256" s="195">
        <f>BK257+SUM(BK258:BK268)+BK273</f>
        <v>0</v>
      </c>
    </row>
    <row r="257" s="2" customFormat="1" ht="16.5" customHeight="1">
      <c r="A257" s="36"/>
      <c r="B257" s="166"/>
      <c r="C257" s="196" t="s">
        <v>428</v>
      </c>
      <c r="D257" s="196" t="s">
        <v>149</v>
      </c>
      <c r="E257" s="197" t="s">
        <v>429</v>
      </c>
      <c r="F257" s="198" t="s">
        <v>430</v>
      </c>
      <c r="G257" s="199" t="s">
        <v>431</v>
      </c>
      <c r="H257" s="200">
        <v>62</v>
      </c>
      <c r="I257" s="201"/>
      <c r="J257" s="200">
        <f>ROUND(I257*H257,3)</f>
        <v>0</v>
      </c>
      <c r="K257" s="202"/>
      <c r="L257" s="203"/>
      <c r="M257" s="204" t="s">
        <v>1</v>
      </c>
      <c r="N257" s="205" t="s">
        <v>41</v>
      </c>
      <c r="O257" s="80"/>
      <c r="P257" s="206">
        <f>O257*H257</f>
        <v>0</v>
      </c>
      <c r="Q257" s="206">
        <v>0</v>
      </c>
      <c r="R257" s="206">
        <f>Q257*H257</f>
        <v>0</v>
      </c>
      <c r="S257" s="206">
        <v>0</v>
      </c>
      <c r="T257" s="207">
        <f>S257*H257</f>
        <v>0</v>
      </c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R257" s="208" t="s">
        <v>153</v>
      </c>
      <c r="AT257" s="208" t="s">
        <v>149</v>
      </c>
      <c r="AU257" s="208" t="s">
        <v>83</v>
      </c>
      <c r="AY257" s="15" t="s">
        <v>148</v>
      </c>
      <c r="BE257" s="126">
        <f>IF(N257="základná",J257,0)</f>
        <v>0</v>
      </c>
      <c r="BF257" s="126">
        <f>IF(N257="znížená",J257,0)</f>
        <v>0</v>
      </c>
      <c r="BG257" s="126">
        <f>IF(N257="zákl. prenesená",J257,0)</f>
        <v>0</v>
      </c>
      <c r="BH257" s="126">
        <f>IF(N257="zníž. prenesená",J257,0)</f>
        <v>0</v>
      </c>
      <c r="BI257" s="126">
        <f>IF(N257="nulová",J257,0)</f>
        <v>0</v>
      </c>
      <c r="BJ257" s="15" t="s">
        <v>127</v>
      </c>
      <c r="BK257" s="209">
        <f>ROUND(I257*H257,3)</f>
        <v>0</v>
      </c>
      <c r="BL257" s="15" t="s">
        <v>154</v>
      </c>
      <c r="BM257" s="208" t="s">
        <v>432</v>
      </c>
    </row>
    <row r="258" s="2" customFormat="1">
      <c r="A258" s="36"/>
      <c r="B258" s="37"/>
      <c r="C258" s="36"/>
      <c r="D258" s="210" t="s">
        <v>156</v>
      </c>
      <c r="E258" s="36"/>
      <c r="F258" s="211" t="s">
        <v>433</v>
      </c>
      <c r="G258" s="36"/>
      <c r="H258" s="36"/>
      <c r="I258" s="167"/>
      <c r="J258" s="36"/>
      <c r="K258" s="36"/>
      <c r="L258" s="37"/>
      <c r="M258" s="212"/>
      <c r="N258" s="213"/>
      <c r="O258" s="80"/>
      <c r="P258" s="80"/>
      <c r="Q258" s="80"/>
      <c r="R258" s="80"/>
      <c r="S258" s="80"/>
      <c r="T258" s="81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T258" s="15" t="s">
        <v>156</v>
      </c>
      <c r="AU258" s="15" t="s">
        <v>83</v>
      </c>
    </row>
    <row r="259" s="2" customFormat="1" ht="24.15" customHeight="1">
      <c r="A259" s="36"/>
      <c r="B259" s="166"/>
      <c r="C259" s="196" t="s">
        <v>434</v>
      </c>
      <c r="D259" s="196" t="s">
        <v>149</v>
      </c>
      <c r="E259" s="197" t="s">
        <v>435</v>
      </c>
      <c r="F259" s="198" t="s">
        <v>436</v>
      </c>
      <c r="G259" s="199" t="s">
        <v>152</v>
      </c>
      <c r="H259" s="200">
        <v>1</v>
      </c>
      <c r="I259" s="201"/>
      <c r="J259" s="200">
        <f>ROUND(I259*H259,3)</f>
        <v>0</v>
      </c>
      <c r="K259" s="202"/>
      <c r="L259" s="203"/>
      <c r="M259" s="204" t="s">
        <v>1</v>
      </c>
      <c r="N259" s="205" t="s">
        <v>41</v>
      </c>
      <c r="O259" s="80"/>
      <c r="P259" s="206">
        <f>O259*H259</f>
        <v>0</v>
      </c>
      <c r="Q259" s="206">
        <v>0.59999999999999998</v>
      </c>
      <c r="R259" s="206">
        <f>Q259*H259</f>
        <v>0.59999999999999998</v>
      </c>
      <c r="S259" s="206">
        <v>0</v>
      </c>
      <c r="T259" s="207">
        <f>S259*H259</f>
        <v>0</v>
      </c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R259" s="208" t="s">
        <v>153</v>
      </c>
      <c r="AT259" s="208" t="s">
        <v>149</v>
      </c>
      <c r="AU259" s="208" t="s">
        <v>83</v>
      </c>
      <c r="AY259" s="15" t="s">
        <v>148</v>
      </c>
      <c r="BE259" s="126">
        <f>IF(N259="základná",J259,0)</f>
        <v>0</v>
      </c>
      <c r="BF259" s="126">
        <f>IF(N259="znížená",J259,0)</f>
        <v>0</v>
      </c>
      <c r="BG259" s="126">
        <f>IF(N259="zákl. prenesená",J259,0)</f>
        <v>0</v>
      </c>
      <c r="BH259" s="126">
        <f>IF(N259="zníž. prenesená",J259,0)</f>
        <v>0</v>
      </c>
      <c r="BI259" s="126">
        <f>IF(N259="nulová",J259,0)</f>
        <v>0</v>
      </c>
      <c r="BJ259" s="15" t="s">
        <v>127</v>
      </c>
      <c r="BK259" s="209">
        <f>ROUND(I259*H259,3)</f>
        <v>0</v>
      </c>
      <c r="BL259" s="15" t="s">
        <v>154</v>
      </c>
      <c r="BM259" s="208" t="s">
        <v>437</v>
      </c>
    </row>
    <row r="260" s="2" customFormat="1">
      <c r="A260" s="36"/>
      <c r="B260" s="37"/>
      <c r="C260" s="36"/>
      <c r="D260" s="210" t="s">
        <v>156</v>
      </c>
      <c r="E260" s="36"/>
      <c r="F260" s="211" t="s">
        <v>438</v>
      </c>
      <c r="G260" s="36"/>
      <c r="H260" s="36"/>
      <c r="I260" s="167"/>
      <c r="J260" s="36"/>
      <c r="K260" s="36"/>
      <c r="L260" s="37"/>
      <c r="M260" s="212"/>
      <c r="N260" s="213"/>
      <c r="O260" s="80"/>
      <c r="P260" s="80"/>
      <c r="Q260" s="80"/>
      <c r="R260" s="80"/>
      <c r="S260" s="80"/>
      <c r="T260" s="81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T260" s="15" t="s">
        <v>156</v>
      </c>
      <c r="AU260" s="15" t="s">
        <v>83</v>
      </c>
    </row>
    <row r="261" s="2" customFormat="1" ht="24.15" customHeight="1">
      <c r="A261" s="36"/>
      <c r="B261" s="166"/>
      <c r="C261" s="196" t="s">
        <v>439</v>
      </c>
      <c r="D261" s="196" t="s">
        <v>149</v>
      </c>
      <c r="E261" s="197" t="s">
        <v>440</v>
      </c>
      <c r="F261" s="198" t="s">
        <v>441</v>
      </c>
      <c r="G261" s="199" t="s">
        <v>152</v>
      </c>
      <c r="H261" s="200">
        <v>1</v>
      </c>
      <c r="I261" s="201"/>
      <c r="J261" s="200">
        <f>ROUND(I261*H261,3)</f>
        <v>0</v>
      </c>
      <c r="K261" s="202"/>
      <c r="L261" s="203"/>
      <c r="M261" s="204" t="s">
        <v>1</v>
      </c>
      <c r="N261" s="205" t="s">
        <v>41</v>
      </c>
      <c r="O261" s="80"/>
      <c r="P261" s="206">
        <f>O261*H261</f>
        <v>0</v>
      </c>
      <c r="Q261" s="206">
        <v>0.13</v>
      </c>
      <c r="R261" s="206">
        <f>Q261*H261</f>
        <v>0.13</v>
      </c>
      <c r="S261" s="206">
        <v>0</v>
      </c>
      <c r="T261" s="207">
        <f>S261*H261</f>
        <v>0</v>
      </c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R261" s="208" t="s">
        <v>153</v>
      </c>
      <c r="AT261" s="208" t="s">
        <v>149</v>
      </c>
      <c r="AU261" s="208" t="s">
        <v>83</v>
      </c>
      <c r="AY261" s="15" t="s">
        <v>148</v>
      </c>
      <c r="BE261" s="126">
        <f>IF(N261="základná",J261,0)</f>
        <v>0</v>
      </c>
      <c r="BF261" s="126">
        <f>IF(N261="znížená",J261,0)</f>
        <v>0</v>
      </c>
      <c r="BG261" s="126">
        <f>IF(N261="zákl. prenesená",J261,0)</f>
        <v>0</v>
      </c>
      <c r="BH261" s="126">
        <f>IF(N261="zníž. prenesená",J261,0)</f>
        <v>0</v>
      </c>
      <c r="BI261" s="126">
        <f>IF(N261="nulová",J261,0)</f>
        <v>0</v>
      </c>
      <c r="BJ261" s="15" t="s">
        <v>127</v>
      </c>
      <c r="BK261" s="209">
        <f>ROUND(I261*H261,3)</f>
        <v>0</v>
      </c>
      <c r="BL261" s="15" t="s">
        <v>154</v>
      </c>
      <c r="BM261" s="208" t="s">
        <v>442</v>
      </c>
    </row>
    <row r="262" s="2" customFormat="1">
      <c r="A262" s="36"/>
      <c r="B262" s="37"/>
      <c r="C262" s="36"/>
      <c r="D262" s="210" t="s">
        <v>156</v>
      </c>
      <c r="E262" s="36"/>
      <c r="F262" s="211" t="s">
        <v>443</v>
      </c>
      <c r="G262" s="36"/>
      <c r="H262" s="36"/>
      <c r="I262" s="167"/>
      <c r="J262" s="36"/>
      <c r="K262" s="36"/>
      <c r="L262" s="37"/>
      <c r="M262" s="212"/>
      <c r="N262" s="213"/>
      <c r="O262" s="80"/>
      <c r="P262" s="80"/>
      <c r="Q262" s="80"/>
      <c r="R262" s="80"/>
      <c r="S262" s="80"/>
      <c r="T262" s="81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T262" s="15" t="s">
        <v>156</v>
      </c>
      <c r="AU262" s="15" t="s">
        <v>83</v>
      </c>
    </row>
    <row r="263" s="2" customFormat="1" ht="24.15" customHeight="1">
      <c r="A263" s="36"/>
      <c r="B263" s="166"/>
      <c r="C263" s="196" t="s">
        <v>444</v>
      </c>
      <c r="D263" s="196" t="s">
        <v>149</v>
      </c>
      <c r="E263" s="197" t="s">
        <v>445</v>
      </c>
      <c r="F263" s="198" t="s">
        <v>446</v>
      </c>
      <c r="G263" s="199" t="s">
        <v>152</v>
      </c>
      <c r="H263" s="200">
        <v>2</v>
      </c>
      <c r="I263" s="201"/>
      <c r="J263" s="200">
        <f>ROUND(I263*H263,3)</f>
        <v>0</v>
      </c>
      <c r="K263" s="202"/>
      <c r="L263" s="203"/>
      <c r="M263" s="204" t="s">
        <v>1</v>
      </c>
      <c r="N263" s="205" t="s">
        <v>41</v>
      </c>
      <c r="O263" s="80"/>
      <c r="P263" s="206">
        <f>O263*H263</f>
        <v>0</v>
      </c>
      <c r="Q263" s="206">
        <v>0.59999999999999998</v>
      </c>
      <c r="R263" s="206">
        <f>Q263*H263</f>
        <v>1.2</v>
      </c>
      <c r="S263" s="206">
        <v>0</v>
      </c>
      <c r="T263" s="207">
        <f>S263*H263</f>
        <v>0</v>
      </c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R263" s="208" t="s">
        <v>153</v>
      </c>
      <c r="AT263" s="208" t="s">
        <v>149</v>
      </c>
      <c r="AU263" s="208" t="s">
        <v>83</v>
      </c>
      <c r="AY263" s="15" t="s">
        <v>148</v>
      </c>
      <c r="BE263" s="126">
        <f>IF(N263="základná",J263,0)</f>
        <v>0</v>
      </c>
      <c r="BF263" s="126">
        <f>IF(N263="znížená",J263,0)</f>
        <v>0</v>
      </c>
      <c r="BG263" s="126">
        <f>IF(N263="zákl. prenesená",J263,0)</f>
        <v>0</v>
      </c>
      <c r="BH263" s="126">
        <f>IF(N263="zníž. prenesená",J263,0)</f>
        <v>0</v>
      </c>
      <c r="BI263" s="126">
        <f>IF(N263="nulová",J263,0)</f>
        <v>0</v>
      </c>
      <c r="BJ263" s="15" t="s">
        <v>127</v>
      </c>
      <c r="BK263" s="209">
        <f>ROUND(I263*H263,3)</f>
        <v>0</v>
      </c>
      <c r="BL263" s="15" t="s">
        <v>154</v>
      </c>
      <c r="BM263" s="208" t="s">
        <v>447</v>
      </c>
    </row>
    <row r="264" s="2" customFormat="1">
      <c r="A264" s="36"/>
      <c r="B264" s="37"/>
      <c r="C264" s="36"/>
      <c r="D264" s="210" t="s">
        <v>156</v>
      </c>
      <c r="E264" s="36"/>
      <c r="F264" s="211" t="s">
        <v>448</v>
      </c>
      <c r="G264" s="36"/>
      <c r="H264" s="36"/>
      <c r="I264" s="167"/>
      <c r="J264" s="36"/>
      <c r="K264" s="36"/>
      <c r="L264" s="37"/>
      <c r="M264" s="212"/>
      <c r="N264" s="213"/>
      <c r="O264" s="80"/>
      <c r="P264" s="80"/>
      <c r="Q264" s="80"/>
      <c r="R264" s="80"/>
      <c r="S264" s="80"/>
      <c r="T264" s="81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T264" s="15" t="s">
        <v>156</v>
      </c>
      <c r="AU264" s="15" t="s">
        <v>83</v>
      </c>
    </row>
    <row r="265" s="2" customFormat="1" ht="24.15" customHeight="1">
      <c r="A265" s="36"/>
      <c r="B265" s="166"/>
      <c r="C265" s="196" t="s">
        <v>449</v>
      </c>
      <c r="D265" s="196" t="s">
        <v>149</v>
      </c>
      <c r="E265" s="197" t="s">
        <v>450</v>
      </c>
      <c r="F265" s="198" t="s">
        <v>451</v>
      </c>
      <c r="G265" s="199" t="s">
        <v>152</v>
      </c>
      <c r="H265" s="200">
        <v>6</v>
      </c>
      <c r="I265" s="201"/>
      <c r="J265" s="200">
        <f>ROUND(I265*H265,3)</f>
        <v>0</v>
      </c>
      <c r="K265" s="202"/>
      <c r="L265" s="203"/>
      <c r="M265" s="204" t="s">
        <v>1</v>
      </c>
      <c r="N265" s="205" t="s">
        <v>41</v>
      </c>
      <c r="O265" s="80"/>
      <c r="P265" s="206">
        <f>O265*H265</f>
        <v>0</v>
      </c>
      <c r="Q265" s="206">
        <v>0.14000000000000001</v>
      </c>
      <c r="R265" s="206">
        <f>Q265*H265</f>
        <v>0.84000000000000008</v>
      </c>
      <c r="S265" s="206">
        <v>0</v>
      </c>
      <c r="T265" s="207">
        <f>S265*H265</f>
        <v>0</v>
      </c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R265" s="208" t="s">
        <v>153</v>
      </c>
      <c r="AT265" s="208" t="s">
        <v>149</v>
      </c>
      <c r="AU265" s="208" t="s">
        <v>83</v>
      </c>
      <c r="AY265" s="15" t="s">
        <v>148</v>
      </c>
      <c r="BE265" s="126">
        <f>IF(N265="základná",J265,0)</f>
        <v>0</v>
      </c>
      <c r="BF265" s="126">
        <f>IF(N265="znížená",J265,0)</f>
        <v>0</v>
      </c>
      <c r="BG265" s="126">
        <f>IF(N265="zákl. prenesená",J265,0)</f>
        <v>0</v>
      </c>
      <c r="BH265" s="126">
        <f>IF(N265="zníž. prenesená",J265,0)</f>
        <v>0</v>
      </c>
      <c r="BI265" s="126">
        <f>IF(N265="nulová",J265,0)</f>
        <v>0</v>
      </c>
      <c r="BJ265" s="15" t="s">
        <v>127</v>
      </c>
      <c r="BK265" s="209">
        <f>ROUND(I265*H265,3)</f>
        <v>0</v>
      </c>
      <c r="BL265" s="15" t="s">
        <v>154</v>
      </c>
      <c r="BM265" s="208" t="s">
        <v>452</v>
      </c>
    </row>
    <row r="266" s="2" customFormat="1">
      <c r="A266" s="36"/>
      <c r="B266" s="37"/>
      <c r="C266" s="36"/>
      <c r="D266" s="210" t="s">
        <v>156</v>
      </c>
      <c r="E266" s="36"/>
      <c r="F266" s="211" t="s">
        <v>453</v>
      </c>
      <c r="G266" s="36"/>
      <c r="H266" s="36"/>
      <c r="I266" s="167"/>
      <c r="J266" s="36"/>
      <c r="K266" s="36"/>
      <c r="L266" s="37"/>
      <c r="M266" s="212"/>
      <c r="N266" s="213"/>
      <c r="O266" s="80"/>
      <c r="P266" s="80"/>
      <c r="Q266" s="80"/>
      <c r="R266" s="80"/>
      <c r="S266" s="80"/>
      <c r="T266" s="81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T266" s="15" t="s">
        <v>156</v>
      </c>
      <c r="AU266" s="15" t="s">
        <v>83</v>
      </c>
    </row>
    <row r="267" s="2" customFormat="1" ht="16.5" customHeight="1">
      <c r="A267" s="36"/>
      <c r="B267" s="166"/>
      <c r="C267" s="196" t="s">
        <v>454</v>
      </c>
      <c r="D267" s="196" t="s">
        <v>149</v>
      </c>
      <c r="E267" s="197" t="s">
        <v>455</v>
      </c>
      <c r="F267" s="198" t="s">
        <v>456</v>
      </c>
      <c r="G267" s="199" t="s">
        <v>152</v>
      </c>
      <c r="H267" s="200">
        <v>1</v>
      </c>
      <c r="I267" s="201"/>
      <c r="J267" s="200">
        <f>ROUND(I267*H267,3)</f>
        <v>0</v>
      </c>
      <c r="K267" s="202"/>
      <c r="L267" s="203"/>
      <c r="M267" s="204" t="s">
        <v>1</v>
      </c>
      <c r="N267" s="205" t="s">
        <v>41</v>
      </c>
      <c r="O267" s="80"/>
      <c r="P267" s="206">
        <f>O267*H267</f>
        <v>0</v>
      </c>
      <c r="Q267" s="206">
        <v>0</v>
      </c>
      <c r="R267" s="206">
        <f>Q267*H267</f>
        <v>0</v>
      </c>
      <c r="S267" s="206">
        <v>0</v>
      </c>
      <c r="T267" s="207">
        <f>S267*H267</f>
        <v>0</v>
      </c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R267" s="208" t="s">
        <v>323</v>
      </c>
      <c r="AT267" s="208" t="s">
        <v>149</v>
      </c>
      <c r="AU267" s="208" t="s">
        <v>83</v>
      </c>
      <c r="AY267" s="15" t="s">
        <v>148</v>
      </c>
      <c r="BE267" s="126">
        <f>IF(N267="základná",J267,0)</f>
        <v>0</v>
      </c>
      <c r="BF267" s="126">
        <f>IF(N267="znížená",J267,0)</f>
        <v>0</v>
      </c>
      <c r="BG267" s="126">
        <f>IF(N267="zákl. prenesená",J267,0)</f>
        <v>0</v>
      </c>
      <c r="BH267" s="126">
        <f>IF(N267="zníž. prenesená",J267,0)</f>
        <v>0</v>
      </c>
      <c r="BI267" s="126">
        <f>IF(N267="nulová",J267,0)</f>
        <v>0</v>
      </c>
      <c r="BJ267" s="15" t="s">
        <v>127</v>
      </c>
      <c r="BK267" s="209">
        <f>ROUND(I267*H267,3)</f>
        <v>0</v>
      </c>
      <c r="BL267" s="15" t="s">
        <v>324</v>
      </c>
      <c r="BM267" s="208" t="s">
        <v>457</v>
      </c>
    </row>
    <row r="268" s="12" customFormat="1" ht="22.8" customHeight="1">
      <c r="A268" s="12"/>
      <c r="B268" s="185"/>
      <c r="C268" s="12"/>
      <c r="D268" s="186" t="s">
        <v>74</v>
      </c>
      <c r="E268" s="214" t="s">
        <v>458</v>
      </c>
      <c r="F268" s="214" t="s">
        <v>459</v>
      </c>
      <c r="G268" s="12"/>
      <c r="H268" s="12"/>
      <c r="I268" s="188"/>
      <c r="J268" s="215">
        <f>BK268</f>
        <v>0</v>
      </c>
      <c r="K268" s="12"/>
      <c r="L268" s="185"/>
      <c r="M268" s="190"/>
      <c r="N268" s="191"/>
      <c r="O268" s="191"/>
      <c r="P268" s="192">
        <f>SUM(P269:P272)</f>
        <v>0</v>
      </c>
      <c r="Q268" s="191"/>
      <c r="R268" s="192">
        <f>SUM(R269:R272)</f>
        <v>0</v>
      </c>
      <c r="S268" s="191"/>
      <c r="T268" s="193">
        <f>SUM(T269:T272)</f>
        <v>0</v>
      </c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R268" s="186" t="s">
        <v>162</v>
      </c>
      <c r="AT268" s="194" t="s">
        <v>74</v>
      </c>
      <c r="AU268" s="194" t="s">
        <v>83</v>
      </c>
      <c r="AY268" s="186" t="s">
        <v>148</v>
      </c>
      <c r="BK268" s="195">
        <f>SUM(BK269:BK272)</f>
        <v>0</v>
      </c>
    </row>
    <row r="269" s="2" customFormat="1" ht="33" customHeight="1">
      <c r="A269" s="36"/>
      <c r="B269" s="166"/>
      <c r="C269" s="216" t="s">
        <v>460</v>
      </c>
      <c r="D269" s="216" t="s">
        <v>421</v>
      </c>
      <c r="E269" s="217" t="s">
        <v>461</v>
      </c>
      <c r="F269" s="218" t="s">
        <v>462</v>
      </c>
      <c r="G269" s="219" t="s">
        <v>152</v>
      </c>
      <c r="H269" s="220">
        <v>8</v>
      </c>
      <c r="I269" s="221"/>
      <c r="J269" s="220">
        <f>ROUND(I269*H269,3)</f>
        <v>0</v>
      </c>
      <c r="K269" s="222"/>
      <c r="L269" s="37"/>
      <c r="M269" s="223" t="s">
        <v>1</v>
      </c>
      <c r="N269" s="224" t="s">
        <v>41</v>
      </c>
      <c r="O269" s="80"/>
      <c r="P269" s="206">
        <f>O269*H269</f>
        <v>0</v>
      </c>
      <c r="Q269" s="206">
        <v>0</v>
      </c>
      <c r="R269" s="206">
        <f>Q269*H269</f>
        <v>0</v>
      </c>
      <c r="S269" s="206">
        <v>0</v>
      </c>
      <c r="T269" s="207">
        <f>S269*H269</f>
        <v>0</v>
      </c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R269" s="208" t="s">
        <v>324</v>
      </c>
      <c r="AT269" s="208" t="s">
        <v>421</v>
      </c>
      <c r="AU269" s="208" t="s">
        <v>127</v>
      </c>
      <c r="AY269" s="15" t="s">
        <v>148</v>
      </c>
      <c r="BE269" s="126">
        <f>IF(N269="základná",J269,0)</f>
        <v>0</v>
      </c>
      <c r="BF269" s="126">
        <f>IF(N269="znížená",J269,0)</f>
        <v>0</v>
      </c>
      <c r="BG269" s="126">
        <f>IF(N269="zákl. prenesená",J269,0)</f>
        <v>0</v>
      </c>
      <c r="BH269" s="126">
        <f>IF(N269="zníž. prenesená",J269,0)</f>
        <v>0</v>
      </c>
      <c r="BI269" s="126">
        <f>IF(N269="nulová",J269,0)</f>
        <v>0</v>
      </c>
      <c r="BJ269" s="15" t="s">
        <v>127</v>
      </c>
      <c r="BK269" s="209">
        <f>ROUND(I269*H269,3)</f>
        <v>0</v>
      </c>
      <c r="BL269" s="15" t="s">
        <v>324</v>
      </c>
      <c r="BM269" s="208" t="s">
        <v>463</v>
      </c>
    </row>
    <row r="270" s="2" customFormat="1" ht="16.5" customHeight="1">
      <c r="A270" s="36"/>
      <c r="B270" s="166"/>
      <c r="C270" s="216" t="s">
        <v>464</v>
      </c>
      <c r="D270" s="216" t="s">
        <v>421</v>
      </c>
      <c r="E270" s="217" t="s">
        <v>465</v>
      </c>
      <c r="F270" s="218" t="s">
        <v>466</v>
      </c>
      <c r="G270" s="219" t="s">
        <v>152</v>
      </c>
      <c r="H270" s="220">
        <v>3</v>
      </c>
      <c r="I270" s="221"/>
      <c r="J270" s="220">
        <f>ROUND(I270*H270,3)</f>
        <v>0</v>
      </c>
      <c r="K270" s="222"/>
      <c r="L270" s="37"/>
      <c r="M270" s="223" t="s">
        <v>1</v>
      </c>
      <c r="N270" s="224" t="s">
        <v>41</v>
      </c>
      <c r="O270" s="80"/>
      <c r="P270" s="206">
        <f>O270*H270</f>
        <v>0</v>
      </c>
      <c r="Q270" s="206">
        <v>0</v>
      </c>
      <c r="R270" s="206">
        <f>Q270*H270</f>
        <v>0</v>
      </c>
      <c r="S270" s="206">
        <v>0</v>
      </c>
      <c r="T270" s="207">
        <f>S270*H270</f>
        <v>0</v>
      </c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R270" s="208" t="s">
        <v>324</v>
      </c>
      <c r="AT270" s="208" t="s">
        <v>421</v>
      </c>
      <c r="AU270" s="208" t="s">
        <v>127</v>
      </c>
      <c r="AY270" s="15" t="s">
        <v>148</v>
      </c>
      <c r="BE270" s="126">
        <f>IF(N270="základná",J270,0)</f>
        <v>0</v>
      </c>
      <c r="BF270" s="126">
        <f>IF(N270="znížená",J270,0)</f>
        <v>0</v>
      </c>
      <c r="BG270" s="126">
        <f>IF(N270="zákl. prenesená",J270,0)</f>
        <v>0</v>
      </c>
      <c r="BH270" s="126">
        <f>IF(N270="zníž. prenesená",J270,0)</f>
        <v>0</v>
      </c>
      <c r="BI270" s="126">
        <f>IF(N270="nulová",J270,0)</f>
        <v>0</v>
      </c>
      <c r="BJ270" s="15" t="s">
        <v>127</v>
      </c>
      <c r="BK270" s="209">
        <f>ROUND(I270*H270,3)</f>
        <v>0</v>
      </c>
      <c r="BL270" s="15" t="s">
        <v>324</v>
      </c>
      <c r="BM270" s="208" t="s">
        <v>467</v>
      </c>
    </row>
    <row r="271" s="2" customFormat="1" ht="16.5" customHeight="1">
      <c r="A271" s="36"/>
      <c r="B271" s="166"/>
      <c r="C271" s="216" t="s">
        <v>324</v>
      </c>
      <c r="D271" s="216" t="s">
        <v>421</v>
      </c>
      <c r="E271" s="217" t="s">
        <v>468</v>
      </c>
      <c r="F271" s="218" t="s">
        <v>469</v>
      </c>
      <c r="G271" s="219" t="s">
        <v>152</v>
      </c>
      <c r="H271" s="220">
        <v>1</v>
      </c>
      <c r="I271" s="221"/>
      <c r="J271" s="220">
        <f>ROUND(I271*H271,3)</f>
        <v>0</v>
      </c>
      <c r="K271" s="222"/>
      <c r="L271" s="37"/>
      <c r="M271" s="223" t="s">
        <v>1</v>
      </c>
      <c r="N271" s="224" t="s">
        <v>41</v>
      </c>
      <c r="O271" s="80"/>
      <c r="P271" s="206">
        <f>O271*H271</f>
        <v>0</v>
      </c>
      <c r="Q271" s="206">
        <v>0</v>
      </c>
      <c r="R271" s="206">
        <f>Q271*H271</f>
        <v>0</v>
      </c>
      <c r="S271" s="206">
        <v>0</v>
      </c>
      <c r="T271" s="207">
        <f>S271*H271</f>
        <v>0</v>
      </c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R271" s="208" t="s">
        <v>324</v>
      </c>
      <c r="AT271" s="208" t="s">
        <v>421</v>
      </c>
      <c r="AU271" s="208" t="s">
        <v>127</v>
      </c>
      <c r="AY271" s="15" t="s">
        <v>148</v>
      </c>
      <c r="BE271" s="126">
        <f>IF(N271="základná",J271,0)</f>
        <v>0</v>
      </c>
      <c r="BF271" s="126">
        <f>IF(N271="znížená",J271,0)</f>
        <v>0</v>
      </c>
      <c r="BG271" s="126">
        <f>IF(N271="zákl. prenesená",J271,0)</f>
        <v>0</v>
      </c>
      <c r="BH271" s="126">
        <f>IF(N271="zníž. prenesená",J271,0)</f>
        <v>0</v>
      </c>
      <c r="BI271" s="126">
        <f>IF(N271="nulová",J271,0)</f>
        <v>0</v>
      </c>
      <c r="BJ271" s="15" t="s">
        <v>127</v>
      </c>
      <c r="BK271" s="209">
        <f>ROUND(I271*H271,3)</f>
        <v>0</v>
      </c>
      <c r="BL271" s="15" t="s">
        <v>324</v>
      </c>
      <c r="BM271" s="208" t="s">
        <v>470</v>
      </c>
    </row>
    <row r="272" s="2" customFormat="1">
      <c r="A272" s="36"/>
      <c r="B272" s="37"/>
      <c r="C272" s="36"/>
      <c r="D272" s="210" t="s">
        <v>156</v>
      </c>
      <c r="E272" s="36"/>
      <c r="F272" s="211" t="s">
        <v>471</v>
      </c>
      <c r="G272" s="36"/>
      <c r="H272" s="36"/>
      <c r="I272" s="167"/>
      <c r="J272" s="36"/>
      <c r="K272" s="36"/>
      <c r="L272" s="37"/>
      <c r="M272" s="212"/>
      <c r="N272" s="213"/>
      <c r="O272" s="80"/>
      <c r="P272" s="80"/>
      <c r="Q272" s="80"/>
      <c r="R272" s="80"/>
      <c r="S272" s="80"/>
      <c r="T272" s="81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T272" s="15" t="s">
        <v>156</v>
      </c>
      <c r="AU272" s="15" t="s">
        <v>127</v>
      </c>
    </row>
    <row r="273" s="12" customFormat="1" ht="22.8" customHeight="1">
      <c r="A273" s="12"/>
      <c r="B273" s="185"/>
      <c r="C273" s="12"/>
      <c r="D273" s="186" t="s">
        <v>74</v>
      </c>
      <c r="E273" s="214" t="s">
        <v>472</v>
      </c>
      <c r="F273" s="214" t="s">
        <v>473</v>
      </c>
      <c r="G273" s="12"/>
      <c r="H273" s="12"/>
      <c r="I273" s="188"/>
      <c r="J273" s="215">
        <f>BK273</f>
        <v>0</v>
      </c>
      <c r="K273" s="12"/>
      <c r="L273" s="185"/>
      <c r="M273" s="190"/>
      <c r="N273" s="191"/>
      <c r="O273" s="191"/>
      <c r="P273" s="192">
        <f>SUM(P274:P282)</f>
        <v>0</v>
      </c>
      <c r="Q273" s="191"/>
      <c r="R273" s="192">
        <f>SUM(R274:R282)</f>
        <v>3.4525300000000003</v>
      </c>
      <c r="S273" s="191"/>
      <c r="T273" s="193">
        <f>SUM(T274:T282)</f>
        <v>0</v>
      </c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R273" s="186" t="s">
        <v>162</v>
      </c>
      <c r="AT273" s="194" t="s">
        <v>74</v>
      </c>
      <c r="AU273" s="194" t="s">
        <v>83</v>
      </c>
      <c r="AY273" s="186" t="s">
        <v>148</v>
      </c>
      <c r="BK273" s="195">
        <f>SUM(BK274:BK282)</f>
        <v>0</v>
      </c>
    </row>
    <row r="274" s="2" customFormat="1" ht="21.75" customHeight="1">
      <c r="A274" s="36"/>
      <c r="B274" s="166"/>
      <c r="C274" s="216" t="s">
        <v>474</v>
      </c>
      <c r="D274" s="216" t="s">
        <v>421</v>
      </c>
      <c r="E274" s="217" t="s">
        <v>475</v>
      </c>
      <c r="F274" s="218" t="s">
        <v>476</v>
      </c>
      <c r="G274" s="219" t="s">
        <v>431</v>
      </c>
      <c r="H274" s="220">
        <v>50</v>
      </c>
      <c r="I274" s="221"/>
      <c r="J274" s="220">
        <f>ROUND(I274*H274,3)</f>
        <v>0</v>
      </c>
      <c r="K274" s="222"/>
      <c r="L274" s="37"/>
      <c r="M274" s="223" t="s">
        <v>1</v>
      </c>
      <c r="N274" s="224" t="s">
        <v>41</v>
      </c>
      <c r="O274" s="80"/>
      <c r="P274" s="206">
        <f>O274*H274</f>
        <v>0</v>
      </c>
      <c r="Q274" s="206">
        <v>0</v>
      </c>
      <c r="R274" s="206">
        <f>Q274*H274</f>
        <v>0</v>
      </c>
      <c r="S274" s="206">
        <v>0</v>
      </c>
      <c r="T274" s="207">
        <f>S274*H274</f>
        <v>0</v>
      </c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R274" s="208" t="s">
        <v>324</v>
      </c>
      <c r="AT274" s="208" t="s">
        <v>421</v>
      </c>
      <c r="AU274" s="208" t="s">
        <v>127</v>
      </c>
      <c r="AY274" s="15" t="s">
        <v>148</v>
      </c>
      <c r="BE274" s="126">
        <f>IF(N274="základná",J274,0)</f>
        <v>0</v>
      </c>
      <c r="BF274" s="126">
        <f>IF(N274="znížená",J274,0)</f>
        <v>0</v>
      </c>
      <c r="BG274" s="126">
        <f>IF(N274="zákl. prenesená",J274,0)</f>
        <v>0</v>
      </c>
      <c r="BH274" s="126">
        <f>IF(N274="zníž. prenesená",J274,0)</f>
        <v>0</v>
      </c>
      <c r="BI274" s="126">
        <f>IF(N274="nulová",J274,0)</f>
        <v>0</v>
      </c>
      <c r="BJ274" s="15" t="s">
        <v>127</v>
      </c>
      <c r="BK274" s="209">
        <f>ROUND(I274*H274,3)</f>
        <v>0</v>
      </c>
      <c r="BL274" s="15" t="s">
        <v>324</v>
      </c>
      <c r="BM274" s="208" t="s">
        <v>477</v>
      </c>
    </row>
    <row r="275" s="2" customFormat="1" ht="24.15" customHeight="1">
      <c r="A275" s="36"/>
      <c r="B275" s="166"/>
      <c r="C275" s="196" t="s">
        <v>478</v>
      </c>
      <c r="D275" s="196" t="s">
        <v>149</v>
      </c>
      <c r="E275" s="197" t="s">
        <v>479</v>
      </c>
      <c r="F275" s="198" t="s">
        <v>480</v>
      </c>
      <c r="G275" s="199" t="s">
        <v>431</v>
      </c>
      <c r="H275" s="200">
        <v>23</v>
      </c>
      <c r="I275" s="201"/>
      <c r="J275" s="200">
        <f>ROUND(I275*H275,3)</f>
        <v>0</v>
      </c>
      <c r="K275" s="202"/>
      <c r="L275" s="203"/>
      <c r="M275" s="204" t="s">
        <v>1</v>
      </c>
      <c r="N275" s="205" t="s">
        <v>41</v>
      </c>
      <c r="O275" s="80"/>
      <c r="P275" s="206">
        <f>O275*H275</f>
        <v>0</v>
      </c>
      <c r="Q275" s="206">
        <v>0.00011</v>
      </c>
      <c r="R275" s="206">
        <f>Q275*H275</f>
        <v>0.0025300000000000001</v>
      </c>
      <c r="S275" s="206">
        <v>0</v>
      </c>
      <c r="T275" s="207">
        <f>S275*H275</f>
        <v>0</v>
      </c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R275" s="208" t="s">
        <v>362</v>
      </c>
      <c r="AT275" s="208" t="s">
        <v>149</v>
      </c>
      <c r="AU275" s="208" t="s">
        <v>127</v>
      </c>
      <c r="AY275" s="15" t="s">
        <v>148</v>
      </c>
      <c r="BE275" s="126">
        <f>IF(N275="základná",J275,0)</f>
        <v>0</v>
      </c>
      <c r="BF275" s="126">
        <f>IF(N275="znížená",J275,0)</f>
        <v>0</v>
      </c>
      <c r="BG275" s="126">
        <f>IF(N275="zákl. prenesená",J275,0)</f>
        <v>0</v>
      </c>
      <c r="BH275" s="126">
        <f>IF(N275="zníž. prenesená",J275,0)</f>
        <v>0</v>
      </c>
      <c r="BI275" s="126">
        <f>IF(N275="nulová",J275,0)</f>
        <v>0</v>
      </c>
      <c r="BJ275" s="15" t="s">
        <v>127</v>
      </c>
      <c r="BK275" s="209">
        <f>ROUND(I275*H275,3)</f>
        <v>0</v>
      </c>
      <c r="BL275" s="15" t="s">
        <v>362</v>
      </c>
      <c r="BM275" s="208" t="s">
        <v>481</v>
      </c>
    </row>
    <row r="276" s="2" customFormat="1">
      <c r="A276" s="36"/>
      <c r="B276" s="37"/>
      <c r="C276" s="36"/>
      <c r="D276" s="210" t="s">
        <v>156</v>
      </c>
      <c r="E276" s="36"/>
      <c r="F276" s="211" t="s">
        <v>482</v>
      </c>
      <c r="G276" s="36"/>
      <c r="H276" s="36"/>
      <c r="I276" s="167"/>
      <c r="J276" s="36"/>
      <c r="K276" s="36"/>
      <c r="L276" s="37"/>
      <c r="M276" s="212"/>
      <c r="N276" s="213"/>
      <c r="O276" s="80"/>
      <c r="P276" s="80"/>
      <c r="Q276" s="80"/>
      <c r="R276" s="80"/>
      <c r="S276" s="80"/>
      <c r="T276" s="81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T276" s="15" t="s">
        <v>156</v>
      </c>
      <c r="AU276" s="15" t="s">
        <v>127</v>
      </c>
    </row>
    <row r="277" s="2" customFormat="1" ht="24.15" customHeight="1">
      <c r="A277" s="36"/>
      <c r="B277" s="166"/>
      <c r="C277" s="216" t="s">
        <v>483</v>
      </c>
      <c r="D277" s="216" t="s">
        <v>421</v>
      </c>
      <c r="E277" s="217" t="s">
        <v>484</v>
      </c>
      <c r="F277" s="218" t="s">
        <v>485</v>
      </c>
      <c r="G277" s="219" t="s">
        <v>431</v>
      </c>
      <c r="H277" s="220">
        <v>50</v>
      </c>
      <c r="I277" s="221"/>
      <c r="J277" s="220">
        <f>ROUND(I277*H277,3)</f>
        <v>0</v>
      </c>
      <c r="K277" s="222"/>
      <c r="L277" s="37"/>
      <c r="M277" s="223" t="s">
        <v>1</v>
      </c>
      <c r="N277" s="224" t="s">
        <v>41</v>
      </c>
      <c r="O277" s="80"/>
      <c r="P277" s="206">
        <f>O277*H277</f>
        <v>0</v>
      </c>
      <c r="Q277" s="206">
        <v>0</v>
      </c>
      <c r="R277" s="206">
        <f>Q277*H277</f>
        <v>0</v>
      </c>
      <c r="S277" s="206">
        <v>0</v>
      </c>
      <c r="T277" s="207">
        <f>S277*H277</f>
        <v>0</v>
      </c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R277" s="208" t="s">
        <v>324</v>
      </c>
      <c r="AT277" s="208" t="s">
        <v>421</v>
      </c>
      <c r="AU277" s="208" t="s">
        <v>127</v>
      </c>
      <c r="AY277" s="15" t="s">
        <v>148</v>
      </c>
      <c r="BE277" s="126">
        <f>IF(N277="základná",J277,0)</f>
        <v>0</v>
      </c>
      <c r="BF277" s="126">
        <f>IF(N277="znížená",J277,0)</f>
        <v>0</v>
      </c>
      <c r="BG277" s="126">
        <f>IF(N277="zákl. prenesená",J277,0)</f>
        <v>0</v>
      </c>
      <c r="BH277" s="126">
        <f>IF(N277="zníž. prenesená",J277,0)</f>
        <v>0</v>
      </c>
      <c r="BI277" s="126">
        <f>IF(N277="nulová",J277,0)</f>
        <v>0</v>
      </c>
      <c r="BJ277" s="15" t="s">
        <v>127</v>
      </c>
      <c r="BK277" s="209">
        <f>ROUND(I277*H277,3)</f>
        <v>0</v>
      </c>
      <c r="BL277" s="15" t="s">
        <v>324</v>
      </c>
      <c r="BM277" s="208" t="s">
        <v>486</v>
      </c>
    </row>
    <row r="278" s="2" customFormat="1" ht="33" customHeight="1">
      <c r="A278" s="36"/>
      <c r="B278" s="166"/>
      <c r="C278" s="216" t="s">
        <v>487</v>
      </c>
      <c r="D278" s="216" t="s">
        <v>421</v>
      </c>
      <c r="E278" s="217" t="s">
        <v>488</v>
      </c>
      <c r="F278" s="218" t="s">
        <v>489</v>
      </c>
      <c r="G278" s="219" t="s">
        <v>431</v>
      </c>
      <c r="H278" s="220">
        <v>50</v>
      </c>
      <c r="I278" s="221"/>
      <c r="J278" s="220">
        <f>ROUND(I278*H278,3)</f>
        <v>0</v>
      </c>
      <c r="K278" s="222"/>
      <c r="L278" s="37"/>
      <c r="M278" s="223" t="s">
        <v>1</v>
      </c>
      <c r="N278" s="224" t="s">
        <v>41</v>
      </c>
      <c r="O278" s="80"/>
      <c r="P278" s="206">
        <f>O278*H278</f>
        <v>0</v>
      </c>
      <c r="Q278" s="206">
        <v>0</v>
      </c>
      <c r="R278" s="206">
        <f>Q278*H278</f>
        <v>0</v>
      </c>
      <c r="S278" s="206">
        <v>0</v>
      </c>
      <c r="T278" s="207">
        <f>S278*H278</f>
        <v>0</v>
      </c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R278" s="208" t="s">
        <v>324</v>
      </c>
      <c r="AT278" s="208" t="s">
        <v>421</v>
      </c>
      <c r="AU278" s="208" t="s">
        <v>127</v>
      </c>
      <c r="AY278" s="15" t="s">
        <v>148</v>
      </c>
      <c r="BE278" s="126">
        <f>IF(N278="základná",J278,0)</f>
        <v>0</v>
      </c>
      <c r="BF278" s="126">
        <f>IF(N278="znížená",J278,0)</f>
        <v>0</v>
      </c>
      <c r="BG278" s="126">
        <f>IF(N278="zákl. prenesená",J278,0)</f>
        <v>0</v>
      </c>
      <c r="BH278" s="126">
        <f>IF(N278="zníž. prenesená",J278,0)</f>
        <v>0</v>
      </c>
      <c r="BI278" s="126">
        <f>IF(N278="nulová",J278,0)</f>
        <v>0</v>
      </c>
      <c r="BJ278" s="15" t="s">
        <v>127</v>
      </c>
      <c r="BK278" s="209">
        <f>ROUND(I278*H278,3)</f>
        <v>0</v>
      </c>
      <c r="BL278" s="15" t="s">
        <v>324</v>
      </c>
      <c r="BM278" s="208" t="s">
        <v>490</v>
      </c>
    </row>
    <row r="279" s="2" customFormat="1" ht="16.5" customHeight="1">
      <c r="A279" s="36"/>
      <c r="B279" s="166"/>
      <c r="C279" s="196" t="s">
        <v>491</v>
      </c>
      <c r="D279" s="196" t="s">
        <v>149</v>
      </c>
      <c r="E279" s="197" t="s">
        <v>492</v>
      </c>
      <c r="F279" s="198" t="s">
        <v>493</v>
      </c>
      <c r="G279" s="199" t="s">
        <v>494</v>
      </c>
      <c r="H279" s="200">
        <v>1.75</v>
      </c>
      <c r="I279" s="201"/>
      <c r="J279" s="200">
        <f>ROUND(I279*H279,3)</f>
        <v>0</v>
      </c>
      <c r="K279" s="202"/>
      <c r="L279" s="203"/>
      <c r="M279" s="204" t="s">
        <v>1</v>
      </c>
      <c r="N279" s="205" t="s">
        <v>41</v>
      </c>
      <c r="O279" s="80"/>
      <c r="P279" s="206">
        <f>O279*H279</f>
        <v>0</v>
      </c>
      <c r="Q279" s="206">
        <v>1</v>
      </c>
      <c r="R279" s="206">
        <f>Q279*H279</f>
        <v>1.75</v>
      </c>
      <c r="S279" s="206">
        <v>0</v>
      </c>
      <c r="T279" s="207">
        <f>S279*H279</f>
        <v>0</v>
      </c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36"/>
      <c r="AR279" s="208" t="s">
        <v>362</v>
      </c>
      <c r="AT279" s="208" t="s">
        <v>149</v>
      </c>
      <c r="AU279" s="208" t="s">
        <v>127</v>
      </c>
      <c r="AY279" s="15" t="s">
        <v>148</v>
      </c>
      <c r="BE279" s="126">
        <f>IF(N279="základná",J279,0)</f>
        <v>0</v>
      </c>
      <c r="BF279" s="126">
        <f>IF(N279="znížená",J279,0)</f>
        <v>0</v>
      </c>
      <c r="BG279" s="126">
        <f>IF(N279="zákl. prenesená",J279,0)</f>
        <v>0</v>
      </c>
      <c r="BH279" s="126">
        <f>IF(N279="zníž. prenesená",J279,0)</f>
        <v>0</v>
      </c>
      <c r="BI279" s="126">
        <f>IF(N279="nulová",J279,0)</f>
        <v>0</v>
      </c>
      <c r="BJ279" s="15" t="s">
        <v>127</v>
      </c>
      <c r="BK279" s="209">
        <f>ROUND(I279*H279,3)</f>
        <v>0</v>
      </c>
      <c r="BL279" s="15" t="s">
        <v>362</v>
      </c>
      <c r="BM279" s="208" t="s">
        <v>495</v>
      </c>
    </row>
    <row r="280" s="2" customFormat="1" ht="24.15" customHeight="1">
      <c r="A280" s="36"/>
      <c r="B280" s="166"/>
      <c r="C280" s="196" t="s">
        <v>496</v>
      </c>
      <c r="D280" s="196" t="s">
        <v>149</v>
      </c>
      <c r="E280" s="197" t="s">
        <v>497</v>
      </c>
      <c r="F280" s="198" t="s">
        <v>498</v>
      </c>
      <c r="G280" s="199" t="s">
        <v>152</v>
      </c>
      <c r="H280" s="200">
        <v>100</v>
      </c>
      <c r="I280" s="201"/>
      <c r="J280" s="200">
        <f>ROUND(I280*H280,3)</f>
        <v>0</v>
      </c>
      <c r="K280" s="202"/>
      <c r="L280" s="203"/>
      <c r="M280" s="204" t="s">
        <v>1</v>
      </c>
      <c r="N280" s="205" t="s">
        <v>41</v>
      </c>
      <c r="O280" s="80"/>
      <c r="P280" s="206">
        <f>O280*H280</f>
        <v>0</v>
      </c>
      <c r="Q280" s="206">
        <v>0.017000000000000001</v>
      </c>
      <c r="R280" s="206">
        <f>Q280*H280</f>
        <v>1.7000000000000002</v>
      </c>
      <c r="S280" s="206">
        <v>0</v>
      </c>
      <c r="T280" s="207">
        <f>S280*H280</f>
        <v>0</v>
      </c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R280" s="208" t="s">
        <v>362</v>
      </c>
      <c r="AT280" s="208" t="s">
        <v>149</v>
      </c>
      <c r="AU280" s="208" t="s">
        <v>127</v>
      </c>
      <c r="AY280" s="15" t="s">
        <v>148</v>
      </c>
      <c r="BE280" s="126">
        <f>IF(N280="základná",J280,0)</f>
        <v>0</v>
      </c>
      <c r="BF280" s="126">
        <f>IF(N280="znížená",J280,0)</f>
        <v>0</v>
      </c>
      <c r="BG280" s="126">
        <f>IF(N280="zákl. prenesená",J280,0)</f>
        <v>0</v>
      </c>
      <c r="BH280" s="126">
        <f>IF(N280="zníž. prenesená",J280,0)</f>
        <v>0</v>
      </c>
      <c r="BI280" s="126">
        <f>IF(N280="nulová",J280,0)</f>
        <v>0</v>
      </c>
      <c r="BJ280" s="15" t="s">
        <v>127</v>
      </c>
      <c r="BK280" s="209">
        <f>ROUND(I280*H280,3)</f>
        <v>0</v>
      </c>
      <c r="BL280" s="15" t="s">
        <v>362</v>
      </c>
      <c r="BM280" s="208" t="s">
        <v>499</v>
      </c>
    </row>
    <row r="281" s="2" customFormat="1" ht="24.15" customHeight="1">
      <c r="A281" s="36"/>
      <c r="B281" s="166"/>
      <c r="C281" s="216" t="s">
        <v>500</v>
      </c>
      <c r="D281" s="216" t="s">
        <v>421</v>
      </c>
      <c r="E281" s="217" t="s">
        <v>501</v>
      </c>
      <c r="F281" s="218" t="s">
        <v>502</v>
      </c>
      <c r="G281" s="219" t="s">
        <v>431</v>
      </c>
      <c r="H281" s="220">
        <v>54</v>
      </c>
      <c r="I281" s="221"/>
      <c r="J281" s="220">
        <f>ROUND(I281*H281,3)</f>
        <v>0</v>
      </c>
      <c r="K281" s="222"/>
      <c r="L281" s="37"/>
      <c r="M281" s="223" t="s">
        <v>1</v>
      </c>
      <c r="N281" s="224" t="s">
        <v>41</v>
      </c>
      <c r="O281" s="80"/>
      <c r="P281" s="206">
        <f>O281*H281</f>
        <v>0</v>
      </c>
      <c r="Q281" s="206">
        <v>0</v>
      </c>
      <c r="R281" s="206">
        <f>Q281*H281</f>
        <v>0</v>
      </c>
      <c r="S281" s="206">
        <v>0</v>
      </c>
      <c r="T281" s="207">
        <f>S281*H281</f>
        <v>0</v>
      </c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R281" s="208" t="s">
        <v>324</v>
      </c>
      <c r="AT281" s="208" t="s">
        <v>421</v>
      </c>
      <c r="AU281" s="208" t="s">
        <v>127</v>
      </c>
      <c r="AY281" s="15" t="s">
        <v>148</v>
      </c>
      <c r="BE281" s="126">
        <f>IF(N281="základná",J281,0)</f>
        <v>0</v>
      </c>
      <c r="BF281" s="126">
        <f>IF(N281="znížená",J281,0)</f>
        <v>0</v>
      </c>
      <c r="BG281" s="126">
        <f>IF(N281="zákl. prenesená",J281,0)</f>
        <v>0</v>
      </c>
      <c r="BH281" s="126">
        <f>IF(N281="zníž. prenesená",J281,0)</f>
        <v>0</v>
      </c>
      <c r="BI281" s="126">
        <f>IF(N281="nulová",J281,0)</f>
        <v>0</v>
      </c>
      <c r="BJ281" s="15" t="s">
        <v>127</v>
      </c>
      <c r="BK281" s="209">
        <f>ROUND(I281*H281,3)</f>
        <v>0</v>
      </c>
      <c r="BL281" s="15" t="s">
        <v>324</v>
      </c>
      <c r="BM281" s="208" t="s">
        <v>503</v>
      </c>
    </row>
    <row r="282" s="2" customFormat="1" ht="24.15" customHeight="1">
      <c r="A282" s="36"/>
      <c r="B282" s="166"/>
      <c r="C282" s="216" t="s">
        <v>504</v>
      </c>
      <c r="D282" s="216" t="s">
        <v>421</v>
      </c>
      <c r="E282" s="217" t="s">
        <v>505</v>
      </c>
      <c r="F282" s="218" t="s">
        <v>506</v>
      </c>
      <c r="G282" s="219" t="s">
        <v>507</v>
      </c>
      <c r="H282" s="220">
        <v>14</v>
      </c>
      <c r="I282" s="221"/>
      <c r="J282" s="220">
        <f>ROUND(I282*H282,3)</f>
        <v>0</v>
      </c>
      <c r="K282" s="222"/>
      <c r="L282" s="37"/>
      <c r="M282" s="223" t="s">
        <v>1</v>
      </c>
      <c r="N282" s="224" t="s">
        <v>41</v>
      </c>
      <c r="O282" s="80"/>
      <c r="P282" s="206">
        <f>O282*H282</f>
        <v>0</v>
      </c>
      <c r="Q282" s="206">
        <v>0</v>
      </c>
      <c r="R282" s="206">
        <f>Q282*H282</f>
        <v>0</v>
      </c>
      <c r="S282" s="206">
        <v>0</v>
      </c>
      <c r="T282" s="207">
        <f>S282*H282</f>
        <v>0</v>
      </c>
      <c r="U282" s="36"/>
      <c r="V282" s="36"/>
      <c r="W282" s="36"/>
      <c r="X282" s="36"/>
      <c r="Y282" s="36"/>
      <c r="Z282" s="36"/>
      <c r="AA282" s="36"/>
      <c r="AB282" s="36"/>
      <c r="AC282" s="36"/>
      <c r="AD282" s="36"/>
      <c r="AE282" s="36"/>
      <c r="AR282" s="208" t="s">
        <v>324</v>
      </c>
      <c r="AT282" s="208" t="s">
        <v>421</v>
      </c>
      <c r="AU282" s="208" t="s">
        <v>127</v>
      </c>
      <c r="AY282" s="15" t="s">
        <v>148</v>
      </c>
      <c r="BE282" s="126">
        <f>IF(N282="základná",J282,0)</f>
        <v>0</v>
      </c>
      <c r="BF282" s="126">
        <f>IF(N282="znížená",J282,0)</f>
        <v>0</v>
      </c>
      <c r="BG282" s="126">
        <f>IF(N282="zákl. prenesená",J282,0)</f>
        <v>0</v>
      </c>
      <c r="BH282" s="126">
        <f>IF(N282="zníž. prenesená",J282,0)</f>
        <v>0</v>
      </c>
      <c r="BI282" s="126">
        <f>IF(N282="nulová",J282,0)</f>
        <v>0</v>
      </c>
      <c r="BJ282" s="15" t="s">
        <v>127</v>
      </c>
      <c r="BK282" s="209">
        <f>ROUND(I282*H282,3)</f>
        <v>0</v>
      </c>
      <c r="BL282" s="15" t="s">
        <v>324</v>
      </c>
      <c r="BM282" s="208" t="s">
        <v>508</v>
      </c>
    </row>
    <row r="283" s="12" customFormat="1" ht="25.92" customHeight="1">
      <c r="A283" s="12"/>
      <c r="B283" s="185"/>
      <c r="C283" s="12"/>
      <c r="D283" s="186" t="s">
        <v>74</v>
      </c>
      <c r="E283" s="187" t="s">
        <v>509</v>
      </c>
      <c r="F283" s="187" t="s">
        <v>510</v>
      </c>
      <c r="G283" s="12"/>
      <c r="H283" s="12"/>
      <c r="I283" s="188"/>
      <c r="J283" s="189">
        <f>BK283</f>
        <v>0</v>
      </c>
      <c r="K283" s="12"/>
      <c r="L283" s="185"/>
      <c r="M283" s="190"/>
      <c r="N283" s="191"/>
      <c r="O283" s="191"/>
      <c r="P283" s="192">
        <f>SUM(P284:P295)</f>
        <v>0</v>
      </c>
      <c r="Q283" s="191"/>
      <c r="R283" s="192">
        <f>SUM(R284:R295)</f>
        <v>3.2428600000000003</v>
      </c>
      <c r="S283" s="191"/>
      <c r="T283" s="193">
        <f>SUM(T284:T295)</f>
        <v>0</v>
      </c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R283" s="186" t="s">
        <v>83</v>
      </c>
      <c r="AT283" s="194" t="s">
        <v>74</v>
      </c>
      <c r="AU283" s="194" t="s">
        <v>75</v>
      </c>
      <c r="AY283" s="186" t="s">
        <v>148</v>
      </c>
      <c r="BK283" s="195">
        <f>SUM(BK284:BK295)</f>
        <v>0</v>
      </c>
    </row>
    <row r="284" s="2" customFormat="1" ht="16.5" customHeight="1">
      <c r="A284" s="36"/>
      <c r="B284" s="166"/>
      <c r="C284" s="196" t="s">
        <v>511</v>
      </c>
      <c r="D284" s="196" t="s">
        <v>149</v>
      </c>
      <c r="E284" s="197" t="s">
        <v>512</v>
      </c>
      <c r="F284" s="198" t="s">
        <v>513</v>
      </c>
      <c r="G284" s="199" t="s">
        <v>152</v>
      </c>
      <c r="H284" s="200">
        <v>2</v>
      </c>
      <c r="I284" s="201"/>
      <c r="J284" s="200">
        <f>ROUND(I284*H284,3)</f>
        <v>0</v>
      </c>
      <c r="K284" s="202"/>
      <c r="L284" s="203"/>
      <c r="M284" s="204" t="s">
        <v>1</v>
      </c>
      <c r="N284" s="205" t="s">
        <v>41</v>
      </c>
      <c r="O284" s="80"/>
      <c r="P284" s="206">
        <f>O284*H284</f>
        <v>0</v>
      </c>
      <c r="Q284" s="206">
        <v>1.6200000000000001</v>
      </c>
      <c r="R284" s="206">
        <f>Q284*H284</f>
        <v>3.2400000000000002</v>
      </c>
      <c r="S284" s="206">
        <v>0</v>
      </c>
      <c r="T284" s="207">
        <f>S284*H284</f>
        <v>0</v>
      </c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R284" s="208" t="s">
        <v>153</v>
      </c>
      <c r="AT284" s="208" t="s">
        <v>149</v>
      </c>
      <c r="AU284" s="208" t="s">
        <v>83</v>
      </c>
      <c r="AY284" s="15" t="s">
        <v>148</v>
      </c>
      <c r="BE284" s="126">
        <f>IF(N284="základná",J284,0)</f>
        <v>0</v>
      </c>
      <c r="BF284" s="126">
        <f>IF(N284="znížená",J284,0)</f>
        <v>0</v>
      </c>
      <c r="BG284" s="126">
        <f>IF(N284="zákl. prenesená",J284,0)</f>
        <v>0</v>
      </c>
      <c r="BH284" s="126">
        <f>IF(N284="zníž. prenesená",J284,0)</f>
        <v>0</v>
      </c>
      <c r="BI284" s="126">
        <f>IF(N284="nulová",J284,0)</f>
        <v>0</v>
      </c>
      <c r="BJ284" s="15" t="s">
        <v>127</v>
      </c>
      <c r="BK284" s="209">
        <f>ROUND(I284*H284,3)</f>
        <v>0</v>
      </c>
      <c r="BL284" s="15" t="s">
        <v>154</v>
      </c>
      <c r="BM284" s="208" t="s">
        <v>514</v>
      </c>
    </row>
    <row r="285" s="2" customFormat="1">
      <c r="A285" s="36"/>
      <c r="B285" s="37"/>
      <c r="C285" s="36"/>
      <c r="D285" s="210" t="s">
        <v>156</v>
      </c>
      <c r="E285" s="36"/>
      <c r="F285" s="211" t="s">
        <v>515</v>
      </c>
      <c r="G285" s="36"/>
      <c r="H285" s="36"/>
      <c r="I285" s="167"/>
      <c r="J285" s="36"/>
      <c r="K285" s="36"/>
      <c r="L285" s="37"/>
      <c r="M285" s="212"/>
      <c r="N285" s="213"/>
      <c r="O285" s="80"/>
      <c r="P285" s="80"/>
      <c r="Q285" s="80"/>
      <c r="R285" s="80"/>
      <c r="S285" s="80"/>
      <c r="T285" s="81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36"/>
      <c r="AT285" s="15" t="s">
        <v>156</v>
      </c>
      <c r="AU285" s="15" t="s">
        <v>83</v>
      </c>
    </row>
    <row r="286" s="2" customFormat="1" ht="49.05" customHeight="1">
      <c r="A286" s="36"/>
      <c r="B286" s="166"/>
      <c r="C286" s="196" t="s">
        <v>516</v>
      </c>
      <c r="D286" s="196" t="s">
        <v>149</v>
      </c>
      <c r="E286" s="197" t="s">
        <v>517</v>
      </c>
      <c r="F286" s="198" t="s">
        <v>518</v>
      </c>
      <c r="G286" s="199" t="s">
        <v>152</v>
      </c>
      <c r="H286" s="200">
        <v>2</v>
      </c>
      <c r="I286" s="201"/>
      <c r="J286" s="200">
        <f>ROUND(I286*H286,3)</f>
        <v>0</v>
      </c>
      <c r="K286" s="202"/>
      <c r="L286" s="203"/>
      <c r="M286" s="204" t="s">
        <v>1</v>
      </c>
      <c r="N286" s="205" t="s">
        <v>41</v>
      </c>
      <c r="O286" s="80"/>
      <c r="P286" s="206">
        <f>O286*H286</f>
        <v>0</v>
      </c>
      <c r="Q286" s="206">
        <v>0</v>
      </c>
      <c r="R286" s="206">
        <f>Q286*H286</f>
        <v>0</v>
      </c>
      <c r="S286" s="206">
        <v>0</v>
      </c>
      <c r="T286" s="207">
        <f>S286*H286</f>
        <v>0</v>
      </c>
      <c r="U286" s="36"/>
      <c r="V286" s="36"/>
      <c r="W286" s="36"/>
      <c r="X286" s="36"/>
      <c r="Y286" s="36"/>
      <c r="Z286" s="36"/>
      <c r="AA286" s="36"/>
      <c r="AB286" s="36"/>
      <c r="AC286" s="36"/>
      <c r="AD286" s="36"/>
      <c r="AE286" s="36"/>
      <c r="AR286" s="208" t="s">
        <v>153</v>
      </c>
      <c r="AT286" s="208" t="s">
        <v>149</v>
      </c>
      <c r="AU286" s="208" t="s">
        <v>83</v>
      </c>
      <c r="AY286" s="15" t="s">
        <v>148</v>
      </c>
      <c r="BE286" s="126">
        <f>IF(N286="základná",J286,0)</f>
        <v>0</v>
      </c>
      <c r="BF286" s="126">
        <f>IF(N286="znížená",J286,0)</f>
        <v>0</v>
      </c>
      <c r="BG286" s="126">
        <f>IF(N286="zákl. prenesená",J286,0)</f>
        <v>0</v>
      </c>
      <c r="BH286" s="126">
        <f>IF(N286="zníž. prenesená",J286,0)</f>
        <v>0</v>
      </c>
      <c r="BI286" s="126">
        <f>IF(N286="nulová",J286,0)</f>
        <v>0</v>
      </c>
      <c r="BJ286" s="15" t="s">
        <v>127</v>
      </c>
      <c r="BK286" s="209">
        <f>ROUND(I286*H286,3)</f>
        <v>0</v>
      </c>
      <c r="BL286" s="15" t="s">
        <v>154</v>
      </c>
      <c r="BM286" s="208" t="s">
        <v>519</v>
      </c>
    </row>
    <row r="287" s="2" customFormat="1">
      <c r="A287" s="36"/>
      <c r="B287" s="37"/>
      <c r="C287" s="36"/>
      <c r="D287" s="210" t="s">
        <v>156</v>
      </c>
      <c r="E287" s="36"/>
      <c r="F287" s="211" t="s">
        <v>520</v>
      </c>
      <c r="G287" s="36"/>
      <c r="H287" s="36"/>
      <c r="I287" s="167"/>
      <c r="J287" s="36"/>
      <c r="K287" s="36"/>
      <c r="L287" s="37"/>
      <c r="M287" s="212"/>
      <c r="N287" s="213"/>
      <c r="O287" s="80"/>
      <c r="P287" s="80"/>
      <c r="Q287" s="80"/>
      <c r="R287" s="80"/>
      <c r="S287" s="80"/>
      <c r="T287" s="81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36"/>
      <c r="AT287" s="15" t="s">
        <v>156</v>
      </c>
      <c r="AU287" s="15" t="s">
        <v>83</v>
      </c>
    </row>
    <row r="288" s="2" customFormat="1" ht="24.15" customHeight="1">
      <c r="A288" s="36"/>
      <c r="B288" s="166"/>
      <c r="C288" s="196" t="s">
        <v>521</v>
      </c>
      <c r="D288" s="196" t="s">
        <v>149</v>
      </c>
      <c r="E288" s="197" t="s">
        <v>399</v>
      </c>
      <c r="F288" s="198" t="s">
        <v>400</v>
      </c>
      <c r="G288" s="199" t="s">
        <v>152</v>
      </c>
      <c r="H288" s="200">
        <v>8</v>
      </c>
      <c r="I288" s="201"/>
      <c r="J288" s="200">
        <f>ROUND(I288*H288,3)</f>
        <v>0</v>
      </c>
      <c r="K288" s="202"/>
      <c r="L288" s="203"/>
      <c r="M288" s="204" t="s">
        <v>1</v>
      </c>
      <c r="N288" s="205" t="s">
        <v>41</v>
      </c>
      <c r="O288" s="80"/>
      <c r="P288" s="206">
        <f>O288*H288</f>
        <v>0</v>
      </c>
      <c r="Q288" s="206">
        <v>0.00012999999999999999</v>
      </c>
      <c r="R288" s="206">
        <f>Q288*H288</f>
        <v>0.0010399999999999999</v>
      </c>
      <c r="S288" s="206">
        <v>0</v>
      </c>
      <c r="T288" s="207">
        <f>S288*H288</f>
        <v>0</v>
      </c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R288" s="208" t="s">
        <v>153</v>
      </c>
      <c r="AT288" s="208" t="s">
        <v>149</v>
      </c>
      <c r="AU288" s="208" t="s">
        <v>83</v>
      </c>
      <c r="AY288" s="15" t="s">
        <v>148</v>
      </c>
      <c r="BE288" s="126">
        <f>IF(N288="základná",J288,0)</f>
        <v>0</v>
      </c>
      <c r="BF288" s="126">
        <f>IF(N288="znížená",J288,0)</f>
        <v>0</v>
      </c>
      <c r="BG288" s="126">
        <f>IF(N288="zákl. prenesená",J288,0)</f>
        <v>0</v>
      </c>
      <c r="BH288" s="126">
        <f>IF(N288="zníž. prenesená",J288,0)</f>
        <v>0</v>
      </c>
      <c r="BI288" s="126">
        <f>IF(N288="nulová",J288,0)</f>
        <v>0</v>
      </c>
      <c r="BJ288" s="15" t="s">
        <v>127</v>
      </c>
      <c r="BK288" s="209">
        <f>ROUND(I288*H288,3)</f>
        <v>0</v>
      </c>
      <c r="BL288" s="15" t="s">
        <v>154</v>
      </c>
      <c r="BM288" s="208" t="s">
        <v>522</v>
      </c>
    </row>
    <row r="289" s="2" customFormat="1">
      <c r="A289" s="36"/>
      <c r="B289" s="37"/>
      <c r="C289" s="36"/>
      <c r="D289" s="210" t="s">
        <v>156</v>
      </c>
      <c r="E289" s="36"/>
      <c r="F289" s="211" t="s">
        <v>402</v>
      </c>
      <c r="G289" s="36"/>
      <c r="H289" s="36"/>
      <c r="I289" s="167"/>
      <c r="J289" s="36"/>
      <c r="K289" s="36"/>
      <c r="L289" s="37"/>
      <c r="M289" s="212"/>
      <c r="N289" s="213"/>
      <c r="O289" s="80"/>
      <c r="P289" s="80"/>
      <c r="Q289" s="80"/>
      <c r="R289" s="80"/>
      <c r="S289" s="80"/>
      <c r="T289" s="81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T289" s="15" t="s">
        <v>156</v>
      </c>
      <c r="AU289" s="15" t="s">
        <v>83</v>
      </c>
    </row>
    <row r="290" s="2" customFormat="1" ht="16.5" customHeight="1">
      <c r="A290" s="36"/>
      <c r="B290" s="166"/>
      <c r="C290" s="196" t="s">
        <v>523</v>
      </c>
      <c r="D290" s="196" t="s">
        <v>149</v>
      </c>
      <c r="E290" s="197" t="s">
        <v>404</v>
      </c>
      <c r="F290" s="198" t="s">
        <v>405</v>
      </c>
      <c r="G290" s="199" t="s">
        <v>152</v>
      </c>
      <c r="H290" s="200">
        <v>8</v>
      </c>
      <c r="I290" s="201"/>
      <c r="J290" s="200">
        <f>ROUND(I290*H290,3)</f>
        <v>0</v>
      </c>
      <c r="K290" s="202"/>
      <c r="L290" s="203"/>
      <c r="M290" s="204" t="s">
        <v>1</v>
      </c>
      <c r="N290" s="205" t="s">
        <v>41</v>
      </c>
      <c r="O290" s="80"/>
      <c r="P290" s="206">
        <f>O290*H290</f>
        <v>0</v>
      </c>
      <c r="Q290" s="206">
        <v>0.00012999999999999999</v>
      </c>
      <c r="R290" s="206">
        <f>Q290*H290</f>
        <v>0.0010399999999999999</v>
      </c>
      <c r="S290" s="206">
        <v>0</v>
      </c>
      <c r="T290" s="207">
        <f>S290*H290</f>
        <v>0</v>
      </c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36"/>
      <c r="AR290" s="208" t="s">
        <v>153</v>
      </c>
      <c r="AT290" s="208" t="s">
        <v>149</v>
      </c>
      <c r="AU290" s="208" t="s">
        <v>83</v>
      </c>
      <c r="AY290" s="15" t="s">
        <v>148</v>
      </c>
      <c r="BE290" s="126">
        <f>IF(N290="základná",J290,0)</f>
        <v>0</v>
      </c>
      <c r="BF290" s="126">
        <f>IF(N290="znížená",J290,0)</f>
        <v>0</v>
      </c>
      <c r="BG290" s="126">
        <f>IF(N290="zákl. prenesená",J290,0)</f>
        <v>0</v>
      </c>
      <c r="BH290" s="126">
        <f>IF(N290="zníž. prenesená",J290,0)</f>
        <v>0</v>
      </c>
      <c r="BI290" s="126">
        <f>IF(N290="nulová",J290,0)</f>
        <v>0</v>
      </c>
      <c r="BJ290" s="15" t="s">
        <v>127</v>
      </c>
      <c r="BK290" s="209">
        <f>ROUND(I290*H290,3)</f>
        <v>0</v>
      </c>
      <c r="BL290" s="15" t="s">
        <v>154</v>
      </c>
      <c r="BM290" s="208" t="s">
        <v>524</v>
      </c>
    </row>
    <row r="291" s="2" customFormat="1">
      <c r="A291" s="36"/>
      <c r="B291" s="37"/>
      <c r="C291" s="36"/>
      <c r="D291" s="210" t="s">
        <v>156</v>
      </c>
      <c r="E291" s="36"/>
      <c r="F291" s="211" t="s">
        <v>407</v>
      </c>
      <c r="G291" s="36"/>
      <c r="H291" s="36"/>
      <c r="I291" s="167"/>
      <c r="J291" s="36"/>
      <c r="K291" s="36"/>
      <c r="L291" s="37"/>
      <c r="M291" s="212"/>
      <c r="N291" s="213"/>
      <c r="O291" s="80"/>
      <c r="P291" s="80"/>
      <c r="Q291" s="80"/>
      <c r="R291" s="80"/>
      <c r="S291" s="80"/>
      <c r="T291" s="81"/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T291" s="15" t="s">
        <v>156</v>
      </c>
      <c r="AU291" s="15" t="s">
        <v>83</v>
      </c>
    </row>
    <row r="292" s="2" customFormat="1" ht="21.75" customHeight="1">
      <c r="A292" s="36"/>
      <c r="B292" s="166"/>
      <c r="C292" s="196" t="s">
        <v>525</v>
      </c>
      <c r="D292" s="196" t="s">
        <v>149</v>
      </c>
      <c r="E292" s="197" t="s">
        <v>409</v>
      </c>
      <c r="F292" s="198" t="s">
        <v>410</v>
      </c>
      <c r="G292" s="199" t="s">
        <v>152</v>
      </c>
      <c r="H292" s="200">
        <v>6</v>
      </c>
      <c r="I292" s="201"/>
      <c r="J292" s="200">
        <f>ROUND(I292*H292,3)</f>
        <v>0</v>
      </c>
      <c r="K292" s="202"/>
      <c r="L292" s="203"/>
      <c r="M292" s="204" t="s">
        <v>1</v>
      </c>
      <c r="N292" s="205" t="s">
        <v>41</v>
      </c>
      <c r="O292" s="80"/>
      <c r="P292" s="206">
        <f>O292*H292</f>
        <v>0</v>
      </c>
      <c r="Q292" s="206">
        <v>0.00012999999999999999</v>
      </c>
      <c r="R292" s="206">
        <f>Q292*H292</f>
        <v>0.00077999999999999988</v>
      </c>
      <c r="S292" s="206">
        <v>0</v>
      </c>
      <c r="T292" s="207">
        <f>S292*H292</f>
        <v>0</v>
      </c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R292" s="208" t="s">
        <v>153</v>
      </c>
      <c r="AT292" s="208" t="s">
        <v>149</v>
      </c>
      <c r="AU292" s="208" t="s">
        <v>83</v>
      </c>
      <c r="AY292" s="15" t="s">
        <v>148</v>
      </c>
      <c r="BE292" s="126">
        <f>IF(N292="základná",J292,0)</f>
        <v>0</v>
      </c>
      <c r="BF292" s="126">
        <f>IF(N292="znížená",J292,0)</f>
        <v>0</v>
      </c>
      <c r="BG292" s="126">
        <f>IF(N292="zákl. prenesená",J292,0)</f>
        <v>0</v>
      </c>
      <c r="BH292" s="126">
        <f>IF(N292="zníž. prenesená",J292,0)</f>
        <v>0</v>
      </c>
      <c r="BI292" s="126">
        <f>IF(N292="nulová",J292,0)</f>
        <v>0</v>
      </c>
      <c r="BJ292" s="15" t="s">
        <v>127</v>
      </c>
      <c r="BK292" s="209">
        <f>ROUND(I292*H292,3)</f>
        <v>0</v>
      </c>
      <c r="BL292" s="15" t="s">
        <v>154</v>
      </c>
      <c r="BM292" s="208" t="s">
        <v>526</v>
      </c>
    </row>
    <row r="293" s="2" customFormat="1">
      <c r="A293" s="36"/>
      <c r="B293" s="37"/>
      <c r="C293" s="36"/>
      <c r="D293" s="210" t="s">
        <v>156</v>
      </c>
      <c r="E293" s="36"/>
      <c r="F293" s="211" t="s">
        <v>412</v>
      </c>
      <c r="G293" s="36"/>
      <c r="H293" s="36"/>
      <c r="I293" s="167"/>
      <c r="J293" s="36"/>
      <c r="K293" s="36"/>
      <c r="L293" s="37"/>
      <c r="M293" s="212"/>
      <c r="N293" s="213"/>
      <c r="O293" s="80"/>
      <c r="P293" s="80"/>
      <c r="Q293" s="80"/>
      <c r="R293" s="80"/>
      <c r="S293" s="80"/>
      <c r="T293" s="81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T293" s="15" t="s">
        <v>156</v>
      </c>
      <c r="AU293" s="15" t="s">
        <v>83</v>
      </c>
    </row>
    <row r="294" s="2" customFormat="1" ht="21.75" customHeight="1">
      <c r="A294" s="36"/>
      <c r="B294" s="166"/>
      <c r="C294" s="216" t="s">
        <v>527</v>
      </c>
      <c r="D294" s="216" t="s">
        <v>421</v>
      </c>
      <c r="E294" s="217" t="s">
        <v>528</v>
      </c>
      <c r="F294" s="218" t="s">
        <v>529</v>
      </c>
      <c r="G294" s="219" t="s">
        <v>152</v>
      </c>
      <c r="H294" s="220">
        <v>2</v>
      </c>
      <c r="I294" s="221"/>
      <c r="J294" s="220">
        <f>ROUND(I294*H294,3)</f>
        <v>0</v>
      </c>
      <c r="K294" s="222"/>
      <c r="L294" s="37"/>
      <c r="M294" s="223" t="s">
        <v>1</v>
      </c>
      <c r="N294" s="224" t="s">
        <v>41</v>
      </c>
      <c r="O294" s="80"/>
      <c r="P294" s="206">
        <f>O294*H294</f>
        <v>0</v>
      </c>
      <c r="Q294" s="206">
        <v>0</v>
      </c>
      <c r="R294" s="206">
        <f>Q294*H294</f>
        <v>0</v>
      </c>
      <c r="S294" s="206">
        <v>0</v>
      </c>
      <c r="T294" s="207">
        <f>S294*H294</f>
        <v>0</v>
      </c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R294" s="208" t="s">
        <v>324</v>
      </c>
      <c r="AT294" s="208" t="s">
        <v>421</v>
      </c>
      <c r="AU294" s="208" t="s">
        <v>83</v>
      </c>
      <c r="AY294" s="15" t="s">
        <v>148</v>
      </c>
      <c r="BE294" s="126">
        <f>IF(N294="základná",J294,0)</f>
        <v>0</v>
      </c>
      <c r="BF294" s="126">
        <f>IF(N294="znížená",J294,0)</f>
        <v>0</v>
      </c>
      <c r="BG294" s="126">
        <f>IF(N294="zákl. prenesená",J294,0)</f>
        <v>0</v>
      </c>
      <c r="BH294" s="126">
        <f>IF(N294="zníž. prenesená",J294,0)</f>
        <v>0</v>
      </c>
      <c r="BI294" s="126">
        <f>IF(N294="nulová",J294,0)</f>
        <v>0</v>
      </c>
      <c r="BJ294" s="15" t="s">
        <v>127</v>
      </c>
      <c r="BK294" s="209">
        <f>ROUND(I294*H294,3)</f>
        <v>0</v>
      </c>
      <c r="BL294" s="15" t="s">
        <v>324</v>
      </c>
      <c r="BM294" s="208" t="s">
        <v>530</v>
      </c>
    </row>
    <row r="295" s="2" customFormat="1">
      <c r="A295" s="36"/>
      <c r="B295" s="37"/>
      <c r="C295" s="36"/>
      <c r="D295" s="210" t="s">
        <v>156</v>
      </c>
      <c r="E295" s="36"/>
      <c r="F295" s="211" t="s">
        <v>531</v>
      </c>
      <c r="G295" s="36"/>
      <c r="H295" s="36"/>
      <c r="I295" s="167"/>
      <c r="J295" s="36"/>
      <c r="K295" s="36"/>
      <c r="L295" s="37"/>
      <c r="M295" s="212"/>
      <c r="N295" s="213"/>
      <c r="O295" s="80"/>
      <c r="P295" s="80"/>
      <c r="Q295" s="80"/>
      <c r="R295" s="80"/>
      <c r="S295" s="80"/>
      <c r="T295" s="81"/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36"/>
      <c r="AT295" s="15" t="s">
        <v>156</v>
      </c>
      <c r="AU295" s="15" t="s">
        <v>83</v>
      </c>
    </row>
    <row r="296" s="12" customFormat="1" ht="25.92" customHeight="1">
      <c r="A296" s="12"/>
      <c r="B296" s="185"/>
      <c r="C296" s="12"/>
      <c r="D296" s="186" t="s">
        <v>74</v>
      </c>
      <c r="E296" s="187" t="s">
        <v>532</v>
      </c>
      <c r="F296" s="187" t="s">
        <v>533</v>
      </c>
      <c r="G296" s="12"/>
      <c r="H296" s="12"/>
      <c r="I296" s="188"/>
      <c r="J296" s="189">
        <f>BK296</f>
        <v>0</v>
      </c>
      <c r="K296" s="12"/>
      <c r="L296" s="185"/>
      <c r="M296" s="190"/>
      <c r="N296" s="191"/>
      <c r="O296" s="191"/>
      <c r="P296" s="192">
        <f>P297+SUM(P298:P317)</f>
        <v>0</v>
      </c>
      <c r="Q296" s="191"/>
      <c r="R296" s="192">
        <f>R297+SUM(R298:R317)</f>
        <v>0.88075999999999999</v>
      </c>
      <c r="S296" s="191"/>
      <c r="T296" s="193">
        <f>T297+SUM(T298:T317)</f>
        <v>0</v>
      </c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R296" s="186" t="s">
        <v>83</v>
      </c>
      <c r="AT296" s="194" t="s">
        <v>74</v>
      </c>
      <c r="AU296" s="194" t="s">
        <v>75</v>
      </c>
      <c r="AY296" s="186" t="s">
        <v>148</v>
      </c>
      <c r="BK296" s="195">
        <f>BK297+SUM(BK298:BK317)</f>
        <v>0</v>
      </c>
    </row>
    <row r="297" s="2" customFormat="1" ht="24.15" customHeight="1">
      <c r="A297" s="36"/>
      <c r="B297" s="166"/>
      <c r="C297" s="196" t="s">
        <v>534</v>
      </c>
      <c r="D297" s="196" t="s">
        <v>149</v>
      </c>
      <c r="E297" s="197" t="s">
        <v>535</v>
      </c>
      <c r="F297" s="198" t="s">
        <v>536</v>
      </c>
      <c r="G297" s="199" t="s">
        <v>152</v>
      </c>
      <c r="H297" s="200">
        <v>36</v>
      </c>
      <c r="I297" s="201"/>
      <c r="J297" s="200">
        <f>ROUND(I297*H297,3)</f>
        <v>0</v>
      </c>
      <c r="K297" s="202"/>
      <c r="L297" s="203"/>
      <c r="M297" s="204" t="s">
        <v>1</v>
      </c>
      <c r="N297" s="205" t="s">
        <v>41</v>
      </c>
      <c r="O297" s="80"/>
      <c r="P297" s="206">
        <f>O297*H297</f>
        <v>0</v>
      </c>
      <c r="Q297" s="206">
        <v>0</v>
      </c>
      <c r="R297" s="206">
        <f>Q297*H297</f>
        <v>0</v>
      </c>
      <c r="S297" s="206">
        <v>0</v>
      </c>
      <c r="T297" s="207">
        <f>S297*H297</f>
        <v>0</v>
      </c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R297" s="208" t="s">
        <v>153</v>
      </c>
      <c r="AT297" s="208" t="s">
        <v>149</v>
      </c>
      <c r="AU297" s="208" t="s">
        <v>83</v>
      </c>
      <c r="AY297" s="15" t="s">
        <v>148</v>
      </c>
      <c r="BE297" s="126">
        <f>IF(N297="základná",J297,0)</f>
        <v>0</v>
      </c>
      <c r="BF297" s="126">
        <f>IF(N297="znížená",J297,0)</f>
        <v>0</v>
      </c>
      <c r="BG297" s="126">
        <f>IF(N297="zákl. prenesená",J297,0)</f>
        <v>0</v>
      </c>
      <c r="BH297" s="126">
        <f>IF(N297="zníž. prenesená",J297,0)</f>
        <v>0</v>
      </c>
      <c r="BI297" s="126">
        <f>IF(N297="nulová",J297,0)</f>
        <v>0</v>
      </c>
      <c r="BJ297" s="15" t="s">
        <v>127</v>
      </c>
      <c r="BK297" s="209">
        <f>ROUND(I297*H297,3)</f>
        <v>0</v>
      </c>
      <c r="BL297" s="15" t="s">
        <v>154</v>
      </c>
      <c r="BM297" s="208" t="s">
        <v>537</v>
      </c>
    </row>
    <row r="298" s="2" customFormat="1">
      <c r="A298" s="36"/>
      <c r="B298" s="37"/>
      <c r="C298" s="36"/>
      <c r="D298" s="210" t="s">
        <v>156</v>
      </c>
      <c r="E298" s="36"/>
      <c r="F298" s="211" t="s">
        <v>538</v>
      </c>
      <c r="G298" s="36"/>
      <c r="H298" s="36"/>
      <c r="I298" s="167"/>
      <c r="J298" s="36"/>
      <c r="K298" s="36"/>
      <c r="L298" s="37"/>
      <c r="M298" s="212"/>
      <c r="N298" s="213"/>
      <c r="O298" s="80"/>
      <c r="P298" s="80"/>
      <c r="Q298" s="80"/>
      <c r="R298" s="80"/>
      <c r="S298" s="80"/>
      <c r="T298" s="81"/>
      <c r="U298" s="36"/>
      <c r="V298" s="36"/>
      <c r="W298" s="36"/>
      <c r="X298" s="36"/>
      <c r="Y298" s="36"/>
      <c r="Z298" s="36"/>
      <c r="AA298" s="36"/>
      <c r="AB298" s="36"/>
      <c r="AC298" s="36"/>
      <c r="AD298" s="36"/>
      <c r="AE298" s="36"/>
      <c r="AT298" s="15" t="s">
        <v>156</v>
      </c>
      <c r="AU298" s="15" t="s">
        <v>83</v>
      </c>
    </row>
    <row r="299" s="2" customFormat="1" ht="49.05" customHeight="1">
      <c r="A299" s="36"/>
      <c r="B299" s="166"/>
      <c r="C299" s="196" t="s">
        <v>539</v>
      </c>
      <c r="D299" s="196" t="s">
        <v>149</v>
      </c>
      <c r="E299" s="197" t="s">
        <v>540</v>
      </c>
      <c r="F299" s="198" t="s">
        <v>541</v>
      </c>
      <c r="G299" s="199" t="s">
        <v>152</v>
      </c>
      <c r="H299" s="200">
        <v>6</v>
      </c>
      <c r="I299" s="201"/>
      <c r="J299" s="200">
        <f>ROUND(I299*H299,3)</f>
        <v>0</v>
      </c>
      <c r="K299" s="202"/>
      <c r="L299" s="203"/>
      <c r="M299" s="204" t="s">
        <v>1</v>
      </c>
      <c r="N299" s="205" t="s">
        <v>41</v>
      </c>
      <c r="O299" s="80"/>
      <c r="P299" s="206">
        <f>O299*H299</f>
        <v>0</v>
      </c>
      <c r="Q299" s="206">
        <v>0</v>
      </c>
      <c r="R299" s="206">
        <f>Q299*H299</f>
        <v>0</v>
      </c>
      <c r="S299" s="206">
        <v>0</v>
      </c>
      <c r="T299" s="207">
        <f>S299*H299</f>
        <v>0</v>
      </c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R299" s="208" t="s">
        <v>153</v>
      </c>
      <c r="AT299" s="208" t="s">
        <v>149</v>
      </c>
      <c r="AU299" s="208" t="s">
        <v>83</v>
      </c>
      <c r="AY299" s="15" t="s">
        <v>148</v>
      </c>
      <c r="BE299" s="126">
        <f>IF(N299="základná",J299,0)</f>
        <v>0</v>
      </c>
      <c r="BF299" s="126">
        <f>IF(N299="znížená",J299,0)</f>
        <v>0</v>
      </c>
      <c r="BG299" s="126">
        <f>IF(N299="zákl. prenesená",J299,0)</f>
        <v>0</v>
      </c>
      <c r="BH299" s="126">
        <f>IF(N299="zníž. prenesená",J299,0)</f>
        <v>0</v>
      </c>
      <c r="BI299" s="126">
        <f>IF(N299="nulová",J299,0)</f>
        <v>0</v>
      </c>
      <c r="BJ299" s="15" t="s">
        <v>127</v>
      </c>
      <c r="BK299" s="209">
        <f>ROUND(I299*H299,3)</f>
        <v>0</v>
      </c>
      <c r="BL299" s="15" t="s">
        <v>154</v>
      </c>
      <c r="BM299" s="208" t="s">
        <v>542</v>
      </c>
    </row>
    <row r="300" s="2" customFormat="1">
      <c r="A300" s="36"/>
      <c r="B300" s="37"/>
      <c r="C300" s="36"/>
      <c r="D300" s="210" t="s">
        <v>156</v>
      </c>
      <c r="E300" s="36"/>
      <c r="F300" s="211" t="s">
        <v>543</v>
      </c>
      <c r="G300" s="36"/>
      <c r="H300" s="36"/>
      <c r="I300" s="167"/>
      <c r="J300" s="36"/>
      <c r="K300" s="36"/>
      <c r="L300" s="37"/>
      <c r="M300" s="212"/>
      <c r="N300" s="213"/>
      <c r="O300" s="80"/>
      <c r="P300" s="80"/>
      <c r="Q300" s="80"/>
      <c r="R300" s="80"/>
      <c r="S300" s="80"/>
      <c r="T300" s="81"/>
      <c r="U300" s="36"/>
      <c r="V300" s="36"/>
      <c r="W300" s="36"/>
      <c r="X300" s="36"/>
      <c r="Y300" s="36"/>
      <c r="Z300" s="36"/>
      <c r="AA300" s="36"/>
      <c r="AB300" s="36"/>
      <c r="AC300" s="36"/>
      <c r="AD300" s="36"/>
      <c r="AE300" s="36"/>
      <c r="AT300" s="15" t="s">
        <v>156</v>
      </c>
      <c r="AU300" s="15" t="s">
        <v>83</v>
      </c>
    </row>
    <row r="301" s="2" customFormat="1" ht="37.8" customHeight="1">
      <c r="A301" s="36"/>
      <c r="B301" s="166"/>
      <c r="C301" s="196" t="s">
        <v>544</v>
      </c>
      <c r="D301" s="196" t="s">
        <v>149</v>
      </c>
      <c r="E301" s="197" t="s">
        <v>545</v>
      </c>
      <c r="F301" s="198" t="s">
        <v>546</v>
      </c>
      <c r="G301" s="199" t="s">
        <v>152</v>
      </c>
      <c r="H301" s="200">
        <v>4</v>
      </c>
      <c r="I301" s="201"/>
      <c r="J301" s="200">
        <f>ROUND(I301*H301,3)</f>
        <v>0</v>
      </c>
      <c r="K301" s="202"/>
      <c r="L301" s="203"/>
      <c r="M301" s="204" t="s">
        <v>1</v>
      </c>
      <c r="N301" s="205" t="s">
        <v>41</v>
      </c>
      <c r="O301" s="80"/>
      <c r="P301" s="206">
        <f>O301*H301</f>
        <v>0</v>
      </c>
      <c r="Q301" s="206">
        <v>0</v>
      </c>
      <c r="R301" s="206">
        <f>Q301*H301</f>
        <v>0</v>
      </c>
      <c r="S301" s="206">
        <v>0</v>
      </c>
      <c r="T301" s="207">
        <f>S301*H301</f>
        <v>0</v>
      </c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R301" s="208" t="s">
        <v>153</v>
      </c>
      <c r="AT301" s="208" t="s">
        <v>149</v>
      </c>
      <c r="AU301" s="208" t="s">
        <v>83</v>
      </c>
      <c r="AY301" s="15" t="s">
        <v>148</v>
      </c>
      <c r="BE301" s="126">
        <f>IF(N301="základná",J301,0)</f>
        <v>0</v>
      </c>
      <c r="BF301" s="126">
        <f>IF(N301="znížená",J301,0)</f>
        <v>0</v>
      </c>
      <c r="BG301" s="126">
        <f>IF(N301="zákl. prenesená",J301,0)</f>
        <v>0</v>
      </c>
      <c r="BH301" s="126">
        <f>IF(N301="zníž. prenesená",J301,0)</f>
        <v>0</v>
      </c>
      <c r="BI301" s="126">
        <f>IF(N301="nulová",J301,0)</f>
        <v>0</v>
      </c>
      <c r="BJ301" s="15" t="s">
        <v>127</v>
      </c>
      <c r="BK301" s="209">
        <f>ROUND(I301*H301,3)</f>
        <v>0</v>
      </c>
      <c r="BL301" s="15" t="s">
        <v>154</v>
      </c>
      <c r="BM301" s="208" t="s">
        <v>547</v>
      </c>
    </row>
    <row r="302" s="2" customFormat="1">
      <c r="A302" s="36"/>
      <c r="B302" s="37"/>
      <c r="C302" s="36"/>
      <c r="D302" s="210" t="s">
        <v>156</v>
      </c>
      <c r="E302" s="36"/>
      <c r="F302" s="211" t="s">
        <v>548</v>
      </c>
      <c r="G302" s="36"/>
      <c r="H302" s="36"/>
      <c r="I302" s="167"/>
      <c r="J302" s="36"/>
      <c r="K302" s="36"/>
      <c r="L302" s="37"/>
      <c r="M302" s="212"/>
      <c r="N302" s="213"/>
      <c r="O302" s="80"/>
      <c r="P302" s="80"/>
      <c r="Q302" s="80"/>
      <c r="R302" s="80"/>
      <c r="S302" s="80"/>
      <c r="T302" s="81"/>
      <c r="U302" s="36"/>
      <c r="V302" s="36"/>
      <c r="W302" s="36"/>
      <c r="X302" s="36"/>
      <c r="Y302" s="36"/>
      <c r="Z302" s="36"/>
      <c r="AA302" s="36"/>
      <c r="AB302" s="36"/>
      <c r="AC302" s="36"/>
      <c r="AD302" s="36"/>
      <c r="AE302" s="36"/>
      <c r="AT302" s="15" t="s">
        <v>156</v>
      </c>
      <c r="AU302" s="15" t="s">
        <v>83</v>
      </c>
    </row>
    <row r="303" s="2" customFormat="1" ht="37.8" customHeight="1">
      <c r="A303" s="36"/>
      <c r="B303" s="166"/>
      <c r="C303" s="196" t="s">
        <v>549</v>
      </c>
      <c r="D303" s="196" t="s">
        <v>149</v>
      </c>
      <c r="E303" s="197" t="s">
        <v>550</v>
      </c>
      <c r="F303" s="198" t="s">
        <v>551</v>
      </c>
      <c r="G303" s="199" t="s">
        <v>152</v>
      </c>
      <c r="H303" s="200">
        <v>3</v>
      </c>
      <c r="I303" s="201"/>
      <c r="J303" s="200">
        <f>ROUND(I303*H303,3)</f>
        <v>0</v>
      </c>
      <c r="K303" s="202"/>
      <c r="L303" s="203"/>
      <c r="M303" s="204" t="s">
        <v>1</v>
      </c>
      <c r="N303" s="205" t="s">
        <v>41</v>
      </c>
      <c r="O303" s="80"/>
      <c r="P303" s="206">
        <f>O303*H303</f>
        <v>0</v>
      </c>
      <c r="Q303" s="206">
        <v>0</v>
      </c>
      <c r="R303" s="206">
        <f>Q303*H303</f>
        <v>0</v>
      </c>
      <c r="S303" s="206">
        <v>0</v>
      </c>
      <c r="T303" s="207">
        <f>S303*H303</f>
        <v>0</v>
      </c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R303" s="208" t="s">
        <v>153</v>
      </c>
      <c r="AT303" s="208" t="s">
        <v>149</v>
      </c>
      <c r="AU303" s="208" t="s">
        <v>83</v>
      </c>
      <c r="AY303" s="15" t="s">
        <v>148</v>
      </c>
      <c r="BE303" s="126">
        <f>IF(N303="základná",J303,0)</f>
        <v>0</v>
      </c>
      <c r="BF303" s="126">
        <f>IF(N303="znížená",J303,0)</f>
        <v>0</v>
      </c>
      <c r="BG303" s="126">
        <f>IF(N303="zákl. prenesená",J303,0)</f>
        <v>0</v>
      </c>
      <c r="BH303" s="126">
        <f>IF(N303="zníž. prenesená",J303,0)</f>
        <v>0</v>
      </c>
      <c r="BI303" s="126">
        <f>IF(N303="nulová",J303,0)</f>
        <v>0</v>
      </c>
      <c r="BJ303" s="15" t="s">
        <v>127</v>
      </c>
      <c r="BK303" s="209">
        <f>ROUND(I303*H303,3)</f>
        <v>0</v>
      </c>
      <c r="BL303" s="15" t="s">
        <v>154</v>
      </c>
      <c r="BM303" s="208" t="s">
        <v>552</v>
      </c>
    </row>
    <row r="304" s="2" customFormat="1">
      <c r="A304" s="36"/>
      <c r="B304" s="37"/>
      <c r="C304" s="36"/>
      <c r="D304" s="210" t="s">
        <v>156</v>
      </c>
      <c r="E304" s="36"/>
      <c r="F304" s="211" t="s">
        <v>553</v>
      </c>
      <c r="G304" s="36"/>
      <c r="H304" s="36"/>
      <c r="I304" s="167"/>
      <c r="J304" s="36"/>
      <c r="K304" s="36"/>
      <c r="L304" s="37"/>
      <c r="M304" s="212"/>
      <c r="N304" s="213"/>
      <c r="O304" s="80"/>
      <c r="P304" s="80"/>
      <c r="Q304" s="80"/>
      <c r="R304" s="80"/>
      <c r="S304" s="80"/>
      <c r="T304" s="81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T304" s="15" t="s">
        <v>156</v>
      </c>
      <c r="AU304" s="15" t="s">
        <v>83</v>
      </c>
    </row>
    <row r="305" s="2" customFormat="1" ht="24.15" customHeight="1">
      <c r="A305" s="36"/>
      <c r="B305" s="166"/>
      <c r="C305" s="196" t="s">
        <v>554</v>
      </c>
      <c r="D305" s="196" t="s">
        <v>149</v>
      </c>
      <c r="E305" s="197" t="s">
        <v>555</v>
      </c>
      <c r="F305" s="198" t="s">
        <v>556</v>
      </c>
      <c r="G305" s="199" t="s">
        <v>152</v>
      </c>
      <c r="H305" s="200">
        <v>4</v>
      </c>
      <c r="I305" s="201"/>
      <c r="J305" s="200">
        <f>ROUND(I305*H305,3)</f>
        <v>0</v>
      </c>
      <c r="K305" s="202"/>
      <c r="L305" s="203"/>
      <c r="M305" s="204" t="s">
        <v>1</v>
      </c>
      <c r="N305" s="205" t="s">
        <v>41</v>
      </c>
      <c r="O305" s="80"/>
      <c r="P305" s="206">
        <f>O305*H305</f>
        <v>0</v>
      </c>
      <c r="Q305" s="206">
        <v>6.0000000000000002E-05</v>
      </c>
      <c r="R305" s="206">
        <f>Q305*H305</f>
        <v>0.00024000000000000001</v>
      </c>
      <c r="S305" s="206">
        <v>0</v>
      </c>
      <c r="T305" s="207">
        <f>S305*H305</f>
        <v>0</v>
      </c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/>
      <c r="AR305" s="208" t="s">
        <v>153</v>
      </c>
      <c r="AT305" s="208" t="s">
        <v>149</v>
      </c>
      <c r="AU305" s="208" t="s">
        <v>83</v>
      </c>
      <c r="AY305" s="15" t="s">
        <v>148</v>
      </c>
      <c r="BE305" s="126">
        <f>IF(N305="základná",J305,0)</f>
        <v>0</v>
      </c>
      <c r="BF305" s="126">
        <f>IF(N305="znížená",J305,0)</f>
        <v>0</v>
      </c>
      <c r="BG305" s="126">
        <f>IF(N305="zákl. prenesená",J305,0)</f>
        <v>0</v>
      </c>
      <c r="BH305" s="126">
        <f>IF(N305="zníž. prenesená",J305,0)</f>
        <v>0</v>
      </c>
      <c r="BI305" s="126">
        <f>IF(N305="nulová",J305,0)</f>
        <v>0</v>
      </c>
      <c r="BJ305" s="15" t="s">
        <v>127</v>
      </c>
      <c r="BK305" s="209">
        <f>ROUND(I305*H305,3)</f>
        <v>0</v>
      </c>
      <c r="BL305" s="15" t="s">
        <v>154</v>
      </c>
      <c r="BM305" s="208" t="s">
        <v>557</v>
      </c>
    </row>
    <row r="306" s="2" customFormat="1">
      <c r="A306" s="36"/>
      <c r="B306" s="37"/>
      <c r="C306" s="36"/>
      <c r="D306" s="210" t="s">
        <v>156</v>
      </c>
      <c r="E306" s="36"/>
      <c r="F306" s="211" t="s">
        <v>558</v>
      </c>
      <c r="G306" s="36"/>
      <c r="H306" s="36"/>
      <c r="I306" s="167"/>
      <c r="J306" s="36"/>
      <c r="K306" s="36"/>
      <c r="L306" s="37"/>
      <c r="M306" s="212"/>
      <c r="N306" s="213"/>
      <c r="O306" s="80"/>
      <c r="P306" s="80"/>
      <c r="Q306" s="80"/>
      <c r="R306" s="80"/>
      <c r="S306" s="80"/>
      <c r="T306" s="81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T306" s="15" t="s">
        <v>156</v>
      </c>
      <c r="AU306" s="15" t="s">
        <v>83</v>
      </c>
    </row>
    <row r="307" s="2" customFormat="1" ht="24.15" customHeight="1">
      <c r="A307" s="36"/>
      <c r="B307" s="166"/>
      <c r="C307" s="196" t="s">
        <v>559</v>
      </c>
      <c r="D307" s="196" t="s">
        <v>149</v>
      </c>
      <c r="E307" s="197" t="s">
        <v>560</v>
      </c>
      <c r="F307" s="198" t="s">
        <v>561</v>
      </c>
      <c r="G307" s="199" t="s">
        <v>152</v>
      </c>
      <c r="H307" s="200">
        <v>6</v>
      </c>
      <c r="I307" s="201"/>
      <c r="J307" s="200">
        <f>ROUND(I307*H307,3)</f>
        <v>0</v>
      </c>
      <c r="K307" s="202"/>
      <c r="L307" s="203"/>
      <c r="M307" s="204" t="s">
        <v>1</v>
      </c>
      <c r="N307" s="205" t="s">
        <v>41</v>
      </c>
      <c r="O307" s="80"/>
      <c r="P307" s="206">
        <f>O307*H307</f>
        <v>0</v>
      </c>
      <c r="Q307" s="206">
        <v>6.0000000000000002E-05</v>
      </c>
      <c r="R307" s="206">
        <f>Q307*H307</f>
        <v>0.00036000000000000002</v>
      </c>
      <c r="S307" s="206">
        <v>0</v>
      </c>
      <c r="T307" s="207">
        <f>S307*H307</f>
        <v>0</v>
      </c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R307" s="208" t="s">
        <v>153</v>
      </c>
      <c r="AT307" s="208" t="s">
        <v>149</v>
      </c>
      <c r="AU307" s="208" t="s">
        <v>83</v>
      </c>
      <c r="AY307" s="15" t="s">
        <v>148</v>
      </c>
      <c r="BE307" s="126">
        <f>IF(N307="základná",J307,0)</f>
        <v>0</v>
      </c>
      <c r="BF307" s="126">
        <f>IF(N307="znížená",J307,0)</f>
        <v>0</v>
      </c>
      <c r="BG307" s="126">
        <f>IF(N307="zákl. prenesená",J307,0)</f>
        <v>0</v>
      </c>
      <c r="BH307" s="126">
        <f>IF(N307="zníž. prenesená",J307,0)</f>
        <v>0</v>
      </c>
      <c r="BI307" s="126">
        <f>IF(N307="nulová",J307,0)</f>
        <v>0</v>
      </c>
      <c r="BJ307" s="15" t="s">
        <v>127</v>
      </c>
      <c r="BK307" s="209">
        <f>ROUND(I307*H307,3)</f>
        <v>0</v>
      </c>
      <c r="BL307" s="15" t="s">
        <v>154</v>
      </c>
      <c r="BM307" s="208" t="s">
        <v>562</v>
      </c>
    </row>
    <row r="308" s="2" customFormat="1">
      <c r="A308" s="36"/>
      <c r="B308" s="37"/>
      <c r="C308" s="36"/>
      <c r="D308" s="210" t="s">
        <v>156</v>
      </c>
      <c r="E308" s="36"/>
      <c r="F308" s="211" t="s">
        <v>563</v>
      </c>
      <c r="G308" s="36"/>
      <c r="H308" s="36"/>
      <c r="I308" s="167"/>
      <c r="J308" s="36"/>
      <c r="K308" s="36"/>
      <c r="L308" s="37"/>
      <c r="M308" s="212"/>
      <c r="N308" s="213"/>
      <c r="O308" s="80"/>
      <c r="P308" s="80"/>
      <c r="Q308" s="80"/>
      <c r="R308" s="80"/>
      <c r="S308" s="80"/>
      <c r="T308" s="81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T308" s="15" t="s">
        <v>156</v>
      </c>
      <c r="AU308" s="15" t="s">
        <v>83</v>
      </c>
    </row>
    <row r="309" s="2" customFormat="1" ht="24.15" customHeight="1">
      <c r="A309" s="36"/>
      <c r="B309" s="166"/>
      <c r="C309" s="196" t="s">
        <v>564</v>
      </c>
      <c r="D309" s="196" t="s">
        <v>149</v>
      </c>
      <c r="E309" s="197" t="s">
        <v>565</v>
      </c>
      <c r="F309" s="198" t="s">
        <v>566</v>
      </c>
      <c r="G309" s="199" t="s">
        <v>152</v>
      </c>
      <c r="H309" s="200">
        <v>2</v>
      </c>
      <c r="I309" s="201"/>
      <c r="J309" s="200">
        <f>ROUND(I309*H309,3)</f>
        <v>0</v>
      </c>
      <c r="K309" s="202"/>
      <c r="L309" s="203"/>
      <c r="M309" s="204" t="s">
        <v>1</v>
      </c>
      <c r="N309" s="205" t="s">
        <v>41</v>
      </c>
      <c r="O309" s="80"/>
      <c r="P309" s="206">
        <f>O309*H309</f>
        <v>0</v>
      </c>
      <c r="Q309" s="206">
        <v>2.0000000000000002E-05</v>
      </c>
      <c r="R309" s="206">
        <f>Q309*H309</f>
        <v>4.0000000000000003E-05</v>
      </c>
      <c r="S309" s="206">
        <v>0</v>
      </c>
      <c r="T309" s="207">
        <f>S309*H309</f>
        <v>0</v>
      </c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R309" s="208" t="s">
        <v>153</v>
      </c>
      <c r="AT309" s="208" t="s">
        <v>149</v>
      </c>
      <c r="AU309" s="208" t="s">
        <v>83</v>
      </c>
      <c r="AY309" s="15" t="s">
        <v>148</v>
      </c>
      <c r="BE309" s="126">
        <f>IF(N309="základná",J309,0)</f>
        <v>0</v>
      </c>
      <c r="BF309" s="126">
        <f>IF(N309="znížená",J309,0)</f>
        <v>0</v>
      </c>
      <c r="BG309" s="126">
        <f>IF(N309="zákl. prenesená",J309,0)</f>
        <v>0</v>
      </c>
      <c r="BH309" s="126">
        <f>IF(N309="zníž. prenesená",J309,0)</f>
        <v>0</v>
      </c>
      <c r="BI309" s="126">
        <f>IF(N309="nulová",J309,0)</f>
        <v>0</v>
      </c>
      <c r="BJ309" s="15" t="s">
        <v>127</v>
      </c>
      <c r="BK309" s="209">
        <f>ROUND(I309*H309,3)</f>
        <v>0</v>
      </c>
      <c r="BL309" s="15" t="s">
        <v>154</v>
      </c>
      <c r="BM309" s="208" t="s">
        <v>567</v>
      </c>
    </row>
    <row r="310" s="2" customFormat="1" ht="24.15" customHeight="1">
      <c r="A310" s="36"/>
      <c r="B310" s="166"/>
      <c r="C310" s="196" t="s">
        <v>568</v>
      </c>
      <c r="D310" s="196" t="s">
        <v>149</v>
      </c>
      <c r="E310" s="197" t="s">
        <v>569</v>
      </c>
      <c r="F310" s="198" t="s">
        <v>570</v>
      </c>
      <c r="G310" s="199" t="s">
        <v>152</v>
      </c>
      <c r="H310" s="200">
        <v>6</v>
      </c>
      <c r="I310" s="201"/>
      <c r="J310" s="200">
        <f>ROUND(I310*H310,3)</f>
        <v>0</v>
      </c>
      <c r="K310" s="202"/>
      <c r="L310" s="203"/>
      <c r="M310" s="204" t="s">
        <v>1</v>
      </c>
      <c r="N310" s="205" t="s">
        <v>41</v>
      </c>
      <c r="O310" s="80"/>
      <c r="P310" s="206">
        <f>O310*H310</f>
        <v>0</v>
      </c>
      <c r="Q310" s="206">
        <v>2.0000000000000002E-05</v>
      </c>
      <c r="R310" s="206">
        <f>Q310*H310</f>
        <v>0.00012000000000000002</v>
      </c>
      <c r="S310" s="206">
        <v>0</v>
      </c>
      <c r="T310" s="207">
        <f>S310*H310</f>
        <v>0</v>
      </c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R310" s="208" t="s">
        <v>153</v>
      </c>
      <c r="AT310" s="208" t="s">
        <v>149</v>
      </c>
      <c r="AU310" s="208" t="s">
        <v>83</v>
      </c>
      <c r="AY310" s="15" t="s">
        <v>148</v>
      </c>
      <c r="BE310" s="126">
        <f>IF(N310="základná",J310,0)</f>
        <v>0</v>
      </c>
      <c r="BF310" s="126">
        <f>IF(N310="znížená",J310,0)</f>
        <v>0</v>
      </c>
      <c r="BG310" s="126">
        <f>IF(N310="zákl. prenesená",J310,0)</f>
        <v>0</v>
      </c>
      <c r="BH310" s="126">
        <f>IF(N310="zníž. prenesená",J310,0)</f>
        <v>0</v>
      </c>
      <c r="BI310" s="126">
        <f>IF(N310="nulová",J310,0)</f>
        <v>0</v>
      </c>
      <c r="BJ310" s="15" t="s">
        <v>127</v>
      </c>
      <c r="BK310" s="209">
        <f>ROUND(I310*H310,3)</f>
        <v>0</v>
      </c>
      <c r="BL310" s="15" t="s">
        <v>154</v>
      </c>
      <c r="BM310" s="208" t="s">
        <v>571</v>
      </c>
    </row>
    <row r="311" s="2" customFormat="1" ht="24.15" customHeight="1">
      <c r="A311" s="36"/>
      <c r="B311" s="166"/>
      <c r="C311" s="196" t="s">
        <v>572</v>
      </c>
      <c r="D311" s="196" t="s">
        <v>149</v>
      </c>
      <c r="E311" s="197" t="s">
        <v>573</v>
      </c>
      <c r="F311" s="198" t="s">
        <v>574</v>
      </c>
      <c r="G311" s="199" t="s">
        <v>152</v>
      </c>
      <c r="H311" s="200">
        <v>4</v>
      </c>
      <c r="I311" s="201"/>
      <c r="J311" s="200">
        <f>ROUND(I311*H311,3)</f>
        <v>0</v>
      </c>
      <c r="K311" s="202"/>
      <c r="L311" s="203"/>
      <c r="M311" s="204" t="s">
        <v>1</v>
      </c>
      <c r="N311" s="205" t="s">
        <v>41</v>
      </c>
      <c r="O311" s="80"/>
      <c r="P311" s="206">
        <f>O311*H311</f>
        <v>0</v>
      </c>
      <c r="Q311" s="206">
        <v>0.22</v>
      </c>
      <c r="R311" s="206">
        <f>Q311*H311</f>
        <v>0.88</v>
      </c>
      <c r="S311" s="206">
        <v>0</v>
      </c>
      <c r="T311" s="207">
        <f>S311*H311</f>
        <v>0</v>
      </c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R311" s="208" t="s">
        <v>153</v>
      </c>
      <c r="AT311" s="208" t="s">
        <v>149</v>
      </c>
      <c r="AU311" s="208" t="s">
        <v>83</v>
      </c>
      <c r="AY311" s="15" t="s">
        <v>148</v>
      </c>
      <c r="BE311" s="126">
        <f>IF(N311="základná",J311,0)</f>
        <v>0</v>
      </c>
      <c r="BF311" s="126">
        <f>IF(N311="znížená",J311,0)</f>
        <v>0</v>
      </c>
      <c r="BG311" s="126">
        <f>IF(N311="zákl. prenesená",J311,0)</f>
        <v>0</v>
      </c>
      <c r="BH311" s="126">
        <f>IF(N311="zníž. prenesená",J311,0)</f>
        <v>0</v>
      </c>
      <c r="BI311" s="126">
        <f>IF(N311="nulová",J311,0)</f>
        <v>0</v>
      </c>
      <c r="BJ311" s="15" t="s">
        <v>127</v>
      </c>
      <c r="BK311" s="209">
        <f>ROUND(I311*H311,3)</f>
        <v>0</v>
      </c>
      <c r="BL311" s="15" t="s">
        <v>154</v>
      </c>
      <c r="BM311" s="208" t="s">
        <v>575</v>
      </c>
    </row>
    <row r="312" s="2" customFormat="1">
      <c r="A312" s="36"/>
      <c r="B312" s="37"/>
      <c r="C312" s="36"/>
      <c r="D312" s="210" t="s">
        <v>156</v>
      </c>
      <c r="E312" s="36"/>
      <c r="F312" s="211" t="s">
        <v>576</v>
      </c>
      <c r="G312" s="36"/>
      <c r="H312" s="36"/>
      <c r="I312" s="167"/>
      <c r="J312" s="36"/>
      <c r="K312" s="36"/>
      <c r="L312" s="37"/>
      <c r="M312" s="212"/>
      <c r="N312" s="213"/>
      <c r="O312" s="80"/>
      <c r="P312" s="80"/>
      <c r="Q312" s="80"/>
      <c r="R312" s="80"/>
      <c r="S312" s="80"/>
      <c r="T312" s="81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6"/>
      <c r="AT312" s="15" t="s">
        <v>156</v>
      </c>
      <c r="AU312" s="15" t="s">
        <v>83</v>
      </c>
    </row>
    <row r="313" s="2" customFormat="1" ht="24.15" customHeight="1">
      <c r="A313" s="36"/>
      <c r="B313" s="166"/>
      <c r="C313" s="196" t="s">
        <v>577</v>
      </c>
      <c r="D313" s="196" t="s">
        <v>149</v>
      </c>
      <c r="E313" s="197" t="s">
        <v>578</v>
      </c>
      <c r="F313" s="198" t="s">
        <v>579</v>
      </c>
      <c r="G313" s="199" t="s">
        <v>152</v>
      </c>
      <c r="H313" s="200">
        <v>150</v>
      </c>
      <c r="I313" s="201"/>
      <c r="J313" s="200">
        <f>ROUND(I313*H313,3)</f>
        <v>0</v>
      </c>
      <c r="K313" s="202"/>
      <c r="L313" s="203"/>
      <c r="M313" s="204" t="s">
        <v>1</v>
      </c>
      <c r="N313" s="205" t="s">
        <v>41</v>
      </c>
      <c r="O313" s="80"/>
      <c r="P313" s="206">
        <f>O313*H313</f>
        <v>0</v>
      </c>
      <c r="Q313" s="206">
        <v>0</v>
      </c>
      <c r="R313" s="206">
        <f>Q313*H313</f>
        <v>0</v>
      </c>
      <c r="S313" s="206">
        <v>0</v>
      </c>
      <c r="T313" s="207">
        <f>S313*H313</f>
        <v>0</v>
      </c>
      <c r="U313" s="36"/>
      <c r="V313" s="36"/>
      <c r="W313" s="36"/>
      <c r="X313" s="36"/>
      <c r="Y313" s="36"/>
      <c r="Z313" s="36"/>
      <c r="AA313" s="36"/>
      <c r="AB313" s="36"/>
      <c r="AC313" s="36"/>
      <c r="AD313" s="36"/>
      <c r="AE313" s="36"/>
      <c r="AR313" s="208" t="s">
        <v>153</v>
      </c>
      <c r="AT313" s="208" t="s">
        <v>149</v>
      </c>
      <c r="AU313" s="208" t="s">
        <v>83</v>
      </c>
      <c r="AY313" s="15" t="s">
        <v>148</v>
      </c>
      <c r="BE313" s="126">
        <f>IF(N313="základná",J313,0)</f>
        <v>0</v>
      </c>
      <c r="BF313" s="126">
        <f>IF(N313="znížená",J313,0)</f>
        <v>0</v>
      </c>
      <c r="BG313" s="126">
        <f>IF(N313="zákl. prenesená",J313,0)</f>
        <v>0</v>
      </c>
      <c r="BH313" s="126">
        <f>IF(N313="zníž. prenesená",J313,0)</f>
        <v>0</v>
      </c>
      <c r="BI313" s="126">
        <f>IF(N313="nulová",J313,0)</f>
        <v>0</v>
      </c>
      <c r="BJ313" s="15" t="s">
        <v>127</v>
      </c>
      <c r="BK313" s="209">
        <f>ROUND(I313*H313,3)</f>
        <v>0</v>
      </c>
      <c r="BL313" s="15" t="s">
        <v>154</v>
      </c>
      <c r="BM313" s="208" t="s">
        <v>580</v>
      </c>
    </row>
    <row r="314" s="2" customFormat="1">
      <c r="A314" s="36"/>
      <c r="B314" s="37"/>
      <c r="C314" s="36"/>
      <c r="D314" s="210" t="s">
        <v>156</v>
      </c>
      <c r="E314" s="36"/>
      <c r="F314" s="211" t="s">
        <v>581</v>
      </c>
      <c r="G314" s="36"/>
      <c r="H314" s="36"/>
      <c r="I314" s="167"/>
      <c r="J314" s="36"/>
      <c r="K314" s="36"/>
      <c r="L314" s="37"/>
      <c r="M314" s="212"/>
      <c r="N314" s="213"/>
      <c r="O314" s="80"/>
      <c r="P314" s="80"/>
      <c r="Q314" s="80"/>
      <c r="R314" s="80"/>
      <c r="S314" s="80"/>
      <c r="T314" s="81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6"/>
      <c r="AT314" s="15" t="s">
        <v>156</v>
      </c>
      <c r="AU314" s="15" t="s">
        <v>83</v>
      </c>
    </row>
    <row r="315" s="2" customFormat="1" ht="24.15" customHeight="1">
      <c r="A315" s="36"/>
      <c r="B315" s="166"/>
      <c r="C315" s="196" t="s">
        <v>582</v>
      </c>
      <c r="D315" s="196" t="s">
        <v>149</v>
      </c>
      <c r="E315" s="197" t="s">
        <v>583</v>
      </c>
      <c r="F315" s="198" t="s">
        <v>584</v>
      </c>
      <c r="G315" s="199" t="s">
        <v>152</v>
      </c>
      <c r="H315" s="200">
        <v>100</v>
      </c>
      <c r="I315" s="201"/>
      <c r="J315" s="200">
        <f>ROUND(I315*H315,3)</f>
        <v>0</v>
      </c>
      <c r="K315" s="202"/>
      <c r="L315" s="203"/>
      <c r="M315" s="204" t="s">
        <v>1</v>
      </c>
      <c r="N315" s="205" t="s">
        <v>41</v>
      </c>
      <c r="O315" s="80"/>
      <c r="P315" s="206">
        <f>O315*H315</f>
        <v>0</v>
      </c>
      <c r="Q315" s="206">
        <v>0</v>
      </c>
      <c r="R315" s="206">
        <f>Q315*H315</f>
        <v>0</v>
      </c>
      <c r="S315" s="206">
        <v>0</v>
      </c>
      <c r="T315" s="207">
        <f>S315*H315</f>
        <v>0</v>
      </c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R315" s="208" t="s">
        <v>153</v>
      </c>
      <c r="AT315" s="208" t="s">
        <v>149</v>
      </c>
      <c r="AU315" s="208" t="s">
        <v>83</v>
      </c>
      <c r="AY315" s="15" t="s">
        <v>148</v>
      </c>
      <c r="BE315" s="126">
        <f>IF(N315="základná",J315,0)</f>
        <v>0</v>
      </c>
      <c r="BF315" s="126">
        <f>IF(N315="znížená",J315,0)</f>
        <v>0</v>
      </c>
      <c r="BG315" s="126">
        <f>IF(N315="zákl. prenesená",J315,0)</f>
        <v>0</v>
      </c>
      <c r="BH315" s="126">
        <f>IF(N315="zníž. prenesená",J315,0)</f>
        <v>0</v>
      </c>
      <c r="BI315" s="126">
        <f>IF(N315="nulová",J315,0)</f>
        <v>0</v>
      </c>
      <c r="BJ315" s="15" t="s">
        <v>127</v>
      </c>
      <c r="BK315" s="209">
        <f>ROUND(I315*H315,3)</f>
        <v>0</v>
      </c>
      <c r="BL315" s="15" t="s">
        <v>154</v>
      </c>
      <c r="BM315" s="208" t="s">
        <v>585</v>
      </c>
    </row>
    <row r="316" s="2" customFormat="1">
      <c r="A316" s="36"/>
      <c r="B316" s="37"/>
      <c r="C316" s="36"/>
      <c r="D316" s="210" t="s">
        <v>156</v>
      </c>
      <c r="E316" s="36"/>
      <c r="F316" s="211" t="s">
        <v>581</v>
      </c>
      <c r="G316" s="36"/>
      <c r="H316" s="36"/>
      <c r="I316" s="167"/>
      <c r="J316" s="36"/>
      <c r="K316" s="36"/>
      <c r="L316" s="37"/>
      <c r="M316" s="212"/>
      <c r="N316" s="213"/>
      <c r="O316" s="80"/>
      <c r="P316" s="80"/>
      <c r="Q316" s="80"/>
      <c r="R316" s="80"/>
      <c r="S316" s="80"/>
      <c r="T316" s="81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T316" s="15" t="s">
        <v>156</v>
      </c>
      <c r="AU316" s="15" t="s">
        <v>83</v>
      </c>
    </row>
    <row r="317" s="12" customFormat="1" ht="22.8" customHeight="1">
      <c r="A317" s="12"/>
      <c r="B317" s="185"/>
      <c r="C317" s="12"/>
      <c r="D317" s="186" t="s">
        <v>74</v>
      </c>
      <c r="E317" s="214" t="s">
        <v>586</v>
      </c>
      <c r="F317" s="214" t="s">
        <v>587</v>
      </c>
      <c r="G317" s="12"/>
      <c r="H317" s="12"/>
      <c r="I317" s="188"/>
      <c r="J317" s="215">
        <f>BK317</f>
        <v>0</v>
      </c>
      <c r="K317" s="12"/>
      <c r="L317" s="185"/>
      <c r="M317" s="190"/>
      <c r="N317" s="191"/>
      <c r="O317" s="191"/>
      <c r="P317" s="192">
        <f>SUM(P318:P326)</f>
        <v>0</v>
      </c>
      <c r="Q317" s="191"/>
      <c r="R317" s="192">
        <f>SUM(R318:R326)</f>
        <v>0</v>
      </c>
      <c r="S317" s="191"/>
      <c r="T317" s="193">
        <f>SUM(T318:T326)</f>
        <v>0</v>
      </c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R317" s="186" t="s">
        <v>162</v>
      </c>
      <c r="AT317" s="194" t="s">
        <v>74</v>
      </c>
      <c r="AU317" s="194" t="s">
        <v>83</v>
      </c>
      <c r="AY317" s="186" t="s">
        <v>148</v>
      </c>
      <c r="BK317" s="195">
        <f>SUM(BK318:BK326)</f>
        <v>0</v>
      </c>
    </row>
    <row r="318" s="2" customFormat="1" ht="21.75" customHeight="1">
      <c r="A318" s="36"/>
      <c r="B318" s="166"/>
      <c r="C318" s="216" t="s">
        <v>588</v>
      </c>
      <c r="D318" s="216" t="s">
        <v>421</v>
      </c>
      <c r="E318" s="217" t="s">
        <v>589</v>
      </c>
      <c r="F318" s="218" t="s">
        <v>590</v>
      </c>
      <c r="G318" s="219" t="s">
        <v>152</v>
      </c>
      <c r="H318" s="220">
        <v>4</v>
      </c>
      <c r="I318" s="221"/>
      <c r="J318" s="220">
        <f>ROUND(I318*H318,3)</f>
        <v>0</v>
      </c>
      <c r="K318" s="222"/>
      <c r="L318" s="37"/>
      <c r="M318" s="223" t="s">
        <v>1</v>
      </c>
      <c r="N318" s="224" t="s">
        <v>41</v>
      </c>
      <c r="O318" s="80"/>
      <c r="P318" s="206">
        <f>O318*H318</f>
        <v>0</v>
      </c>
      <c r="Q318" s="206">
        <v>0</v>
      </c>
      <c r="R318" s="206">
        <f>Q318*H318</f>
        <v>0</v>
      </c>
      <c r="S318" s="206">
        <v>0</v>
      </c>
      <c r="T318" s="207">
        <f>S318*H318</f>
        <v>0</v>
      </c>
      <c r="U318" s="36"/>
      <c r="V318" s="36"/>
      <c r="W318" s="36"/>
      <c r="X318" s="36"/>
      <c r="Y318" s="36"/>
      <c r="Z318" s="36"/>
      <c r="AA318" s="36"/>
      <c r="AB318" s="36"/>
      <c r="AC318" s="36"/>
      <c r="AD318" s="36"/>
      <c r="AE318" s="36"/>
      <c r="AR318" s="208" t="s">
        <v>324</v>
      </c>
      <c r="AT318" s="208" t="s">
        <v>421</v>
      </c>
      <c r="AU318" s="208" t="s">
        <v>127</v>
      </c>
      <c r="AY318" s="15" t="s">
        <v>148</v>
      </c>
      <c r="BE318" s="126">
        <f>IF(N318="základná",J318,0)</f>
        <v>0</v>
      </c>
      <c r="BF318" s="126">
        <f>IF(N318="znížená",J318,0)</f>
        <v>0</v>
      </c>
      <c r="BG318" s="126">
        <f>IF(N318="zákl. prenesená",J318,0)</f>
        <v>0</v>
      </c>
      <c r="BH318" s="126">
        <f>IF(N318="zníž. prenesená",J318,0)</f>
        <v>0</v>
      </c>
      <c r="BI318" s="126">
        <f>IF(N318="nulová",J318,0)</f>
        <v>0</v>
      </c>
      <c r="BJ318" s="15" t="s">
        <v>127</v>
      </c>
      <c r="BK318" s="209">
        <f>ROUND(I318*H318,3)</f>
        <v>0</v>
      </c>
      <c r="BL318" s="15" t="s">
        <v>324</v>
      </c>
      <c r="BM318" s="208" t="s">
        <v>591</v>
      </c>
    </row>
    <row r="319" s="2" customFormat="1" ht="24.15" customHeight="1">
      <c r="A319" s="36"/>
      <c r="B319" s="166"/>
      <c r="C319" s="216" t="s">
        <v>592</v>
      </c>
      <c r="D319" s="216" t="s">
        <v>421</v>
      </c>
      <c r="E319" s="217" t="s">
        <v>593</v>
      </c>
      <c r="F319" s="218" t="s">
        <v>594</v>
      </c>
      <c r="G319" s="219" t="s">
        <v>152</v>
      </c>
      <c r="H319" s="220">
        <v>6</v>
      </c>
      <c r="I319" s="221"/>
      <c r="J319" s="220">
        <f>ROUND(I319*H319,3)</f>
        <v>0</v>
      </c>
      <c r="K319" s="222"/>
      <c r="L319" s="37"/>
      <c r="M319" s="223" t="s">
        <v>1</v>
      </c>
      <c r="N319" s="224" t="s">
        <v>41</v>
      </c>
      <c r="O319" s="80"/>
      <c r="P319" s="206">
        <f>O319*H319</f>
        <v>0</v>
      </c>
      <c r="Q319" s="206">
        <v>0</v>
      </c>
      <c r="R319" s="206">
        <f>Q319*H319</f>
        <v>0</v>
      </c>
      <c r="S319" s="206">
        <v>0</v>
      </c>
      <c r="T319" s="207">
        <f>S319*H319</f>
        <v>0</v>
      </c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R319" s="208" t="s">
        <v>324</v>
      </c>
      <c r="AT319" s="208" t="s">
        <v>421</v>
      </c>
      <c r="AU319" s="208" t="s">
        <v>127</v>
      </c>
      <c r="AY319" s="15" t="s">
        <v>148</v>
      </c>
      <c r="BE319" s="126">
        <f>IF(N319="základná",J319,0)</f>
        <v>0</v>
      </c>
      <c r="BF319" s="126">
        <f>IF(N319="znížená",J319,0)</f>
        <v>0</v>
      </c>
      <c r="BG319" s="126">
        <f>IF(N319="zákl. prenesená",J319,0)</f>
        <v>0</v>
      </c>
      <c r="BH319" s="126">
        <f>IF(N319="zníž. prenesená",J319,0)</f>
        <v>0</v>
      </c>
      <c r="BI319" s="126">
        <f>IF(N319="nulová",J319,0)</f>
        <v>0</v>
      </c>
      <c r="BJ319" s="15" t="s">
        <v>127</v>
      </c>
      <c r="BK319" s="209">
        <f>ROUND(I319*H319,3)</f>
        <v>0</v>
      </c>
      <c r="BL319" s="15" t="s">
        <v>324</v>
      </c>
      <c r="BM319" s="208" t="s">
        <v>595</v>
      </c>
    </row>
    <row r="320" s="2" customFormat="1" ht="16.5" customHeight="1">
      <c r="A320" s="36"/>
      <c r="B320" s="166"/>
      <c r="C320" s="216" t="s">
        <v>596</v>
      </c>
      <c r="D320" s="216" t="s">
        <v>421</v>
      </c>
      <c r="E320" s="217" t="s">
        <v>597</v>
      </c>
      <c r="F320" s="218" t="s">
        <v>598</v>
      </c>
      <c r="G320" s="219" t="s">
        <v>152</v>
      </c>
      <c r="H320" s="220">
        <v>4</v>
      </c>
      <c r="I320" s="221"/>
      <c r="J320" s="220">
        <f>ROUND(I320*H320,3)</f>
        <v>0</v>
      </c>
      <c r="K320" s="222"/>
      <c r="L320" s="37"/>
      <c r="M320" s="223" t="s">
        <v>1</v>
      </c>
      <c r="N320" s="224" t="s">
        <v>41</v>
      </c>
      <c r="O320" s="80"/>
      <c r="P320" s="206">
        <f>O320*H320</f>
        <v>0</v>
      </c>
      <c r="Q320" s="206">
        <v>0</v>
      </c>
      <c r="R320" s="206">
        <f>Q320*H320</f>
        <v>0</v>
      </c>
      <c r="S320" s="206">
        <v>0</v>
      </c>
      <c r="T320" s="207">
        <f>S320*H320</f>
        <v>0</v>
      </c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R320" s="208" t="s">
        <v>324</v>
      </c>
      <c r="AT320" s="208" t="s">
        <v>421</v>
      </c>
      <c r="AU320" s="208" t="s">
        <v>127</v>
      </c>
      <c r="AY320" s="15" t="s">
        <v>148</v>
      </c>
      <c r="BE320" s="126">
        <f>IF(N320="základná",J320,0)</f>
        <v>0</v>
      </c>
      <c r="BF320" s="126">
        <f>IF(N320="znížená",J320,0)</f>
        <v>0</v>
      </c>
      <c r="BG320" s="126">
        <f>IF(N320="zákl. prenesená",J320,0)</f>
        <v>0</v>
      </c>
      <c r="BH320" s="126">
        <f>IF(N320="zníž. prenesená",J320,0)</f>
        <v>0</v>
      </c>
      <c r="BI320" s="126">
        <f>IF(N320="nulová",J320,0)</f>
        <v>0</v>
      </c>
      <c r="BJ320" s="15" t="s">
        <v>127</v>
      </c>
      <c r="BK320" s="209">
        <f>ROUND(I320*H320,3)</f>
        <v>0</v>
      </c>
      <c r="BL320" s="15" t="s">
        <v>324</v>
      </c>
      <c r="BM320" s="208" t="s">
        <v>599</v>
      </c>
    </row>
    <row r="321" s="2" customFormat="1" ht="24.15" customHeight="1">
      <c r="A321" s="36"/>
      <c r="B321" s="166"/>
      <c r="C321" s="216" t="s">
        <v>600</v>
      </c>
      <c r="D321" s="216" t="s">
        <v>421</v>
      </c>
      <c r="E321" s="217" t="s">
        <v>601</v>
      </c>
      <c r="F321" s="218" t="s">
        <v>602</v>
      </c>
      <c r="G321" s="219" t="s">
        <v>152</v>
      </c>
      <c r="H321" s="220">
        <v>40</v>
      </c>
      <c r="I321" s="221"/>
      <c r="J321" s="220">
        <f>ROUND(I321*H321,3)</f>
        <v>0</v>
      </c>
      <c r="K321" s="222"/>
      <c r="L321" s="37"/>
      <c r="M321" s="223" t="s">
        <v>1</v>
      </c>
      <c r="N321" s="224" t="s">
        <v>41</v>
      </c>
      <c r="O321" s="80"/>
      <c r="P321" s="206">
        <f>O321*H321</f>
        <v>0</v>
      </c>
      <c r="Q321" s="206">
        <v>0</v>
      </c>
      <c r="R321" s="206">
        <f>Q321*H321</f>
        <v>0</v>
      </c>
      <c r="S321" s="206">
        <v>0</v>
      </c>
      <c r="T321" s="207">
        <f>S321*H321</f>
        <v>0</v>
      </c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6"/>
      <c r="AR321" s="208" t="s">
        <v>324</v>
      </c>
      <c r="AT321" s="208" t="s">
        <v>421</v>
      </c>
      <c r="AU321" s="208" t="s">
        <v>127</v>
      </c>
      <c r="AY321" s="15" t="s">
        <v>148</v>
      </c>
      <c r="BE321" s="126">
        <f>IF(N321="základná",J321,0)</f>
        <v>0</v>
      </c>
      <c r="BF321" s="126">
        <f>IF(N321="znížená",J321,0)</f>
        <v>0</v>
      </c>
      <c r="BG321" s="126">
        <f>IF(N321="zákl. prenesená",J321,0)</f>
        <v>0</v>
      </c>
      <c r="BH321" s="126">
        <f>IF(N321="zníž. prenesená",J321,0)</f>
        <v>0</v>
      </c>
      <c r="BI321" s="126">
        <f>IF(N321="nulová",J321,0)</f>
        <v>0</v>
      </c>
      <c r="BJ321" s="15" t="s">
        <v>127</v>
      </c>
      <c r="BK321" s="209">
        <f>ROUND(I321*H321,3)</f>
        <v>0</v>
      </c>
      <c r="BL321" s="15" t="s">
        <v>324</v>
      </c>
      <c r="BM321" s="208" t="s">
        <v>603</v>
      </c>
    </row>
    <row r="322" s="2" customFormat="1" ht="24.15" customHeight="1">
      <c r="A322" s="36"/>
      <c r="B322" s="166"/>
      <c r="C322" s="216" t="s">
        <v>604</v>
      </c>
      <c r="D322" s="216" t="s">
        <v>421</v>
      </c>
      <c r="E322" s="217" t="s">
        <v>605</v>
      </c>
      <c r="F322" s="218" t="s">
        <v>606</v>
      </c>
      <c r="G322" s="219" t="s">
        <v>152</v>
      </c>
      <c r="H322" s="220">
        <v>7</v>
      </c>
      <c r="I322" s="221"/>
      <c r="J322" s="220">
        <f>ROUND(I322*H322,3)</f>
        <v>0</v>
      </c>
      <c r="K322" s="222"/>
      <c r="L322" s="37"/>
      <c r="M322" s="223" t="s">
        <v>1</v>
      </c>
      <c r="N322" s="224" t="s">
        <v>41</v>
      </c>
      <c r="O322" s="80"/>
      <c r="P322" s="206">
        <f>O322*H322</f>
        <v>0</v>
      </c>
      <c r="Q322" s="206">
        <v>0</v>
      </c>
      <c r="R322" s="206">
        <f>Q322*H322</f>
        <v>0</v>
      </c>
      <c r="S322" s="206">
        <v>0</v>
      </c>
      <c r="T322" s="207">
        <f>S322*H322</f>
        <v>0</v>
      </c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6"/>
      <c r="AR322" s="208" t="s">
        <v>324</v>
      </c>
      <c r="AT322" s="208" t="s">
        <v>421</v>
      </c>
      <c r="AU322" s="208" t="s">
        <v>127</v>
      </c>
      <c r="AY322" s="15" t="s">
        <v>148</v>
      </c>
      <c r="BE322" s="126">
        <f>IF(N322="základná",J322,0)</f>
        <v>0</v>
      </c>
      <c r="BF322" s="126">
        <f>IF(N322="znížená",J322,0)</f>
        <v>0</v>
      </c>
      <c r="BG322" s="126">
        <f>IF(N322="zákl. prenesená",J322,0)</f>
        <v>0</v>
      </c>
      <c r="BH322" s="126">
        <f>IF(N322="zníž. prenesená",J322,0)</f>
        <v>0</v>
      </c>
      <c r="BI322" s="126">
        <f>IF(N322="nulová",J322,0)</f>
        <v>0</v>
      </c>
      <c r="BJ322" s="15" t="s">
        <v>127</v>
      </c>
      <c r="BK322" s="209">
        <f>ROUND(I322*H322,3)</f>
        <v>0</v>
      </c>
      <c r="BL322" s="15" t="s">
        <v>324</v>
      </c>
      <c r="BM322" s="208" t="s">
        <v>607</v>
      </c>
    </row>
    <row r="323" s="2" customFormat="1" ht="21.75" customHeight="1">
      <c r="A323" s="36"/>
      <c r="B323" s="166"/>
      <c r="C323" s="216" t="s">
        <v>608</v>
      </c>
      <c r="D323" s="216" t="s">
        <v>421</v>
      </c>
      <c r="E323" s="217" t="s">
        <v>609</v>
      </c>
      <c r="F323" s="218" t="s">
        <v>610</v>
      </c>
      <c r="G323" s="219" t="s">
        <v>152</v>
      </c>
      <c r="H323" s="220">
        <v>7</v>
      </c>
      <c r="I323" s="221"/>
      <c r="J323" s="220">
        <f>ROUND(I323*H323,3)</f>
        <v>0</v>
      </c>
      <c r="K323" s="222"/>
      <c r="L323" s="37"/>
      <c r="M323" s="223" t="s">
        <v>1</v>
      </c>
      <c r="N323" s="224" t="s">
        <v>41</v>
      </c>
      <c r="O323" s="80"/>
      <c r="P323" s="206">
        <f>O323*H323</f>
        <v>0</v>
      </c>
      <c r="Q323" s="206">
        <v>0</v>
      </c>
      <c r="R323" s="206">
        <f>Q323*H323</f>
        <v>0</v>
      </c>
      <c r="S323" s="206">
        <v>0</v>
      </c>
      <c r="T323" s="207">
        <f>S323*H323</f>
        <v>0</v>
      </c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R323" s="208" t="s">
        <v>324</v>
      </c>
      <c r="AT323" s="208" t="s">
        <v>421</v>
      </c>
      <c r="AU323" s="208" t="s">
        <v>127</v>
      </c>
      <c r="AY323" s="15" t="s">
        <v>148</v>
      </c>
      <c r="BE323" s="126">
        <f>IF(N323="základná",J323,0)</f>
        <v>0</v>
      </c>
      <c r="BF323" s="126">
        <f>IF(N323="znížená",J323,0)</f>
        <v>0</v>
      </c>
      <c r="BG323" s="126">
        <f>IF(N323="zákl. prenesená",J323,0)</f>
        <v>0</v>
      </c>
      <c r="BH323" s="126">
        <f>IF(N323="zníž. prenesená",J323,0)</f>
        <v>0</v>
      </c>
      <c r="BI323" s="126">
        <f>IF(N323="nulová",J323,0)</f>
        <v>0</v>
      </c>
      <c r="BJ323" s="15" t="s">
        <v>127</v>
      </c>
      <c r="BK323" s="209">
        <f>ROUND(I323*H323,3)</f>
        <v>0</v>
      </c>
      <c r="BL323" s="15" t="s">
        <v>324</v>
      </c>
      <c r="BM323" s="208" t="s">
        <v>611</v>
      </c>
    </row>
    <row r="324" s="2" customFormat="1" ht="16.5" customHeight="1">
      <c r="A324" s="36"/>
      <c r="B324" s="166"/>
      <c r="C324" s="216" t="s">
        <v>612</v>
      </c>
      <c r="D324" s="216" t="s">
        <v>421</v>
      </c>
      <c r="E324" s="217" t="s">
        <v>613</v>
      </c>
      <c r="F324" s="218" t="s">
        <v>614</v>
      </c>
      <c r="G324" s="219" t="s">
        <v>152</v>
      </c>
      <c r="H324" s="220">
        <v>36</v>
      </c>
      <c r="I324" s="221"/>
      <c r="J324" s="220">
        <f>ROUND(I324*H324,3)</f>
        <v>0</v>
      </c>
      <c r="K324" s="222"/>
      <c r="L324" s="37"/>
      <c r="M324" s="223" t="s">
        <v>1</v>
      </c>
      <c r="N324" s="224" t="s">
        <v>41</v>
      </c>
      <c r="O324" s="80"/>
      <c r="P324" s="206">
        <f>O324*H324</f>
        <v>0</v>
      </c>
      <c r="Q324" s="206">
        <v>0</v>
      </c>
      <c r="R324" s="206">
        <f>Q324*H324</f>
        <v>0</v>
      </c>
      <c r="S324" s="206">
        <v>0</v>
      </c>
      <c r="T324" s="207">
        <f>S324*H324</f>
        <v>0</v>
      </c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6"/>
      <c r="AR324" s="208" t="s">
        <v>324</v>
      </c>
      <c r="AT324" s="208" t="s">
        <v>421</v>
      </c>
      <c r="AU324" s="208" t="s">
        <v>127</v>
      </c>
      <c r="AY324" s="15" t="s">
        <v>148</v>
      </c>
      <c r="BE324" s="126">
        <f>IF(N324="základná",J324,0)</f>
        <v>0</v>
      </c>
      <c r="BF324" s="126">
        <f>IF(N324="znížená",J324,0)</f>
        <v>0</v>
      </c>
      <c r="BG324" s="126">
        <f>IF(N324="zákl. prenesená",J324,0)</f>
        <v>0</v>
      </c>
      <c r="BH324" s="126">
        <f>IF(N324="zníž. prenesená",J324,0)</f>
        <v>0</v>
      </c>
      <c r="BI324" s="126">
        <f>IF(N324="nulová",J324,0)</f>
        <v>0</v>
      </c>
      <c r="BJ324" s="15" t="s">
        <v>127</v>
      </c>
      <c r="BK324" s="209">
        <f>ROUND(I324*H324,3)</f>
        <v>0</v>
      </c>
      <c r="BL324" s="15" t="s">
        <v>324</v>
      </c>
      <c r="BM324" s="208" t="s">
        <v>615</v>
      </c>
    </row>
    <row r="325" s="2" customFormat="1" ht="16.5" customHeight="1">
      <c r="A325" s="36"/>
      <c r="B325" s="166"/>
      <c r="C325" s="216" t="s">
        <v>616</v>
      </c>
      <c r="D325" s="216" t="s">
        <v>421</v>
      </c>
      <c r="E325" s="217" t="s">
        <v>617</v>
      </c>
      <c r="F325" s="218" t="s">
        <v>618</v>
      </c>
      <c r="G325" s="219" t="s">
        <v>152</v>
      </c>
      <c r="H325" s="220">
        <v>4</v>
      </c>
      <c r="I325" s="221"/>
      <c r="J325" s="220">
        <f>ROUND(I325*H325,3)</f>
        <v>0</v>
      </c>
      <c r="K325" s="222"/>
      <c r="L325" s="37"/>
      <c r="M325" s="223" t="s">
        <v>1</v>
      </c>
      <c r="N325" s="224" t="s">
        <v>41</v>
      </c>
      <c r="O325" s="80"/>
      <c r="P325" s="206">
        <f>O325*H325</f>
        <v>0</v>
      </c>
      <c r="Q325" s="206">
        <v>0</v>
      </c>
      <c r="R325" s="206">
        <f>Q325*H325</f>
        <v>0</v>
      </c>
      <c r="S325" s="206">
        <v>0</v>
      </c>
      <c r="T325" s="207">
        <f>S325*H325</f>
        <v>0</v>
      </c>
      <c r="U325" s="36"/>
      <c r="V325" s="36"/>
      <c r="W325" s="36"/>
      <c r="X325" s="36"/>
      <c r="Y325" s="36"/>
      <c r="Z325" s="36"/>
      <c r="AA325" s="36"/>
      <c r="AB325" s="36"/>
      <c r="AC325" s="36"/>
      <c r="AD325" s="36"/>
      <c r="AE325" s="36"/>
      <c r="AR325" s="208" t="s">
        <v>324</v>
      </c>
      <c r="AT325" s="208" t="s">
        <v>421</v>
      </c>
      <c r="AU325" s="208" t="s">
        <v>127</v>
      </c>
      <c r="AY325" s="15" t="s">
        <v>148</v>
      </c>
      <c r="BE325" s="126">
        <f>IF(N325="základná",J325,0)</f>
        <v>0</v>
      </c>
      <c r="BF325" s="126">
        <f>IF(N325="znížená",J325,0)</f>
        <v>0</v>
      </c>
      <c r="BG325" s="126">
        <f>IF(N325="zákl. prenesená",J325,0)</f>
        <v>0</v>
      </c>
      <c r="BH325" s="126">
        <f>IF(N325="zníž. prenesená",J325,0)</f>
        <v>0</v>
      </c>
      <c r="BI325" s="126">
        <f>IF(N325="nulová",J325,0)</f>
        <v>0</v>
      </c>
      <c r="BJ325" s="15" t="s">
        <v>127</v>
      </c>
      <c r="BK325" s="209">
        <f>ROUND(I325*H325,3)</f>
        <v>0</v>
      </c>
      <c r="BL325" s="15" t="s">
        <v>324</v>
      </c>
      <c r="BM325" s="208" t="s">
        <v>619</v>
      </c>
    </row>
    <row r="326" s="2" customFormat="1" ht="24.15" customHeight="1">
      <c r="A326" s="36"/>
      <c r="B326" s="166"/>
      <c r="C326" s="216" t="s">
        <v>620</v>
      </c>
      <c r="D326" s="216" t="s">
        <v>421</v>
      </c>
      <c r="E326" s="217" t="s">
        <v>621</v>
      </c>
      <c r="F326" s="218" t="s">
        <v>622</v>
      </c>
      <c r="G326" s="219" t="s">
        <v>152</v>
      </c>
      <c r="H326" s="220">
        <v>8</v>
      </c>
      <c r="I326" s="221"/>
      <c r="J326" s="220">
        <f>ROUND(I326*H326,3)</f>
        <v>0</v>
      </c>
      <c r="K326" s="222"/>
      <c r="L326" s="37"/>
      <c r="M326" s="223" t="s">
        <v>1</v>
      </c>
      <c r="N326" s="224" t="s">
        <v>41</v>
      </c>
      <c r="O326" s="80"/>
      <c r="P326" s="206">
        <f>O326*H326</f>
        <v>0</v>
      </c>
      <c r="Q326" s="206">
        <v>0</v>
      </c>
      <c r="R326" s="206">
        <f>Q326*H326</f>
        <v>0</v>
      </c>
      <c r="S326" s="206">
        <v>0</v>
      </c>
      <c r="T326" s="207">
        <f>S326*H326</f>
        <v>0</v>
      </c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R326" s="208" t="s">
        <v>324</v>
      </c>
      <c r="AT326" s="208" t="s">
        <v>421</v>
      </c>
      <c r="AU326" s="208" t="s">
        <v>127</v>
      </c>
      <c r="AY326" s="15" t="s">
        <v>148</v>
      </c>
      <c r="BE326" s="126">
        <f>IF(N326="základná",J326,0)</f>
        <v>0</v>
      </c>
      <c r="BF326" s="126">
        <f>IF(N326="znížená",J326,0)</f>
        <v>0</v>
      </c>
      <c r="BG326" s="126">
        <f>IF(N326="zákl. prenesená",J326,0)</f>
        <v>0</v>
      </c>
      <c r="BH326" s="126">
        <f>IF(N326="zníž. prenesená",J326,0)</f>
        <v>0</v>
      </c>
      <c r="BI326" s="126">
        <f>IF(N326="nulová",J326,0)</f>
        <v>0</v>
      </c>
      <c r="BJ326" s="15" t="s">
        <v>127</v>
      </c>
      <c r="BK326" s="209">
        <f>ROUND(I326*H326,3)</f>
        <v>0</v>
      </c>
      <c r="BL326" s="15" t="s">
        <v>324</v>
      </c>
      <c r="BM326" s="208" t="s">
        <v>623</v>
      </c>
    </row>
    <row r="327" s="12" customFormat="1" ht="25.92" customHeight="1">
      <c r="A327" s="12"/>
      <c r="B327" s="185"/>
      <c r="C327" s="12"/>
      <c r="D327" s="186" t="s">
        <v>74</v>
      </c>
      <c r="E327" s="187" t="s">
        <v>624</v>
      </c>
      <c r="F327" s="187" t="s">
        <v>625</v>
      </c>
      <c r="G327" s="12"/>
      <c r="H327" s="12"/>
      <c r="I327" s="188"/>
      <c r="J327" s="189">
        <f>BK327</f>
        <v>0</v>
      </c>
      <c r="K327" s="12"/>
      <c r="L327" s="185"/>
      <c r="M327" s="190"/>
      <c r="N327" s="191"/>
      <c r="O327" s="191"/>
      <c r="P327" s="192">
        <f>P328+SUM(P329:P339)</f>
        <v>0</v>
      </c>
      <c r="Q327" s="191"/>
      <c r="R327" s="192">
        <f>R328+SUM(R329:R339)</f>
        <v>0.00052000000000000006</v>
      </c>
      <c r="S327" s="191"/>
      <c r="T327" s="193">
        <f>T328+SUM(T329:T339)</f>
        <v>0</v>
      </c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R327" s="186" t="s">
        <v>83</v>
      </c>
      <c r="AT327" s="194" t="s">
        <v>74</v>
      </c>
      <c r="AU327" s="194" t="s">
        <v>75</v>
      </c>
      <c r="AY327" s="186" t="s">
        <v>148</v>
      </c>
      <c r="BK327" s="195">
        <f>BK328+SUM(BK329:BK339)</f>
        <v>0</v>
      </c>
    </row>
    <row r="328" s="2" customFormat="1" ht="24.15" customHeight="1">
      <c r="A328" s="36"/>
      <c r="B328" s="166"/>
      <c r="C328" s="196" t="s">
        <v>626</v>
      </c>
      <c r="D328" s="196" t="s">
        <v>149</v>
      </c>
      <c r="E328" s="197" t="s">
        <v>627</v>
      </c>
      <c r="F328" s="198" t="s">
        <v>628</v>
      </c>
      <c r="G328" s="199" t="s">
        <v>152</v>
      </c>
      <c r="H328" s="200">
        <v>4</v>
      </c>
      <c r="I328" s="201"/>
      <c r="J328" s="200">
        <f>ROUND(I328*H328,3)</f>
        <v>0</v>
      </c>
      <c r="K328" s="202"/>
      <c r="L328" s="203"/>
      <c r="M328" s="204" t="s">
        <v>1</v>
      </c>
      <c r="N328" s="205" t="s">
        <v>41</v>
      </c>
      <c r="O328" s="80"/>
      <c r="P328" s="206">
        <f>O328*H328</f>
        <v>0</v>
      </c>
      <c r="Q328" s="206">
        <v>2.0000000000000002E-05</v>
      </c>
      <c r="R328" s="206">
        <f>Q328*H328</f>
        <v>8.0000000000000007E-05</v>
      </c>
      <c r="S328" s="206">
        <v>0</v>
      </c>
      <c r="T328" s="207">
        <f>S328*H328</f>
        <v>0</v>
      </c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6"/>
      <c r="AR328" s="208" t="s">
        <v>153</v>
      </c>
      <c r="AT328" s="208" t="s">
        <v>149</v>
      </c>
      <c r="AU328" s="208" t="s">
        <v>83</v>
      </c>
      <c r="AY328" s="15" t="s">
        <v>148</v>
      </c>
      <c r="BE328" s="126">
        <f>IF(N328="základná",J328,0)</f>
        <v>0</v>
      </c>
      <c r="BF328" s="126">
        <f>IF(N328="znížená",J328,0)</f>
        <v>0</v>
      </c>
      <c r="BG328" s="126">
        <f>IF(N328="zákl. prenesená",J328,0)</f>
        <v>0</v>
      </c>
      <c r="BH328" s="126">
        <f>IF(N328="zníž. prenesená",J328,0)</f>
        <v>0</v>
      </c>
      <c r="BI328" s="126">
        <f>IF(N328="nulová",J328,0)</f>
        <v>0</v>
      </c>
      <c r="BJ328" s="15" t="s">
        <v>127</v>
      </c>
      <c r="BK328" s="209">
        <f>ROUND(I328*H328,3)</f>
        <v>0</v>
      </c>
      <c r="BL328" s="15" t="s">
        <v>154</v>
      </c>
      <c r="BM328" s="208" t="s">
        <v>629</v>
      </c>
    </row>
    <row r="329" s="2" customFormat="1">
      <c r="A329" s="36"/>
      <c r="B329" s="37"/>
      <c r="C329" s="36"/>
      <c r="D329" s="210" t="s">
        <v>156</v>
      </c>
      <c r="E329" s="36"/>
      <c r="F329" s="211" t="s">
        <v>630</v>
      </c>
      <c r="G329" s="36"/>
      <c r="H329" s="36"/>
      <c r="I329" s="167"/>
      <c r="J329" s="36"/>
      <c r="K329" s="36"/>
      <c r="L329" s="37"/>
      <c r="M329" s="212"/>
      <c r="N329" s="213"/>
      <c r="O329" s="80"/>
      <c r="P329" s="80"/>
      <c r="Q329" s="80"/>
      <c r="R329" s="80"/>
      <c r="S329" s="80"/>
      <c r="T329" s="81"/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6"/>
      <c r="AT329" s="15" t="s">
        <v>156</v>
      </c>
      <c r="AU329" s="15" t="s">
        <v>83</v>
      </c>
    </row>
    <row r="330" s="2" customFormat="1" ht="37.8" customHeight="1">
      <c r="A330" s="36"/>
      <c r="B330" s="166"/>
      <c r="C330" s="196" t="s">
        <v>631</v>
      </c>
      <c r="D330" s="196" t="s">
        <v>149</v>
      </c>
      <c r="E330" s="197" t="s">
        <v>632</v>
      </c>
      <c r="F330" s="198" t="s">
        <v>633</v>
      </c>
      <c r="G330" s="199" t="s">
        <v>152</v>
      </c>
      <c r="H330" s="200">
        <v>4</v>
      </c>
      <c r="I330" s="201"/>
      <c r="J330" s="200">
        <f>ROUND(I330*H330,3)</f>
        <v>0</v>
      </c>
      <c r="K330" s="202"/>
      <c r="L330" s="203"/>
      <c r="M330" s="204" t="s">
        <v>1</v>
      </c>
      <c r="N330" s="205" t="s">
        <v>41</v>
      </c>
      <c r="O330" s="80"/>
      <c r="P330" s="206">
        <f>O330*H330</f>
        <v>0</v>
      </c>
      <c r="Q330" s="206">
        <v>2.0000000000000002E-05</v>
      </c>
      <c r="R330" s="206">
        <f>Q330*H330</f>
        <v>8.0000000000000007E-05</v>
      </c>
      <c r="S330" s="206">
        <v>0</v>
      </c>
      <c r="T330" s="207">
        <f>S330*H330</f>
        <v>0</v>
      </c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6"/>
      <c r="AR330" s="208" t="s">
        <v>153</v>
      </c>
      <c r="AT330" s="208" t="s">
        <v>149</v>
      </c>
      <c r="AU330" s="208" t="s">
        <v>83</v>
      </c>
      <c r="AY330" s="15" t="s">
        <v>148</v>
      </c>
      <c r="BE330" s="126">
        <f>IF(N330="základná",J330,0)</f>
        <v>0</v>
      </c>
      <c r="BF330" s="126">
        <f>IF(N330="znížená",J330,0)</f>
        <v>0</v>
      </c>
      <c r="BG330" s="126">
        <f>IF(N330="zákl. prenesená",J330,0)</f>
        <v>0</v>
      </c>
      <c r="BH330" s="126">
        <f>IF(N330="zníž. prenesená",J330,0)</f>
        <v>0</v>
      </c>
      <c r="BI330" s="126">
        <f>IF(N330="nulová",J330,0)</f>
        <v>0</v>
      </c>
      <c r="BJ330" s="15" t="s">
        <v>127</v>
      </c>
      <c r="BK330" s="209">
        <f>ROUND(I330*H330,3)</f>
        <v>0</v>
      </c>
      <c r="BL330" s="15" t="s">
        <v>154</v>
      </c>
      <c r="BM330" s="208" t="s">
        <v>634</v>
      </c>
    </row>
    <row r="331" s="2" customFormat="1">
      <c r="A331" s="36"/>
      <c r="B331" s="37"/>
      <c r="C331" s="36"/>
      <c r="D331" s="210" t="s">
        <v>156</v>
      </c>
      <c r="E331" s="36"/>
      <c r="F331" s="211" t="s">
        <v>635</v>
      </c>
      <c r="G331" s="36"/>
      <c r="H331" s="36"/>
      <c r="I331" s="167"/>
      <c r="J331" s="36"/>
      <c r="K331" s="36"/>
      <c r="L331" s="37"/>
      <c r="M331" s="212"/>
      <c r="N331" s="213"/>
      <c r="O331" s="80"/>
      <c r="P331" s="80"/>
      <c r="Q331" s="80"/>
      <c r="R331" s="80"/>
      <c r="S331" s="80"/>
      <c r="T331" s="81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T331" s="15" t="s">
        <v>156</v>
      </c>
      <c r="AU331" s="15" t="s">
        <v>83</v>
      </c>
    </row>
    <row r="332" s="2" customFormat="1" ht="24.15" customHeight="1">
      <c r="A332" s="36"/>
      <c r="B332" s="166"/>
      <c r="C332" s="196" t="s">
        <v>636</v>
      </c>
      <c r="D332" s="196" t="s">
        <v>149</v>
      </c>
      <c r="E332" s="197" t="s">
        <v>569</v>
      </c>
      <c r="F332" s="198" t="s">
        <v>570</v>
      </c>
      <c r="G332" s="199" t="s">
        <v>152</v>
      </c>
      <c r="H332" s="200">
        <v>2</v>
      </c>
      <c r="I332" s="201"/>
      <c r="J332" s="200">
        <f>ROUND(I332*H332,3)</f>
        <v>0</v>
      </c>
      <c r="K332" s="202"/>
      <c r="L332" s="203"/>
      <c r="M332" s="204" t="s">
        <v>1</v>
      </c>
      <c r="N332" s="205" t="s">
        <v>41</v>
      </c>
      <c r="O332" s="80"/>
      <c r="P332" s="206">
        <f>O332*H332</f>
        <v>0</v>
      </c>
      <c r="Q332" s="206">
        <v>2.0000000000000002E-05</v>
      </c>
      <c r="R332" s="206">
        <f>Q332*H332</f>
        <v>4.0000000000000003E-05</v>
      </c>
      <c r="S332" s="206">
        <v>0</v>
      </c>
      <c r="T332" s="207">
        <f>S332*H332</f>
        <v>0</v>
      </c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6"/>
      <c r="AR332" s="208" t="s">
        <v>153</v>
      </c>
      <c r="AT332" s="208" t="s">
        <v>149</v>
      </c>
      <c r="AU332" s="208" t="s">
        <v>83</v>
      </c>
      <c r="AY332" s="15" t="s">
        <v>148</v>
      </c>
      <c r="BE332" s="126">
        <f>IF(N332="základná",J332,0)</f>
        <v>0</v>
      </c>
      <c r="BF332" s="126">
        <f>IF(N332="znížená",J332,0)</f>
        <v>0</v>
      </c>
      <c r="BG332" s="126">
        <f>IF(N332="zákl. prenesená",J332,0)</f>
        <v>0</v>
      </c>
      <c r="BH332" s="126">
        <f>IF(N332="zníž. prenesená",J332,0)</f>
        <v>0</v>
      </c>
      <c r="BI332" s="126">
        <f>IF(N332="nulová",J332,0)</f>
        <v>0</v>
      </c>
      <c r="BJ332" s="15" t="s">
        <v>127</v>
      </c>
      <c r="BK332" s="209">
        <f>ROUND(I332*H332,3)</f>
        <v>0</v>
      </c>
      <c r="BL332" s="15" t="s">
        <v>154</v>
      </c>
      <c r="BM332" s="208" t="s">
        <v>637</v>
      </c>
    </row>
    <row r="333" s="2" customFormat="1" ht="24.15" customHeight="1">
      <c r="A333" s="36"/>
      <c r="B333" s="166"/>
      <c r="C333" s="196" t="s">
        <v>638</v>
      </c>
      <c r="D333" s="196" t="s">
        <v>149</v>
      </c>
      <c r="E333" s="197" t="s">
        <v>639</v>
      </c>
      <c r="F333" s="198" t="s">
        <v>640</v>
      </c>
      <c r="G333" s="199" t="s">
        <v>152</v>
      </c>
      <c r="H333" s="200">
        <v>2</v>
      </c>
      <c r="I333" s="201"/>
      <c r="J333" s="200">
        <f>ROUND(I333*H333,3)</f>
        <v>0</v>
      </c>
      <c r="K333" s="202"/>
      <c r="L333" s="203"/>
      <c r="M333" s="204" t="s">
        <v>1</v>
      </c>
      <c r="N333" s="205" t="s">
        <v>41</v>
      </c>
      <c r="O333" s="80"/>
      <c r="P333" s="206">
        <f>O333*H333</f>
        <v>0</v>
      </c>
      <c r="Q333" s="206">
        <v>8.0000000000000007E-05</v>
      </c>
      <c r="R333" s="206">
        <f>Q333*H333</f>
        <v>0.00016000000000000001</v>
      </c>
      <c r="S333" s="206">
        <v>0</v>
      </c>
      <c r="T333" s="207">
        <f>S333*H333</f>
        <v>0</v>
      </c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R333" s="208" t="s">
        <v>153</v>
      </c>
      <c r="AT333" s="208" t="s">
        <v>149</v>
      </c>
      <c r="AU333" s="208" t="s">
        <v>83</v>
      </c>
      <c r="AY333" s="15" t="s">
        <v>148</v>
      </c>
      <c r="BE333" s="126">
        <f>IF(N333="základná",J333,0)</f>
        <v>0</v>
      </c>
      <c r="BF333" s="126">
        <f>IF(N333="znížená",J333,0)</f>
        <v>0</v>
      </c>
      <c r="BG333" s="126">
        <f>IF(N333="zákl. prenesená",J333,0)</f>
        <v>0</v>
      </c>
      <c r="BH333" s="126">
        <f>IF(N333="zníž. prenesená",J333,0)</f>
        <v>0</v>
      </c>
      <c r="BI333" s="126">
        <f>IF(N333="nulová",J333,0)</f>
        <v>0</v>
      </c>
      <c r="BJ333" s="15" t="s">
        <v>127</v>
      </c>
      <c r="BK333" s="209">
        <f>ROUND(I333*H333,3)</f>
        <v>0</v>
      </c>
      <c r="BL333" s="15" t="s">
        <v>154</v>
      </c>
      <c r="BM333" s="208" t="s">
        <v>641</v>
      </c>
    </row>
    <row r="334" s="2" customFormat="1">
      <c r="A334" s="36"/>
      <c r="B334" s="37"/>
      <c r="C334" s="36"/>
      <c r="D334" s="210" t="s">
        <v>156</v>
      </c>
      <c r="E334" s="36"/>
      <c r="F334" s="211" t="s">
        <v>642</v>
      </c>
      <c r="G334" s="36"/>
      <c r="H334" s="36"/>
      <c r="I334" s="167"/>
      <c r="J334" s="36"/>
      <c r="K334" s="36"/>
      <c r="L334" s="37"/>
      <c r="M334" s="212"/>
      <c r="N334" s="213"/>
      <c r="O334" s="80"/>
      <c r="P334" s="80"/>
      <c r="Q334" s="80"/>
      <c r="R334" s="80"/>
      <c r="S334" s="80"/>
      <c r="T334" s="81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6"/>
      <c r="AT334" s="15" t="s">
        <v>156</v>
      </c>
      <c r="AU334" s="15" t="s">
        <v>83</v>
      </c>
    </row>
    <row r="335" s="2" customFormat="1" ht="24.15" customHeight="1">
      <c r="A335" s="36"/>
      <c r="B335" s="166"/>
      <c r="C335" s="196" t="s">
        <v>643</v>
      </c>
      <c r="D335" s="196" t="s">
        <v>149</v>
      </c>
      <c r="E335" s="197" t="s">
        <v>644</v>
      </c>
      <c r="F335" s="198" t="s">
        <v>645</v>
      </c>
      <c r="G335" s="199" t="s">
        <v>152</v>
      </c>
      <c r="H335" s="200">
        <v>2</v>
      </c>
      <c r="I335" s="201"/>
      <c r="J335" s="200">
        <f>ROUND(I335*H335,3)</f>
        <v>0</v>
      </c>
      <c r="K335" s="202"/>
      <c r="L335" s="203"/>
      <c r="M335" s="204" t="s">
        <v>1</v>
      </c>
      <c r="N335" s="205" t="s">
        <v>41</v>
      </c>
      <c r="O335" s="80"/>
      <c r="P335" s="206">
        <f>O335*H335</f>
        <v>0</v>
      </c>
      <c r="Q335" s="206">
        <v>8.0000000000000007E-05</v>
      </c>
      <c r="R335" s="206">
        <f>Q335*H335</f>
        <v>0.00016000000000000001</v>
      </c>
      <c r="S335" s="206">
        <v>0</v>
      </c>
      <c r="T335" s="207">
        <f>S335*H335</f>
        <v>0</v>
      </c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R335" s="208" t="s">
        <v>153</v>
      </c>
      <c r="AT335" s="208" t="s">
        <v>149</v>
      </c>
      <c r="AU335" s="208" t="s">
        <v>83</v>
      </c>
      <c r="AY335" s="15" t="s">
        <v>148</v>
      </c>
      <c r="BE335" s="126">
        <f>IF(N335="základná",J335,0)</f>
        <v>0</v>
      </c>
      <c r="BF335" s="126">
        <f>IF(N335="znížená",J335,0)</f>
        <v>0</v>
      </c>
      <c r="BG335" s="126">
        <f>IF(N335="zákl. prenesená",J335,0)</f>
        <v>0</v>
      </c>
      <c r="BH335" s="126">
        <f>IF(N335="zníž. prenesená",J335,0)</f>
        <v>0</v>
      </c>
      <c r="BI335" s="126">
        <f>IF(N335="nulová",J335,0)</f>
        <v>0</v>
      </c>
      <c r="BJ335" s="15" t="s">
        <v>127</v>
      </c>
      <c r="BK335" s="209">
        <f>ROUND(I335*H335,3)</f>
        <v>0</v>
      </c>
      <c r="BL335" s="15" t="s">
        <v>154</v>
      </c>
      <c r="BM335" s="208" t="s">
        <v>646</v>
      </c>
    </row>
    <row r="336" s="2" customFormat="1">
      <c r="A336" s="36"/>
      <c r="B336" s="37"/>
      <c r="C336" s="36"/>
      <c r="D336" s="210" t="s">
        <v>156</v>
      </c>
      <c r="E336" s="36"/>
      <c r="F336" s="211" t="s">
        <v>647</v>
      </c>
      <c r="G336" s="36"/>
      <c r="H336" s="36"/>
      <c r="I336" s="167"/>
      <c r="J336" s="36"/>
      <c r="K336" s="36"/>
      <c r="L336" s="37"/>
      <c r="M336" s="212"/>
      <c r="N336" s="213"/>
      <c r="O336" s="80"/>
      <c r="P336" s="80"/>
      <c r="Q336" s="80"/>
      <c r="R336" s="80"/>
      <c r="S336" s="80"/>
      <c r="T336" s="81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T336" s="15" t="s">
        <v>156</v>
      </c>
      <c r="AU336" s="15" t="s">
        <v>83</v>
      </c>
    </row>
    <row r="337" s="2" customFormat="1" ht="24.15" customHeight="1">
      <c r="A337" s="36"/>
      <c r="B337" s="166"/>
      <c r="C337" s="196" t="s">
        <v>648</v>
      </c>
      <c r="D337" s="196" t="s">
        <v>149</v>
      </c>
      <c r="E337" s="197" t="s">
        <v>649</v>
      </c>
      <c r="F337" s="198" t="s">
        <v>650</v>
      </c>
      <c r="G337" s="199" t="s">
        <v>152</v>
      </c>
      <c r="H337" s="200">
        <v>3</v>
      </c>
      <c r="I337" s="201"/>
      <c r="J337" s="200">
        <f>ROUND(I337*H337,3)</f>
        <v>0</v>
      </c>
      <c r="K337" s="202"/>
      <c r="L337" s="203"/>
      <c r="M337" s="204" t="s">
        <v>1</v>
      </c>
      <c r="N337" s="205" t="s">
        <v>41</v>
      </c>
      <c r="O337" s="80"/>
      <c r="P337" s="206">
        <f>O337*H337</f>
        <v>0</v>
      </c>
      <c r="Q337" s="206">
        <v>0</v>
      </c>
      <c r="R337" s="206">
        <f>Q337*H337</f>
        <v>0</v>
      </c>
      <c r="S337" s="206">
        <v>0</v>
      </c>
      <c r="T337" s="207">
        <f>S337*H337</f>
        <v>0</v>
      </c>
      <c r="U337" s="36"/>
      <c r="V337" s="36"/>
      <c r="W337" s="36"/>
      <c r="X337" s="36"/>
      <c r="Y337" s="36"/>
      <c r="Z337" s="36"/>
      <c r="AA337" s="36"/>
      <c r="AB337" s="36"/>
      <c r="AC337" s="36"/>
      <c r="AD337" s="36"/>
      <c r="AE337" s="36"/>
      <c r="AR337" s="208" t="s">
        <v>153</v>
      </c>
      <c r="AT337" s="208" t="s">
        <v>149</v>
      </c>
      <c r="AU337" s="208" t="s">
        <v>83</v>
      </c>
      <c r="AY337" s="15" t="s">
        <v>148</v>
      </c>
      <c r="BE337" s="126">
        <f>IF(N337="základná",J337,0)</f>
        <v>0</v>
      </c>
      <c r="BF337" s="126">
        <f>IF(N337="znížená",J337,0)</f>
        <v>0</v>
      </c>
      <c r="BG337" s="126">
        <f>IF(N337="zákl. prenesená",J337,0)</f>
        <v>0</v>
      </c>
      <c r="BH337" s="126">
        <f>IF(N337="zníž. prenesená",J337,0)</f>
        <v>0</v>
      </c>
      <c r="BI337" s="126">
        <f>IF(N337="nulová",J337,0)</f>
        <v>0</v>
      </c>
      <c r="BJ337" s="15" t="s">
        <v>127</v>
      </c>
      <c r="BK337" s="209">
        <f>ROUND(I337*H337,3)</f>
        <v>0</v>
      </c>
      <c r="BL337" s="15" t="s">
        <v>154</v>
      </c>
      <c r="BM337" s="208" t="s">
        <v>651</v>
      </c>
    </row>
    <row r="338" s="2" customFormat="1">
      <c r="A338" s="36"/>
      <c r="B338" s="37"/>
      <c r="C338" s="36"/>
      <c r="D338" s="210" t="s">
        <v>156</v>
      </c>
      <c r="E338" s="36"/>
      <c r="F338" s="211" t="s">
        <v>652</v>
      </c>
      <c r="G338" s="36"/>
      <c r="H338" s="36"/>
      <c r="I338" s="167"/>
      <c r="J338" s="36"/>
      <c r="K338" s="36"/>
      <c r="L338" s="37"/>
      <c r="M338" s="212"/>
      <c r="N338" s="213"/>
      <c r="O338" s="80"/>
      <c r="P338" s="80"/>
      <c r="Q338" s="80"/>
      <c r="R338" s="80"/>
      <c r="S338" s="80"/>
      <c r="T338" s="81"/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6"/>
      <c r="AT338" s="15" t="s">
        <v>156</v>
      </c>
      <c r="AU338" s="15" t="s">
        <v>83</v>
      </c>
    </row>
    <row r="339" s="12" customFormat="1" ht="22.8" customHeight="1">
      <c r="A339" s="12"/>
      <c r="B339" s="185"/>
      <c r="C339" s="12"/>
      <c r="D339" s="186" t="s">
        <v>74</v>
      </c>
      <c r="E339" s="214" t="s">
        <v>653</v>
      </c>
      <c r="F339" s="214" t="s">
        <v>654</v>
      </c>
      <c r="G339" s="12"/>
      <c r="H339" s="12"/>
      <c r="I339" s="188"/>
      <c r="J339" s="215">
        <f>BK339</f>
        <v>0</v>
      </c>
      <c r="K339" s="12"/>
      <c r="L339" s="185"/>
      <c r="M339" s="190"/>
      <c r="N339" s="191"/>
      <c r="O339" s="191"/>
      <c r="P339" s="192">
        <f>SUM(P340:P344)</f>
        <v>0</v>
      </c>
      <c r="Q339" s="191"/>
      <c r="R339" s="192">
        <f>SUM(R340:R344)</f>
        <v>0</v>
      </c>
      <c r="S339" s="191"/>
      <c r="T339" s="193">
        <f>SUM(T340:T344)</f>
        <v>0</v>
      </c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R339" s="186" t="s">
        <v>162</v>
      </c>
      <c r="AT339" s="194" t="s">
        <v>74</v>
      </c>
      <c r="AU339" s="194" t="s">
        <v>83</v>
      </c>
      <c r="AY339" s="186" t="s">
        <v>148</v>
      </c>
      <c r="BK339" s="195">
        <f>SUM(BK340:BK344)</f>
        <v>0</v>
      </c>
    </row>
    <row r="340" s="2" customFormat="1" ht="33" customHeight="1">
      <c r="A340" s="36"/>
      <c r="B340" s="166"/>
      <c r="C340" s="216" t="s">
        <v>655</v>
      </c>
      <c r="D340" s="216" t="s">
        <v>421</v>
      </c>
      <c r="E340" s="217" t="s">
        <v>656</v>
      </c>
      <c r="F340" s="218" t="s">
        <v>657</v>
      </c>
      <c r="G340" s="219" t="s">
        <v>152</v>
      </c>
      <c r="H340" s="220">
        <v>2</v>
      </c>
      <c r="I340" s="221"/>
      <c r="J340" s="220">
        <f>ROUND(I340*H340,3)</f>
        <v>0</v>
      </c>
      <c r="K340" s="222"/>
      <c r="L340" s="37"/>
      <c r="M340" s="223" t="s">
        <v>1</v>
      </c>
      <c r="N340" s="224" t="s">
        <v>41</v>
      </c>
      <c r="O340" s="80"/>
      <c r="P340" s="206">
        <f>O340*H340</f>
        <v>0</v>
      </c>
      <c r="Q340" s="206">
        <v>0</v>
      </c>
      <c r="R340" s="206">
        <f>Q340*H340</f>
        <v>0</v>
      </c>
      <c r="S340" s="206">
        <v>0</v>
      </c>
      <c r="T340" s="207">
        <f>S340*H340</f>
        <v>0</v>
      </c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6"/>
      <c r="AR340" s="208" t="s">
        <v>324</v>
      </c>
      <c r="AT340" s="208" t="s">
        <v>421</v>
      </c>
      <c r="AU340" s="208" t="s">
        <v>127</v>
      </c>
      <c r="AY340" s="15" t="s">
        <v>148</v>
      </c>
      <c r="BE340" s="126">
        <f>IF(N340="základná",J340,0)</f>
        <v>0</v>
      </c>
      <c r="BF340" s="126">
        <f>IF(N340="znížená",J340,0)</f>
        <v>0</v>
      </c>
      <c r="BG340" s="126">
        <f>IF(N340="zákl. prenesená",J340,0)</f>
        <v>0</v>
      </c>
      <c r="BH340" s="126">
        <f>IF(N340="zníž. prenesená",J340,0)</f>
        <v>0</v>
      </c>
      <c r="BI340" s="126">
        <f>IF(N340="nulová",J340,0)</f>
        <v>0</v>
      </c>
      <c r="BJ340" s="15" t="s">
        <v>127</v>
      </c>
      <c r="BK340" s="209">
        <f>ROUND(I340*H340,3)</f>
        <v>0</v>
      </c>
      <c r="BL340" s="15" t="s">
        <v>324</v>
      </c>
      <c r="BM340" s="208" t="s">
        <v>658</v>
      </c>
    </row>
    <row r="341" s="2" customFormat="1" ht="24.15" customHeight="1">
      <c r="A341" s="36"/>
      <c r="B341" s="166"/>
      <c r="C341" s="216" t="s">
        <v>659</v>
      </c>
      <c r="D341" s="216" t="s">
        <v>421</v>
      </c>
      <c r="E341" s="217" t="s">
        <v>660</v>
      </c>
      <c r="F341" s="218" t="s">
        <v>661</v>
      </c>
      <c r="G341" s="219" t="s">
        <v>152</v>
      </c>
      <c r="H341" s="220">
        <v>4</v>
      </c>
      <c r="I341" s="221"/>
      <c r="J341" s="220">
        <f>ROUND(I341*H341,3)</f>
        <v>0</v>
      </c>
      <c r="K341" s="222"/>
      <c r="L341" s="37"/>
      <c r="M341" s="223" t="s">
        <v>1</v>
      </c>
      <c r="N341" s="224" t="s">
        <v>41</v>
      </c>
      <c r="O341" s="80"/>
      <c r="P341" s="206">
        <f>O341*H341</f>
        <v>0</v>
      </c>
      <c r="Q341" s="206">
        <v>0</v>
      </c>
      <c r="R341" s="206">
        <f>Q341*H341</f>
        <v>0</v>
      </c>
      <c r="S341" s="206">
        <v>0</v>
      </c>
      <c r="T341" s="207">
        <f>S341*H341</f>
        <v>0</v>
      </c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6"/>
      <c r="AR341" s="208" t="s">
        <v>324</v>
      </c>
      <c r="AT341" s="208" t="s">
        <v>421</v>
      </c>
      <c r="AU341" s="208" t="s">
        <v>127</v>
      </c>
      <c r="AY341" s="15" t="s">
        <v>148</v>
      </c>
      <c r="BE341" s="126">
        <f>IF(N341="základná",J341,0)</f>
        <v>0</v>
      </c>
      <c r="BF341" s="126">
        <f>IF(N341="znížená",J341,0)</f>
        <v>0</v>
      </c>
      <c r="BG341" s="126">
        <f>IF(N341="zákl. prenesená",J341,0)</f>
        <v>0</v>
      </c>
      <c r="BH341" s="126">
        <f>IF(N341="zníž. prenesená",J341,0)</f>
        <v>0</v>
      </c>
      <c r="BI341" s="126">
        <f>IF(N341="nulová",J341,0)</f>
        <v>0</v>
      </c>
      <c r="BJ341" s="15" t="s">
        <v>127</v>
      </c>
      <c r="BK341" s="209">
        <f>ROUND(I341*H341,3)</f>
        <v>0</v>
      </c>
      <c r="BL341" s="15" t="s">
        <v>324</v>
      </c>
      <c r="BM341" s="208" t="s">
        <v>662</v>
      </c>
    </row>
    <row r="342" s="2" customFormat="1" ht="37.8" customHeight="1">
      <c r="A342" s="36"/>
      <c r="B342" s="166"/>
      <c r="C342" s="216" t="s">
        <v>663</v>
      </c>
      <c r="D342" s="216" t="s">
        <v>421</v>
      </c>
      <c r="E342" s="217" t="s">
        <v>664</v>
      </c>
      <c r="F342" s="218" t="s">
        <v>665</v>
      </c>
      <c r="G342" s="219" t="s">
        <v>152</v>
      </c>
      <c r="H342" s="220">
        <v>2</v>
      </c>
      <c r="I342" s="221"/>
      <c r="J342" s="220">
        <f>ROUND(I342*H342,3)</f>
        <v>0</v>
      </c>
      <c r="K342" s="222"/>
      <c r="L342" s="37"/>
      <c r="M342" s="223" t="s">
        <v>1</v>
      </c>
      <c r="N342" s="224" t="s">
        <v>41</v>
      </c>
      <c r="O342" s="80"/>
      <c r="P342" s="206">
        <f>O342*H342</f>
        <v>0</v>
      </c>
      <c r="Q342" s="206">
        <v>0</v>
      </c>
      <c r="R342" s="206">
        <f>Q342*H342</f>
        <v>0</v>
      </c>
      <c r="S342" s="206">
        <v>0</v>
      </c>
      <c r="T342" s="207">
        <f>S342*H342</f>
        <v>0</v>
      </c>
      <c r="U342" s="36"/>
      <c r="V342" s="36"/>
      <c r="W342" s="36"/>
      <c r="X342" s="36"/>
      <c r="Y342" s="36"/>
      <c r="Z342" s="36"/>
      <c r="AA342" s="36"/>
      <c r="AB342" s="36"/>
      <c r="AC342" s="36"/>
      <c r="AD342" s="36"/>
      <c r="AE342" s="36"/>
      <c r="AR342" s="208" t="s">
        <v>324</v>
      </c>
      <c r="AT342" s="208" t="s">
        <v>421</v>
      </c>
      <c r="AU342" s="208" t="s">
        <v>127</v>
      </c>
      <c r="AY342" s="15" t="s">
        <v>148</v>
      </c>
      <c r="BE342" s="126">
        <f>IF(N342="základná",J342,0)</f>
        <v>0</v>
      </c>
      <c r="BF342" s="126">
        <f>IF(N342="znížená",J342,0)</f>
        <v>0</v>
      </c>
      <c r="BG342" s="126">
        <f>IF(N342="zákl. prenesená",J342,0)</f>
        <v>0</v>
      </c>
      <c r="BH342" s="126">
        <f>IF(N342="zníž. prenesená",J342,0)</f>
        <v>0</v>
      </c>
      <c r="BI342" s="126">
        <f>IF(N342="nulová",J342,0)</f>
        <v>0</v>
      </c>
      <c r="BJ342" s="15" t="s">
        <v>127</v>
      </c>
      <c r="BK342" s="209">
        <f>ROUND(I342*H342,3)</f>
        <v>0</v>
      </c>
      <c r="BL342" s="15" t="s">
        <v>324</v>
      </c>
      <c r="BM342" s="208" t="s">
        <v>666</v>
      </c>
    </row>
    <row r="343" s="2" customFormat="1" ht="37.8" customHeight="1">
      <c r="A343" s="36"/>
      <c r="B343" s="166"/>
      <c r="C343" s="216" t="s">
        <v>667</v>
      </c>
      <c r="D343" s="216" t="s">
        <v>421</v>
      </c>
      <c r="E343" s="217" t="s">
        <v>668</v>
      </c>
      <c r="F343" s="218" t="s">
        <v>669</v>
      </c>
      <c r="G343" s="219" t="s">
        <v>152</v>
      </c>
      <c r="H343" s="220">
        <v>2</v>
      </c>
      <c r="I343" s="221"/>
      <c r="J343" s="220">
        <f>ROUND(I343*H343,3)</f>
        <v>0</v>
      </c>
      <c r="K343" s="222"/>
      <c r="L343" s="37"/>
      <c r="M343" s="223" t="s">
        <v>1</v>
      </c>
      <c r="N343" s="224" t="s">
        <v>41</v>
      </c>
      <c r="O343" s="80"/>
      <c r="P343" s="206">
        <f>O343*H343</f>
        <v>0</v>
      </c>
      <c r="Q343" s="206">
        <v>0</v>
      </c>
      <c r="R343" s="206">
        <f>Q343*H343</f>
        <v>0</v>
      </c>
      <c r="S343" s="206">
        <v>0</v>
      </c>
      <c r="T343" s="207">
        <f>S343*H343</f>
        <v>0</v>
      </c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R343" s="208" t="s">
        <v>324</v>
      </c>
      <c r="AT343" s="208" t="s">
        <v>421</v>
      </c>
      <c r="AU343" s="208" t="s">
        <v>127</v>
      </c>
      <c r="AY343" s="15" t="s">
        <v>148</v>
      </c>
      <c r="BE343" s="126">
        <f>IF(N343="základná",J343,0)</f>
        <v>0</v>
      </c>
      <c r="BF343" s="126">
        <f>IF(N343="znížená",J343,0)</f>
        <v>0</v>
      </c>
      <c r="BG343" s="126">
        <f>IF(N343="zákl. prenesená",J343,0)</f>
        <v>0</v>
      </c>
      <c r="BH343" s="126">
        <f>IF(N343="zníž. prenesená",J343,0)</f>
        <v>0</v>
      </c>
      <c r="BI343" s="126">
        <f>IF(N343="nulová",J343,0)</f>
        <v>0</v>
      </c>
      <c r="BJ343" s="15" t="s">
        <v>127</v>
      </c>
      <c r="BK343" s="209">
        <f>ROUND(I343*H343,3)</f>
        <v>0</v>
      </c>
      <c r="BL343" s="15" t="s">
        <v>324</v>
      </c>
      <c r="BM343" s="208" t="s">
        <v>670</v>
      </c>
    </row>
    <row r="344" s="2" customFormat="1" ht="24.15" customHeight="1">
      <c r="A344" s="36"/>
      <c r="B344" s="166"/>
      <c r="C344" s="216" t="s">
        <v>671</v>
      </c>
      <c r="D344" s="216" t="s">
        <v>421</v>
      </c>
      <c r="E344" s="217" t="s">
        <v>621</v>
      </c>
      <c r="F344" s="218" t="s">
        <v>622</v>
      </c>
      <c r="G344" s="219" t="s">
        <v>152</v>
      </c>
      <c r="H344" s="220">
        <v>10</v>
      </c>
      <c r="I344" s="221"/>
      <c r="J344" s="220">
        <f>ROUND(I344*H344,3)</f>
        <v>0</v>
      </c>
      <c r="K344" s="222"/>
      <c r="L344" s="37"/>
      <c r="M344" s="223" t="s">
        <v>1</v>
      </c>
      <c r="N344" s="224" t="s">
        <v>41</v>
      </c>
      <c r="O344" s="80"/>
      <c r="P344" s="206">
        <f>O344*H344</f>
        <v>0</v>
      </c>
      <c r="Q344" s="206">
        <v>0</v>
      </c>
      <c r="R344" s="206">
        <f>Q344*H344</f>
        <v>0</v>
      </c>
      <c r="S344" s="206">
        <v>0</v>
      </c>
      <c r="T344" s="207">
        <f>S344*H344</f>
        <v>0</v>
      </c>
      <c r="U344" s="36"/>
      <c r="V344" s="36"/>
      <c r="W344" s="36"/>
      <c r="X344" s="36"/>
      <c r="Y344" s="36"/>
      <c r="Z344" s="36"/>
      <c r="AA344" s="36"/>
      <c r="AB344" s="36"/>
      <c r="AC344" s="36"/>
      <c r="AD344" s="36"/>
      <c r="AE344" s="36"/>
      <c r="AR344" s="208" t="s">
        <v>324</v>
      </c>
      <c r="AT344" s="208" t="s">
        <v>421</v>
      </c>
      <c r="AU344" s="208" t="s">
        <v>127</v>
      </c>
      <c r="AY344" s="15" t="s">
        <v>148</v>
      </c>
      <c r="BE344" s="126">
        <f>IF(N344="základná",J344,0)</f>
        <v>0</v>
      </c>
      <c r="BF344" s="126">
        <f>IF(N344="znížená",J344,0)</f>
        <v>0</v>
      </c>
      <c r="BG344" s="126">
        <f>IF(N344="zákl. prenesená",J344,0)</f>
        <v>0</v>
      </c>
      <c r="BH344" s="126">
        <f>IF(N344="zníž. prenesená",J344,0)</f>
        <v>0</v>
      </c>
      <c r="BI344" s="126">
        <f>IF(N344="nulová",J344,0)</f>
        <v>0</v>
      </c>
      <c r="BJ344" s="15" t="s">
        <v>127</v>
      </c>
      <c r="BK344" s="209">
        <f>ROUND(I344*H344,3)</f>
        <v>0</v>
      </c>
      <c r="BL344" s="15" t="s">
        <v>324</v>
      </c>
      <c r="BM344" s="208" t="s">
        <v>672</v>
      </c>
    </row>
    <row r="345" s="12" customFormat="1" ht="25.92" customHeight="1">
      <c r="A345" s="12"/>
      <c r="B345" s="185"/>
      <c r="C345" s="12"/>
      <c r="D345" s="186" t="s">
        <v>74</v>
      </c>
      <c r="E345" s="187" t="s">
        <v>673</v>
      </c>
      <c r="F345" s="187" t="s">
        <v>674</v>
      </c>
      <c r="G345" s="12"/>
      <c r="H345" s="12"/>
      <c r="I345" s="188"/>
      <c r="J345" s="189">
        <f>BK345</f>
        <v>0</v>
      </c>
      <c r="K345" s="12"/>
      <c r="L345" s="185"/>
      <c r="M345" s="190"/>
      <c r="N345" s="191"/>
      <c r="O345" s="191"/>
      <c r="P345" s="192">
        <f>P346+SUM(P347:P392)</f>
        <v>0</v>
      </c>
      <c r="Q345" s="191"/>
      <c r="R345" s="192">
        <f>R346+SUM(R347:R392)</f>
        <v>0.51488000000000012</v>
      </c>
      <c r="S345" s="191"/>
      <c r="T345" s="193">
        <f>T346+SUM(T347:T392)</f>
        <v>0</v>
      </c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R345" s="186" t="s">
        <v>83</v>
      </c>
      <c r="AT345" s="194" t="s">
        <v>74</v>
      </c>
      <c r="AU345" s="194" t="s">
        <v>75</v>
      </c>
      <c r="AY345" s="186" t="s">
        <v>148</v>
      </c>
      <c r="BK345" s="195">
        <f>BK346+SUM(BK347:BK392)</f>
        <v>0</v>
      </c>
    </row>
    <row r="346" s="2" customFormat="1" ht="16.5" customHeight="1">
      <c r="A346" s="36"/>
      <c r="B346" s="166"/>
      <c r="C346" s="196" t="s">
        <v>675</v>
      </c>
      <c r="D346" s="196" t="s">
        <v>149</v>
      </c>
      <c r="E346" s="197" t="s">
        <v>676</v>
      </c>
      <c r="F346" s="198" t="s">
        <v>677</v>
      </c>
      <c r="G346" s="199" t="s">
        <v>431</v>
      </c>
      <c r="H346" s="200">
        <v>5</v>
      </c>
      <c r="I346" s="201"/>
      <c r="J346" s="200">
        <f>ROUND(I346*H346,3)</f>
        <v>0</v>
      </c>
      <c r="K346" s="202"/>
      <c r="L346" s="203"/>
      <c r="M346" s="204" t="s">
        <v>1</v>
      </c>
      <c r="N346" s="205" t="s">
        <v>41</v>
      </c>
      <c r="O346" s="80"/>
      <c r="P346" s="206">
        <f>O346*H346</f>
        <v>0</v>
      </c>
      <c r="Q346" s="206">
        <v>0.00019000000000000001</v>
      </c>
      <c r="R346" s="206">
        <f>Q346*H346</f>
        <v>0.00095000000000000011</v>
      </c>
      <c r="S346" s="206">
        <v>0</v>
      </c>
      <c r="T346" s="207">
        <f>S346*H346</f>
        <v>0</v>
      </c>
      <c r="U346" s="36"/>
      <c r="V346" s="36"/>
      <c r="W346" s="36"/>
      <c r="X346" s="36"/>
      <c r="Y346" s="36"/>
      <c r="Z346" s="36"/>
      <c r="AA346" s="36"/>
      <c r="AB346" s="36"/>
      <c r="AC346" s="36"/>
      <c r="AD346" s="36"/>
      <c r="AE346" s="36"/>
      <c r="AR346" s="208" t="s">
        <v>362</v>
      </c>
      <c r="AT346" s="208" t="s">
        <v>149</v>
      </c>
      <c r="AU346" s="208" t="s">
        <v>83</v>
      </c>
      <c r="AY346" s="15" t="s">
        <v>148</v>
      </c>
      <c r="BE346" s="126">
        <f>IF(N346="základná",J346,0)</f>
        <v>0</v>
      </c>
      <c r="BF346" s="126">
        <f>IF(N346="znížená",J346,0)</f>
        <v>0</v>
      </c>
      <c r="BG346" s="126">
        <f>IF(N346="zákl. prenesená",J346,0)</f>
        <v>0</v>
      </c>
      <c r="BH346" s="126">
        <f>IF(N346="zníž. prenesená",J346,0)</f>
        <v>0</v>
      </c>
      <c r="BI346" s="126">
        <f>IF(N346="nulová",J346,0)</f>
        <v>0</v>
      </c>
      <c r="BJ346" s="15" t="s">
        <v>127</v>
      </c>
      <c r="BK346" s="209">
        <f>ROUND(I346*H346,3)</f>
        <v>0</v>
      </c>
      <c r="BL346" s="15" t="s">
        <v>362</v>
      </c>
      <c r="BM346" s="208" t="s">
        <v>678</v>
      </c>
    </row>
    <row r="347" s="2" customFormat="1" ht="16.5" customHeight="1">
      <c r="A347" s="36"/>
      <c r="B347" s="166"/>
      <c r="C347" s="196" t="s">
        <v>679</v>
      </c>
      <c r="D347" s="196" t="s">
        <v>149</v>
      </c>
      <c r="E347" s="197" t="s">
        <v>680</v>
      </c>
      <c r="F347" s="198" t="s">
        <v>681</v>
      </c>
      <c r="G347" s="199" t="s">
        <v>431</v>
      </c>
      <c r="H347" s="200">
        <v>5</v>
      </c>
      <c r="I347" s="201"/>
      <c r="J347" s="200">
        <f>ROUND(I347*H347,3)</f>
        <v>0</v>
      </c>
      <c r="K347" s="202"/>
      <c r="L347" s="203"/>
      <c r="M347" s="204" t="s">
        <v>1</v>
      </c>
      <c r="N347" s="205" t="s">
        <v>41</v>
      </c>
      <c r="O347" s="80"/>
      <c r="P347" s="206">
        <f>O347*H347</f>
        <v>0</v>
      </c>
      <c r="Q347" s="206">
        <v>0.00027999999999999998</v>
      </c>
      <c r="R347" s="206">
        <f>Q347*H347</f>
        <v>0.0013999999999999998</v>
      </c>
      <c r="S347" s="206">
        <v>0</v>
      </c>
      <c r="T347" s="207">
        <f>S347*H347</f>
        <v>0</v>
      </c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R347" s="208" t="s">
        <v>362</v>
      </c>
      <c r="AT347" s="208" t="s">
        <v>149</v>
      </c>
      <c r="AU347" s="208" t="s">
        <v>83</v>
      </c>
      <c r="AY347" s="15" t="s">
        <v>148</v>
      </c>
      <c r="BE347" s="126">
        <f>IF(N347="základná",J347,0)</f>
        <v>0</v>
      </c>
      <c r="BF347" s="126">
        <f>IF(N347="znížená",J347,0)</f>
        <v>0</v>
      </c>
      <c r="BG347" s="126">
        <f>IF(N347="zákl. prenesená",J347,0)</f>
        <v>0</v>
      </c>
      <c r="BH347" s="126">
        <f>IF(N347="zníž. prenesená",J347,0)</f>
        <v>0</v>
      </c>
      <c r="BI347" s="126">
        <f>IF(N347="nulová",J347,0)</f>
        <v>0</v>
      </c>
      <c r="BJ347" s="15" t="s">
        <v>127</v>
      </c>
      <c r="BK347" s="209">
        <f>ROUND(I347*H347,3)</f>
        <v>0</v>
      </c>
      <c r="BL347" s="15" t="s">
        <v>362</v>
      </c>
      <c r="BM347" s="208" t="s">
        <v>682</v>
      </c>
    </row>
    <row r="348" s="2" customFormat="1" ht="16.5" customHeight="1">
      <c r="A348" s="36"/>
      <c r="B348" s="166"/>
      <c r="C348" s="196" t="s">
        <v>683</v>
      </c>
      <c r="D348" s="196" t="s">
        <v>149</v>
      </c>
      <c r="E348" s="197" t="s">
        <v>684</v>
      </c>
      <c r="F348" s="198" t="s">
        <v>685</v>
      </c>
      <c r="G348" s="199" t="s">
        <v>431</v>
      </c>
      <c r="H348" s="200">
        <v>5</v>
      </c>
      <c r="I348" s="201"/>
      <c r="J348" s="200">
        <f>ROUND(I348*H348,3)</f>
        <v>0</v>
      </c>
      <c r="K348" s="202"/>
      <c r="L348" s="203"/>
      <c r="M348" s="204" t="s">
        <v>1</v>
      </c>
      <c r="N348" s="205" t="s">
        <v>41</v>
      </c>
      <c r="O348" s="80"/>
      <c r="P348" s="206">
        <f>O348*H348</f>
        <v>0</v>
      </c>
      <c r="Q348" s="206">
        <v>0</v>
      </c>
      <c r="R348" s="206">
        <f>Q348*H348</f>
        <v>0</v>
      </c>
      <c r="S348" s="206">
        <v>0</v>
      </c>
      <c r="T348" s="207">
        <f>S348*H348</f>
        <v>0</v>
      </c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6"/>
      <c r="AR348" s="208" t="s">
        <v>362</v>
      </c>
      <c r="AT348" s="208" t="s">
        <v>149</v>
      </c>
      <c r="AU348" s="208" t="s">
        <v>83</v>
      </c>
      <c r="AY348" s="15" t="s">
        <v>148</v>
      </c>
      <c r="BE348" s="126">
        <f>IF(N348="základná",J348,0)</f>
        <v>0</v>
      </c>
      <c r="BF348" s="126">
        <f>IF(N348="znížená",J348,0)</f>
        <v>0</v>
      </c>
      <c r="BG348" s="126">
        <f>IF(N348="zákl. prenesená",J348,0)</f>
        <v>0</v>
      </c>
      <c r="BH348" s="126">
        <f>IF(N348="zníž. prenesená",J348,0)</f>
        <v>0</v>
      </c>
      <c r="BI348" s="126">
        <f>IF(N348="nulová",J348,0)</f>
        <v>0</v>
      </c>
      <c r="BJ348" s="15" t="s">
        <v>127</v>
      </c>
      <c r="BK348" s="209">
        <f>ROUND(I348*H348,3)</f>
        <v>0</v>
      </c>
      <c r="BL348" s="15" t="s">
        <v>362</v>
      </c>
      <c r="BM348" s="208" t="s">
        <v>686</v>
      </c>
    </row>
    <row r="349" s="2" customFormat="1">
      <c r="A349" s="36"/>
      <c r="B349" s="37"/>
      <c r="C349" s="36"/>
      <c r="D349" s="210" t="s">
        <v>156</v>
      </c>
      <c r="E349" s="36"/>
      <c r="F349" s="211" t="s">
        <v>687</v>
      </c>
      <c r="G349" s="36"/>
      <c r="H349" s="36"/>
      <c r="I349" s="167"/>
      <c r="J349" s="36"/>
      <c r="K349" s="36"/>
      <c r="L349" s="37"/>
      <c r="M349" s="212"/>
      <c r="N349" s="213"/>
      <c r="O349" s="80"/>
      <c r="P349" s="80"/>
      <c r="Q349" s="80"/>
      <c r="R349" s="80"/>
      <c r="S349" s="80"/>
      <c r="T349" s="81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T349" s="15" t="s">
        <v>156</v>
      </c>
      <c r="AU349" s="15" t="s">
        <v>83</v>
      </c>
    </row>
    <row r="350" s="2" customFormat="1" ht="21.75" customHeight="1">
      <c r="A350" s="36"/>
      <c r="B350" s="166"/>
      <c r="C350" s="196" t="s">
        <v>688</v>
      </c>
      <c r="D350" s="196" t="s">
        <v>149</v>
      </c>
      <c r="E350" s="197" t="s">
        <v>689</v>
      </c>
      <c r="F350" s="198" t="s">
        <v>690</v>
      </c>
      <c r="G350" s="199" t="s">
        <v>431</v>
      </c>
      <c r="H350" s="200">
        <v>135</v>
      </c>
      <c r="I350" s="201"/>
      <c r="J350" s="200">
        <f>ROUND(I350*H350,3)</f>
        <v>0</v>
      </c>
      <c r="K350" s="202"/>
      <c r="L350" s="203"/>
      <c r="M350" s="204" t="s">
        <v>1</v>
      </c>
      <c r="N350" s="205" t="s">
        <v>41</v>
      </c>
      <c r="O350" s="80"/>
      <c r="P350" s="206">
        <f>O350*H350</f>
        <v>0</v>
      </c>
      <c r="Q350" s="206">
        <v>0.00020000000000000001</v>
      </c>
      <c r="R350" s="206">
        <f>Q350*H350</f>
        <v>0.027</v>
      </c>
      <c r="S350" s="206">
        <v>0</v>
      </c>
      <c r="T350" s="207">
        <f>S350*H350</f>
        <v>0</v>
      </c>
      <c r="U350" s="36"/>
      <c r="V350" s="36"/>
      <c r="W350" s="36"/>
      <c r="X350" s="36"/>
      <c r="Y350" s="36"/>
      <c r="Z350" s="36"/>
      <c r="AA350" s="36"/>
      <c r="AB350" s="36"/>
      <c r="AC350" s="36"/>
      <c r="AD350" s="36"/>
      <c r="AE350" s="36"/>
      <c r="AR350" s="208" t="s">
        <v>362</v>
      </c>
      <c r="AT350" s="208" t="s">
        <v>149</v>
      </c>
      <c r="AU350" s="208" t="s">
        <v>83</v>
      </c>
      <c r="AY350" s="15" t="s">
        <v>148</v>
      </c>
      <c r="BE350" s="126">
        <f>IF(N350="základná",J350,0)</f>
        <v>0</v>
      </c>
      <c r="BF350" s="126">
        <f>IF(N350="znížená",J350,0)</f>
        <v>0</v>
      </c>
      <c r="BG350" s="126">
        <f>IF(N350="zákl. prenesená",J350,0)</f>
        <v>0</v>
      </c>
      <c r="BH350" s="126">
        <f>IF(N350="zníž. prenesená",J350,0)</f>
        <v>0</v>
      </c>
      <c r="BI350" s="126">
        <f>IF(N350="nulová",J350,0)</f>
        <v>0</v>
      </c>
      <c r="BJ350" s="15" t="s">
        <v>127</v>
      </c>
      <c r="BK350" s="209">
        <f>ROUND(I350*H350,3)</f>
        <v>0</v>
      </c>
      <c r="BL350" s="15" t="s">
        <v>362</v>
      </c>
      <c r="BM350" s="208" t="s">
        <v>691</v>
      </c>
    </row>
    <row r="351" s="2" customFormat="1" ht="21.75" customHeight="1">
      <c r="A351" s="36"/>
      <c r="B351" s="166"/>
      <c r="C351" s="196" t="s">
        <v>692</v>
      </c>
      <c r="D351" s="196" t="s">
        <v>149</v>
      </c>
      <c r="E351" s="197" t="s">
        <v>693</v>
      </c>
      <c r="F351" s="198" t="s">
        <v>694</v>
      </c>
      <c r="G351" s="199" t="s">
        <v>431</v>
      </c>
      <c r="H351" s="200">
        <v>887</v>
      </c>
      <c r="I351" s="201"/>
      <c r="J351" s="200">
        <f>ROUND(I351*H351,3)</f>
        <v>0</v>
      </c>
      <c r="K351" s="202"/>
      <c r="L351" s="203"/>
      <c r="M351" s="204" t="s">
        <v>1</v>
      </c>
      <c r="N351" s="205" t="s">
        <v>41</v>
      </c>
      <c r="O351" s="80"/>
      <c r="P351" s="206">
        <f>O351*H351</f>
        <v>0</v>
      </c>
      <c r="Q351" s="206">
        <v>0.00024000000000000001</v>
      </c>
      <c r="R351" s="206">
        <f>Q351*H351</f>
        <v>0.21288000000000001</v>
      </c>
      <c r="S351" s="206">
        <v>0</v>
      </c>
      <c r="T351" s="207">
        <f>S351*H351</f>
        <v>0</v>
      </c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R351" s="208" t="s">
        <v>362</v>
      </c>
      <c r="AT351" s="208" t="s">
        <v>149</v>
      </c>
      <c r="AU351" s="208" t="s">
        <v>83</v>
      </c>
      <c r="AY351" s="15" t="s">
        <v>148</v>
      </c>
      <c r="BE351" s="126">
        <f>IF(N351="základná",J351,0)</f>
        <v>0</v>
      </c>
      <c r="BF351" s="126">
        <f>IF(N351="znížená",J351,0)</f>
        <v>0</v>
      </c>
      <c r="BG351" s="126">
        <f>IF(N351="zákl. prenesená",J351,0)</f>
        <v>0</v>
      </c>
      <c r="BH351" s="126">
        <f>IF(N351="zníž. prenesená",J351,0)</f>
        <v>0</v>
      </c>
      <c r="BI351" s="126">
        <f>IF(N351="nulová",J351,0)</f>
        <v>0</v>
      </c>
      <c r="BJ351" s="15" t="s">
        <v>127</v>
      </c>
      <c r="BK351" s="209">
        <f>ROUND(I351*H351,3)</f>
        <v>0</v>
      </c>
      <c r="BL351" s="15" t="s">
        <v>362</v>
      </c>
      <c r="BM351" s="208" t="s">
        <v>695</v>
      </c>
    </row>
    <row r="352" s="2" customFormat="1" ht="21.75" customHeight="1">
      <c r="A352" s="36"/>
      <c r="B352" s="166"/>
      <c r="C352" s="196" t="s">
        <v>696</v>
      </c>
      <c r="D352" s="196" t="s">
        <v>149</v>
      </c>
      <c r="E352" s="197" t="s">
        <v>697</v>
      </c>
      <c r="F352" s="198" t="s">
        <v>698</v>
      </c>
      <c r="G352" s="199" t="s">
        <v>431</v>
      </c>
      <c r="H352" s="200">
        <v>26</v>
      </c>
      <c r="I352" s="201"/>
      <c r="J352" s="200">
        <f>ROUND(I352*H352,3)</f>
        <v>0</v>
      </c>
      <c r="K352" s="202"/>
      <c r="L352" s="203"/>
      <c r="M352" s="204" t="s">
        <v>1</v>
      </c>
      <c r="N352" s="205" t="s">
        <v>41</v>
      </c>
      <c r="O352" s="80"/>
      <c r="P352" s="206">
        <f>O352*H352</f>
        <v>0</v>
      </c>
      <c r="Q352" s="206">
        <v>0.00038000000000000002</v>
      </c>
      <c r="R352" s="206">
        <f>Q352*H352</f>
        <v>0.0098799999999999999</v>
      </c>
      <c r="S352" s="206">
        <v>0</v>
      </c>
      <c r="T352" s="207">
        <f>S352*H352</f>
        <v>0</v>
      </c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6"/>
      <c r="AR352" s="208" t="s">
        <v>362</v>
      </c>
      <c r="AT352" s="208" t="s">
        <v>149</v>
      </c>
      <c r="AU352" s="208" t="s">
        <v>83</v>
      </c>
      <c r="AY352" s="15" t="s">
        <v>148</v>
      </c>
      <c r="BE352" s="126">
        <f>IF(N352="základná",J352,0)</f>
        <v>0</v>
      </c>
      <c r="BF352" s="126">
        <f>IF(N352="znížená",J352,0)</f>
        <v>0</v>
      </c>
      <c r="BG352" s="126">
        <f>IF(N352="zákl. prenesená",J352,0)</f>
        <v>0</v>
      </c>
      <c r="BH352" s="126">
        <f>IF(N352="zníž. prenesená",J352,0)</f>
        <v>0</v>
      </c>
      <c r="BI352" s="126">
        <f>IF(N352="nulová",J352,0)</f>
        <v>0</v>
      </c>
      <c r="BJ352" s="15" t="s">
        <v>127</v>
      </c>
      <c r="BK352" s="209">
        <f>ROUND(I352*H352,3)</f>
        <v>0</v>
      </c>
      <c r="BL352" s="15" t="s">
        <v>362</v>
      </c>
      <c r="BM352" s="208" t="s">
        <v>699</v>
      </c>
    </row>
    <row r="353" s="2" customFormat="1" ht="21.75" customHeight="1">
      <c r="A353" s="36"/>
      <c r="B353" s="166"/>
      <c r="C353" s="196" t="s">
        <v>700</v>
      </c>
      <c r="D353" s="196" t="s">
        <v>149</v>
      </c>
      <c r="E353" s="197" t="s">
        <v>701</v>
      </c>
      <c r="F353" s="198" t="s">
        <v>702</v>
      </c>
      <c r="G353" s="199" t="s">
        <v>431</v>
      </c>
      <c r="H353" s="200">
        <v>295</v>
      </c>
      <c r="I353" s="201"/>
      <c r="J353" s="200">
        <f>ROUND(I353*H353,3)</f>
        <v>0</v>
      </c>
      <c r="K353" s="202"/>
      <c r="L353" s="203"/>
      <c r="M353" s="204" t="s">
        <v>1</v>
      </c>
      <c r="N353" s="205" t="s">
        <v>41</v>
      </c>
      <c r="O353" s="80"/>
      <c r="P353" s="206">
        <f>O353*H353</f>
        <v>0</v>
      </c>
      <c r="Q353" s="206">
        <v>0.00034000000000000002</v>
      </c>
      <c r="R353" s="206">
        <f>Q353*H353</f>
        <v>0.1003</v>
      </c>
      <c r="S353" s="206">
        <v>0</v>
      </c>
      <c r="T353" s="207">
        <f>S353*H353</f>
        <v>0</v>
      </c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6"/>
      <c r="AR353" s="208" t="s">
        <v>362</v>
      </c>
      <c r="AT353" s="208" t="s">
        <v>149</v>
      </c>
      <c r="AU353" s="208" t="s">
        <v>83</v>
      </c>
      <c r="AY353" s="15" t="s">
        <v>148</v>
      </c>
      <c r="BE353" s="126">
        <f>IF(N353="základná",J353,0)</f>
        <v>0</v>
      </c>
      <c r="BF353" s="126">
        <f>IF(N353="znížená",J353,0)</f>
        <v>0</v>
      </c>
      <c r="BG353" s="126">
        <f>IF(N353="zákl. prenesená",J353,0)</f>
        <v>0</v>
      </c>
      <c r="BH353" s="126">
        <f>IF(N353="zníž. prenesená",J353,0)</f>
        <v>0</v>
      </c>
      <c r="BI353" s="126">
        <f>IF(N353="nulová",J353,0)</f>
        <v>0</v>
      </c>
      <c r="BJ353" s="15" t="s">
        <v>127</v>
      </c>
      <c r="BK353" s="209">
        <f>ROUND(I353*H353,3)</f>
        <v>0</v>
      </c>
      <c r="BL353" s="15" t="s">
        <v>362</v>
      </c>
      <c r="BM353" s="208" t="s">
        <v>703</v>
      </c>
    </row>
    <row r="354" s="2" customFormat="1" ht="16.5" customHeight="1">
      <c r="A354" s="36"/>
      <c r="B354" s="166"/>
      <c r="C354" s="196" t="s">
        <v>704</v>
      </c>
      <c r="D354" s="196" t="s">
        <v>149</v>
      </c>
      <c r="E354" s="197" t="s">
        <v>705</v>
      </c>
      <c r="F354" s="198" t="s">
        <v>706</v>
      </c>
      <c r="G354" s="199" t="s">
        <v>431</v>
      </c>
      <c r="H354" s="200">
        <v>90</v>
      </c>
      <c r="I354" s="201"/>
      <c r="J354" s="200">
        <f>ROUND(I354*H354,3)</f>
        <v>0</v>
      </c>
      <c r="K354" s="202"/>
      <c r="L354" s="203"/>
      <c r="M354" s="204" t="s">
        <v>1</v>
      </c>
      <c r="N354" s="205" t="s">
        <v>41</v>
      </c>
      <c r="O354" s="80"/>
      <c r="P354" s="206">
        <f>O354*H354</f>
        <v>0</v>
      </c>
      <c r="Q354" s="206">
        <v>0</v>
      </c>
      <c r="R354" s="206">
        <f>Q354*H354</f>
        <v>0</v>
      </c>
      <c r="S354" s="206">
        <v>0</v>
      </c>
      <c r="T354" s="207">
        <f>S354*H354</f>
        <v>0</v>
      </c>
      <c r="U354" s="36"/>
      <c r="V354" s="36"/>
      <c r="W354" s="36"/>
      <c r="X354" s="36"/>
      <c r="Y354" s="36"/>
      <c r="Z354" s="36"/>
      <c r="AA354" s="36"/>
      <c r="AB354" s="36"/>
      <c r="AC354" s="36"/>
      <c r="AD354" s="36"/>
      <c r="AE354" s="36"/>
      <c r="AR354" s="208" t="s">
        <v>362</v>
      </c>
      <c r="AT354" s="208" t="s">
        <v>149</v>
      </c>
      <c r="AU354" s="208" t="s">
        <v>83</v>
      </c>
      <c r="AY354" s="15" t="s">
        <v>148</v>
      </c>
      <c r="BE354" s="126">
        <f>IF(N354="základná",J354,0)</f>
        <v>0</v>
      </c>
      <c r="BF354" s="126">
        <f>IF(N354="znížená",J354,0)</f>
        <v>0</v>
      </c>
      <c r="BG354" s="126">
        <f>IF(N354="zákl. prenesená",J354,0)</f>
        <v>0</v>
      </c>
      <c r="BH354" s="126">
        <f>IF(N354="zníž. prenesená",J354,0)</f>
        <v>0</v>
      </c>
      <c r="BI354" s="126">
        <f>IF(N354="nulová",J354,0)</f>
        <v>0</v>
      </c>
      <c r="BJ354" s="15" t="s">
        <v>127</v>
      </c>
      <c r="BK354" s="209">
        <f>ROUND(I354*H354,3)</f>
        <v>0</v>
      </c>
      <c r="BL354" s="15" t="s">
        <v>362</v>
      </c>
      <c r="BM354" s="208" t="s">
        <v>707</v>
      </c>
    </row>
    <row r="355" s="2" customFormat="1">
      <c r="A355" s="36"/>
      <c r="B355" s="37"/>
      <c r="C355" s="36"/>
      <c r="D355" s="210" t="s">
        <v>156</v>
      </c>
      <c r="E355" s="36"/>
      <c r="F355" s="211" t="s">
        <v>708</v>
      </c>
      <c r="G355" s="36"/>
      <c r="H355" s="36"/>
      <c r="I355" s="167"/>
      <c r="J355" s="36"/>
      <c r="K355" s="36"/>
      <c r="L355" s="37"/>
      <c r="M355" s="212"/>
      <c r="N355" s="213"/>
      <c r="O355" s="80"/>
      <c r="P355" s="80"/>
      <c r="Q355" s="80"/>
      <c r="R355" s="80"/>
      <c r="S355" s="80"/>
      <c r="T355" s="81"/>
      <c r="U355" s="36"/>
      <c r="V355" s="36"/>
      <c r="W355" s="36"/>
      <c r="X355" s="36"/>
      <c r="Y355" s="36"/>
      <c r="Z355" s="36"/>
      <c r="AA355" s="36"/>
      <c r="AB355" s="36"/>
      <c r="AC355" s="36"/>
      <c r="AD355" s="36"/>
      <c r="AE355" s="36"/>
      <c r="AT355" s="15" t="s">
        <v>156</v>
      </c>
      <c r="AU355" s="15" t="s">
        <v>83</v>
      </c>
    </row>
    <row r="356" s="2" customFormat="1" ht="21.75" customHeight="1">
      <c r="A356" s="36"/>
      <c r="B356" s="166"/>
      <c r="C356" s="196" t="s">
        <v>709</v>
      </c>
      <c r="D356" s="196" t="s">
        <v>149</v>
      </c>
      <c r="E356" s="197" t="s">
        <v>710</v>
      </c>
      <c r="F356" s="198" t="s">
        <v>711</v>
      </c>
      <c r="G356" s="199" t="s">
        <v>431</v>
      </c>
      <c r="H356" s="200">
        <v>436</v>
      </c>
      <c r="I356" s="201"/>
      <c r="J356" s="200">
        <f>ROUND(I356*H356,3)</f>
        <v>0</v>
      </c>
      <c r="K356" s="202"/>
      <c r="L356" s="203"/>
      <c r="M356" s="204" t="s">
        <v>1</v>
      </c>
      <c r="N356" s="205" t="s">
        <v>41</v>
      </c>
      <c r="O356" s="80"/>
      <c r="P356" s="206">
        <f>O356*H356</f>
        <v>0</v>
      </c>
      <c r="Q356" s="206">
        <v>0.00032000000000000003</v>
      </c>
      <c r="R356" s="206">
        <f>Q356*H356</f>
        <v>0.13952000000000001</v>
      </c>
      <c r="S356" s="206">
        <v>0</v>
      </c>
      <c r="T356" s="207">
        <f>S356*H356</f>
        <v>0</v>
      </c>
      <c r="U356" s="36"/>
      <c r="V356" s="36"/>
      <c r="W356" s="36"/>
      <c r="X356" s="36"/>
      <c r="Y356" s="36"/>
      <c r="Z356" s="36"/>
      <c r="AA356" s="36"/>
      <c r="AB356" s="36"/>
      <c r="AC356" s="36"/>
      <c r="AD356" s="36"/>
      <c r="AE356" s="36"/>
      <c r="AR356" s="208" t="s">
        <v>362</v>
      </c>
      <c r="AT356" s="208" t="s">
        <v>149</v>
      </c>
      <c r="AU356" s="208" t="s">
        <v>83</v>
      </c>
      <c r="AY356" s="15" t="s">
        <v>148</v>
      </c>
      <c r="BE356" s="126">
        <f>IF(N356="základná",J356,0)</f>
        <v>0</v>
      </c>
      <c r="BF356" s="126">
        <f>IF(N356="znížená",J356,0)</f>
        <v>0</v>
      </c>
      <c r="BG356" s="126">
        <f>IF(N356="zákl. prenesená",J356,0)</f>
        <v>0</v>
      </c>
      <c r="BH356" s="126">
        <f>IF(N356="zníž. prenesená",J356,0)</f>
        <v>0</v>
      </c>
      <c r="BI356" s="126">
        <f>IF(N356="nulová",J356,0)</f>
        <v>0</v>
      </c>
      <c r="BJ356" s="15" t="s">
        <v>127</v>
      </c>
      <c r="BK356" s="209">
        <f>ROUND(I356*H356,3)</f>
        <v>0</v>
      </c>
      <c r="BL356" s="15" t="s">
        <v>362</v>
      </c>
      <c r="BM356" s="208" t="s">
        <v>712</v>
      </c>
    </row>
    <row r="357" s="2" customFormat="1" ht="33" customHeight="1">
      <c r="A357" s="36"/>
      <c r="B357" s="166"/>
      <c r="C357" s="196" t="s">
        <v>713</v>
      </c>
      <c r="D357" s="196" t="s">
        <v>149</v>
      </c>
      <c r="E357" s="197" t="s">
        <v>714</v>
      </c>
      <c r="F357" s="198" t="s">
        <v>715</v>
      </c>
      <c r="G357" s="199" t="s">
        <v>431</v>
      </c>
      <c r="H357" s="200">
        <v>170</v>
      </c>
      <c r="I357" s="201"/>
      <c r="J357" s="200">
        <f>ROUND(I357*H357,3)</f>
        <v>0</v>
      </c>
      <c r="K357" s="202"/>
      <c r="L357" s="203"/>
      <c r="M357" s="204" t="s">
        <v>1</v>
      </c>
      <c r="N357" s="205" t="s">
        <v>41</v>
      </c>
      <c r="O357" s="80"/>
      <c r="P357" s="206">
        <f>O357*H357</f>
        <v>0</v>
      </c>
      <c r="Q357" s="206">
        <v>9.0000000000000006E-05</v>
      </c>
      <c r="R357" s="206">
        <f>Q357*H357</f>
        <v>0.015300000000000001</v>
      </c>
      <c r="S357" s="206">
        <v>0</v>
      </c>
      <c r="T357" s="207">
        <f>S357*H357</f>
        <v>0</v>
      </c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6"/>
      <c r="AR357" s="208" t="s">
        <v>153</v>
      </c>
      <c r="AT357" s="208" t="s">
        <v>149</v>
      </c>
      <c r="AU357" s="208" t="s">
        <v>83</v>
      </c>
      <c r="AY357" s="15" t="s">
        <v>148</v>
      </c>
      <c r="BE357" s="126">
        <f>IF(N357="základná",J357,0)</f>
        <v>0</v>
      </c>
      <c r="BF357" s="126">
        <f>IF(N357="znížená",J357,0)</f>
        <v>0</v>
      </c>
      <c r="BG357" s="126">
        <f>IF(N357="zákl. prenesená",J357,0)</f>
        <v>0</v>
      </c>
      <c r="BH357" s="126">
        <f>IF(N357="zníž. prenesená",J357,0)</f>
        <v>0</v>
      </c>
      <c r="BI357" s="126">
        <f>IF(N357="nulová",J357,0)</f>
        <v>0</v>
      </c>
      <c r="BJ357" s="15" t="s">
        <v>127</v>
      </c>
      <c r="BK357" s="209">
        <f>ROUND(I357*H357,3)</f>
        <v>0</v>
      </c>
      <c r="BL357" s="15" t="s">
        <v>154</v>
      </c>
      <c r="BM357" s="208" t="s">
        <v>716</v>
      </c>
    </row>
    <row r="358" s="2" customFormat="1" ht="33" customHeight="1">
      <c r="A358" s="36"/>
      <c r="B358" s="166"/>
      <c r="C358" s="196" t="s">
        <v>717</v>
      </c>
      <c r="D358" s="196" t="s">
        <v>149</v>
      </c>
      <c r="E358" s="197" t="s">
        <v>718</v>
      </c>
      <c r="F358" s="198" t="s">
        <v>719</v>
      </c>
      <c r="G358" s="199" t="s">
        <v>431</v>
      </c>
      <c r="H358" s="200">
        <v>60</v>
      </c>
      <c r="I358" s="201"/>
      <c r="J358" s="200">
        <f>ROUND(I358*H358,3)</f>
        <v>0</v>
      </c>
      <c r="K358" s="202"/>
      <c r="L358" s="203"/>
      <c r="M358" s="204" t="s">
        <v>1</v>
      </c>
      <c r="N358" s="205" t="s">
        <v>41</v>
      </c>
      <c r="O358" s="80"/>
      <c r="P358" s="206">
        <f>O358*H358</f>
        <v>0</v>
      </c>
      <c r="Q358" s="206">
        <v>9.0000000000000006E-05</v>
      </c>
      <c r="R358" s="206">
        <f>Q358*H358</f>
        <v>0.0054000000000000003</v>
      </c>
      <c r="S358" s="206">
        <v>0</v>
      </c>
      <c r="T358" s="207">
        <f>S358*H358</f>
        <v>0</v>
      </c>
      <c r="U358" s="36"/>
      <c r="V358" s="36"/>
      <c r="W358" s="36"/>
      <c r="X358" s="36"/>
      <c r="Y358" s="36"/>
      <c r="Z358" s="36"/>
      <c r="AA358" s="36"/>
      <c r="AB358" s="36"/>
      <c r="AC358" s="36"/>
      <c r="AD358" s="36"/>
      <c r="AE358" s="36"/>
      <c r="AR358" s="208" t="s">
        <v>153</v>
      </c>
      <c r="AT358" s="208" t="s">
        <v>149</v>
      </c>
      <c r="AU358" s="208" t="s">
        <v>83</v>
      </c>
      <c r="AY358" s="15" t="s">
        <v>148</v>
      </c>
      <c r="BE358" s="126">
        <f>IF(N358="základná",J358,0)</f>
        <v>0</v>
      </c>
      <c r="BF358" s="126">
        <f>IF(N358="znížená",J358,0)</f>
        <v>0</v>
      </c>
      <c r="BG358" s="126">
        <f>IF(N358="zákl. prenesená",J358,0)</f>
        <v>0</v>
      </c>
      <c r="BH358" s="126">
        <f>IF(N358="zníž. prenesená",J358,0)</f>
        <v>0</v>
      </c>
      <c r="BI358" s="126">
        <f>IF(N358="nulová",J358,0)</f>
        <v>0</v>
      </c>
      <c r="BJ358" s="15" t="s">
        <v>127</v>
      </c>
      <c r="BK358" s="209">
        <f>ROUND(I358*H358,3)</f>
        <v>0</v>
      </c>
      <c r="BL358" s="15" t="s">
        <v>154</v>
      </c>
      <c r="BM358" s="208" t="s">
        <v>720</v>
      </c>
    </row>
    <row r="359" s="2" customFormat="1" ht="33" customHeight="1">
      <c r="A359" s="36"/>
      <c r="B359" s="166"/>
      <c r="C359" s="196" t="s">
        <v>721</v>
      </c>
      <c r="D359" s="196" t="s">
        <v>149</v>
      </c>
      <c r="E359" s="197" t="s">
        <v>722</v>
      </c>
      <c r="F359" s="198" t="s">
        <v>723</v>
      </c>
      <c r="G359" s="199" t="s">
        <v>431</v>
      </c>
      <c r="H359" s="200">
        <v>25</v>
      </c>
      <c r="I359" s="201"/>
      <c r="J359" s="200">
        <f>ROUND(I359*H359,3)</f>
        <v>0</v>
      </c>
      <c r="K359" s="202"/>
      <c r="L359" s="203"/>
      <c r="M359" s="204" t="s">
        <v>1</v>
      </c>
      <c r="N359" s="205" t="s">
        <v>41</v>
      </c>
      <c r="O359" s="80"/>
      <c r="P359" s="206">
        <f>O359*H359</f>
        <v>0</v>
      </c>
      <c r="Q359" s="206">
        <v>9.0000000000000006E-05</v>
      </c>
      <c r="R359" s="206">
        <f>Q359*H359</f>
        <v>0.0022500000000000003</v>
      </c>
      <c r="S359" s="206">
        <v>0</v>
      </c>
      <c r="T359" s="207">
        <f>S359*H359</f>
        <v>0</v>
      </c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R359" s="208" t="s">
        <v>153</v>
      </c>
      <c r="AT359" s="208" t="s">
        <v>149</v>
      </c>
      <c r="AU359" s="208" t="s">
        <v>83</v>
      </c>
      <c r="AY359" s="15" t="s">
        <v>148</v>
      </c>
      <c r="BE359" s="126">
        <f>IF(N359="základná",J359,0)</f>
        <v>0</v>
      </c>
      <c r="BF359" s="126">
        <f>IF(N359="znížená",J359,0)</f>
        <v>0</v>
      </c>
      <c r="BG359" s="126">
        <f>IF(N359="zákl. prenesená",J359,0)</f>
        <v>0</v>
      </c>
      <c r="BH359" s="126">
        <f>IF(N359="zníž. prenesená",J359,0)</f>
        <v>0</v>
      </c>
      <c r="BI359" s="126">
        <f>IF(N359="nulová",J359,0)</f>
        <v>0</v>
      </c>
      <c r="BJ359" s="15" t="s">
        <v>127</v>
      </c>
      <c r="BK359" s="209">
        <f>ROUND(I359*H359,3)</f>
        <v>0</v>
      </c>
      <c r="BL359" s="15" t="s">
        <v>154</v>
      </c>
      <c r="BM359" s="208" t="s">
        <v>724</v>
      </c>
    </row>
    <row r="360" s="2" customFormat="1" ht="16.5" customHeight="1">
      <c r="A360" s="36"/>
      <c r="B360" s="166"/>
      <c r="C360" s="196" t="s">
        <v>725</v>
      </c>
      <c r="D360" s="196" t="s">
        <v>149</v>
      </c>
      <c r="E360" s="197" t="s">
        <v>726</v>
      </c>
      <c r="F360" s="198" t="s">
        <v>727</v>
      </c>
      <c r="G360" s="199" t="s">
        <v>152</v>
      </c>
      <c r="H360" s="200">
        <v>390</v>
      </c>
      <c r="I360" s="201"/>
      <c r="J360" s="200">
        <f>ROUND(I360*H360,3)</f>
        <v>0</v>
      </c>
      <c r="K360" s="202"/>
      <c r="L360" s="203"/>
      <c r="M360" s="204" t="s">
        <v>1</v>
      </c>
      <c r="N360" s="205" t="s">
        <v>41</v>
      </c>
      <c r="O360" s="80"/>
      <c r="P360" s="206">
        <f>O360*H360</f>
        <v>0</v>
      </c>
      <c r="Q360" s="206">
        <v>0</v>
      </c>
      <c r="R360" s="206">
        <f>Q360*H360</f>
        <v>0</v>
      </c>
      <c r="S360" s="206">
        <v>0</v>
      </c>
      <c r="T360" s="207">
        <f>S360*H360</f>
        <v>0</v>
      </c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6"/>
      <c r="AR360" s="208" t="s">
        <v>153</v>
      </c>
      <c r="AT360" s="208" t="s">
        <v>149</v>
      </c>
      <c r="AU360" s="208" t="s">
        <v>83</v>
      </c>
      <c r="AY360" s="15" t="s">
        <v>148</v>
      </c>
      <c r="BE360" s="126">
        <f>IF(N360="základná",J360,0)</f>
        <v>0</v>
      </c>
      <c r="BF360" s="126">
        <f>IF(N360="znížená",J360,0)</f>
        <v>0</v>
      </c>
      <c r="BG360" s="126">
        <f>IF(N360="zákl. prenesená",J360,0)</f>
        <v>0</v>
      </c>
      <c r="BH360" s="126">
        <f>IF(N360="zníž. prenesená",J360,0)</f>
        <v>0</v>
      </c>
      <c r="BI360" s="126">
        <f>IF(N360="nulová",J360,0)</f>
        <v>0</v>
      </c>
      <c r="BJ360" s="15" t="s">
        <v>127</v>
      </c>
      <c r="BK360" s="209">
        <f>ROUND(I360*H360,3)</f>
        <v>0</v>
      </c>
      <c r="BL360" s="15" t="s">
        <v>154</v>
      </c>
      <c r="BM360" s="208" t="s">
        <v>728</v>
      </c>
    </row>
    <row r="361" s="2" customFormat="1" ht="16.5" customHeight="1">
      <c r="A361" s="36"/>
      <c r="B361" s="166"/>
      <c r="C361" s="196" t="s">
        <v>729</v>
      </c>
      <c r="D361" s="196" t="s">
        <v>149</v>
      </c>
      <c r="E361" s="197" t="s">
        <v>730</v>
      </c>
      <c r="F361" s="198" t="s">
        <v>731</v>
      </c>
      <c r="G361" s="199" t="s">
        <v>152</v>
      </c>
      <c r="H361" s="200">
        <v>120</v>
      </c>
      <c r="I361" s="201"/>
      <c r="J361" s="200">
        <f>ROUND(I361*H361,3)</f>
        <v>0</v>
      </c>
      <c r="K361" s="202"/>
      <c r="L361" s="203"/>
      <c r="M361" s="204" t="s">
        <v>1</v>
      </c>
      <c r="N361" s="205" t="s">
        <v>41</v>
      </c>
      <c r="O361" s="80"/>
      <c r="P361" s="206">
        <f>O361*H361</f>
        <v>0</v>
      </c>
      <c r="Q361" s="206">
        <v>0</v>
      </c>
      <c r="R361" s="206">
        <f>Q361*H361</f>
        <v>0</v>
      </c>
      <c r="S361" s="206">
        <v>0</v>
      </c>
      <c r="T361" s="207">
        <f>S361*H361</f>
        <v>0</v>
      </c>
      <c r="U361" s="36"/>
      <c r="V361" s="36"/>
      <c r="W361" s="36"/>
      <c r="X361" s="36"/>
      <c r="Y361" s="36"/>
      <c r="Z361" s="36"/>
      <c r="AA361" s="36"/>
      <c r="AB361" s="36"/>
      <c r="AC361" s="36"/>
      <c r="AD361" s="36"/>
      <c r="AE361" s="36"/>
      <c r="AR361" s="208" t="s">
        <v>153</v>
      </c>
      <c r="AT361" s="208" t="s">
        <v>149</v>
      </c>
      <c r="AU361" s="208" t="s">
        <v>83</v>
      </c>
      <c r="AY361" s="15" t="s">
        <v>148</v>
      </c>
      <c r="BE361" s="126">
        <f>IF(N361="základná",J361,0)</f>
        <v>0</v>
      </c>
      <c r="BF361" s="126">
        <f>IF(N361="znížená",J361,0)</f>
        <v>0</v>
      </c>
      <c r="BG361" s="126">
        <f>IF(N361="zákl. prenesená",J361,0)</f>
        <v>0</v>
      </c>
      <c r="BH361" s="126">
        <f>IF(N361="zníž. prenesená",J361,0)</f>
        <v>0</v>
      </c>
      <c r="BI361" s="126">
        <f>IF(N361="nulová",J361,0)</f>
        <v>0</v>
      </c>
      <c r="BJ361" s="15" t="s">
        <v>127</v>
      </c>
      <c r="BK361" s="209">
        <f>ROUND(I361*H361,3)</f>
        <v>0</v>
      </c>
      <c r="BL361" s="15" t="s">
        <v>154</v>
      </c>
      <c r="BM361" s="208" t="s">
        <v>732</v>
      </c>
    </row>
    <row r="362" s="2" customFormat="1" ht="24.15" customHeight="1">
      <c r="A362" s="36"/>
      <c r="B362" s="166"/>
      <c r="C362" s="196" t="s">
        <v>733</v>
      </c>
      <c r="D362" s="196" t="s">
        <v>149</v>
      </c>
      <c r="E362" s="197" t="s">
        <v>734</v>
      </c>
      <c r="F362" s="198" t="s">
        <v>735</v>
      </c>
      <c r="G362" s="199" t="s">
        <v>152</v>
      </c>
      <c r="H362" s="200">
        <v>30</v>
      </c>
      <c r="I362" s="201"/>
      <c r="J362" s="200">
        <f>ROUND(I362*H362,3)</f>
        <v>0</v>
      </c>
      <c r="K362" s="202"/>
      <c r="L362" s="203"/>
      <c r="M362" s="204" t="s">
        <v>1</v>
      </c>
      <c r="N362" s="205" t="s">
        <v>41</v>
      </c>
      <c r="O362" s="80"/>
      <c r="P362" s="206">
        <f>O362*H362</f>
        <v>0</v>
      </c>
      <c r="Q362" s="206">
        <v>0</v>
      </c>
      <c r="R362" s="206">
        <f>Q362*H362</f>
        <v>0</v>
      </c>
      <c r="S362" s="206">
        <v>0</v>
      </c>
      <c r="T362" s="207">
        <f>S362*H362</f>
        <v>0</v>
      </c>
      <c r="U362" s="36"/>
      <c r="V362" s="36"/>
      <c r="W362" s="36"/>
      <c r="X362" s="36"/>
      <c r="Y362" s="36"/>
      <c r="Z362" s="36"/>
      <c r="AA362" s="36"/>
      <c r="AB362" s="36"/>
      <c r="AC362" s="36"/>
      <c r="AD362" s="36"/>
      <c r="AE362" s="36"/>
      <c r="AR362" s="208" t="s">
        <v>153</v>
      </c>
      <c r="AT362" s="208" t="s">
        <v>149</v>
      </c>
      <c r="AU362" s="208" t="s">
        <v>83</v>
      </c>
      <c r="AY362" s="15" t="s">
        <v>148</v>
      </c>
      <c r="BE362" s="126">
        <f>IF(N362="základná",J362,0)</f>
        <v>0</v>
      </c>
      <c r="BF362" s="126">
        <f>IF(N362="znížená",J362,0)</f>
        <v>0</v>
      </c>
      <c r="BG362" s="126">
        <f>IF(N362="zákl. prenesená",J362,0)</f>
        <v>0</v>
      </c>
      <c r="BH362" s="126">
        <f>IF(N362="zníž. prenesená",J362,0)</f>
        <v>0</v>
      </c>
      <c r="BI362" s="126">
        <f>IF(N362="nulová",J362,0)</f>
        <v>0</v>
      </c>
      <c r="BJ362" s="15" t="s">
        <v>127</v>
      </c>
      <c r="BK362" s="209">
        <f>ROUND(I362*H362,3)</f>
        <v>0</v>
      </c>
      <c r="BL362" s="15" t="s">
        <v>154</v>
      </c>
      <c r="BM362" s="208" t="s">
        <v>736</v>
      </c>
    </row>
    <row r="363" s="2" customFormat="1" ht="24.15" customHeight="1">
      <c r="A363" s="36"/>
      <c r="B363" s="166"/>
      <c r="C363" s="196" t="s">
        <v>737</v>
      </c>
      <c r="D363" s="196" t="s">
        <v>149</v>
      </c>
      <c r="E363" s="197" t="s">
        <v>738</v>
      </c>
      <c r="F363" s="198" t="s">
        <v>739</v>
      </c>
      <c r="G363" s="199" t="s">
        <v>431</v>
      </c>
      <c r="H363" s="200">
        <v>30</v>
      </c>
      <c r="I363" s="201"/>
      <c r="J363" s="200">
        <f>ROUND(I363*H363,3)</f>
        <v>0</v>
      </c>
      <c r="K363" s="202"/>
      <c r="L363" s="203"/>
      <c r="M363" s="204" t="s">
        <v>1</v>
      </c>
      <c r="N363" s="205" t="s">
        <v>41</v>
      </c>
      <c r="O363" s="80"/>
      <c r="P363" s="206">
        <f>O363*H363</f>
        <v>0</v>
      </c>
      <c r="Q363" s="206">
        <v>0</v>
      </c>
      <c r="R363" s="206">
        <f>Q363*H363</f>
        <v>0</v>
      </c>
      <c r="S363" s="206">
        <v>0</v>
      </c>
      <c r="T363" s="207">
        <f>S363*H363</f>
        <v>0</v>
      </c>
      <c r="U363" s="36"/>
      <c r="V363" s="36"/>
      <c r="W363" s="36"/>
      <c r="X363" s="36"/>
      <c r="Y363" s="36"/>
      <c r="Z363" s="36"/>
      <c r="AA363" s="36"/>
      <c r="AB363" s="36"/>
      <c r="AC363" s="36"/>
      <c r="AD363" s="36"/>
      <c r="AE363" s="36"/>
      <c r="AR363" s="208" t="s">
        <v>153</v>
      </c>
      <c r="AT363" s="208" t="s">
        <v>149</v>
      </c>
      <c r="AU363" s="208" t="s">
        <v>83</v>
      </c>
      <c r="AY363" s="15" t="s">
        <v>148</v>
      </c>
      <c r="BE363" s="126">
        <f>IF(N363="základná",J363,0)</f>
        <v>0</v>
      </c>
      <c r="BF363" s="126">
        <f>IF(N363="znížená",J363,0)</f>
        <v>0</v>
      </c>
      <c r="BG363" s="126">
        <f>IF(N363="zákl. prenesená",J363,0)</f>
        <v>0</v>
      </c>
      <c r="BH363" s="126">
        <f>IF(N363="zníž. prenesená",J363,0)</f>
        <v>0</v>
      </c>
      <c r="BI363" s="126">
        <f>IF(N363="nulová",J363,0)</f>
        <v>0</v>
      </c>
      <c r="BJ363" s="15" t="s">
        <v>127</v>
      </c>
      <c r="BK363" s="209">
        <f>ROUND(I363*H363,3)</f>
        <v>0</v>
      </c>
      <c r="BL363" s="15" t="s">
        <v>154</v>
      </c>
      <c r="BM363" s="208" t="s">
        <v>740</v>
      </c>
    </row>
    <row r="364" s="2" customFormat="1">
      <c r="A364" s="36"/>
      <c r="B364" s="37"/>
      <c r="C364" s="36"/>
      <c r="D364" s="210" t="s">
        <v>156</v>
      </c>
      <c r="E364" s="36"/>
      <c r="F364" s="211" t="s">
        <v>741</v>
      </c>
      <c r="G364" s="36"/>
      <c r="H364" s="36"/>
      <c r="I364" s="167"/>
      <c r="J364" s="36"/>
      <c r="K364" s="36"/>
      <c r="L364" s="37"/>
      <c r="M364" s="212"/>
      <c r="N364" s="213"/>
      <c r="O364" s="80"/>
      <c r="P364" s="80"/>
      <c r="Q364" s="80"/>
      <c r="R364" s="80"/>
      <c r="S364" s="80"/>
      <c r="T364" s="81"/>
      <c r="U364" s="36"/>
      <c r="V364" s="36"/>
      <c r="W364" s="36"/>
      <c r="X364" s="36"/>
      <c r="Y364" s="36"/>
      <c r="Z364" s="36"/>
      <c r="AA364" s="36"/>
      <c r="AB364" s="36"/>
      <c r="AC364" s="36"/>
      <c r="AD364" s="36"/>
      <c r="AE364" s="36"/>
      <c r="AT364" s="15" t="s">
        <v>156</v>
      </c>
      <c r="AU364" s="15" t="s">
        <v>83</v>
      </c>
    </row>
    <row r="365" s="2" customFormat="1" ht="24.15" customHeight="1">
      <c r="A365" s="36"/>
      <c r="B365" s="166"/>
      <c r="C365" s="196" t="s">
        <v>742</v>
      </c>
      <c r="D365" s="196" t="s">
        <v>149</v>
      </c>
      <c r="E365" s="197" t="s">
        <v>743</v>
      </c>
      <c r="F365" s="198" t="s">
        <v>744</v>
      </c>
      <c r="G365" s="199" t="s">
        <v>431</v>
      </c>
      <c r="H365" s="200">
        <v>9</v>
      </c>
      <c r="I365" s="201"/>
      <c r="J365" s="200">
        <f>ROUND(I365*H365,3)</f>
        <v>0</v>
      </c>
      <c r="K365" s="202"/>
      <c r="L365" s="203"/>
      <c r="M365" s="204" t="s">
        <v>1</v>
      </c>
      <c r="N365" s="205" t="s">
        <v>41</v>
      </c>
      <c r="O365" s="80"/>
      <c r="P365" s="206">
        <f>O365*H365</f>
        <v>0</v>
      </c>
      <c r="Q365" s="206">
        <v>0</v>
      </c>
      <c r="R365" s="206">
        <f>Q365*H365</f>
        <v>0</v>
      </c>
      <c r="S365" s="206">
        <v>0</v>
      </c>
      <c r="T365" s="207">
        <f>S365*H365</f>
        <v>0</v>
      </c>
      <c r="U365" s="36"/>
      <c r="V365" s="36"/>
      <c r="W365" s="36"/>
      <c r="X365" s="36"/>
      <c r="Y365" s="36"/>
      <c r="Z365" s="36"/>
      <c r="AA365" s="36"/>
      <c r="AB365" s="36"/>
      <c r="AC365" s="36"/>
      <c r="AD365" s="36"/>
      <c r="AE365" s="36"/>
      <c r="AR365" s="208" t="s">
        <v>153</v>
      </c>
      <c r="AT365" s="208" t="s">
        <v>149</v>
      </c>
      <c r="AU365" s="208" t="s">
        <v>83</v>
      </c>
      <c r="AY365" s="15" t="s">
        <v>148</v>
      </c>
      <c r="BE365" s="126">
        <f>IF(N365="základná",J365,0)</f>
        <v>0</v>
      </c>
      <c r="BF365" s="126">
        <f>IF(N365="znížená",J365,0)</f>
        <v>0</v>
      </c>
      <c r="BG365" s="126">
        <f>IF(N365="zákl. prenesená",J365,0)</f>
        <v>0</v>
      </c>
      <c r="BH365" s="126">
        <f>IF(N365="zníž. prenesená",J365,0)</f>
        <v>0</v>
      </c>
      <c r="BI365" s="126">
        <f>IF(N365="nulová",J365,0)</f>
        <v>0</v>
      </c>
      <c r="BJ365" s="15" t="s">
        <v>127</v>
      </c>
      <c r="BK365" s="209">
        <f>ROUND(I365*H365,3)</f>
        <v>0</v>
      </c>
      <c r="BL365" s="15" t="s">
        <v>154</v>
      </c>
      <c r="BM365" s="208" t="s">
        <v>745</v>
      </c>
    </row>
    <row r="366" s="2" customFormat="1">
      <c r="A366" s="36"/>
      <c r="B366" s="37"/>
      <c r="C366" s="36"/>
      <c r="D366" s="210" t="s">
        <v>156</v>
      </c>
      <c r="E366" s="36"/>
      <c r="F366" s="211" t="s">
        <v>746</v>
      </c>
      <c r="G366" s="36"/>
      <c r="H366" s="36"/>
      <c r="I366" s="167"/>
      <c r="J366" s="36"/>
      <c r="K366" s="36"/>
      <c r="L366" s="37"/>
      <c r="M366" s="212"/>
      <c r="N366" s="213"/>
      <c r="O366" s="80"/>
      <c r="P366" s="80"/>
      <c r="Q366" s="80"/>
      <c r="R366" s="80"/>
      <c r="S366" s="80"/>
      <c r="T366" s="81"/>
      <c r="U366" s="36"/>
      <c r="V366" s="36"/>
      <c r="W366" s="36"/>
      <c r="X366" s="36"/>
      <c r="Y366" s="36"/>
      <c r="Z366" s="36"/>
      <c r="AA366" s="36"/>
      <c r="AB366" s="36"/>
      <c r="AC366" s="36"/>
      <c r="AD366" s="36"/>
      <c r="AE366" s="36"/>
      <c r="AT366" s="15" t="s">
        <v>156</v>
      </c>
      <c r="AU366" s="15" t="s">
        <v>83</v>
      </c>
    </row>
    <row r="367" s="2" customFormat="1" ht="24.15" customHeight="1">
      <c r="A367" s="36"/>
      <c r="B367" s="166"/>
      <c r="C367" s="196" t="s">
        <v>747</v>
      </c>
      <c r="D367" s="196" t="s">
        <v>149</v>
      </c>
      <c r="E367" s="197" t="s">
        <v>748</v>
      </c>
      <c r="F367" s="198" t="s">
        <v>749</v>
      </c>
      <c r="G367" s="199" t="s">
        <v>152</v>
      </c>
      <c r="H367" s="200">
        <v>12</v>
      </c>
      <c r="I367" s="201"/>
      <c r="J367" s="200">
        <f>ROUND(I367*H367,3)</f>
        <v>0</v>
      </c>
      <c r="K367" s="202"/>
      <c r="L367" s="203"/>
      <c r="M367" s="204" t="s">
        <v>1</v>
      </c>
      <c r="N367" s="205" t="s">
        <v>41</v>
      </c>
      <c r="O367" s="80"/>
      <c r="P367" s="206">
        <f>O367*H367</f>
        <v>0</v>
      </c>
      <c r="Q367" s="206">
        <v>0</v>
      </c>
      <c r="R367" s="206">
        <f>Q367*H367</f>
        <v>0</v>
      </c>
      <c r="S367" s="206">
        <v>0</v>
      </c>
      <c r="T367" s="207">
        <f>S367*H367</f>
        <v>0</v>
      </c>
      <c r="U367" s="36"/>
      <c r="V367" s="36"/>
      <c r="W367" s="36"/>
      <c r="X367" s="36"/>
      <c r="Y367" s="36"/>
      <c r="Z367" s="36"/>
      <c r="AA367" s="36"/>
      <c r="AB367" s="36"/>
      <c r="AC367" s="36"/>
      <c r="AD367" s="36"/>
      <c r="AE367" s="36"/>
      <c r="AR367" s="208" t="s">
        <v>153</v>
      </c>
      <c r="AT367" s="208" t="s">
        <v>149</v>
      </c>
      <c r="AU367" s="208" t="s">
        <v>83</v>
      </c>
      <c r="AY367" s="15" t="s">
        <v>148</v>
      </c>
      <c r="BE367" s="126">
        <f>IF(N367="základná",J367,0)</f>
        <v>0</v>
      </c>
      <c r="BF367" s="126">
        <f>IF(N367="znížená",J367,0)</f>
        <v>0</v>
      </c>
      <c r="BG367" s="126">
        <f>IF(N367="zákl. prenesená",J367,0)</f>
        <v>0</v>
      </c>
      <c r="BH367" s="126">
        <f>IF(N367="zníž. prenesená",J367,0)</f>
        <v>0</v>
      </c>
      <c r="BI367" s="126">
        <f>IF(N367="nulová",J367,0)</f>
        <v>0</v>
      </c>
      <c r="BJ367" s="15" t="s">
        <v>127</v>
      </c>
      <c r="BK367" s="209">
        <f>ROUND(I367*H367,3)</f>
        <v>0</v>
      </c>
      <c r="BL367" s="15" t="s">
        <v>154</v>
      </c>
      <c r="BM367" s="208" t="s">
        <v>750</v>
      </c>
    </row>
    <row r="368" s="2" customFormat="1">
      <c r="A368" s="36"/>
      <c r="B368" s="37"/>
      <c r="C368" s="36"/>
      <c r="D368" s="210" t="s">
        <v>156</v>
      </c>
      <c r="E368" s="36"/>
      <c r="F368" s="211" t="s">
        <v>741</v>
      </c>
      <c r="G368" s="36"/>
      <c r="H368" s="36"/>
      <c r="I368" s="167"/>
      <c r="J368" s="36"/>
      <c r="K368" s="36"/>
      <c r="L368" s="37"/>
      <c r="M368" s="212"/>
      <c r="N368" s="213"/>
      <c r="O368" s="80"/>
      <c r="P368" s="80"/>
      <c r="Q368" s="80"/>
      <c r="R368" s="80"/>
      <c r="S368" s="80"/>
      <c r="T368" s="81"/>
      <c r="U368" s="36"/>
      <c r="V368" s="36"/>
      <c r="W368" s="36"/>
      <c r="X368" s="36"/>
      <c r="Y368" s="36"/>
      <c r="Z368" s="36"/>
      <c r="AA368" s="36"/>
      <c r="AB368" s="36"/>
      <c r="AC368" s="36"/>
      <c r="AD368" s="36"/>
      <c r="AE368" s="36"/>
      <c r="AT368" s="15" t="s">
        <v>156</v>
      </c>
      <c r="AU368" s="15" t="s">
        <v>83</v>
      </c>
    </row>
    <row r="369" s="2" customFormat="1" ht="24.15" customHeight="1">
      <c r="A369" s="36"/>
      <c r="B369" s="166"/>
      <c r="C369" s="196" t="s">
        <v>362</v>
      </c>
      <c r="D369" s="196" t="s">
        <v>149</v>
      </c>
      <c r="E369" s="197" t="s">
        <v>751</v>
      </c>
      <c r="F369" s="198" t="s">
        <v>752</v>
      </c>
      <c r="G369" s="199" t="s">
        <v>152</v>
      </c>
      <c r="H369" s="200">
        <v>6</v>
      </c>
      <c r="I369" s="201"/>
      <c r="J369" s="200">
        <f>ROUND(I369*H369,3)</f>
        <v>0</v>
      </c>
      <c r="K369" s="202"/>
      <c r="L369" s="203"/>
      <c r="M369" s="204" t="s">
        <v>1</v>
      </c>
      <c r="N369" s="205" t="s">
        <v>41</v>
      </c>
      <c r="O369" s="80"/>
      <c r="P369" s="206">
        <f>O369*H369</f>
        <v>0</v>
      </c>
      <c r="Q369" s="206">
        <v>0</v>
      </c>
      <c r="R369" s="206">
        <f>Q369*H369</f>
        <v>0</v>
      </c>
      <c r="S369" s="206">
        <v>0</v>
      </c>
      <c r="T369" s="207">
        <f>S369*H369</f>
        <v>0</v>
      </c>
      <c r="U369" s="36"/>
      <c r="V369" s="36"/>
      <c r="W369" s="36"/>
      <c r="X369" s="36"/>
      <c r="Y369" s="36"/>
      <c r="Z369" s="36"/>
      <c r="AA369" s="36"/>
      <c r="AB369" s="36"/>
      <c r="AC369" s="36"/>
      <c r="AD369" s="36"/>
      <c r="AE369" s="36"/>
      <c r="AR369" s="208" t="s">
        <v>153</v>
      </c>
      <c r="AT369" s="208" t="s">
        <v>149</v>
      </c>
      <c r="AU369" s="208" t="s">
        <v>83</v>
      </c>
      <c r="AY369" s="15" t="s">
        <v>148</v>
      </c>
      <c r="BE369" s="126">
        <f>IF(N369="základná",J369,0)</f>
        <v>0</v>
      </c>
      <c r="BF369" s="126">
        <f>IF(N369="znížená",J369,0)</f>
        <v>0</v>
      </c>
      <c r="BG369" s="126">
        <f>IF(N369="zákl. prenesená",J369,0)</f>
        <v>0</v>
      </c>
      <c r="BH369" s="126">
        <f>IF(N369="zníž. prenesená",J369,0)</f>
        <v>0</v>
      </c>
      <c r="BI369" s="126">
        <f>IF(N369="nulová",J369,0)</f>
        <v>0</v>
      </c>
      <c r="BJ369" s="15" t="s">
        <v>127</v>
      </c>
      <c r="BK369" s="209">
        <f>ROUND(I369*H369,3)</f>
        <v>0</v>
      </c>
      <c r="BL369" s="15" t="s">
        <v>154</v>
      </c>
      <c r="BM369" s="208" t="s">
        <v>753</v>
      </c>
    </row>
    <row r="370" s="2" customFormat="1">
      <c r="A370" s="36"/>
      <c r="B370" s="37"/>
      <c r="C370" s="36"/>
      <c r="D370" s="210" t="s">
        <v>156</v>
      </c>
      <c r="E370" s="36"/>
      <c r="F370" s="211" t="s">
        <v>741</v>
      </c>
      <c r="G370" s="36"/>
      <c r="H370" s="36"/>
      <c r="I370" s="167"/>
      <c r="J370" s="36"/>
      <c r="K370" s="36"/>
      <c r="L370" s="37"/>
      <c r="M370" s="212"/>
      <c r="N370" s="213"/>
      <c r="O370" s="80"/>
      <c r="P370" s="80"/>
      <c r="Q370" s="80"/>
      <c r="R370" s="80"/>
      <c r="S370" s="80"/>
      <c r="T370" s="81"/>
      <c r="U370" s="36"/>
      <c r="V370" s="36"/>
      <c r="W370" s="36"/>
      <c r="X370" s="36"/>
      <c r="Y370" s="36"/>
      <c r="Z370" s="36"/>
      <c r="AA370" s="36"/>
      <c r="AB370" s="36"/>
      <c r="AC370" s="36"/>
      <c r="AD370" s="36"/>
      <c r="AE370" s="36"/>
      <c r="AT370" s="15" t="s">
        <v>156</v>
      </c>
      <c r="AU370" s="15" t="s">
        <v>83</v>
      </c>
    </row>
    <row r="371" s="2" customFormat="1" ht="24.15" customHeight="1">
      <c r="A371" s="36"/>
      <c r="B371" s="166"/>
      <c r="C371" s="196" t="s">
        <v>754</v>
      </c>
      <c r="D371" s="196" t="s">
        <v>149</v>
      </c>
      <c r="E371" s="197" t="s">
        <v>755</v>
      </c>
      <c r="F371" s="198" t="s">
        <v>756</v>
      </c>
      <c r="G371" s="199" t="s">
        <v>152</v>
      </c>
      <c r="H371" s="200">
        <v>38</v>
      </c>
      <c r="I371" s="201"/>
      <c r="J371" s="200">
        <f>ROUND(I371*H371,3)</f>
        <v>0</v>
      </c>
      <c r="K371" s="202"/>
      <c r="L371" s="203"/>
      <c r="M371" s="204" t="s">
        <v>1</v>
      </c>
      <c r="N371" s="205" t="s">
        <v>41</v>
      </c>
      <c r="O371" s="80"/>
      <c r="P371" s="206">
        <f>O371*H371</f>
        <v>0</v>
      </c>
      <c r="Q371" s="206">
        <v>0</v>
      </c>
      <c r="R371" s="206">
        <f>Q371*H371</f>
        <v>0</v>
      </c>
      <c r="S371" s="206">
        <v>0</v>
      </c>
      <c r="T371" s="207">
        <f>S371*H371</f>
        <v>0</v>
      </c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R371" s="208" t="s">
        <v>153</v>
      </c>
      <c r="AT371" s="208" t="s">
        <v>149</v>
      </c>
      <c r="AU371" s="208" t="s">
        <v>83</v>
      </c>
      <c r="AY371" s="15" t="s">
        <v>148</v>
      </c>
      <c r="BE371" s="126">
        <f>IF(N371="základná",J371,0)</f>
        <v>0</v>
      </c>
      <c r="BF371" s="126">
        <f>IF(N371="znížená",J371,0)</f>
        <v>0</v>
      </c>
      <c r="BG371" s="126">
        <f>IF(N371="zákl. prenesená",J371,0)</f>
        <v>0</v>
      </c>
      <c r="BH371" s="126">
        <f>IF(N371="zníž. prenesená",J371,0)</f>
        <v>0</v>
      </c>
      <c r="BI371" s="126">
        <f>IF(N371="nulová",J371,0)</f>
        <v>0</v>
      </c>
      <c r="BJ371" s="15" t="s">
        <v>127</v>
      </c>
      <c r="BK371" s="209">
        <f>ROUND(I371*H371,3)</f>
        <v>0</v>
      </c>
      <c r="BL371" s="15" t="s">
        <v>154</v>
      </c>
      <c r="BM371" s="208" t="s">
        <v>757</v>
      </c>
    </row>
    <row r="372" s="2" customFormat="1">
      <c r="A372" s="36"/>
      <c r="B372" s="37"/>
      <c r="C372" s="36"/>
      <c r="D372" s="210" t="s">
        <v>156</v>
      </c>
      <c r="E372" s="36"/>
      <c r="F372" s="211" t="s">
        <v>758</v>
      </c>
      <c r="G372" s="36"/>
      <c r="H372" s="36"/>
      <c r="I372" s="167"/>
      <c r="J372" s="36"/>
      <c r="K372" s="36"/>
      <c r="L372" s="37"/>
      <c r="M372" s="212"/>
      <c r="N372" s="213"/>
      <c r="O372" s="80"/>
      <c r="P372" s="80"/>
      <c r="Q372" s="80"/>
      <c r="R372" s="80"/>
      <c r="S372" s="80"/>
      <c r="T372" s="81"/>
      <c r="U372" s="36"/>
      <c r="V372" s="36"/>
      <c r="W372" s="36"/>
      <c r="X372" s="36"/>
      <c r="Y372" s="36"/>
      <c r="Z372" s="36"/>
      <c r="AA372" s="36"/>
      <c r="AB372" s="36"/>
      <c r="AC372" s="36"/>
      <c r="AD372" s="36"/>
      <c r="AE372" s="36"/>
      <c r="AT372" s="15" t="s">
        <v>156</v>
      </c>
      <c r="AU372" s="15" t="s">
        <v>83</v>
      </c>
    </row>
    <row r="373" s="2" customFormat="1" ht="24.15" customHeight="1">
      <c r="A373" s="36"/>
      <c r="B373" s="166"/>
      <c r="C373" s="196" t="s">
        <v>759</v>
      </c>
      <c r="D373" s="196" t="s">
        <v>149</v>
      </c>
      <c r="E373" s="197" t="s">
        <v>760</v>
      </c>
      <c r="F373" s="198" t="s">
        <v>761</v>
      </c>
      <c r="G373" s="199" t="s">
        <v>152</v>
      </c>
      <c r="H373" s="200">
        <v>12</v>
      </c>
      <c r="I373" s="201"/>
      <c r="J373" s="200">
        <f>ROUND(I373*H373,3)</f>
        <v>0</v>
      </c>
      <c r="K373" s="202"/>
      <c r="L373" s="203"/>
      <c r="M373" s="204" t="s">
        <v>1</v>
      </c>
      <c r="N373" s="205" t="s">
        <v>41</v>
      </c>
      <c r="O373" s="80"/>
      <c r="P373" s="206">
        <f>O373*H373</f>
        <v>0</v>
      </c>
      <c r="Q373" s="206">
        <v>0</v>
      </c>
      <c r="R373" s="206">
        <f>Q373*H373</f>
        <v>0</v>
      </c>
      <c r="S373" s="206">
        <v>0</v>
      </c>
      <c r="T373" s="207">
        <f>S373*H373</f>
        <v>0</v>
      </c>
      <c r="U373" s="36"/>
      <c r="V373" s="36"/>
      <c r="W373" s="36"/>
      <c r="X373" s="36"/>
      <c r="Y373" s="36"/>
      <c r="Z373" s="36"/>
      <c r="AA373" s="36"/>
      <c r="AB373" s="36"/>
      <c r="AC373" s="36"/>
      <c r="AD373" s="36"/>
      <c r="AE373" s="36"/>
      <c r="AR373" s="208" t="s">
        <v>153</v>
      </c>
      <c r="AT373" s="208" t="s">
        <v>149</v>
      </c>
      <c r="AU373" s="208" t="s">
        <v>83</v>
      </c>
      <c r="AY373" s="15" t="s">
        <v>148</v>
      </c>
      <c r="BE373" s="126">
        <f>IF(N373="základná",J373,0)</f>
        <v>0</v>
      </c>
      <c r="BF373" s="126">
        <f>IF(N373="znížená",J373,0)</f>
        <v>0</v>
      </c>
      <c r="BG373" s="126">
        <f>IF(N373="zákl. prenesená",J373,0)</f>
        <v>0</v>
      </c>
      <c r="BH373" s="126">
        <f>IF(N373="zníž. prenesená",J373,0)</f>
        <v>0</v>
      </c>
      <c r="BI373" s="126">
        <f>IF(N373="nulová",J373,0)</f>
        <v>0</v>
      </c>
      <c r="BJ373" s="15" t="s">
        <v>127</v>
      </c>
      <c r="BK373" s="209">
        <f>ROUND(I373*H373,3)</f>
        <v>0</v>
      </c>
      <c r="BL373" s="15" t="s">
        <v>154</v>
      </c>
      <c r="BM373" s="208" t="s">
        <v>762</v>
      </c>
    </row>
    <row r="374" s="2" customFormat="1">
      <c r="A374" s="36"/>
      <c r="B374" s="37"/>
      <c r="C374" s="36"/>
      <c r="D374" s="210" t="s">
        <v>156</v>
      </c>
      <c r="E374" s="36"/>
      <c r="F374" s="211" t="s">
        <v>763</v>
      </c>
      <c r="G374" s="36"/>
      <c r="H374" s="36"/>
      <c r="I374" s="167"/>
      <c r="J374" s="36"/>
      <c r="K374" s="36"/>
      <c r="L374" s="37"/>
      <c r="M374" s="212"/>
      <c r="N374" s="213"/>
      <c r="O374" s="80"/>
      <c r="P374" s="80"/>
      <c r="Q374" s="80"/>
      <c r="R374" s="80"/>
      <c r="S374" s="80"/>
      <c r="T374" s="81"/>
      <c r="U374" s="36"/>
      <c r="V374" s="36"/>
      <c r="W374" s="36"/>
      <c r="X374" s="36"/>
      <c r="Y374" s="36"/>
      <c r="Z374" s="36"/>
      <c r="AA374" s="36"/>
      <c r="AB374" s="36"/>
      <c r="AC374" s="36"/>
      <c r="AD374" s="36"/>
      <c r="AE374" s="36"/>
      <c r="AT374" s="15" t="s">
        <v>156</v>
      </c>
      <c r="AU374" s="15" t="s">
        <v>83</v>
      </c>
    </row>
    <row r="375" s="2" customFormat="1" ht="24.15" customHeight="1">
      <c r="A375" s="36"/>
      <c r="B375" s="166"/>
      <c r="C375" s="196" t="s">
        <v>764</v>
      </c>
      <c r="D375" s="196" t="s">
        <v>149</v>
      </c>
      <c r="E375" s="197" t="s">
        <v>765</v>
      </c>
      <c r="F375" s="198" t="s">
        <v>766</v>
      </c>
      <c r="G375" s="199" t="s">
        <v>152</v>
      </c>
      <c r="H375" s="200">
        <v>8</v>
      </c>
      <c r="I375" s="201"/>
      <c r="J375" s="200">
        <f>ROUND(I375*H375,3)</f>
        <v>0</v>
      </c>
      <c r="K375" s="202"/>
      <c r="L375" s="203"/>
      <c r="M375" s="204" t="s">
        <v>1</v>
      </c>
      <c r="N375" s="205" t="s">
        <v>41</v>
      </c>
      <c r="O375" s="80"/>
      <c r="P375" s="206">
        <f>O375*H375</f>
        <v>0</v>
      </c>
      <c r="Q375" s="206">
        <v>0</v>
      </c>
      <c r="R375" s="206">
        <f>Q375*H375</f>
        <v>0</v>
      </c>
      <c r="S375" s="206">
        <v>0</v>
      </c>
      <c r="T375" s="207">
        <f>S375*H375</f>
        <v>0</v>
      </c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R375" s="208" t="s">
        <v>153</v>
      </c>
      <c r="AT375" s="208" t="s">
        <v>149</v>
      </c>
      <c r="AU375" s="208" t="s">
        <v>83</v>
      </c>
      <c r="AY375" s="15" t="s">
        <v>148</v>
      </c>
      <c r="BE375" s="126">
        <f>IF(N375="základná",J375,0)</f>
        <v>0</v>
      </c>
      <c r="BF375" s="126">
        <f>IF(N375="znížená",J375,0)</f>
        <v>0</v>
      </c>
      <c r="BG375" s="126">
        <f>IF(N375="zákl. prenesená",J375,0)</f>
        <v>0</v>
      </c>
      <c r="BH375" s="126">
        <f>IF(N375="zníž. prenesená",J375,0)</f>
        <v>0</v>
      </c>
      <c r="BI375" s="126">
        <f>IF(N375="nulová",J375,0)</f>
        <v>0</v>
      </c>
      <c r="BJ375" s="15" t="s">
        <v>127</v>
      </c>
      <c r="BK375" s="209">
        <f>ROUND(I375*H375,3)</f>
        <v>0</v>
      </c>
      <c r="BL375" s="15" t="s">
        <v>154</v>
      </c>
      <c r="BM375" s="208" t="s">
        <v>767</v>
      </c>
    </row>
    <row r="376" s="2" customFormat="1">
      <c r="A376" s="36"/>
      <c r="B376" s="37"/>
      <c r="C376" s="36"/>
      <c r="D376" s="210" t="s">
        <v>156</v>
      </c>
      <c r="E376" s="36"/>
      <c r="F376" s="211" t="s">
        <v>768</v>
      </c>
      <c r="G376" s="36"/>
      <c r="H376" s="36"/>
      <c r="I376" s="167"/>
      <c r="J376" s="36"/>
      <c r="K376" s="36"/>
      <c r="L376" s="37"/>
      <c r="M376" s="212"/>
      <c r="N376" s="213"/>
      <c r="O376" s="80"/>
      <c r="P376" s="80"/>
      <c r="Q376" s="80"/>
      <c r="R376" s="80"/>
      <c r="S376" s="80"/>
      <c r="T376" s="81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T376" s="15" t="s">
        <v>156</v>
      </c>
      <c r="AU376" s="15" t="s">
        <v>83</v>
      </c>
    </row>
    <row r="377" s="2" customFormat="1" ht="24.15" customHeight="1">
      <c r="A377" s="36"/>
      <c r="B377" s="166"/>
      <c r="C377" s="196" t="s">
        <v>769</v>
      </c>
      <c r="D377" s="196" t="s">
        <v>149</v>
      </c>
      <c r="E377" s="197" t="s">
        <v>770</v>
      </c>
      <c r="F377" s="198" t="s">
        <v>771</v>
      </c>
      <c r="G377" s="199" t="s">
        <v>152</v>
      </c>
      <c r="H377" s="200">
        <v>3</v>
      </c>
      <c r="I377" s="201"/>
      <c r="J377" s="200">
        <f>ROUND(I377*H377,3)</f>
        <v>0</v>
      </c>
      <c r="K377" s="202"/>
      <c r="L377" s="203"/>
      <c r="M377" s="204" t="s">
        <v>1</v>
      </c>
      <c r="N377" s="205" t="s">
        <v>41</v>
      </c>
      <c r="O377" s="80"/>
      <c r="P377" s="206">
        <f>O377*H377</f>
        <v>0</v>
      </c>
      <c r="Q377" s="206">
        <v>0</v>
      </c>
      <c r="R377" s="206">
        <f>Q377*H377</f>
        <v>0</v>
      </c>
      <c r="S377" s="206">
        <v>0</v>
      </c>
      <c r="T377" s="207">
        <f>S377*H377</f>
        <v>0</v>
      </c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R377" s="208" t="s">
        <v>153</v>
      </c>
      <c r="AT377" s="208" t="s">
        <v>149</v>
      </c>
      <c r="AU377" s="208" t="s">
        <v>83</v>
      </c>
      <c r="AY377" s="15" t="s">
        <v>148</v>
      </c>
      <c r="BE377" s="126">
        <f>IF(N377="základná",J377,0)</f>
        <v>0</v>
      </c>
      <c r="BF377" s="126">
        <f>IF(N377="znížená",J377,0)</f>
        <v>0</v>
      </c>
      <c r="BG377" s="126">
        <f>IF(N377="zákl. prenesená",J377,0)</f>
        <v>0</v>
      </c>
      <c r="BH377" s="126">
        <f>IF(N377="zníž. prenesená",J377,0)</f>
        <v>0</v>
      </c>
      <c r="BI377" s="126">
        <f>IF(N377="nulová",J377,0)</f>
        <v>0</v>
      </c>
      <c r="BJ377" s="15" t="s">
        <v>127</v>
      </c>
      <c r="BK377" s="209">
        <f>ROUND(I377*H377,3)</f>
        <v>0</v>
      </c>
      <c r="BL377" s="15" t="s">
        <v>154</v>
      </c>
      <c r="BM377" s="208" t="s">
        <v>772</v>
      </c>
    </row>
    <row r="378" s="2" customFormat="1">
      <c r="A378" s="36"/>
      <c r="B378" s="37"/>
      <c r="C378" s="36"/>
      <c r="D378" s="210" t="s">
        <v>156</v>
      </c>
      <c r="E378" s="36"/>
      <c r="F378" s="211" t="s">
        <v>773</v>
      </c>
      <c r="G378" s="36"/>
      <c r="H378" s="36"/>
      <c r="I378" s="167"/>
      <c r="J378" s="36"/>
      <c r="K378" s="36"/>
      <c r="L378" s="37"/>
      <c r="M378" s="212"/>
      <c r="N378" s="213"/>
      <c r="O378" s="80"/>
      <c r="P378" s="80"/>
      <c r="Q378" s="80"/>
      <c r="R378" s="80"/>
      <c r="S378" s="80"/>
      <c r="T378" s="81"/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T378" s="15" t="s">
        <v>156</v>
      </c>
      <c r="AU378" s="15" t="s">
        <v>83</v>
      </c>
    </row>
    <row r="379" s="2" customFormat="1" ht="24.15" customHeight="1">
      <c r="A379" s="36"/>
      <c r="B379" s="166"/>
      <c r="C379" s="196" t="s">
        <v>774</v>
      </c>
      <c r="D379" s="196" t="s">
        <v>149</v>
      </c>
      <c r="E379" s="197" t="s">
        <v>775</v>
      </c>
      <c r="F379" s="198" t="s">
        <v>776</v>
      </c>
      <c r="G379" s="199" t="s">
        <v>777</v>
      </c>
      <c r="H379" s="200">
        <v>2</v>
      </c>
      <c r="I379" s="201"/>
      <c r="J379" s="200">
        <f>ROUND(I379*H379,3)</f>
        <v>0</v>
      </c>
      <c r="K379" s="202"/>
      <c r="L379" s="203"/>
      <c r="M379" s="204" t="s">
        <v>1</v>
      </c>
      <c r="N379" s="205" t="s">
        <v>41</v>
      </c>
      <c r="O379" s="80"/>
      <c r="P379" s="206">
        <f>O379*H379</f>
        <v>0</v>
      </c>
      <c r="Q379" s="206">
        <v>0</v>
      </c>
      <c r="R379" s="206">
        <f>Q379*H379</f>
        <v>0</v>
      </c>
      <c r="S379" s="206">
        <v>0</v>
      </c>
      <c r="T379" s="207">
        <f>S379*H379</f>
        <v>0</v>
      </c>
      <c r="U379" s="36"/>
      <c r="V379" s="36"/>
      <c r="W379" s="36"/>
      <c r="X379" s="36"/>
      <c r="Y379" s="36"/>
      <c r="Z379" s="36"/>
      <c r="AA379" s="36"/>
      <c r="AB379" s="36"/>
      <c r="AC379" s="36"/>
      <c r="AD379" s="36"/>
      <c r="AE379" s="36"/>
      <c r="AR379" s="208" t="s">
        <v>153</v>
      </c>
      <c r="AT379" s="208" t="s">
        <v>149</v>
      </c>
      <c r="AU379" s="208" t="s">
        <v>83</v>
      </c>
      <c r="AY379" s="15" t="s">
        <v>148</v>
      </c>
      <c r="BE379" s="126">
        <f>IF(N379="základná",J379,0)</f>
        <v>0</v>
      </c>
      <c r="BF379" s="126">
        <f>IF(N379="znížená",J379,0)</f>
        <v>0</v>
      </c>
      <c r="BG379" s="126">
        <f>IF(N379="zákl. prenesená",J379,0)</f>
        <v>0</v>
      </c>
      <c r="BH379" s="126">
        <f>IF(N379="zníž. prenesená",J379,0)</f>
        <v>0</v>
      </c>
      <c r="BI379" s="126">
        <f>IF(N379="nulová",J379,0)</f>
        <v>0</v>
      </c>
      <c r="BJ379" s="15" t="s">
        <v>127</v>
      </c>
      <c r="BK379" s="209">
        <f>ROUND(I379*H379,3)</f>
        <v>0</v>
      </c>
      <c r="BL379" s="15" t="s">
        <v>154</v>
      </c>
      <c r="BM379" s="208" t="s">
        <v>778</v>
      </c>
    </row>
    <row r="380" s="2" customFormat="1" ht="24.15" customHeight="1">
      <c r="A380" s="36"/>
      <c r="B380" s="166"/>
      <c r="C380" s="196" t="s">
        <v>779</v>
      </c>
      <c r="D380" s="196" t="s">
        <v>149</v>
      </c>
      <c r="E380" s="197" t="s">
        <v>780</v>
      </c>
      <c r="F380" s="198" t="s">
        <v>781</v>
      </c>
      <c r="G380" s="199" t="s">
        <v>152</v>
      </c>
      <c r="H380" s="200">
        <v>10</v>
      </c>
      <c r="I380" s="201"/>
      <c r="J380" s="200">
        <f>ROUND(I380*H380,3)</f>
        <v>0</v>
      </c>
      <c r="K380" s="202"/>
      <c r="L380" s="203"/>
      <c r="M380" s="204" t="s">
        <v>1</v>
      </c>
      <c r="N380" s="205" t="s">
        <v>41</v>
      </c>
      <c r="O380" s="80"/>
      <c r="P380" s="206">
        <f>O380*H380</f>
        <v>0</v>
      </c>
      <c r="Q380" s="206">
        <v>0</v>
      </c>
      <c r="R380" s="206">
        <f>Q380*H380</f>
        <v>0</v>
      </c>
      <c r="S380" s="206">
        <v>0</v>
      </c>
      <c r="T380" s="207">
        <f>S380*H380</f>
        <v>0</v>
      </c>
      <c r="U380" s="36"/>
      <c r="V380" s="36"/>
      <c r="W380" s="36"/>
      <c r="X380" s="36"/>
      <c r="Y380" s="36"/>
      <c r="Z380" s="36"/>
      <c r="AA380" s="36"/>
      <c r="AB380" s="36"/>
      <c r="AC380" s="36"/>
      <c r="AD380" s="36"/>
      <c r="AE380" s="36"/>
      <c r="AR380" s="208" t="s">
        <v>362</v>
      </c>
      <c r="AT380" s="208" t="s">
        <v>149</v>
      </c>
      <c r="AU380" s="208" t="s">
        <v>83</v>
      </c>
      <c r="AY380" s="15" t="s">
        <v>148</v>
      </c>
      <c r="BE380" s="126">
        <f>IF(N380="základná",J380,0)</f>
        <v>0</v>
      </c>
      <c r="BF380" s="126">
        <f>IF(N380="znížená",J380,0)</f>
        <v>0</v>
      </c>
      <c r="BG380" s="126">
        <f>IF(N380="zákl. prenesená",J380,0)</f>
        <v>0</v>
      </c>
      <c r="BH380" s="126">
        <f>IF(N380="zníž. prenesená",J380,0)</f>
        <v>0</v>
      </c>
      <c r="BI380" s="126">
        <f>IF(N380="nulová",J380,0)</f>
        <v>0</v>
      </c>
      <c r="BJ380" s="15" t="s">
        <v>127</v>
      </c>
      <c r="BK380" s="209">
        <f>ROUND(I380*H380,3)</f>
        <v>0</v>
      </c>
      <c r="BL380" s="15" t="s">
        <v>362</v>
      </c>
      <c r="BM380" s="208" t="s">
        <v>782</v>
      </c>
    </row>
    <row r="381" s="2" customFormat="1" ht="24.15" customHeight="1">
      <c r="A381" s="36"/>
      <c r="B381" s="166"/>
      <c r="C381" s="196" t="s">
        <v>783</v>
      </c>
      <c r="D381" s="196" t="s">
        <v>149</v>
      </c>
      <c r="E381" s="197" t="s">
        <v>784</v>
      </c>
      <c r="F381" s="198" t="s">
        <v>785</v>
      </c>
      <c r="G381" s="199" t="s">
        <v>152</v>
      </c>
      <c r="H381" s="200">
        <v>4</v>
      </c>
      <c r="I381" s="201"/>
      <c r="J381" s="200">
        <f>ROUND(I381*H381,3)</f>
        <v>0</v>
      </c>
      <c r="K381" s="202"/>
      <c r="L381" s="203"/>
      <c r="M381" s="204" t="s">
        <v>1</v>
      </c>
      <c r="N381" s="205" t="s">
        <v>41</v>
      </c>
      <c r="O381" s="80"/>
      <c r="P381" s="206">
        <f>O381*H381</f>
        <v>0</v>
      </c>
      <c r="Q381" s="206">
        <v>0</v>
      </c>
      <c r="R381" s="206">
        <f>Q381*H381</f>
        <v>0</v>
      </c>
      <c r="S381" s="206">
        <v>0</v>
      </c>
      <c r="T381" s="207">
        <f>S381*H381</f>
        <v>0</v>
      </c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R381" s="208" t="s">
        <v>362</v>
      </c>
      <c r="AT381" s="208" t="s">
        <v>149</v>
      </c>
      <c r="AU381" s="208" t="s">
        <v>83</v>
      </c>
      <c r="AY381" s="15" t="s">
        <v>148</v>
      </c>
      <c r="BE381" s="126">
        <f>IF(N381="základná",J381,0)</f>
        <v>0</v>
      </c>
      <c r="BF381" s="126">
        <f>IF(N381="znížená",J381,0)</f>
        <v>0</v>
      </c>
      <c r="BG381" s="126">
        <f>IF(N381="zákl. prenesená",J381,0)</f>
        <v>0</v>
      </c>
      <c r="BH381" s="126">
        <f>IF(N381="zníž. prenesená",J381,0)</f>
        <v>0</v>
      </c>
      <c r="BI381" s="126">
        <f>IF(N381="nulová",J381,0)</f>
        <v>0</v>
      </c>
      <c r="BJ381" s="15" t="s">
        <v>127</v>
      </c>
      <c r="BK381" s="209">
        <f>ROUND(I381*H381,3)</f>
        <v>0</v>
      </c>
      <c r="BL381" s="15" t="s">
        <v>362</v>
      </c>
      <c r="BM381" s="208" t="s">
        <v>786</v>
      </c>
    </row>
    <row r="382" s="2" customFormat="1" ht="16.5" customHeight="1">
      <c r="A382" s="36"/>
      <c r="B382" s="166"/>
      <c r="C382" s="196" t="s">
        <v>787</v>
      </c>
      <c r="D382" s="196" t="s">
        <v>149</v>
      </c>
      <c r="E382" s="197" t="s">
        <v>788</v>
      </c>
      <c r="F382" s="198" t="s">
        <v>789</v>
      </c>
      <c r="G382" s="199" t="s">
        <v>152</v>
      </c>
      <c r="H382" s="200">
        <v>20</v>
      </c>
      <c r="I382" s="201"/>
      <c r="J382" s="200">
        <f>ROUND(I382*H382,3)</f>
        <v>0</v>
      </c>
      <c r="K382" s="202"/>
      <c r="L382" s="203"/>
      <c r="M382" s="204" t="s">
        <v>1</v>
      </c>
      <c r="N382" s="205" t="s">
        <v>41</v>
      </c>
      <c r="O382" s="80"/>
      <c r="P382" s="206">
        <f>O382*H382</f>
        <v>0</v>
      </c>
      <c r="Q382" s="206">
        <v>0</v>
      </c>
      <c r="R382" s="206">
        <f>Q382*H382</f>
        <v>0</v>
      </c>
      <c r="S382" s="206">
        <v>0</v>
      </c>
      <c r="T382" s="207">
        <f>S382*H382</f>
        <v>0</v>
      </c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R382" s="208" t="s">
        <v>153</v>
      </c>
      <c r="AT382" s="208" t="s">
        <v>149</v>
      </c>
      <c r="AU382" s="208" t="s">
        <v>83</v>
      </c>
      <c r="AY382" s="15" t="s">
        <v>148</v>
      </c>
      <c r="BE382" s="126">
        <f>IF(N382="základná",J382,0)</f>
        <v>0</v>
      </c>
      <c r="BF382" s="126">
        <f>IF(N382="znížená",J382,0)</f>
        <v>0</v>
      </c>
      <c r="BG382" s="126">
        <f>IF(N382="zákl. prenesená",J382,0)</f>
        <v>0</v>
      </c>
      <c r="BH382" s="126">
        <f>IF(N382="zníž. prenesená",J382,0)</f>
        <v>0</v>
      </c>
      <c r="BI382" s="126">
        <f>IF(N382="nulová",J382,0)</f>
        <v>0</v>
      </c>
      <c r="BJ382" s="15" t="s">
        <v>127</v>
      </c>
      <c r="BK382" s="209">
        <f>ROUND(I382*H382,3)</f>
        <v>0</v>
      </c>
      <c r="BL382" s="15" t="s">
        <v>154</v>
      </c>
      <c r="BM382" s="208" t="s">
        <v>790</v>
      </c>
    </row>
    <row r="383" s="2" customFormat="1">
      <c r="A383" s="36"/>
      <c r="B383" s="37"/>
      <c r="C383" s="36"/>
      <c r="D383" s="210" t="s">
        <v>156</v>
      </c>
      <c r="E383" s="36"/>
      <c r="F383" s="211" t="s">
        <v>791</v>
      </c>
      <c r="G383" s="36"/>
      <c r="H383" s="36"/>
      <c r="I383" s="167"/>
      <c r="J383" s="36"/>
      <c r="K383" s="36"/>
      <c r="L383" s="37"/>
      <c r="M383" s="212"/>
      <c r="N383" s="213"/>
      <c r="O383" s="80"/>
      <c r="P383" s="80"/>
      <c r="Q383" s="80"/>
      <c r="R383" s="80"/>
      <c r="S383" s="80"/>
      <c r="T383" s="81"/>
      <c r="U383" s="36"/>
      <c r="V383" s="36"/>
      <c r="W383" s="36"/>
      <c r="X383" s="36"/>
      <c r="Y383" s="36"/>
      <c r="Z383" s="36"/>
      <c r="AA383" s="36"/>
      <c r="AB383" s="36"/>
      <c r="AC383" s="36"/>
      <c r="AD383" s="36"/>
      <c r="AE383" s="36"/>
      <c r="AT383" s="15" t="s">
        <v>156</v>
      </c>
      <c r="AU383" s="15" t="s">
        <v>83</v>
      </c>
    </row>
    <row r="384" s="2" customFormat="1" ht="21.75" customHeight="1">
      <c r="A384" s="36"/>
      <c r="B384" s="166"/>
      <c r="C384" s="196" t="s">
        <v>792</v>
      </c>
      <c r="D384" s="196" t="s">
        <v>149</v>
      </c>
      <c r="E384" s="197" t="s">
        <v>793</v>
      </c>
      <c r="F384" s="198" t="s">
        <v>794</v>
      </c>
      <c r="G384" s="199" t="s">
        <v>152</v>
      </c>
      <c r="H384" s="200">
        <v>20</v>
      </c>
      <c r="I384" s="201"/>
      <c r="J384" s="200">
        <f>ROUND(I384*H384,3)</f>
        <v>0</v>
      </c>
      <c r="K384" s="202"/>
      <c r="L384" s="203"/>
      <c r="M384" s="204" t="s">
        <v>1</v>
      </c>
      <c r="N384" s="205" t="s">
        <v>41</v>
      </c>
      <c r="O384" s="80"/>
      <c r="P384" s="206">
        <f>O384*H384</f>
        <v>0</v>
      </c>
      <c r="Q384" s="206">
        <v>0</v>
      </c>
      <c r="R384" s="206">
        <f>Q384*H384</f>
        <v>0</v>
      </c>
      <c r="S384" s="206">
        <v>0</v>
      </c>
      <c r="T384" s="207">
        <f>S384*H384</f>
        <v>0</v>
      </c>
      <c r="U384" s="36"/>
      <c r="V384" s="36"/>
      <c r="W384" s="36"/>
      <c r="X384" s="36"/>
      <c r="Y384" s="36"/>
      <c r="Z384" s="36"/>
      <c r="AA384" s="36"/>
      <c r="AB384" s="36"/>
      <c r="AC384" s="36"/>
      <c r="AD384" s="36"/>
      <c r="AE384" s="36"/>
      <c r="AR384" s="208" t="s">
        <v>153</v>
      </c>
      <c r="AT384" s="208" t="s">
        <v>149</v>
      </c>
      <c r="AU384" s="208" t="s">
        <v>83</v>
      </c>
      <c r="AY384" s="15" t="s">
        <v>148</v>
      </c>
      <c r="BE384" s="126">
        <f>IF(N384="základná",J384,0)</f>
        <v>0</v>
      </c>
      <c r="BF384" s="126">
        <f>IF(N384="znížená",J384,0)</f>
        <v>0</v>
      </c>
      <c r="BG384" s="126">
        <f>IF(N384="zákl. prenesená",J384,0)</f>
        <v>0</v>
      </c>
      <c r="BH384" s="126">
        <f>IF(N384="zníž. prenesená",J384,0)</f>
        <v>0</v>
      </c>
      <c r="BI384" s="126">
        <f>IF(N384="nulová",J384,0)</f>
        <v>0</v>
      </c>
      <c r="BJ384" s="15" t="s">
        <v>127</v>
      </c>
      <c r="BK384" s="209">
        <f>ROUND(I384*H384,3)</f>
        <v>0</v>
      </c>
      <c r="BL384" s="15" t="s">
        <v>154</v>
      </c>
      <c r="BM384" s="208" t="s">
        <v>795</v>
      </c>
    </row>
    <row r="385" s="2" customFormat="1">
      <c r="A385" s="36"/>
      <c r="B385" s="37"/>
      <c r="C385" s="36"/>
      <c r="D385" s="210" t="s">
        <v>156</v>
      </c>
      <c r="E385" s="36"/>
      <c r="F385" s="211" t="s">
        <v>796</v>
      </c>
      <c r="G385" s="36"/>
      <c r="H385" s="36"/>
      <c r="I385" s="167"/>
      <c r="J385" s="36"/>
      <c r="K385" s="36"/>
      <c r="L385" s="37"/>
      <c r="M385" s="212"/>
      <c r="N385" s="213"/>
      <c r="O385" s="80"/>
      <c r="P385" s="80"/>
      <c r="Q385" s="80"/>
      <c r="R385" s="80"/>
      <c r="S385" s="80"/>
      <c r="T385" s="81"/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T385" s="15" t="s">
        <v>156</v>
      </c>
      <c r="AU385" s="15" t="s">
        <v>83</v>
      </c>
    </row>
    <row r="386" s="2" customFormat="1" ht="24.15" customHeight="1">
      <c r="A386" s="36"/>
      <c r="B386" s="166"/>
      <c r="C386" s="196" t="s">
        <v>797</v>
      </c>
      <c r="D386" s="196" t="s">
        <v>149</v>
      </c>
      <c r="E386" s="197" t="s">
        <v>798</v>
      </c>
      <c r="F386" s="198" t="s">
        <v>799</v>
      </c>
      <c r="G386" s="199" t="s">
        <v>152</v>
      </c>
      <c r="H386" s="200">
        <v>26</v>
      </c>
      <c r="I386" s="201"/>
      <c r="J386" s="200">
        <f>ROUND(I386*H386,3)</f>
        <v>0</v>
      </c>
      <c r="K386" s="202"/>
      <c r="L386" s="203"/>
      <c r="M386" s="204" t="s">
        <v>1</v>
      </c>
      <c r="N386" s="205" t="s">
        <v>41</v>
      </c>
      <c r="O386" s="80"/>
      <c r="P386" s="206">
        <f>O386*H386</f>
        <v>0</v>
      </c>
      <c r="Q386" s="206">
        <v>0</v>
      </c>
      <c r="R386" s="206">
        <f>Q386*H386</f>
        <v>0</v>
      </c>
      <c r="S386" s="206">
        <v>0</v>
      </c>
      <c r="T386" s="207">
        <f>S386*H386</f>
        <v>0</v>
      </c>
      <c r="U386" s="36"/>
      <c r="V386" s="36"/>
      <c r="W386" s="36"/>
      <c r="X386" s="36"/>
      <c r="Y386" s="36"/>
      <c r="Z386" s="36"/>
      <c r="AA386" s="36"/>
      <c r="AB386" s="36"/>
      <c r="AC386" s="36"/>
      <c r="AD386" s="36"/>
      <c r="AE386" s="36"/>
      <c r="AR386" s="208" t="s">
        <v>153</v>
      </c>
      <c r="AT386" s="208" t="s">
        <v>149</v>
      </c>
      <c r="AU386" s="208" t="s">
        <v>83</v>
      </c>
      <c r="AY386" s="15" t="s">
        <v>148</v>
      </c>
      <c r="BE386" s="126">
        <f>IF(N386="základná",J386,0)</f>
        <v>0</v>
      </c>
      <c r="BF386" s="126">
        <f>IF(N386="znížená",J386,0)</f>
        <v>0</v>
      </c>
      <c r="BG386" s="126">
        <f>IF(N386="zákl. prenesená",J386,0)</f>
        <v>0</v>
      </c>
      <c r="BH386" s="126">
        <f>IF(N386="zníž. prenesená",J386,0)</f>
        <v>0</v>
      </c>
      <c r="BI386" s="126">
        <f>IF(N386="nulová",J386,0)</f>
        <v>0</v>
      </c>
      <c r="BJ386" s="15" t="s">
        <v>127</v>
      </c>
      <c r="BK386" s="209">
        <f>ROUND(I386*H386,3)</f>
        <v>0</v>
      </c>
      <c r="BL386" s="15" t="s">
        <v>154</v>
      </c>
      <c r="BM386" s="208" t="s">
        <v>800</v>
      </c>
    </row>
    <row r="387" s="2" customFormat="1">
      <c r="A387" s="36"/>
      <c r="B387" s="37"/>
      <c r="C387" s="36"/>
      <c r="D387" s="210" t="s">
        <v>156</v>
      </c>
      <c r="E387" s="36"/>
      <c r="F387" s="211" t="s">
        <v>801</v>
      </c>
      <c r="G387" s="36"/>
      <c r="H387" s="36"/>
      <c r="I387" s="167"/>
      <c r="J387" s="36"/>
      <c r="K387" s="36"/>
      <c r="L387" s="37"/>
      <c r="M387" s="212"/>
      <c r="N387" s="213"/>
      <c r="O387" s="80"/>
      <c r="P387" s="80"/>
      <c r="Q387" s="80"/>
      <c r="R387" s="80"/>
      <c r="S387" s="80"/>
      <c r="T387" s="81"/>
      <c r="U387" s="36"/>
      <c r="V387" s="36"/>
      <c r="W387" s="36"/>
      <c r="X387" s="36"/>
      <c r="Y387" s="36"/>
      <c r="Z387" s="36"/>
      <c r="AA387" s="36"/>
      <c r="AB387" s="36"/>
      <c r="AC387" s="36"/>
      <c r="AD387" s="36"/>
      <c r="AE387" s="36"/>
      <c r="AT387" s="15" t="s">
        <v>156</v>
      </c>
      <c r="AU387" s="15" t="s">
        <v>83</v>
      </c>
    </row>
    <row r="388" s="2" customFormat="1" ht="16.5" customHeight="1">
      <c r="A388" s="36"/>
      <c r="B388" s="166"/>
      <c r="C388" s="196" t="s">
        <v>802</v>
      </c>
      <c r="D388" s="196" t="s">
        <v>149</v>
      </c>
      <c r="E388" s="197" t="s">
        <v>803</v>
      </c>
      <c r="F388" s="198" t="s">
        <v>804</v>
      </c>
      <c r="G388" s="199" t="s">
        <v>152</v>
      </c>
      <c r="H388" s="200">
        <v>26</v>
      </c>
      <c r="I388" s="201"/>
      <c r="J388" s="200">
        <f>ROUND(I388*H388,3)</f>
        <v>0</v>
      </c>
      <c r="K388" s="202"/>
      <c r="L388" s="203"/>
      <c r="M388" s="204" t="s">
        <v>1</v>
      </c>
      <c r="N388" s="205" t="s">
        <v>41</v>
      </c>
      <c r="O388" s="80"/>
      <c r="P388" s="206">
        <f>O388*H388</f>
        <v>0</v>
      </c>
      <c r="Q388" s="206">
        <v>0</v>
      </c>
      <c r="R388" s="206">
        <f>Q388*H388</f>
        <v>0</v>
      </c>
      <c r="S388" s="206">
        <v>0</v>
      </c>
      <c r="T388" s="207">
        <f>S388*H388</f>
        <v>0</v>
      </c>
      <c r="U388" s="36"/>
      <c r="V388" s="36"/>
      <c r="W388" s="36"/>
      <c r="X388" s="36"/>
      <c r="Y388" s="36"/>
      <c r="Z388" s="36"/>
      <c r="AA388" s="36"/>
      <c r="AB388" s="36"/>
      <c r="AC388" s="36"/>
      <c r="AD388" s="36"/>
      <c r="AE388" s="36"/>
      <c r="AR388" s="208" t="s">
        <v>153</v>
      </c>
      <c r="AT388" s="208" t="s">
        <v>149</v>
      </c>
      <c r="AU388" s="208" t="s">
        <v>83</v>
      </c>
      <c r="AY388" s="15" t="s">
        <v>148</v>
      </c>
      <c r="BE388" s="126">
        <f>IF(N388="základná",J388,0)</f>
        <v>0</v>
      </c>
      <c r="BF388" s="126">
        <f>IF(N388="znížená",J388,0)</f>
        <v>0</v>
      </c>
      <c r="BG388" s="126">
        <f>IF(N388="zákl. prenesená",J388,0)</f>
        <v>0</v>
      </c>
      <c r="BH388" s="126">
        <f>IF(N388="zníž. prenesená",J388,0)</f>
        <v>0</v>
      </c>
      <c r="BI388" s="126">
        <f>IF(N388="nulová",J388,0)</f>
        <v>0</v>
      </c>
      <c r="BJ388" s="15" t="s">
        <v>127</v>
      </c>
      <c r="BK388" s="209">
        <f>ROUND(I388*H388,3)</f>
        <v>0</v>
      </c>
      <c r="BL388" s="15" t="s">
        <v>154</v>
      </c>
      <c r="BM388" s="208" t="s">
        <v>805</v>
      </c>
    </row>
    <row r="389" s="2" customFormat="1">
      <c r="A389" s="36"/>
      <c r="B389" s="37"/>
      <c r="C389" s="36"/>
      <c r="D389" s="210" t="s">
        <v>156</v>
      </c>
      <c r="E389" s="36"/>
      <c r="F389" s="211" t="s">
        <v>806</v>
      </c>
      <c r="G389" s="36"/>
      <c r="H389" s="36"/>
      <c r="I389" s="167"/>
      <c r="J389" s="36"/>
      <c r="K389" s="36"/>
      <c r="L389" s="37"/>
      <c r="M389" s="212"/>
      <c r="N389" s="213"/>
      <c r="O389" s="80"/>
      <c r="P389" s="80"/>
      <c r="Q389" s="80"/>
      <c r="R389" s="80"/>
      <c r="S389" s="80"/>
      <c r="T389" s="81"/>
      <c r="U389" s="36"/>
      <c r="V389" s="36"/>
      <c r="W389" s="36"/>
      <c r="X389" s="36"/>
      <c r="Y389" s="36"/>
      <c r="Z389" s="36"/>
      <c r="AA389" s="36"/>
      <c r="AB389" s="36"/>
      <c r="AC389" s="36"/>
      <c r="AD389" s="36"/>
      <c r="AE389" s="36"/>
      <c r="AT389" s="15" t="s">
        <v>156</v>
      </c>
      <c r="AU389" s="15" t="s">
        <v>83</v>
      </c>
    </row>
    <row r="390" s="2" customFormat="1" ht="16.5" customHeight="1">
      <c r="A390" s="36"/>
      <c r="B390" s="166"/>
      <c r="C390" s="196" t="s">
        <v>807</v>
      </c>
      <c r="D390" s="196" t="s">
        <v>149</v>
      </c>
      <c r="E390" s="197" t="s">
        <v>808</v>
      </c>
      <c r="F390" s="198" t="s">
        <v>809</v>
      </c>
      <c r="G390" s="199" t="s">
        <v>152</v>
      </c>
      <c r="H390" s="200">
        <v>26</v>
      </c>
      <c r="I390" s="201"/>
      <c r="J390" s="200">
        <f>ROUND(I390*H390,3)</f>
        <v>0</v>
      </c>
      <c r="K390" s="202"/>
      <c r="L390" s="203"/>
      <c r="M390" s="204" t="s">
        <v>1</v>
      </c>
      <c r="N390" s="205" t="s">
        <v>41</v>
      </c>
      <c r="O390" s="80"/>
      <c r="P390" s="206">
        <f>O390*H390</f>
        <v>0</v>
      </c>
      <c r="Q390" s="206">
        <v>0</v>
      </c>
      <c r="R390" s="206">
        <f>Q390*H390</f>
        <v>0</v>
      </c>
      <c r="S390" s="206">
        <v>0</v>
      </c>
      <c r="T390" s="207">
        <f>S390*H390</f>
        <v>0</v>
      </c>
      <c r="U390" s="36"/>
      <c r="V390" s="36"/>
      <c r="W390" s="36"/>
      <c r="X390" s="36"/>
      <c r="Y390" s="36"/>
      <c r="Z390" s="36"/>
      <c r="AA390" s="36"/>
      <c r="AB390" s="36"/>
      <c r="AC390" s="36"/>
      <c r="AD390" s="36"/>
      <c r="AE390" s="36"/>
      <c r="AR390" s="208" t="s">
        <v>153</v>
      </c>
      <c r="AT390" s="208" t="s">
        <v>149</v>
      </c>
      <c r="AU390" s="208" t="s">
        <v>83</v>
      </c>
      <c r="AY390" s="15" t="s">
        <v>148</v>
      </c>
      <c r="BE390" s="126">
        <f>IF(N390="základná",J390,0)</f>
        <v>0</v>
      </c>
      <c r="BF390" s="126">
        <f>IF(N390="znížená",J390,0)</f>
        <v>0</v>
      </c>
      <c r="BG390" s="126">
        <f>IF(N390="zákl. prenesená",J390,0)</f>
        <v>0</v>
      </c>
      <c r="BH390" s="126">
        <f>IF(N390="zníž. prenesená",J390,0)</f>
        <v>0</v>
      </c>
      <c r="BI390" s="126">
        <f>IF(N390="nulová",J390,0)</f>
        <v>0</v>
      </c>
      <c r="BJ390" s="15" t="s">
        <v>127</v>
      </c>
      <c r="BK390" s="209">
        <f>ROUND(I390*H390,3)</f>
        <v>0</v>
      </c>
      <c r="BL390" s="15" t="s">
        <v>154</v>
      </c>
      <c r="BM390" s="208" t="s">
        <v>810</v>
      </c>
    </row>
    <row r="391" s="2" customFormat="1">
      <c r="A391" s="36"/>
      <c r="B391" s="37"/>
      <c r="C391" s="36"/>
      <c r="D391" s="210" t="s">
        <v>156</v>
      </c>
      <c r="E391" s="36"/>
      <c r="F391" s="211" t="s">
        <v>811</v>
      </c>
      <c r="G391" s="36"/>
      <c r="H391" s="36"/>
      <c r="I391" s="167"/>
      <c r="J391" s="36"/>
      <c r="K391" s="36"/>
      <c r="L391" s="37"/>
      <c r="M391" s="212"/>
      <c r="N391" s="213"/>
      <c r="O391" s="80"/>
      <c r="P391" s="80"/>
      <c r="Q391" s="80"/>
      <c r="R391" s="80"/>
      <c r="S391" s="80"/>
      <c r="T391" s="81"/>
      <c r="U391" s="36"/>
      <c r="V391" s="36"/>
      <c r="W391" s="36"/>
      <c r="X391" s="36"/>
      <c r="Y391" s="36"/>
      <c r="Z391" s="36"/>
      <c r="AA391" s="36"/>
      <c r="AB391" s="36"/>
      <c r="AC391" s="36"/>
      <c r="AD391" s="36"/>
      <c r="AE391" s="36"/>
      <c r="AT391" s="15" t="s">
        <v>156</v>
      </c>
      <c r="AU391" s="15" t="s">
        <v>83</v>
      </c>
    </row>
    <row r="392" s="12" customFormat="1" ht="22.8" customHeight="1">
      <c r="A392" s="12"/>
      <c r="B392" s="185"/>
      <c r="C392" s="12"/>
      <c r="D392" s="186" t="s">
        <v>74</v>
      </c>
      <c r="E392" s="214" t="s">
        <v>812</v>
      </c>
      <c r="F392" s="214" t="s">
        <v>813</v>
      </c>
      <c r="G392" s="12"/>
      <c r="H392" s="12"/>
      <c r="I392" s="188"/>
      <c r="J392" s="215">
        <f>BK392</f>
        <v>0</v>
      </c>
      <c r="K392" s="12"/>
      <c r="L392" s="185"/>
      <c r="M392" s="190"/>
      <c r="N392" s="191"/>
      <c r="O392" s="191"/>
      <c r="P392" s="192">
        <f>SUM(P393:P402)</f>
        <v>0</v>
      </c>
      <c r="Q392" s="191"/>
      <c r="R392" s="192">
        <f>SUM(R393:R402)</f>
        <v>0</v>
      </c>
      <c r="S392" s="191"/>
      <c r="T392" s="193">
        <f>SUM(T393:T402)</f>
        <v>0</v>
      </c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R392" s="186" t="s">
        <v>162</v>
      </c>
      <c r="AT392" s="194" t="s">
        <v>74</v>
      </c>
      <c r="AU392" s="194" t="s">
        <v>83</v>
      </c>
      <c r="AY392" s="186" t="s">
        <v>148</v>
      </c>
      <c r="BK392" s="195">
        <f>SUM(BK393:BK402)</f>
        <v>0</v>
      </c>
    </row>
    <row r="393" s="2" customFormat="1" ht="24.15" customHeight="1">
      <c r="A393" s="36"/>
      <c r="B393" s="166"/>
      <c r="C393" s="216" t="s">
        <v>814</v>
      </c>
      <c r="D393" s="216" t="s">
        <v>421</v>
      </c>
      <c r="E393" s="217" t="s">
        <v>815</v>
      </c>
      <c r="F393" s="218" t="s">
        <v>816</v>
      </c>
      <c r="G393" s="219" t="s">
        <v>152</v>
      </c>
      <c r="H393" s="220">
        <v>25</v>
      </c>
      <c r="I393" s="221"/>
      <c r="J393" s="220">
        <f>ROUND(I393*H393,3)</f>
        <v>0</v>
      </c>
      <c r="K393" s="222"/>
      <c r="L393" s="37"/>
      <c r="M393" s="223" t="s">
        <v>1</v>
      </c>
      <c r="N393" s="224" t="s">
        <v>41</v>
      </c>
      <c r="O393" s="80"/>
      <c r="P393" s="206">
        <f>O393*H393</f>
        <v>0</v>
      </c>
      <c r="Q393" s="206">
        <v>0</v>
      </c>
      <c r="R393" s="206">
        <f>Q393*H393</f>
        <v>0</v>
      </c>
      <c r="S393" s="206">
        <v>0</v>
      </c>
      <c r="T393" s="207">
        <f>S393*H393</f>
        <v>0</v>
      </c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R393" s="208" t="s">
        <v>324</v>
      </c>
      <c r="AT393" s="208" t="s">
        <v>421</v>
      </c>
      <c r="AU393" s="208" t="s">
        <v>127</v>
      </c>
      <c r="AY393" s="15" t="s">
        <v>148</v>
      </c>
      <c r="BE393" s="126">
        <f>IF(N393="základná",J393,0)</f>
        <v>0</v>
      </c>
      <c r="BF393" s="126">
        <f>IF(N393="znížená",J393,0)</f>
        <v>0</v>
      </c>
      <c r="BG393" s="126">
        <f>IF(N393="zákl. prenesená",J393,0)</f>
        <v>0</v>
      </c>
      <c r="BH393" s="126">
        <f>IF(N393="zníž. prenesená",J393,0)</f>
        <v>0</v>
      </c>
      <c r="BI393" s="126">
        <f>IF(N393="nulová",J393,0)</f>
        <v>0</v>
      </c>
      <c r="BJ393" s="15" t="s">
        <v>127</v>
      </c>
      <c r="BK393" s="209">
        <f>ROUND(I393*H393,3)</f>
        <v>0</v>
      </c>
      <c r="BL393" s="15" t="s">
        <v>324</v>
      </c>
      <c r="BM393" s="208" t="s">
        <v>817</v>
      </c>
    </row>
    <row r="394" s="2" customFormat="1" ht="24.15" customHeight="1">
      <c r="A394" s="36"/>
      <c r="B394" s="166"/>
      <c r="C394" s="216" t="s">
        <v>818</v>
      </c>
      <c r="D394" s="216" t="s">
        <v>421</v>
      </c>
      <c r="E394" s="217" t="s">
        <v>819</v>
      </c>
      <c r="F394" s="218" t="s">
        <v>820</v>
      </c>
      <c r="G394" s="219" t="s">
        <v>431</v>
      </c>
      <c r="H394" s="220">
        <v>5</v>
      </c>
      <c r="I394" s="221"/>
      <c r="J394" s="220">
        <f>ROUND(I394*H394,3)</f>
        <v>0</v>
      </c>
      <c r="K394" s="222"/>
      <c r="L394" s="37"/>
      <c r="M394" s="223" t="s">
        <v>1</v>
      </c>
      <c r="N394" s="224" t="s">
        <v>41</v>
      </c>
      <c r="O394" s="80"/>
      <c r="P394" s="206">
        <f>O394*H394</f>
        <v>0</v>
      </c>
      <c r="Q394" s="206">
        <v>0</v>
      </c>
      <c r="R394" s="206">
        <f>Q394*H394</f>
        <v>0</v>
      </c>
      <c r="S394" s="206">
        <v>0</v>
      </c>
      <c r="T394" s="207">
        <f>S394*H394</f>
        <v>0</v>
      </c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R394" s="208" t="s">
        <v>324</v>
      </c>
      <c r="AT394" s="208" t="s">
        <v>421</v>
      </c>
      <c r="AU394" s="208" t="s">
        <v>127</v>
      </c>
      <c r="AY394" s="15" t="s">
        <v>148</v>
      </c>
      <c r="BE394" s="126">
        <f>IF(N394="základná",J394,0)</f>
        <v>0</v>
      </c>
      <c r="BF394" s="126">
        <f>IF(N394="znížená",J394,0)</f>
        <v>0</v>
      </c>
      <c r="BG394" s="126">
        <f>IF(N394="zákl. prenesená",J394,0)</f>
        <v>0</v>
      </c>
      <c r="BH394" s="126">
        <f>IF(N394="zníž. prenesená",J394,0)</f>
        <v>0</v>
      </c>
      <c r="BI394" s="126">
        <f>IF(N394="nulová",J394,0)</f>
        <v>0</v>
      </c>
      <c r="BJ394" s="15" t="s">
        <v>127</v>
      </c>
      <c r="BK394" s="209">
        <f>ROUND(I394*H394,3)</f>
        <v>0</v>
      </c>
      <c r="BL394" s="15" t="s">
        <v>324</v>
      </c>
      <c r="BM394" s="208" t="s">
        <v>821</v>
      </c>
    </row>
    <row r="395" s="2" customFormat="1" ht="24.15" customHeight="1">
      <c r="A395" s="36"/>
      <c r="B395" s="166"/>
      <c r="C395" s="216" t="s">
        <v>822</v>
      </c>
      <c r="D395" s="216" t="s">
        <v>421</v>
      </c>
      <c r="E395" s="217" t="s">
        <v>823</v>
      </c>
      <c r="F395" s="218" t="s">
        <v>824</v>
      </c>
      <c r="G395" s="219" t="s">
        <v>431</v>
      </c>
      <c r="H395" s="220">
        <v>5</v>
      </c>
      <c r="I395" s="221"/>
      <c r="J395" s="220">
        <f>ROUND(I395*H395,3)</f>
        <v>0</v>
      </c>
      <c r="K395" s="222"/>
      <c r="L395" s="37"/>
      <c r="M395" s="223" t="s">
        <v>1</v>
      </c>
      <c r="N395" s="224" t="s">
        <v>41</v>
      </c>
      <c r="O395" s="80"/>
      <c r="P395" s="206">
        <f>O395*H395</f>
        <v>0</v>
      </c>
      <c r="Q395" s="206">
        <v>0</v>
      </c>
      <c r="R395" s="206">
        <f>Q395*H395</f>
        <v>0</v>
      </c>
      <c r="S395" s="206">
        <v>0</v>
      </c>
      <c r="T395" s="207">
        <f>S395*H395</f>
        <v>0</v>
      </c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R395" s="208" t="s">
        <v>324</v>
      </c>
      <c r="AT395" s="208" t="s">
        <v>421</v>
      </c>
      <c r="AU395" s="208" t="s">
        <v>127</v>
      </c>
      <c r="AY395" s="15" t="s">
        <v>148</v>
      </c>
      <c r="BE395" s="126">
        <f>IF(N395="základná",J395,0)</f>
        <v>0</v>
      </c>
      <c r="BF395" s="126">
        <f>IF(N395="znížená",J395,0)</f>
        <v>0</v>
      </c>
      <c r="BG395" s="126">
        <f>IF(N395="zákl. prenesená",J395,0)</f>
        <v>0</v>
      </c>
      <c r="BH395" s="126">
        <f>IF(N395="zníž. prenesená",J395,0)</f>
        <v>0</v>
      </c>
      <c r="BI395" s="126">
        <f>IF(N395="nulová",J395,0)</f>
        <v>0</v>
      </c>
      <c r="BJ395" s="15" t="s">
        <v>127</v>
      </c>
      <c r="BK395" s="209">
        <f>ROUND(I395*H395,3)</f>
        <v>0</v>
      </c>
      <c r="BL395" s="15" t="s">
        <v>324</v>
      </c>
      <c r="BM395" s="208" t="s">
        <v>825</v>
      </c>
    </row>
    <row r="396" s="2" customFormat="1" ht="24.15" customHeight="1">
      <c r="A396" s="36"/>
      <c r="B396" s="166"/>
      <c r="C396" s="216" t="s">
        <v>826</v>
      </c>
      <c r="D396" s="216" t="s">
        <v>421</v>
      </c>
      <c r="E396" s="217" t="s">
        <v>827</v>
      </c>
      <c r="F396" s="218" t="s">
        <v>828</v>
      </c>
      <c r="G396" s="219" t="s">
        <v>431</v>
      </c>
      <c r="H396" s="220">
        <v>5</v>
      </c>
      <c r="I396" s="221"/>
      <c r="J396" s="220">
        <f>ROUND(I396*H396,3)</f>
        <v>0</v>
      </c>
      <c r="K396" s="222"/>
      <c r="L396" s="37"/>
      <c r="M396" s="223" t="s">
        <v>1</v>
      </c>
      <c r="N396" s="224" t="s">
        <v>41</v>
      </c>
      <c r="O396" s="80"/>
      <c r="P396" s="206">
        <f>O396*H396</f>
        <v>0</v>
      </c>
      <c r="Q396" s="206">
        <v>0</v>
      </c>
      <c r="R396" s="206">
        <f>Q396*H396</f>
        <v>0</v>
      </c>
      <c r="S396" s="206">
        <v>0</v>
      </c>
      <c r="T396" s="207">
        <f>S396*H396</f>
        <v>0</v>
      </c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R396" s="208" t="s">
        <v>324</v>
      </c>
      <c r="AT396" s="208" t="s">
        <v>421</v>
      </c>
      <c r="AU396" s="208" t="s">
        <v>127</v>
      </c>
      <c r="AY396" s="15" t="s">
        <v>148</v>
      </c>
      <c r="BE396" s="126">
        <f>IF(N396="základná",J396,0)</f>
        <v>0</v>
      </c>
      <c r="BF396" s="126">
        <f>IF(N396="znížená",J396,0)</f>
        <v>0</v>
      </c>
      <c r="BG396" s="126">
        <f>IF(N396="zákl. prenesená",J396,0)</f>
        <v>0</v>
      </c>
      <c r="BH396" s="126">
        <f>IF(N396="zníž. prenesená",J396,0)</f>
        <v>0</v>
      </c>
      <c r="BI396" s="126">
        <f>IF(N396="nulová",J396,0)</f>
        <v>0</v>
      </c>
      <c r="BJ396" s="15" t="s">
        <v>127</v>
      </c>
      <c r="BK396" s="209">
        <f>ROUND(I396*H396,3)</f>
        <v>0</v>
      </c>
      <c r="BL396" s="15" t="s">
        <v>324</v>
      </c>
      <c r="BM396" s="208" t="s">
        <v>829</v>
      </c>
    </row>
    <row r="397" s="2" customFormat="1" ht="24.15" customHeight="1">
      <c r="A397" s="36"/>
      <c r="B397" s="166"/>
      <c r="C397" s="216" t="s">
        <v>830</v>
      </c>
      <c r="D397" s="216" t="s">
        <v>421</v>
      </c>
      <c r="E397" s="217" t="s">
        <v>831</v>
      </c>
      <c r="F397" s="218" t="s">
        <v>832</v>
      </c>
      <c r="G397" s="219" t="s">
        <v>431</v>
      </c>
      <c r="H397" s="220">
        <v>135</v>
      </c>
      <c r="I397" s="221"/>
      <c r="J397" s="220">
        <f>ROUND(I397*H397,3)</f>
        <v>0</v>
      </c>
      <c r="K397" s="222"/>
      <c r="L397" s="37"/>
      <c r="M397" s="223" t="s">
        <v>1</v>
      </c>
      <c r="N397" s="224" t="s">
        <v>41</v>
      </c>
      <c r="O397" s="80"/>
      <c r="P397" s="206">
        <f>O397*H397</f>
        <v>0</v>
      </c>
      <c r="Q397" s="206">
        <v>0</v>
      </c>
      <c r="R397" s="206">
        <f>Q397*H397</f>
        <v>0</v>
      </c>
      <c r="S397" s="206">
        <v>0</v>
      </c>
      <c r="T397" s="207">
        <f>S397*H397</f>
        <v>0</v>
      </c>
      <c r="U397" s="36"/>
      <c r="V397" s="36"/>
      <c r="W397" s="36"/>
      <c r="X397" s="36"/>
      <c r="Y397" s="36"/>
      <c r="Z397" s="36"/>
      <c r="AA397" s="36"/>
      <c r="AB397" s="36"/>
      <c r="AC397" s="36"/>
      <c r="AD397" s="36"/>
      <c r="AE397" s="36"/>
      <c r="AR397" s="208" t="s">
        <v>324</v>
      </c>
      <c r="AT397" s="208" t="s">
        <v>421</v>
      </c>
      <c r="AU397" s="208" t="s">
        <v>127</v>
      </c>
      <c r="AY397" s="15" t="s">
        <v>148</v>
      </c>
      <c r="BE397" s="126">
        <f>IF(N397="základná",J397,0)</f>
        <v>0</v>
      </c>
      <c r="BF397" s="126">
        <f>IF(N397="znížená",J397,0)</f>
        <v>0</v>
      </c>
      <c r="BG397" s="126">
        <f>IF(N397="zákl. prenesená",J397,0)</f>
        <v>0</v>
      </c>
      <c r="BH397" s="126">
        <f>IF(N397="zníž. prenesená",J397,0)</f>
        <v>0</v>
      </c>
      <c r="BI397" s="126">
        <f>IF(N397="nulová",J397,0)</f>
        <v>0</v>
      </c>
      <c r="BJ397" s="15" t="s">
        <v>127</v>
      </c>
      <c r="BK397" s="209">
        <f>ROUND(I397*H397,3)</f>
        <v>0</v>
      </c>
      <c r="BL397" s="15" t="s">
        <v>324</v>
      </c>
      <c r="BM397" s="208" t="s">
        <v>833</v>
      </c>
    </row>
    <row r="398" s="2" customFormat="1" ht="24.15" customHeight="1">
      <c r="A398" s="36"/>
      <c r="B398" s="166"/>
      <c r="C398" s="216" t="s">
        <v>834</v>
      </c>
      <c r="D398" s="216" t="s">
        <v>421</v>
      </c>
      <c r="E398" s="217" t="s">
        <v>835</v>
      </c>
      <c r="F398" s="218" t="s">
        <v>836</v>
      </c>
      <c r="G398" s="219" t="s">
        <v>431</v>
      </c>
      <c r="H398" s="220">
        <v>887</v>
      </c>
      <c r="I398" s="221"/>
      <c r="J398" s="220">
        <f>ROUND(I398*H398,3)</f>
        <v>0</v>
      </c>
      <c r="K398" s="222"/>
      <c r="L398" s="37"/>
      <c r="M398" s="223" t="s">
        <v>1</v>
      </c>
      <c r="N398" s="224" t="s">
        <v>41</v>
      </c>
      <c r="O398" s="80"/>
      <c r="P398" s="206">
        <f>O398*H398</f>
        <v>0</v>
      </c>
      <c r="Q398" s="206">
        <v>0</v>
      </c>
      <c r="R398" s="206">
        <f>Q398*H398</f>
        <v>0</v>
      </c>
      <c r="S398" s="206">
        <v>0</v>
      </c>
      <c r="T398" s="207">
        <f>S398*H398</f>
        <v>0</v>
      </c>
      <c r="U398" s="36"/>
      <c r="V398" s="36"/>
      <c r="W398" s="36"/>
      <c r="X398" s="36"/>
      <c r="Y398" s="36"/>
      <c r="Z398" s="36"/>
      <c r="AA398" s="36"/>
      <c r="AB398" s="36"/>
      <c r="AC398" s="36"/>
      <c r="AD398" s="36"/>
      <c r="AE398" s="36"/>
      <c r="AR398" s="208" t="s">
        <v>324</v>
      </c>
      <c r="AT398" s="208" t="s">
        <v>421</v>
      </c>
      <c r="AU398" s="208" t="s">
        <v>127</v>
      </c>
      <c r="AY398" s="15" t="s">
        <v>148</v>
      </c>
      <c r="BE398" s="126">
        <f>IF(N398="základná",J398,0)</f>
        <v>0</v>
      </c>
      <c r="BF398" s="126">
        <f>IF(N398="znížená",J398,0)</f>
        <v>0</v>
      </c>
      <c r="BG398" s="126">
        <f>IF(N398="zákl. prenesená",J398,0)</f>
        <v>0</v>
      </c>
      <c r="BH398" s="126">
        <f>IF(N398="zníž. prenesená",J398,0)</f>
        <v>0</v>
      </c>
      <c r="BI398" s="126">
        <f>IF(N398="nulová",J398,0)</f>
        <v>0</v>
      </c>
      <c r="BJ398" s="15" t="s">
        <v>127</v>
      </c>
      <c r="BK398" s="209">
        <f>ROUND(I398*H398,3)</f>
        <v>0</v>
      </c>
      <c r="BL398" s="15" t="s">
        <v>324</v>
      </c>
      <c r="BM398" s="208" t="s">
        <v>837</v>
      </c>
    </row>
    <row r="399" s="2" customFormat="1" ht="24.15" customHeight="1">
      <c r="A399" s="36"/>
      <c r="B399" s="166"/>
      <c r="C399" s="216" t="s">
        <v>838</v>
      </c>
      <c r="D399" s="216" t="s">
        <v>421</v>
      </c>
      <c r="E399" s="217" t="s">
        <v>839</v>
      </c>
      <c r="F399" s="218" t="s">
        <v>840</v>
      </c>
      <c r="G399" s="219" t="s">
        <v>431</v>
      </c>
      <c r="H399" s="220">
        <v>26</v>
      </c>
      <c r="I399" s="221"/>
      <c r="J399" s="220">
        <f>ROUND(I399*H399,3)</f>
        <v>0</v>
      </c>
      <c r="K399" s="222"/>
      <c r="L399" s="37"/>
      <c r="M399" s="223" t="s">
        <v>1</v>
      </c>
      <c r="N399" s="224" t="s">
        <v>41</v>
      </c>
      <c r="O399" s="80"/>
      <c r="P399" s="206">
        <f>O399*H399</f>
        <v>0</v>
      </c>
      <c r="Q399" s="206">
        <v>0</v>
      </c>
      <c r="R399" s="206">
        <f>Q399*H399</f>
        <v>0</v>
      </c>
      <c r="S399" s="206">
        <v>0</v>
      </c>
      <c r="T399" s="207">
        <f>S399*H399</f>
        <v>0</v>
      </c>
      <c r="U399" s="36"/>
      <c r="V399" s="36"/>
      <c r="W399" s="36"/>
      <c r="X399" s="36"/>
      <c r="Y399" s="36"/>
      <c r="Z399" s="36"/>
      <c r="AA399" s="36"/>
      <c r="AB399" s="36"/>
      <c r="AC399" s="36"/>
      <c r="AD399" s="36"/>
      <c r="AE399" s="36"/>
      <c r="AR399" s="208" t="s">
        <v>324</v>
      </c>
      <c r="AT399" s="208" t="s">
        <v>421</v>
      </c>
      <c r="AU399" s="208" t="s">
        <v>127</v>
      </c>
      <c r="AY399" s="15" t="s">
        <v>148</v>
      </c>
      <c r="BE399" s="126">
        <f>IF(N399="základná",J399,0)</f>
        <v>0</v>
      </c>
      <c r="BF399" s="126">
        <f>IF(N399="znížená",J399,0)</f>
        <v>0</v>
      </c>
      <c r="BG399" s="126">
        <f>IF(N399="zákl. prenesená",J399,0)</f>
        <v>0</v>
      </c>
      <c r="BH399" s="126">
        <f>IF(N399="zníž. prenesená",J399,0)</f>
        <v>0</v>
      </c>
      <c r="BI399" s="126">
        <f>IF(N399="nulová",J399,0)</f>
        <v>0</v>
      </c>
      <c r="BJ399" s="15" t="s">
        <v>127</v>
      </c>
      <c r="BK399" s="209">
        <f>ROUND(I399*H399,3)</f>
        <v>0</v>
      </c>
      <c r="BL399" s="15" t="s">
        <v>324</v>
      </c>
      <c r="BM399" s="208" t="s">
        <v>841</v>
      </c>
    </row>
    <row r="400" s="2" customFormat="1" ht="24.15" customHeight="1">
      <c r="A400" s="36"/>
      <c r="B400" s="166"/>
      <c r="C400" s="216" t="s">
        <v>842</v>
      </c>
      <c r="D400" s="216" t="s">
        <v>421</v>
      </c>
      <c r="E400" s="217" t="s">
        <v>843</v>
      </c>
      <c r="F400" s="218" t="s">
        <v>844</v>
      </c>
      <c r="G400" s="219" t="s">
        <v>431</v>
      </c>
      <c r="H400" s="220">
        <v>295</v>
      </c>
      <c r="I400" s="221"/>
      <c r="J400" s="220">
        <f>ROUND(I400*H400,3)</f>
        <v>0</v>
      </c>
      <c r="K400" s="222"/>
      <c r="L400" s="37"/>
      <c r="M400" s="223" t="s">
        <v>1</v>
      </c>
      <c r="N400" s="224" t="s">
        <v>41</v>
      </c>
      <c r="O400" s="80"/>
      <c r="P400" s="206">
        <f>O400*H400</f>
        <v>0</v>
      </c>
      <c r="Q400" s="206">
        <v>0</v>
      </c>
      <c r="R400" s="206">
        <f>Q400*H400</f>
        <v>0</v>
      </c>
      <c r="S400" s="206">
        <v>0</v>
      </c>
      <c r="T400" s="207">
        <f>S400*H400</f>
        <v>0</v>
      </c>
      <c r="U400" s="36"/>
      <c r="V400" s="36"/>
      <c r="W400" s="36"/>
      <c r="X400" s="36"/>
      <c r="Y400" s="36"/>
      <c r="Z400" s="36"/>
      <c r="AA400" s="36"/>
      <c r="AB400" s="36"/>
      <c r="AC400" s="36"/>
      <c r="AD400" s="36"/>
      <c r="AE400" s="36"/>
      <c r="AR400" s="208" t="s">
        <v>324</v>
      </c>
      <c r="AT400" s="208" t="s">
        <v>421</v>
      </c>
      <c r="AU400" s="208" t="s">
        <v>127</v>
      </c>
      <c r="AY400" s="15" t="s">
        <v>148</v>
      </c>
      <c r="BE400" s="126">
        <f>IF(N400="základná",J400,0)</f>
        <v>0</v>
      </c>
      <c r="BF400" s="126">
        <f>IF(N400="znížená",J400,0)</f>
        <v>0</v>
      </c>
      <c r="BG400" s="126">
        <f>IF(N400="zákl. prenesená",J400,0)</f>
        <v>0</v>
      </c>
      <c r="BH400" s="126">
        <f>IF(N400="zníž. prenesená",J400,0)</f>
        <v>0</v>
      </c>
      <c r="BI400" s="126">
        <f>IF(N400="nulová",J400,0)</f>
        <v>0</v>
      </c>
      <c r="BJ400" s="15" t="s">
        <v>127</v>
      </c>
      <c r="BK400" s="209">
        <f>ROUND(I400*H400,3)</f>
        <v>0</v>
      </c>
      <c r="BL400" s="15" t="s">
        <v>324</v>
      </c>
      <c r="BM400" s="208" t="s">
        <v>845</v>
      </c>
    </row>
    <row r="401" s="2" customFormat="1" ht="24.15" customHeight="1">
      <c r="A401" s="36"/>
      <c r="B401" s="166"/>
      <c r="C401" s="216" t="s">
        <v>846</v>
      </c>
      <c r="D401" s="216" t="s">
        <v>421</v>
      </c>
      <c r="E401" s="217" t="s">
        <v>847</v>
      </c>
      <c r="F401" s="218" t="s">
        <v>848</v>
      </c>
      <c r="G401" s="219" t="s">
        <v>431</v>
      </c>
      <c r="H401" s="220">
        <v>90</v>
      </c>
      <c r="I401" s="221"/>
      <c r="J401" s="220">
        <f>ROUND(I401*H401,3)</f>
        <v>0</v>
      </c>
      <c r="K401" s="222"/>
      <c r="L401" s="37"/>
      <c r="M401" s="223" t="s">
        <v>1</v>
      </c>
      <c r="N401" s="224" t="s">
        <v>41</v>
      </c>
      <c r="O401" s="80"/>
      <c r="P401" s="206">
        <f>O401*H401</f>
        <v>0</v>
      </c>
      <c r="Q401" s="206">
        <v>0</v>
      </c>
      <c r="R401" s="206">
        <f>Q401*H401</f>
        <v>0</v>
      </c>
      <c r="S401" s="206">
        <v>0</v>
      </c>
      <c r="T401" s="207">
        <f>S401*H401</f>
        <v>0</v>
      </c>
      <c r="U401" s="36"/>
      <c r="V401" s="36"/>
      <c r="W401" s="36"/>
      <c r="X401" s="36"/>
      <c r="Y401" s="36"/>
      <c r="Z401" s="36"/>
      <c r="AA401" s="36"/>
      <c r="AB401" s="36"/>
      <c r="AC401" s="36"/>
      <c r="AD401" s="36"/>
      <c r="AE401" s="36"/>
      <c r="AR401" s="208" t="s">
        <v>324</v>
      </c>
      <c r="AT401" s="208" t="s">
        <v>421</v>
      </c>
      <c r="AU401" s="208" t="s">
        <v>127</v>
      </c>
      <c r="AY401" s="15" t="s">
        <v>148</v>
      </c>
      <c r="BE401" s="126">
        <f>IF(N401="základná",J401,0)</f>
        <v>0</v>
      </c>
      <c r="BF401" s="126">
        <f>IF(N401="znížená",J401,0)</f>
        <v>0</v>
      </c>
      <c r="BG401" s="126">
        <f>IF(N401="zákl. prenesená",J401,0)</f>
        <v>0</v>
      </c>
      <c r="BH401" s="126">
        <f>IF(N401="zníž. prenesená",J401,0)</f>
        <v>0</v>
      </c>
      <c r="BI401" s="126">
        <f>IF(N401="nulová",J401,0)</f>
        <v>0</v>
      </c>
      <c r="BJ401" s="15" t="s">
        <v>127</v>
      </c>
      <c r="BK401" s="209">
        <f>ROUND(I401*H401,3)</f>
        <v>0</v>
      </c>
      <c r="BL401" s="15" t="s">
        <v>324</v>
      </c>
      <c r="BM401" s="208" t="s">
        <v>849</v>
      </c>
    </row>
    <row r="402" s="2" customFormat="1" ht="24.15" customHeight="1">
      <c r="A402" s="36"/>
      <c r="B402" s="166"/>
      <c r="C402" s="216" t="s">
        <v>850</v>
      </c>
      <c r="D402" s="216" t="s">
        <v>421</v>
      </c>
      <c r="E402" s="217" t="s">
        <v>851</v>
      </c>
      <c r="F402" s="218" t="s">
        <v>852</v>
      </c>
      <c r="G402" s="219" t="s">
        <v>431</v>
      </c>
      <c r="H402" s="220">
        <v>436</v>
      </c>
      <c r="I402" s="221"/>
      <c r="J402" s="220">
        <f>ROUND(I402*H402,3)</f>
        <v>0</v>
      </c>
      <c r="K402" s="222"/>
      <c r="L402" s="37"/>
      <c r="M402" s="223" t="s">
        <v>1</v>
      </c>
      <c r="N402" s="224" t="s">
        <v>41</v>
      </c>
      <c r="O402" s="80"/>
      <c r="P402" s="206">
        <f>O402*H402</f>
        <v>0</v>
      </c>
      <c r="Q402" s="206">
        <v>0</v>
      </c>
      <c r="R402" s="206">
        <f>Q402*H402</f>
        <v>0</v>
      </c>
      <c r="S402" s="206">
        <v>0</v>
      </c>
      <c r="T402" s="207">
        <f>S402*H402</f>
        <v>0</v>
      </c>
      <c r="U402" s="36"/>
      <c r="V402" s="36"/>
      <c r="W402" s="36"/>
      <c r="X402" s="36"/>
      <c r="Y402" s="36"/>
      <c r="Z402" s="36"/>
      <c r="AA402" s="36"/>
      <c r="AB402" s="36"/>
      <c r="AC402" s="36"/>
      <c r="AD402" s="36"/>
      <c r="AE402" s="36"/>
      <c r="AR402" s="208" t="s">
        <v>324</v>
      </c>
      <c r="AT402" s="208" t="s">
        <v>421</v>
      </c>
      <c r="AU402" s="208" t="s">
        <v>127</v>
      </c>
      <c r="AY402" s="15" t="s">
        <v>148</v>
      </c>
      <c r="BE402" s="126">
        <f>IF(N402="základná",J402,0)</f>
        <v>0</v>
      </c>
      <c r="BF402" s="126">
        <f>IF(N402="znížená",J402,0)</f>
        <v>0</v>
      </c>
      <c r="BG402" s="126">
        <f>IF(N402="zákl. prenesená",J402,0)</f>
        <v>0</v>
      </c>
      <c r="BH402" s="126">
        <f>IF(N402="zníž. prenesená",J402,0)</f>
        <v>0</v>
      </c>
      <c r="BI402" s="126">
        <f>IF(N402="nulová",J402,0)</f>
        <v>0</v>
      </c>
      <c r="BJ402" s="15" t="s">
        <v>127</v>
      </c>
      <c r="BK402" s="209">
        <f>ROUND(I402*H402,3)</f>
        <v>0</v>
      </c>
      <c r="BL402" s="15" t="s">
        <v>324</v>
      </c>
      <c r="BM402" s="208" t="s">
        <v>853</v>
      </c>
    </row>
    <row r="403" s="12" customFormat="1" ht="25.92" customHeight="1">
      <c r="A403" s="12"/>
      <c r="B403" s="185"/>
      <c r="C403" s="12"/>
      <c r="D403" s="186" t="s">
        <v>74</v>
      </c>
      <c r="E403" s="187" t="s">
        <v>854</v>
      </c>
      <c r="F403" s="187" t="s">
        <v>855</v>
      </c>
      <c r="G403" s="12"/>
      <c r="H403" s="12"/>
      <c r="I403" s="188"/>
      <c r="J403" s="189">
        <f>BK403</f>
        <v>0</v>
      </c>
      <c r="K403" s="12"/>
      <c r="L403" s="185"/>
      <c r="M403" s="190"/>
      <c r="N403" s="191"/>
      <c r="O403" s="191"/>
      <c r="P403" s="192">
        <f>SUM(P404:P421)</f>
        <v>0</v>
      </c>
      <c r="Q403" s="191"/>
      <c r="R403" s="192">
        <f>SUM(R404:R421)</f>
        <v>2.8913199999999999</v>
      </c>
      <c r="S403" s="191"/>
      <c r="T403" s="193">
        <f>SUM(T404:T421)</f>
        <v>0</v>
      </c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R403" s="186" t="s">
        <v>83</v>
      </c>
      <c r="AT403" s="194" t="s">
        <v>74</v>
      </c>
      <c r="AU403" s="194" t="s">
        <v>75</v>
      </c>
      <c r="AY403" s="186" t="s">
        <v>148</v>
      </c>
      <c r="BK403" s="195">
        <f>SUM(BK404:BK421)</f>
        <v>0</v>
      </c>
    </row>
    <row r="404" s="2" customFormat="1" ht="16.5" customHeight="1">
      <c r="A404" s="36"/>
      <c r="B404" s="166"/>
      <c r="C404" s="196" t="s">
        <v>856</v>
      </c>
      <c r="D404" s="196" t="s">
        <v>149</v>
      </c>
      <c r="E404" s="197" t="s">
        <v>857</v>
      </c>
      <c r="F404" s="198" t="s">
        <v>858</v>
      </c>
      <c r="G404" s="199" t="s">
        <v>431</v>
      </c>
      <c r="H404" s="200">
        <v>234</v>
      </c>
      <c r="I404" s="201"/>
      <c r="J404" s="200">
        <f>ROUND(I404*H404,3)</f>
        <v>0</v>
      </c>
      <c r="K404" s="202"/>
      <c r="L404" s="203"/>
      <c r="M404" s="204" t="s">
        <v>1</v>
      </c>
      <c r="N404" s="205" t="s">
        <v>41</v>
      </c>
      <c r="O404" s="80"/>
      <c r="P404" s="206">
        <f>O404*H404</f>
        <v>0</v>
      </c>
      <c r="Q404" s="206">
        <v>0.00173</v>
      </c>
      <c r="R404" s="206">
        <f>Q404*H404</f>
        <v>0.40482000000000001</v>
      </c>
      <c r="S404" s="206">
        <v>0</v>
      </c>
      <c r="T404" s="207">
        <f>S404*H404</f>
        <v>0</v>
      </c>
      <c r="U404" s="36"/>
      <c r="V404" s="36"/>
      <c r="W404" s="36"/>
      <c r="X404" s="36"/>
      <c r="Y404" s="36"/>
      <c r="Z404" s="36"/>
      <c r="AA404" s="36"/>
      <c r="AB404" s="36"/>
      <c r="AC404" s="36"/>
      <c r="AD404" s="36"/>
      <c r="AE404" s="36"/>
      <c r="AR404" s="208" t="s">
        <v>362</v>
      </c>
      <c r="AT404" s="208" t="s">
        <v>149</v>
      </c>
      <c r="AU404" s="208" t="s">
        <v>83</v>
      </c>
      <c r="AY404" s="15" t="s">
        <v>148</v>
      </c>
      <c r="BE404" s="126">
        <f>IF(N404="základná",J404,0)</f>
        <v>0</v>
      </c>
      <c r="BF404" s="126">
        <f>IF(N404="znížená",J404,0)</f>
        <v>0</v>
      </c>
      <c r="BG404" s="126">
        <f>IF(N404="zákl. prenesená",J404,0)</f>
        <v>0</v>
      </c>
      <c r="BH404" s="126">
        <f>IF(N404="zníž. prenesená",J404,0)</f>
        <v>0</v>
      </c>
      <c r="BI404" s="126">
        <f>IF(N404="nulová",J404,0)</f>
        <v>0</v>
      </c>
      <c r="BJ404" s="15" t="s">
        <v>127</v>
      </c>
      <c r="BK404" s="209">
        <f>ROUND(I404*H404,3)</f>
        <v>0</v>
      </c>
      <c r="BL404" s="15" t="s">
        <v>362</v>
      </c>
      <c r="BM404" s="208" t="s">
        <v>859</v>
      </c>
    </row>
    <row r="405" s="2" customFormat="1">
      <c r="A405" s="36"/>
      <c r="B405" s="37"/>
      <c r="C405" s="36"/>
      <c r="D405" s="210" t="s">
        <v>156</v>
      </c>
      <c r="E405" s="36"/>
      <c r="F405" s="211" t="s">
        <v>860</v>
      </c>
      <c r="G405" s="36"/>
      <c r="H405" s="36"/>
      <c r="I405" s="167"/>
      <c r="J405" s="36"/>
      <c r="K405" s="36"/>
      <c r="L405" s="37"/>
      <c r="M405" s="212"/>
      <c r="N405" s="213"/>
      <c r="O405" s="80"/>
      <c r="P405" s="80"/>
      <c r="Q405" s="80"/>
      <c r="R405" s="80"/>
      <c r="S405" s="80"/>
      <c r="T405" s="81"/>
      <c r="U405" s="36"/>
      <c r="V405" s="36"/>
      <c r="W405" s="36"/>
      <c r="X405" s="36"/>
      <c r="Y405" s="36"/>
      <c r="Z405" s="36"/>
      <c r="AA405" s="36"/>
      <c r="AB405" s="36"/>
      <c r="AC405" s="36"/>
      <c r="AD405" s="36"/>
      <c r="AE405" s="36"/>
      <c r="AT405" s="15" t="s">
        <v>156</v>
      </c>
      <c r="AU405" s="15" t="s">
        <v>83</v>
      </c>
    </row>
    <row r="406" s="2" customFormat="1" ht="21.75" customHeight="1">
      <c r="A406" s="36"/>
      <c r="B406" s="166"/>
      <c r="C406" s="196" t="s">
        <v>861</v>
      </c>
      <c r="D406" s="196" t="s">
        <v>149</v>
      </c>
      <c r="E406" s="197" t="s">
        <v>862</v>
      </c>
      <c r="F406" s="198" t="s">
        <v>863</v>
      </c>
      <c r="G406" s="199" t="s">
        <v>431</v>
      </c>
      <c r="H406" s="200">
        <v>234</v>
      </c>
      <c r="I406" s="201"/>
      <c r="J406" s="200">
        <f>ROUND(I406*H406,3)</f>
        <v>0</v>
      </c>
      <c r="K406" s="202"/>
      <c r="L406" s="203"/>
      <c r="M406" s="204" t="s">
        <v>1</v>
      </c>
      <c r="N406" s="205" t="s">
        <v>41</v>
      </c>
      <c r="O406" s="80"/>
      <c r="P406" s="206">
        <f>O406*H406</f>
        <v>0</v>
      </c>
      <c r="Q406" s="206">
        <v>0.0026900000000000001</v>
      </c>
      <c r="R406" s="206">
        <f>Q406*H406</f>
        <v>0.62946000000000002</v>
      </c>
      <c r="S406" s="206">
        <v>0</v>
      </c>
      <c r="T406" s="207">
        <f>S406*H406</f>
        <v>0</v>
      </c>
      <c r="U406" s="36"/>
      <c r="V406" s="36"/>
      <c r="W406" s="36"/>
      <c r="X406" s="36"/>
      <c r="Y406" s="36"/>
      <c r="Z406" s="36"/>
      <c r="AA406" s="36"/>
      <c r="AB406" s="36"/>
      <c r="AC406" s="36"/>
      <c r="AD406" s="36"/>
      <c r="AE406" s="36"/>
      <c r="AR406" s="208" t="s">
        <v>362</v>
      </c>
      <c r="AT406" s="208" t="s">
        <v>149</v>
      </c>
      <c r="AU406" s="208" t="s">
        <v>83</v>
      </c>
      <c r="AY406" s="15" t="s">
        <v>148</v>
      </c>
      <c r="BE406" s="126">
        <f>IF(N406="základná",J406,0)</f>
        <v>0</v>
      </c>
      <c r="BF406" s="126">
        <f>IF(N406="znížená",J406,0)</f>
        <v>0</v>
      </c>
      <c r="BG406" s="126">
        <f>IF(N406="zákl. prenesená",J406,0)</f>
        <v>0</v>
      </c>
      <c r="BH406" s="126">
        <f>IF(N406="zníž. prenesená",J406,0)</f>
        <v>0</v>
      </c>
      <c r="BI406" s="126">
        <f>IF(N406="nulová",J406,0)</f>
        <v>0</v>
      </c>
      <c r="BJ406" s="15" t="s">
        <v>127</v>
      </c>
      <c r="BK406" s="209">
        <f>ROUND(I406*H406,3)</f>
        <v>0</v>
      </c>
      <c r="BL406" s="15" t="s">
        <v>362</v>
      </c>
      <c r="BM406" s="208" t="s">
        <v>864</v>
      </c>
    </row>
    <row r="407" s="2" customFormat="1" ht="24.15" customHeight="1">
      <c r="A407" s="36"/>
      <c r="B407" s="166"/>
      <c r="C407" s="196" t="s">
        <v>865</v>
      </c>
      <c r="D407" s="196" t="s">
        <v>149</v>
      </c>
      <c r="E407" s="197" t="s">
        <v>866</v>
      </c>
      <c r="F407" s="198" t="s">
        <v>867</v>
      </c>
      <c r="G407" s="199" t="s">
        <v>152</v>
      </c>
      <c r="H407" s="200">
        <v>4</v>
      </c>
      <c r="I407" s="201"/>
      <c r="J407" s="200">
        <f>ROUND(I407*H407,3)</f>
        <v>0</v>
      </c>
      <c r="K407" s="202"/>
      <c r="L407" s="203"/>
      <c r="M407" s="204" t="s">
        <v>1</v>
      </c>
      <c r="N407" s="205" t="s">
        <v>41</v>
      </c>
      <c r="O407" s="80"/>
      <c r="P407" s="206">
        <f>O407*H407</f>
        <v>0</v>
      </c>
      <c r="Q407" s="206">
        <v>0.0025600000000000002</v>
      </c>
      <c r="R407" s="206">
        <f>Q407*H407</f>
        <v>0.010240000000000001</v>
      </c>
      <c r="S407" s="206">
        <v>0</v>
      </c>
      <c r="T407" s="207">
        <f>S407*H407</f>
        <v>0</v>
      </c>
      <c r="U407" s="36"/>
      <c r="V407" s="36"/>
      <c r="W407" s="36"/>
      <c r="X407" s="36"/>
      <c r="Y407" s="36"/>
      <c r="Z407" s="36"/>
      <c r="AA407" s="36"/>
      <c r="AB407" s="36"/>
      <c r="AC407" s="36"/>
      <c r="AD407" s="36"/>
      <c r="AE407" s="36"/>
      <c r="AR407" s="208" t="s">
        <v>362</v>
      </c>
      <c r="AT407" s="208" t="s">
        <v>149</v>
      </c>
      <c r="AU407" s="208" t="s">
        <v>83</v>
      </c>
      <c r="AY407" s="15" t="s">
        <v>148</v>
      </c>
      <c r="BE407" s="126">
        <f>IF(N407="základná",J407,0)</f>
        <v>0</v>
      </c>
      <c r="BF407" s="126">
        <f>IF(N407="znížená",J407,0)</f>
        <v>0</v>
      </c>
      <c r="BG407" s="126">
        <f>IF(N407="zákl. prenesená",J407,0)</f>
        <v>0</v>
      </c>
      <c r="BH407" s="126">
        <f>IF(N407="zníž. prenesená",J407,0)</f>
        <v>0</v>
      </c>
      <c r="BI407" s="126">
        <f>IF(N407="nulová",J407,0)</f>
        <v>0</v>
      </c>
      <c r="BJ407" s="15" t="s">
        <v>127</v>
      </c>
      <c r="BK407" s="209">
        <f>ROUND(I407*H407,3)</f>
        <v>0</v>
      </c>
      <c r="BL407" s="15" t="s">
        <v>362</v>
      </c>
      <c r="BM407" s="208" t="s">
        <v>868</v>
      </c>
    </row>
    <row r="408" s="2" customFormat="1" ht="24.15" customHeight="1">
      <c r="A408" s="36"/>
      <c r="B408" s="166"/>
      <c r="C408" s="196" t="s">
        <v>869</v>
      </c>
      <c r="D408" s="196" t="s">
        <v>149</v>
      </c>
      <c r="E408" s="197" t="s">
        <v>870</v>
      </c>
      <c r="F408" s="198" t="s">
        <v>871</v>
      </c>
      <c r="G408" s="199" t="s">
        <v>152</v>
      </c>
      <c r="H408" s="200">
        <v>4</v>
      </c>
      <c r="I408" s="201"/>
      <c r="J408" s="200">
        <f>ROUND(I408*H408,3)</f>
        <v>0</v>
      </c>
      <c r="K408" s="202"/>
      <c r="L408" s="203"/>
      <c r="M408" s="204" t="s">
        <v>1</v>
      </c>
      <c r="N408" s="205" t="s">
        <v>41</v>
      </c>
      <c r="O408" s="80"/>
      <c r="P408" s="206">
        <f>O408*H408</f>
        <v>0</v>
      </c>
      <c r="Q408" s="206">
        <v>0.0032000000000000002</v>
      </c>
      <c r="R408" s="206">
        <f>Q408*H408</f>
        <v>0.012800000000000001</v>
      </c>
      <c r="S408" s="206">
        <v>0</v>
      </c>
      <c r="T408" s="207">
        <f>S408*H408</f>
        <v>0</v>
      </c>
      <c r="U408" s="36"/>
      <c r="V408" s="36"/>
      <c r="W408" s="36"/>
      <c r="X408" s="36"/>
      <c r="Y408" s="36"/>
      <c r="Z408" s="36"/>
      <c r="AA408" s="36"/>
      <c r="AB408" s="36"/>
      <c r="AC408" s="36"/>
      <c r="AD408" s="36"/>
      <c r="AE408" s="36"/>
      <c r="AR408" s="208" t="s">
        <v>362</v>
      </c>
      <c r="AT408" s="208" t="s">
        <v>149</v>
      </c>
      <c r="AU408" s="208" t="s">
        <v>83</v>
      </c>
      <c r="AY408" s="15" t="s">
        <v>148</v>
      </c>
      <c r="BE408" s="126">
        <f>IF(N408="základná",J408,0)</f>
        <v>0</v>
      </c>
      <c r="BF408" s="126">
        <f>IF(N408="znížená",J408,0)</f>
        <v>0</v>
      </c>
      <c r="BG408" s="126">
        <f>IF(N408="zákl. prenesená",J408,0)</f>
        <v>0</v>
      </c>
      <c r="BH408" s="126">
        <f>IF(N408="zníž. prenesená",J408,0)</f>
        <v>0</v>
      </c>
      <c r="BI408" s="126">
        <f>IF(N408="nulová",J408,0)</f>
        <v>0</v>
      </c>
      <c r="BJ408" s="15" t="s">
        <v>127</v>
      </c>
      <c r="BK408" s="209">
        <f>ROUND(I408*H408,3)</f>
        <v>0</v>
      </c>
      <c r="BL408" s="15" t="s">
        <v>362</v>
      </c>
      <c r="BM408" s="208" t="s">
        <v>872</v>
      </c>
    </row>
    <row r="409" s="2" customFormat="1" ht="24.15" customHeight="1">
      <c r="A409" s="36"/>
      <c r="B409" s="166"/>
      <c r="C409" s="196" t="s">
        <v>873</v>
      </c>
      <c r="D409" s="196" t="s">
        <v>149</v>
      </c>
      <c r="E409" s="197" t="s">
        <v>874</v>
      </c>
      <c r="F409" s="198" t="s">
        <v>875</v>
      </c>
      <c r="G409" s="199" t="s">
        <v>152</v>
      </c>
      <c r="H409" s="200">
        <v>4</v>
      </c>
      <c r="I409" s="201"/>
      <c r="J409" s="200">
        <f>ROUND(I409*H409,3)</f>
        <v>0</v>
      </c>
      <c r="K409" s="202"/>
      <c r="L409" s="203"/>
      <c r="M409" s="204" t="s">
        <v>1</v>
      </c>
      <c r="N409" s="205" t="s">
        <v>41</v>
      </c>
      <c r="O409" s="80"/>
      <c r="P409" s="206">
        <f>O409*H409</f>
        <v>0</v>
      </c>
      <c r="Q409" s="206">
        <v>0.0038400000000000001</v>
      </c>
      <c r="R409" s="206">
        <f>Q409*H409</f>
        <v>0.01536</v>
      </c>
      <c r="S409" s="206">
        <v>0</v>
      </c>
      <c r="T409" s="207">
        <f>S409*H409</f>
        <v>0</v>
      </c>
      <c r="U409" s="36"/>
      <c r="V409" s="36"/>
      <c r="W409" s="36"/>
      <c r="X409" s="36"/>
      <c r="Y409" s="36"/>
      <c r="Z409" s="36"/>
      <c r="AA409" s="36"/>
      <c r="AB409" s="36"/>
      <c r="AC409" s="36"/>
      <c r="AD409" s="36"/>
      <c r="AE409" s="36"/>
      <c r="AR409" s="208" t="s">
        <v>362</v>
      </c>
      <c r="AT409" s="208" t="s">
        <v>149</v>
      </c>
      <c r="AU409" s="208" t="s">
        <v>83</v>
      </c>
      <c r="AY409" s="15" t="s">
        <v>148</v>
      </c>
      <c r="BE409" s="126">
        <f>IF(N409="základná",J409,0)</f>
        <v>0</v>
      </c>
      <c r="BF409" s="126">
        <f>IF(N409="znížená",J409,0)</f>
        <v>0</v>
      </c>
      <c r="BG409" s="126">
        <f>IF(N409="zákl. prenesená",J409,0)</f>
        <v>0</v>
      </c>
      <c r="BH409" s="126">
        <f>IF(N409="zníž. prenesená",J409,0)</f>
        <v>0</v>
      </c>
      <c r="BI409" s="126">
        <f>IF(N409="nulová",J409,0)</f>
        <v>0</v>
      </c>
      <c r="BJ409" s="15" t="s">
        <v>127</v>
      </c>
      <c r="BK409" s="209">
        <f>ROUND(I409*H409,3)</f>
        <v>0</v>
      </c>
      <c r="BL409" s="15" t="s">
        <v>362</v>
      </c>
      <c r="BM409" s="208" t="s">
        <v>876</v>
      </c>
    </row>
    <row r="410" s="2" customFormat="1" ht="24.15" customHeight="1">
      <c r="A410" s="36"/>
      <c r="B410" s="166"/>
      <c r="C410" s="196" t="s">
        <v>877</v>
      </c>
      <c r="D410" s="196" t="s">
        <v>149</v>
      </c>
      <c r="E410" s="197" t="s">
        <v>878</v>
      </c>
      <c r="F410" s="198" t="s">
        <v>879</v>
      </c>
      <c r="G410" s="199" t="s">
        <v>152</v>
      </c>
      <c r="H410" s="200">
        <v>4</v>
      </c>
      <c r="I410" s="201"/>
      <c r="J410" s="200">
        <f>ROUND(I410*H410,3)</f>
        <v>0</v>
      </c>
      <c r="K410" s="202"/>
      <c r="L410" s="203"/>
      <c r="M410" s="204" t="s">
        <v>1</v>
      </c>
      <c r="N410" s="205" t="s">
        <v>41</v>
      </c>
      <c r="O410" s="80"/>
      <c r="P410" s="206">
        <f>O410*H410</f>
        <v>0</v>
      </c>
      <c r="Q410" s="206">
        <v>0.0032000000000000002</v>
      </c>
      <c r="R410" s="206">
        <f>Q410*H410</f>
        <v>0.012800000000000001</v>
      </c>
      <c r="S410" s="206">
        <v>0</v>
      </c>
      <c r="T410" s="207">
        <f>S410*H410</f>
        <v>0</v>
      </c>
      <c r="U410" s="36"/>
      <c r="V410" s="36"/>
      <c r="W410" s="36"/>
      <c r="X410" s="36"/>
      <c r="Y410" s="36"/>
      <c r="Z410" s="36"/>
      <c r="AA410" s="36"/>
      <c r="AB410" s="36"/>
      <c r="AC410" s="36"/>
      <c r="AD410" s="36"/>
      <c r="AE410" s="36"/>
      <c r="AR410" s="208" t="s">
        <v>362</v>
      </c>
      <c r="AT410" s="208" t="s">
        <v>149</v>
      </c>
      <c r="AU410" s="208" t="s">
        <v>83</v>
      </c>
      <c r="AY410" s="15" t="s">
        <v>148</v>
      </c>
      <c r="BE410" s="126">
        <f>IF(N410="základná",J410,0)</f>
        <v>0</v>
      </c>
      <c r="BF410" s="126">
        <f>IF(N410="znížená",J410,0)</f>
        <v>0</v>
      </c>
      <c r="BG410" s="126">
        <f>IF(N410="zákl. prenesená",J410,0)</f>
        <v>0</v>
      </c>
      <c r="BH410" s="126">
        <f>IF(N410="zníž. prenesená",J410,0)</f>
        <v>0</v>
      </c>
      <c r="BI410" s="126">
        <f>IF(N410="nulová",J410,0)</f>
        <v>0</v>
      </c>
      <c r="BJ410" s="15" t="s">
        <v>127</v>
      </c>
      <c r="BK410" s="209">
        <f>ROUND(I410*H410,3)</f>
        <v>0</v>
      </c>
      <c r="BL410" s="15" t="s">
        <v>362</v>
      </c>
      <c r="BM410" s="208" t="s">
        <v>880</v>
      </c>
    </row>
    <row r="411" s="2" customFormat="1" ht="24.15" customHeight="1">
      <c r="A411" s="36"/>
      <c r="B411" s="166"/>
      <c r="C411" s="196" t="s">
        <v>881</v>
      </c>
      <c r="D411" s="196" t="s">
        <v>149</v>
      </c>
      <c r="E411" s="197" t="s">
        <v>882</v>
      </c>
      <c r="F411" s="198" t="s">
        <v>883</v>
      </c>
      <c r="G411" s="199" t="s">
        <v>152</v>
      </c>
      <c r="H411" s="200">
        <v>2</v>
      </c>
      <c r="I411" s="201"/>
      <c r="J411" s="200">
        <f>ROUND(I411*H411,3)</f>
        <v>0</v>
      </c>
      <c r="K411" s="202"/>
      <c r="L411" s="203"/>
      <c r="M411" s="204" t="s">
        <v>1</v>
      </c>
      <c r="N411" s="205" t="s">
        <v>41</v>
      </c>
      <c r="O411" s="80"/>
      <c r="P411" s="206">
        <f>O411*H411</f>
        <v>0</v>
      </c>
      <c r="Q411" s="206">
        <v>0.0012800000000000001</v>
      </c>
      <c r="R411" s="206">
        <f>Q411*H411</f>
        <v>0.0025600000000000002</v>
      </c>
      <c r="S411" s="206">
        <v>0</v>
      </c>
      <c r="T411" s="207">
        <f>S411*H411</f>
        <v>0</v>
      </c>
      <c r="U411" s="36"/>
      <c r="V411" s="36"/>
      <c r="W411" s="36"/>
      <c r="X411" s="36"/>
      <c r="Y411" s="36"/>
      <c r="Z411" s="36"/>
      <c r="AA411" s="36"/>
      <c r="AB411" s="36"/>
      <c r="AC411" s="36"/>
      <c r="AD411" s="36"/>
      <c r="AE411" s="36"/>
      <c r="AR411" s="208" t="s">
        <v>362</v>
      </c>
      <c r="AT411" s="208" t="s">
        <v>149</v>
      </c>
      <c r="AU411" s="208" t="s">
        <v>83</v>
      </c>
      <c r="AY411" s="15" t="s">
        <v>148</v>
      </c>
      <c r="BE411" s="126">
        <f>IF(N411="základná",J411,0)</f>
        <v>0</v>
      </c>
      <c r="BF411" s="126">
        <f>IF(N411="znížená",J411,0)</f>
        <v>0</v>
      </c>
      <c r="BG411" s="126">
        <f>IF(N411="zákl. prenesená",J411,0)</f>
        <v>0</v>
      </c>
      <c r="BH411" s="126">
        <f>IF(N411="zníž. prenesená",J411,0)</f>
        <v>0</v>
      </c>
      <c r="BI411" s="126">
        <f>IF(N411="nulová",J411,0)</f>
        <v>0</v>
      </c>
      <c r="BJ411" s="15" t="s">
        <v>127</v>
      </c>
      <c r="BK411" s="209">
        <f>ROUND(I411*H411,3)</f>
        <v>0</v>
      </c>
      <c r="BL411" s="15" t="s">
        <v>362</v>
      </c>
      <c r="BM411" s="208" t="s">
        <v>884</v>
      </c>
    </row>
    <row r="412" s="2" customFormat="1" ht="16.5" customHeight="1">
      <c r="A412" s="36"/>
      <c r="B412" s="166"/>
      <c r="C412" s="196" t="s">
        <v>885</v>
      </c>
      <c r="D412" s="196" t="s">
        <v>149</v>
      </c>
      <c r="E412" s="197" t="s">
        <v>886</v>
      </c>
      <c r="F412" s="198" t="s">
        <v>887</v>
      </c>
      <c r="G412" s="199" t="s">
        <v>152</v>
      </c>
      <c r="H412" s="200">
        <v>2</v>
      </c>
      <c r="I412" s="201"/>
      <c r="J412" s="200">
        <f>ROUND(I412*H412,3)</f>
        <v>0</v>
      </c>
      <c r="K412" s="202"/>
      <c r="L412" s="203"/>
      <c r="M412" s="204" t="s">
        <v>1</v>
      </c>
      <c r="N412" s="205" t="s">
        <v>41</v>
      </c>
      <c r="O412" s="80"/>
      <c r="P412" s="206">
        <f>O412*H412</f>
        <v>0</v>
      </c>
      <c r="Q412" s="206">
        <v>0.0032000000000000002</v>
      </c>
      <c r="R412" s="206">
        <f>Q412*H412</f>
        <v>0.0064000000000000003</v>
      </c>
      <c r="S412" s="206">
        <v>0</v>
      </c>
      <c r="T412" s="207">
        <f>S412*H412</f>
        <v>0</v>
      </c>
      <c r="U412" s="36"/>
      <c r="V412" s="36"/>
      <c r="W412" s="36"/>
      <c r="X412" s="36"/>
      <c r="Y412" s="36"/>
      <c r="Z412" s="36"/>
      <c r="AA412" s="36"/>
      <c r="AB412" s="36"/>
      <c r="AC412" s="36"/>
      <c r="AD412" s="36"/>
      <c r="AE412" s="36"/>
      <c r="AR412" s="208" t="s">
        <v>362</v>
      </c>
      <c r="AT412" s="208" t="s">
        <v>149</v>
      </c>
      <c r="AU412" s="208" t="s">
        <v>83</v>
      </c>
      <c r="AY412" s="15" t="s">
        <v>148</v>
      </c>
      <c r="BE412" s="126">
        <f>IF(N412="základná",J412,0)</f>
        <v>0</v>
      </c>
      <c r="BF412" s="126">
        <f>IF(N412="znížená",J412,0)</f>
        <v>0</v>
      </c>
      <c r="BG412" s="126">
        <f>IF(N412="zákl. prenesená",J412,0)</f>
        <v>0</v>
      </c>
      <c r="BH412" s="126">
        <f>IF(N412="zníž. prenesená",J412,0)</f>
        <v>0</v>
      </c>
      <c r="BI412" s="126">
        <f>IF(N412="nulová",J412,0)</f>
        <v>0</v>
      </c>
      <c r="BJ412" s="15" t="s">
        <v>127</v>
      </c>
      <c r="BK412" s="209">
        <f>ROUND(I412*H412,3)</f>
        <v>0</v>
      </c>
      <c r="BL412" s="15" t="s">
        <v>362</v>
      </c>
      <c r="BM412" s="208" t="s">
        <v>888</v>
      </c>
    </row>
    <row r="413" s="2" customFormat="1" ht="21.75" customHeight="1">
      <c r="A413" s="36"/>
      <c r="B413" s="166"/>
      <c r="C413" s="196" t="s">
        <v>889</v>
      </c>
      <c r="D413" s="196" t="s">
        <v>149</v>
      </c>
      <c r="E413" s="197" t="s">
        <v>890</v>
      </c>
      <c r="F413" s="198" t="s">
        <v>891</v>
      </c>
      <c r="G413" s="199" t="s">
        <v>152</v>
      </c>
      <c r="H413" s="200">
        <v>234</v>
      </c>
      <c r="I413" s="201"/>
      <c r="J413" s="200">
        <f>ROUND(I413*H413,3)</f>
        <v>0</v>
      </c>
      <c r="K413" s="202"/>
      <c r="L413" s="203"/>
      <c r="M413" s="204" t="s">
        <v>1</v>
      </c>
      <c r="N413" s="205" t="s">
        <v>41</v>
      </c>
      <c r="O413" s="80"/>
      <c r="P413" s="206">
        <f>O413*H413</f>
        <v>0</v>
      </c>
      <c r="Q413" s="206">
        <v>0.0019200000000000001</v>
      </c>
      <c r="R413" s="206">
        <f>Q413*H413</f>
        <v>0.44928000000000001</v>
      </c>
      <c r="S413" s="206">
        <v>0</v>
      </c>
      <c r="T413" s="207">
        <f>S413*H413</f>
        <v>0</v>
      </c>
      <c r="U413" s="36"/>
      <c r="V413" s="36"/>
      <c r="W413" s="36"/>
      <c r="X413" s="36"/>
      <c r="Y413" s="36"/>
      <c r="Z413" s="36"/>
      <c r="AA413" s="36"/>
      <c r="AB413" s="36"/>
      <c r="AC413" s="36"/>
      <c r="AD413" s="36"/>
      <c r="AE413" s="36"/>
      <c r="AR413" s="208" t="s">
        <v>362</v>
      </c>
      <c r="AT413" s="208" t="s">
        <v>149</v>
      </c>
      <c r="AU413" s="208" t="s">
        <v>83</v>
      </c>
      <c r="AY413" s="15" t="s">
        <v>148</v>
      </c>
      <c r="BE413" s="126">
        <f>IF(N413="základná",J413,0)</f>
        <v>0</v>
      </c>
      <c r="BF413" s="126">
        <f>IF(N413="znížená",J413,0)</f>
        <v>0</v>
      </c>
      <c r="BG413" s="126">
        <f>IF(N413="zákl. prenesená",J413,0)</f>
        <v>0</v>
      </c>
      <c r="BH413" s="126">
        <f>IF(N413="zníž. prenesená",J413,0)</f>
        <v>0</v>
      </c>
      <c r="BI413" s="126">
        <f>IF(N413="nulová",J413,0)</f>
        <v>0</v>
      </c>
      <c r="BJ413" s="15" t="s">
        <v>127</v>
      </c>
      <c r="BK413" s="209">
        <f>ROUND(I413*H413,3)</f>
        <v>0</v>
      </c>
      <c r="BL413" s="15" t="s">
        <v>362</v>
      </c>
      <c r="BM413" s="208" t="s">
        <v>892</v>
      </c>
    </row>
    <row r="414" s="2" customFormat="1" ht="24.15" customHeight="1">
      <c r="A414" s="36"/>
      <c r="B414" s="166"/>
      <c r="C414" s="196" t="s">
        <v>893</v>
      </c>
      <c r="D414" s="196" t="s">
        <v>149</v>
      </c>
      <c r="E414" s="197" t="s">
        <v>894</v>
      </c>
      <c r="F414" s="198" t="s">
        <v>895</v>
      </c>
      <c r="G414" s="199" t="s">
        <v>152</v>
      </c>
      <c r="H414" s="200">
        <v>234</v>
      </c>
      <c r="I414" s="201"/>
      <c r="J414" s="200">
        <f>ROUND(I414*H414,3)</f>
        <v>0</v>
      </c>
      <c r="K414" s="202"/>
      <c r="L414" s="203"/>
      <c r="M414" s="204" t="s">
        <v>1</v>
      </c>
      <c r="N414" s="205" t="s">
        <v>41</v>
      </c>
      <c r="O414" s="80"/>
      <c r="P414" s="206">
        <f>O414*H414</f>
        <v>0</v>
      </c>
      <c r="Q414" s="206">
        <v>0.0025400000000000002</v>
      </c>
      <c r="R414" s="206">
        <f>Q414*H414</f>
        <v>0.59436</v>
      </c>
      <c r="S414" s="206">
        <v>0</v>
      </c>
      <c r="T414" s="207">
        <f>S414*H414</f>
        <v>0</v>
      </c>
      <c r="U414" s="36"/>
      <c r="V414" s="36"/>
      <c r="W414" s="36"/>
      <c r="X414" s="36"/>
      <c r="Y414" s="36"/>
      <c r="Z414" s="36"/>
      <c r="AA414" s="36"/>
      <c r="AB414" s="36"/>
      <c r="AC414" s="36"/>
      <c r="AD414" s="36"/>
      <c r="AE414" s="36"/>
      <c r="AR414" s="208" t="s">
        <v>362</v>
      </c>
      <c r="AT414" s="208" t="s">
        <v>149</v>
      </c>
      <c r="AU414" s="208" t="s">
        <v>83</v>
      </c>
      <c r="AY414" s="15" t="s">
        <v>148</v>
      </c>
      <c r="BE414" s="126">
        <f>IF(N414="základná",J414,0)</f>
        <v>0</v>
      </c>
      <c r="BF414" s="126">
        <f>IF(N414="znížená",J414,0)</f>
        <v>0</v>
      </c>
      <c r="BG414" s="126">
        <f>IF(N414="zákl. prenesená",J414,0)</f>
        <v>0</v>
      </c>
      <c r="BH414" s="126">
        <f>IF(N414="zníž. prenesená",J414,0)</f>
        <v>0</v>
      </c>
      <c r="BI414" s="126">
        <f>IF(N414="nulová",J414,0)</f>
        <v>0</v>
      </c>
      <c r="BJ414" s="15" t="s">
        <v>127</v>
      </c>
      <c r="BK414" s="209">
        <f>ROUND(I414*H414,3)</f>
        <v>0</v>
      </c>
      <c r="BL414" s="15" t="s">
        <v>362</v>
      </c>
      <c r="BM414" s="208" t="s">
        <v>896</v>
      </c>
    </row>
    <row r="415" s="2" customFormat="1" ht="24.15" customHeight="1">
      <c r="A415" s="36"/>
      <c r="B415" s="166"/>
      <c r="C415" s="196" t="s">
        <v>897</v>
      </c>
      <c r="D415" s="196" t="s">
        <v>149</v>
      </c>
      <c r="E415" s="197" t="s">
        <v>898</v>
      </c>
      <c r="F415" s="198" t="s">
        <v>899</v>
      </c>
      <c r="G415" s="199" t="s">
        <v>152</v>
      </c>
      <c r="H415" s="200">
        <v>30</v>
      </c>
      <c r="I415" s="201"/>
      <c r="J415" s="200">
        <f>ROUND(I415*H415,3)</f>
        <v>0</v>
      </c>
      <c r="K415" s="202"/>
      <c r="L415" s="203"/>
      <c r="M415" s="204" t="s">
        <v>1</v>
      </c>
      <c r="N415" s="205" t="s">
        <v>41</v>
      </c>
      <c r="O415" s="80"/>
      <c r="P415" s="206">
        <f>O415*H415</f>
        <v>0</v>
      </c>
      <c r="Q415" s="206">
        <v>0.00316</v>
      </c>
      <c r="R415" s="206">
        <f>Q415*H415</f>
        <v>0.094799999999999995</v>
      </c>
      <c r="S415" s="206">
        <v>0</v>
      </c>
      <c r="T415" s="207">
        <f>S415*H415</f>
        <v>0</v>
      </c>
      <c r="U415" s="36"/>
      <c r="V415" s="36"/>
      <c r="W415" s="36"/>
      <c r="X415" s="36"/>
      <c r="Y415" s="36"/>
      <c r="Z415" s="36"/>
      <c r="AA415" s="36"/>
      <c r="AB415" s="36"/>
      <c r="AC415" s="36"/>
      <c r="AD415" s="36"/>
      <c r="AE415" s="36"/>
      <c r="AR415" s="208" t="s">
        <v>153</v>
      </c>
      <c r="AT415" s="208" t="s">
        <v>149</v>
      </c>
      <c r="AU415" s="208" t="s">
        <v>83</v>
      </c>
      <c r="AY415" s="15" t="s">
        <v>148</v>
      </c>
      <c r="BE415" s="126">
        <f>IF(N415="základná",J415,0)</f>
        <v>0</v>
      </c>
      <c r="BF415" s="126">
        <f>IF(N415="znížená",J415,0)</f>
        <v>0</v>
      </c>
      <c r="BG415" s="126">
        <f>IF(N415="zákl. prenesená",J415,0)</f>
        <v>0</v>
      </c>
      <c r="BH415" s="126">
        <f>IF(N415="zníž. prenesená",J415,0)</f>
        <v>0</v>
      </c>
      <c r="BI415" s="126">
        <f>IF(N415="nulová",J415,0)</f>
        <v>0</v>
      </c>
      <c r="BJ415" s="15" t="s">
        <v>127</v>
      </c>
      <c r="BK415" s="209">
        <f>ROUND(I415*H415,3)</f>
        <v>0</v>
      </c>
      <c r="BL415" s="15" t="s">
        <v>154</v>
      </c>
      <c r="BM415" s="208" t="s">
        <v>900</v>
      </c>
    </row>
    <row r="416" s="2" customFormat="1" ht="21.75" customHeight="1">
      <c r="A416" s="36"/>
      <c r="B416" s="166"/>
      <c r="C416" s="196" t="s">
        <v>901</v>
      </c>
      <c r="D416" s="196" t="s">
        <v>149</v>
      </c>
      <c r="E416" s="197" t="s">
        <v>902</v>
      </c>
      <c r="F416" s="198" t="s">
        <v>903</v>
      </c>
      <c r="G416" s="199" t="s">
        <v>152</v>
      </c>
      <c r="H416" s="200">
        <v>234</v>
      </c>
      <c r="I416" s="201"/>
      <c r="J416" s="200">
        <f>ROUND(I416*H416,3)</f>
        <v>0</v>
      </c>
      <c r="K416" s="202"/>
      <c r="L416" s="203"/>
      <c r="M416" s="204" t="s">
        <v>1</v>
      </c>
      <c r="N416" s="205" t="s">
        <v>41</v>
      </c>
      <c r="O416" s="80"/>
      <c r="P416" s="206">
        <f>O416*H416</f>
        <v>0</v>
      </c>
      <c r="Q416" s="206">
        <v>0.00032000000000000003</v>
      </c>
      <c r="R416" s="206">
        <f>Q416*H416</f>
        <v>0.074880000000000002</v>
      </c>
      <c r="S416" s="206">
        <v>0</v>
      </c>
      <c r="T416" s="207">
        <f>S416*H416</f>
        <v>0</v>
      </c>
      <c r="U416" s="36"/>
      <c r="V416" s="36"/>
      <c r="W416" s="36"/>
      <c r="X416" s="36"/>
      <c r="Y416" s="36"/>
      <c r="Z416" s="36"/>
      <c r="AA416" s="36"/>
      <c r="AB416" s="36"/>
      <c r="AC416" s="36"/>
      <c r="AD416" s="36"/>
      <c r="AE416" s="36"/>
      <c r="AR416" s="208" t="s">
        <v>362</v>
      </c>
      <c r="AT416" s="208" t="s">
        <v>149</v>
      </c>
      <c r="AU416" s="208" t="s">
        <v>83</v>
      </c>
      <c r="AY416" s="15" t="s">
        <v>148</v>
      </c>
      <c r="BE416" s="126">
        <f>IF(N416="základná",J416,0)</f>
        <v>0</v>
      </c>
      <c r="BF416" s="126">
        <f>IF(N416="znížená",J416,0)</f>
        <v>0</v>
      </c>
      <c r="BG416" s="126">
        <f>IF(N416="zákl. prenesená",J416,0)</f>
        <v>0</v>
      </c>
      <c r="BH416" s="126">
        <f>IF(N416="zníž. prenesená",J416,0)</f>
        <v>0</v>
      </c>
      <c r="BI416" s="126">
        <f>IF(N416="nulová",J416,0)</f>
        <v>0</v>
      </c>
      <c r="BJ416" s="15" t="s">
        <v>127</v>
      </c>
      <c r="BK416" s="209">
        <f>ROUND(I416*H416,3)</f>
        <v>0</v>
      </c>
      <c r="BL416" s="15" t="s">
        <v>362</v>
      </c>
      <c r="BM416" s="208" t="s">
        <v>904</v>
      </c>
    </row>
    <row r="417" s="2" customFormat="1" ht="21.75" customHeight="1">
      <c r="A417" s="36"/>
      <c r="B417" s="166"/>
      <c r="C417" s="196" t="s">
        <v>905</v>
      </c>
      <c r="D417" s="196" t="s">
        <v>149</v>
      </c>
      <c r="E417" s="197" t="s">
        <v>906</v>
      </c>
      <c r="F417" s="198" t="s">
        <v>907</v>
      </c>
      <c r="G417" s="199" t="s">
        <v>152</v>
      </c>
      <c r="H417" s="200">
        <v>6</v>
      </c>
      <c r="I417" s="201"/>
      <c r="J417" s="200">
        <f>ROUND(I417*H417,3)</f>
        <v>0</v>
      </c>
      <c r="K417" s="202"/>
      <c r="L417" s="203"/>
      <c r="M417" s="204" t="s">
        <v>1</v>
      </c>
      <c r="N417" s="205" t="s">
        <v>41</v>
      </c>
      <c r="O417" s="80"/>
      <c r="P417" s="206">
        <f>O417*H417</f>
        <v>0</v>
      </c>
      <c r="Q417" s="206">
        <v>0.0025600000000000002</v>
      </c>
      <c r="R417" s="206">
        <f>Q417*H417</f>
        <v>0.015360000000000002</v>
      </c>
      <c r="S417" s="206">
        <v>0</v>
      </c>
      <c r="T417" s="207">
        <f>S417*H417</f>
        <v>0</v>
      </c>
      <c r="U417" s="36"/>
      <c r="V417" s="36"/>
      <c r="W417" s="36"/>
      <c r="X417" s="36"/>
      <c r="Y417" s="36"/>
      <c r="Z417" s="36"/>
      <c r="AA417" s="36"/>
      <c r="AB417" s="36"/>
      <c r="AC417" s="36"/>
      <c r="AD417" s="36"/>
      <c r="AE417" s="36"/>
      <c r="AR417" s="208" t="s">
        <v>362</v>
      </c>
      <c r="AT417" s="208" t="s">
        <v>149</v>
      </c>
      <c r="AU417" s="208" t="s">
        <v>83</v>
      </c>
      <c r="AY417" s="15" t="s">
        <v>148</v>
      </c>
      <c r="BE417" s="126">
        <f>IF(N417="základná",J417,0)</f>
        <v>0</v>
      </c>
      <c r="BF417" s="126">
        <f>IF(N417="znížená",J417,0)</f>
        <v>0</v>
      </c>
      <c r="BG417" s="126">
        <f>IF(N417="zákl. prenesená",J417,0)</f>
        <v>0</v>
      </c>
      <c r="BH417" s="126">
        <f>IF(N417="zníž. prenesená",J417,0)</f>
        <v>0</v>
      </c>
      <c r="BI417" s="126">
        <f>IF(N417="nulová",J417,0)</f>
        <v>0</v>
      </c>
      <c r="BJ417" s="15" t="s">
        <v>127</v>
      </c>
      <c r="BK417" s="209">
        <f>ROUND(I417*H417,3)</f>
        <v>0</v>
      </c>
      <c r="BL417" s="15" t="s">
        <v>362</v>
      </c>
      <c r="BM417" s="208" t="s">
        <v>908</v>
      </c>
    </row>
    <row r="418" s="2" customFormat="1" ht="24.15" customHeight="1">
      <c r="A418" s="36"/>
      <c r="B418" s="166"/>
      <c r="C418" s="196" t="s">
        <v>909</v>
      </c>
      <c r="D418" s="196" t="s">
        <v>149</v>
      </c>
      <c r="E418" s="197" t="s">
        <v>910</v>
      </c>
      <c r="F418" s="198" t="s">
        <v>911</v>
      </c>
      <c r="G418" s="199" t="s">
        <v>152</v>
      </c>
      <c r="H418" s="200">
        <v>234</v>
      </c>
      <c r="I418" s="201"/>
      <c r="J418" s="200">
        <f>ROUND(I418*H418,3)</f>
        <v>0</v>
      </c>
      <c r="K418" s="202"/>
      <c r="L418" s="203"/>
      <c r="M418" s="204" t="s">
        <v>1</v>
      </c>
      <c r="N418" s="205" t="s">
        <v>41</v>
      </c>
      <c r="O418" s="80"/>
      <c r="P418" s="206">
        <f>O418*H418</f>
        <v>0</v>
      </c>
      <c r="Q418" s="206">
        <v>0.0023500000000000001</v>
      </c>
      <c r="R418" s="206">
        <f>Q418*H418</f>
        <v>0.54990000000000006</v>
      </c>
      <c r="S418" s="206">
        <v>0</v>
      </c>
      <c r="T418" s="207">
        <f>S418*H418</f>
        <v>0</v>
      </c>
      <c r="U418" s="36"/>
      <c r="V418" s="36"/>
      <c r="W418" s="36"/>
      <c r="X418" s="36"/>
      <c r="Y418" s="36"/>
      <c r="Z418" s="36"/>
      <c r="AA418" s="36"/>
      <c r="AB418" s="36"/>
      <c r="AC418" s="36"/>
      <c r="AD418" s="36"/>
      <c r="AE418" s="36"/>
      <c r="AR418" s="208" t="s">
        <v>153</v>
      </c>
      <c r="AT418" s="208" t="s">
        <v>149</v>
      </c>
      <c r="AU418" s="208" t="s">
        <v>83</v>
      </c>
      <c r="AY418" s="15" t="s">
        <v>148</v>
      </c>
      <c r="BE418" s="126">
        <f>IF(N418="základná",J418,0)</f>
        <v>0</v>
      </c>
      <c r="BF418" s="126">
        <f>IF(N418="znížená",J418,0)</f>
        <v>0</v>
      </c>
      <c r="BG418" s="126">
        <f>IF(N418="zákl. prenesená",J418,0)</f>
        <v>0</v>
      </c>
      <c r="BH418" s="126">
        <f>IF(N418="zníž. prenesená",J418,0)</f>
        <v>0</v>
      </c>
      <c r="BI418" s="126">
        <f>IF(N418="nulová",J418,0)</f>
        <v>0</v>
      </c>
      <c r="BJ418" s="15" t="s">
        <v>127</v>
      </c>
      <c r="BK418" s="209">
        <f>ROUND(I418*H418,3)</f>
        <v>0</v>
      </c>
      <c r="BL418" s="15" t="s">
        <v>154</v>
      </c>
      <c r="BM418" s="208" t="s">
        <v>912</v>
      </c>
    </row>
    <row r="419" s="2" customFormat="1" ht="24.15" customHeight="1">
      <c r="A419" s="36"/>
      <c r="B419" s="166"/>
      <c r="C419" s="196" t="s">
        <v>913</v>
      </c>
      <c r="D419" s="196" t="s">
        <v>149</v>
      </c>
      <c r="E419" s="197" t="s">
        <v>914</v>
      </c>
      <c r="F419" s="198" t="s">
        <v>915</v>
      </c>
      <c r="G419" s="199" t="s">
        <v>916</v>
      </c>
      <c r="H419" s="200">
        <v>30</v>
      </c>
      <c r="I419" s="201"/>
      <c r="J419" s="200">
        <f>ROUND(I419*H419,3)</f>
        <v>0</v>
      </c>
      <c r="K419" s="202"/>
      <c r="L419" s="203"/>
      <c r="M419" s="204" t="s">
        <v>1</v>
      </c>
      <c r="N419" s="205" t="s">
        <v>41</v>
      </c>
      <c r="O419" s="80"/>
      <c r="P419" s="206">
        <f>O419*H419</f>
        <v>0</v>
      </c>
      <c r="Q419" s="206">
        <v>0.00060999999999999997</v>
      </c>
      <c r="R419" s="206">
        <f>Q419*H419</f>
        <v>0.0183</v>
      </c>
      <c r="S419" s="206">
        <v>0</v>
      </c>
      <c r="T419" s="207">
        <f>S419*H419</f>
        <v>0</v>
      </c>
      <c r="U419" s="36"/>
      <c r="V419" s="36"/>
      <c r="W419" s="36"/>
      <c r="X419" s="36"/>
      <c r="Y419" s="36"/>
      <c r="Z419" s="36"/>
      <c r="AA419" s="36"/>
      <c r="AB419" s="36"/>
      <c r="AC419" s="36"/>
      <c r="AD419" s="36"/>
      <c r="AE419" s="36"/>
      <c r="AR419" s="208" t="s">
        <v>153</v>
      </c>
      <c r="AT419" s="208" t="s">
        <v>149</v>
      </c>
      <c r="AU419" s="208" t="s">
        <v>83</v>
      </c>
      <c r="AY419" s="15" t="s">
        <v>148</v>
      </c>
      <c r="BE419" s="126">
        <f>IF(N419="základná",J419,0)</f>
        <v>0</v>
      </c>
      <c r="BF419" s="126">
        <f>IF(N419="znížená",J419,0)</f>
        <v>0</v>
      </c>
      <c r="BG419" s="126">
        <f>IF(N419="zákl. prenesená",J419,0)</f>
        <v>0</v>
      </c>
      <c r="BH419" s="126">
        <f>IF(N419="zníž. prenesená",J419,0)</f>
        <v>0</v>
      </c>
      <c r="BI419" s="126">
        <f>IF(N419="nulová",J419,0)</f>
        <v>0</v>
      </c>
      <c r="BJ419" s="15" t="s">
        <v>127</v>
      </c>
      <c r="BK419" s="209">
        <f>ROUND(I419*H419,3)</f>
        <v>0</v>
      </c>
      <c r="BL419" s="15" t="s">
        <v>154</v>
      </c>
      <c r="BM419" s="208" t="s">
        <v>917</v>
      </c>
    </row>
    <row r="420" s="2" customFormat="1" ht="24.15" customHeight="1">
      <c r="A420" s="36"/>
      <c r="B420" s="166"/>
      <c r="C420" s="216" t="s">
        <v>918</v>
      </c>
      <c r="D420" s="216" t="s">
        <v>421</v>
      </c>
      <c r="E420" s="217" t="s">
        <v>919</v>
      </c>
      <c r="F420" s="218" t="s">
        <v>920</v>
      </c>
      <c r="G420" s="219" t="s">
        <v>431</v>
      </c>
      <c r="H420" s="220">
        <v>234</v>
      </c>
      <c r="I420" s="221"/>
      <c r="J420" s="220">
        <f>ROUND(I420*H420,3)</f>
        <v>0</v>
      </c>
      <c r="K420" s="222"/>
      <c r="L420" s="37"/>
      <c r="M420" s="223" t="s">
        <v>1</v>
      </c>
      <c r="N420" s="224" t="s">
        <v>41</v>
      </c>
      <c r="O420" s="80"/>
      <c r="P420" s="206">
        <f>O420*H420</f>
        <v>0</v>
      </c>
      <c r="Q420" s="206">
        <v>0</v>
      </c>
      <c r="R420" s="206">
        <f>Q420*H420</f>
        <v>0</v>
      </c>
      <c r="S420" s="206">
        <v>0</v>
      </c>
      <c r="T420" s="207">
        <f>S420*H420</f>
        <v>0</v>
      </c>
      <c r="U420" s="36"/>
      <c r="V420" s="36"/>
      <c r="W420" s="36"/>
      <c r="X420" s="36"/>
      <c r="Y420" s="36"/>
      <c r="Z420" s="36"/>
      <c r="AA420" s="36"/>
      <c r="AB420" s="36"/>
      <c r="AC420" s="36"/>
      <c r="AD420" s="36"/>
      <c r="AE420" s="36"/>
      <c r="AR420" s="208" t="s">
        <v>154</v>
      </c>
      <c r="AT420" s="208" t="s">
        <v>421</v>
      </c>
      <c r="AU420" s="208" t="s">
        <v>83</v>
      </c>
      <c r="AY420" s="15" t="s">
        <v>148</v>
      </c>
      <c r="BE420" s="126">
        <f>IF(N420="základná",J420,0)</f>
        <v>0</v>
      </c>
      <c r="BF420" s="126">
        <f>IF(N420="znížená",J420,0)</f>
        <v>0</v>
      </c>
      <c r="BG420" s="126">
        <f>IF(N420="zákl. prenesená",J420,0)</f>
        <v>0</v>
      </c>
      <c r="BH420" s="126">
        <f>IF(N420="zníž. prenesená",J420,0)</f>
        <v>0</v>
      </c>
      <c r="BI420" s="126">
        <f>IF(N420="nulová",J420,0)</f>
        <v>0</v>
      </c>
      <c r="BJ420" s="15" t="s">
        <v>127</v>
      </c>
      <c r="BK420" s="209">
        <f>ROUND(I420*H420,3)</f>
        <v>0</v>
      </c>
      <c r="BL420" s="15" t="s">
        <v>154</v>
      </c>
      <c r="BM420" s="208" t="s">
        <v>921</v>
      </c>
    </row>
    <row r="421" s="2" customFormat="1" ht="37.8" customHeight="1">
      <c r="A421" s="36"/>
      <c r="B421" s="166"/>
      <c r="C421" s="216" t="s">
        <v>922</v>
      </c>
      <c r="D421" s="216" t="s">
        <v>421</v>
      </c>
      <c r="E421" s="217" t="s">
        <v>923</v>
      </c>
      <c r="F421" s="218" t="s">
        <v>924</v>
      </c>
      <c r="G421" s="219" t="s">
        <v>925</v>
      </c>
      <c r="H421" s="220">
        <v>25</v>
      </c>
      <c r="I421" s="221"/>
      <c r="J421" s="220">
        <f>ROUND(I421*H421,3)</f>
        <v>0</v>
      </c>
      <c r="K421" s="222"/>
      <c r="L421" s="37"/>
      <c r="M421" s="223" t="s">
        <v>1</v>
      </c>
      <c r="N421" s="224" t="s">
        <v>41</v>
      </c>
      <c r="O421" s="80"/>
      <c r="P421" s="206">
        <f>O421*H421</f>
        <v>0</v>
      </c>
      <c r="Q421" s="206">
        <v>0</v>
      </c>
      <c r="R421" s="206">
        <f>Q421*H421</f>
        <v>0</v>
      </c>
      <c r="S421" s="206">
        <v>0</v>
      </c>
      <c r="T421" s="207">
        <f>S421*H421</f>
        <v>0</v>
      </c>
      <c r="U421" s="36"/>
      <c r="V421" s="36"/>
      <c r="W421" s="36"/>
      <c r="X421" s="36"/>
      <c r="Y421" s="36"/>
      <c r="Z421" s="36"/>
      <c r="AA421" s="36"/>
      <c r="AB421" s="36"/>
      <c r="AC421" s="36"/>
      <c r="AD421" s="36"/>
      <c r="AE421" s="36"/>
      <c r="AR421" s="208" t="s">
        <v>324</v>
      </c>
      <c r="AT421" s="208" t="s">
        <v>421</v>
      </c>
      <c r="AU421" s="208" t="s">
        <v>83</v>
      </c>
      <c r="AY421" s="15" t="s">
        <v>148</v>
      </c>
      <c r="BE421" s="126">
        <f>IF(N421="základná",J421,0)</f>
        <v>0</v>
      </c>
      <c r="BF421" s="126">
        <f>IF(N421="znížená",J421,0)</f>
        <v>0</v>
      </c>
      <c r="BG421" s="126">
        <f>IF(N421="zákl. prenesená",J421,0)</f>
        <v>0</v>
      </c>
      <c r="BH421" s="126">
        <f>IF(N421="zníž. prenesená",J421,0)</f>
        <v>0</v>
      </c>
      <c r="BI421" s="126">
        <f>IF(N421="nulová",J421,0)</f>
        <v>0</v>
      </c>
      <c r="BJ421" s="15" t="s">
        <v>127</v>
      </c>
      <c r="BK421" s="209">
        <f>ROUND(I421*H421,3)</f>
        <v>0</v>
      </c>
      <c r="BL421" s="15" t="s">
        <v>324</v>
      </c>
      <c r="BM421" s="208" t="s">
        <v>926</v>
      </c>
    </row>
    <row r="422" s="12" customFormat="1" ht="25.92" customHeight="1">
      <c r="A422" s="12"/>
      <c r="B422" s="185"/>
      <c r="C422" s="12"/>
      <c r="D422" s="186" t="s">
        <v>74</v>
      </c>
      <c r="E422" s="187" t="s">
        <v>927</v>
      </c>
      <c r="F422" s="187" t="s">
        <v>928</v>
      </c>
      <c r="G422" s="12"/>
      <c r="H422" s="12"/>
      <c r="I422" s="188"/>
      <c r="J422" s="189">
        <f>BK422</f>
        <v>0</v>
      </c>
      <c r="K422" s="12"/>
      <c r="L422" s="185"/>
      <c r="M422" s="190"/>
      <c r="N422" s="191"/>
      <c r="O422" s="191"/>
      <c r="P422" s="192">
        <f>P423+SUM(P424:P459)</f>
        <v>0</v>
      </c>
      <c r="Q422" s="191"/>
      <c r="R422" s="192">
        <f>R423+SUM(R424:R459)</f>
        <v>6.4000000000000004</v>
      </c>
      <c r="S422" s="191"/>
      <c r="T422" s="193">
        <f>T423+SUM(T424:T459)</f>
        <v>0</v>
      </c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R422" s="186" t="s">
        <v>83</v>
      </c>
      <c r="AT422" s="194" t="s">
        <v>74</v>
      </c>
      <c r="AU422" s="194" t="s">
        <v>75</v>
      </c>
      <c r="AY422" s="186" t="s">
        <v>148</v>
      </c>
      <c r="BK422" s="195">
        <f>BK423+SUM(BK424:BK459)</f>
        <v>0</v>
      </c>
    </row>
    <row r="423" s="2" customFormat="1" ht="24.15" customHeight="1">
      <c r="A423" s="36"/>
      <c r="B423" s="166"/>
      <c r="C423" s="196" t="s">
        <v>929</v>
      </c>
      <c r="D423" s="196" t="s">
        <v>149</v>
      </c>
      <c r="E423" s="197" t="s">
        <v>930</v>
      </c>
      <c r="F423" s="198" t="s">
        <v>931</v>
      </c>
      <c r="G423" s="199" t="s">
        <v>152</v>
      </c>
      <c r="H423" s="200">
        <v>10</v>
      </c>
      <c r="I423" s="201"/>
      <c r="J423" s="200">
        <f>ROUND(I423*H423,3)</f>
        <v>0</v>
      </c>
      <c r="K423" s="202"/>
      <c r="L423" s="203"/>
      <c r="M423" s="204" t="s">
        <v>1</v>
      </c>
      <c r="N423" s="205" t="s">
        <v>41</v>
      </c>
      <c r="O423" s="80"/>
      <c r="P423" s="206">
        <f>O423*H423</f>
        <v>0</v>
      </c>
      <c r="Q423" s="206">
        <v>0</v>
      </c>
      <c r="R423" s="206">
        <f>Q423*H423</f>
        <v>0</v>
      </c>
      <c r="S423" s="206">
        <v>0</v>
      </c>
      <c r="T423" s="207">
        <f>S423*H423</f>
        <v>0</v>
      </c>
      <c r="U423" s="36"/>
      <c r="V423" s="36"/>
      <c r="W423" s="36"/>
      <c r="X423" s="36"/>
      <c r="Y423" s="36"/>
      <c r="Z423" s="36"/>
      <c r="AA423" s="36"/>
      <c r="AB423" s="36"/>
      <c r="AC423" s="36"/>
      <c r="AD423" s="36"/>
      <c r="AE423" s="36"/>
      <c r="AR423" s="208" t="s">
        <v>323</v>
      </c>
      <c r="AT423" s="208" t="s">
        <v>149</v>
      </c>
      <c r="AU423" s="208" t="s">
        <v>83</v>
      </c>
      <c r="AY423" s="15" t="s">
        <v>148</v>
      </c>
      <c r="BE423" s="126">
        <f>IF(N423="základná",J423,0)</f>
        <v>0</v>
      </c>
      <c r="BF423" s="126">
        <f>IF(N423="znížená",J423,0)</f>
        <v>0</v>
      </c>
      <c r="BG423" s="126">
        <f>IF(N423="zákl. prenesená",J423,0)</f>
        <v>0</v>
      </c>
      <c r="BH423" s="126">
        <f>IF(N423="zníž. prenesená",J423,0)</f>
        <v>0</v>
      </c>
      <c r="BI423" s="126">
        <f>IF(N423="nulová",J423,0)</f>
        <v>0</v>
      </c>
      <c r="BJ423" s="15" t="s">
        <v>127</v>
      </c>
      <c r="BK423" s="209">
        <f>ROUND(I423*H423,3)</f>
        <v>0</v>
      </c>
      <c r="BL423" s="15" t="s">
        <v>324</v>
      </c>
      <c r="BM423" s="208" t="s">
        <v>932</v>
      </c>
    </row>
    <row r="424" s="2" customFormat="1">
      <c r="A424" s="36"/>
      <c r="B424" s="37"/>
      <c r="C424" s="36"/>
      <c r="D424" s="210" t="s">
        <v>156</v>
      </c>
      <c r="E424" s="36"/>
      <c r="F424" s="211" t="s">
        <v>933</v>
      </c>
      <c r="G424" s="36"/>
      <c r="H424" s="36"/>
      <c r="I424" s="167"/>
      <c r="J424" s="36"/>
      <c r="K424" s="36"/>
      <c r="L424" s="37"/>
      <c r="M424" s="212"/>
      <c r="N424" s="213"/>
      <c r="O424" s="80"/>
      <c r="P424" s="80"/>
      <c r="Q424" s="80"/>
      <c r="R424" s="80"/>
      <c r="S424" s="80"/>
      <c r="T424" s="81"/>
      <c r="U424" s="36"/>
      <c r="V424" s="36"/>
      <c r="W424" s="36"/>
      <c r="X424" s="36"/>
      <c r="Y424" s="36"/>
      <c r="Z424" s="36"/>
      <c r="AA424" s="36"/>
      <c r="AB424" s="36"/>
      <c r="AC424" s="36"/>
      <c r="AD424" s="36"/>
      <c r="AE424" s="36"/>
      <c r="AT424" s="15" t="s">
        <v>156</v>
      </c>
      <c r="AU424" s="15" t="s">
        <v>83</v>
      </c>
    </row>
    <row r="425" s="2" customFormat="1" ht="24.15" customHeight="1">
      <c r="A425" s="36"/>
      <c r="B425" s="166"/>
      <c r="C425" s="196" t="s">
        <v>934</v>
      </c>
      <c r="D425" s="196" t="s">
        <v>149</v>
      </c>
      <c r="E425" s="197" t="s">
        <v>935</v>
      </c>
      <c r="F425" s="198" t="s">
        <v>936</v>
      </c>
      <c r="G425" s="199" t="s">
        <v>152</v>
      </c>
      <c r="H425" s="200">
        <v>10</v>
      </c>
      <c r="I425" s="201"/>
      <c r="J425" s="200">
        <f>ROUND(I425*H425,3)</f>
        <v>0</v>
      </c>
      <c r="K425" s="202"/>
      <c r="L425" s="203"/>
      <c r="M425" s="204" t="s">
        <v>1</v>
      </c>
      <c r="N425" s="205" t="s">
        <v>41</v>
      </c>
      <c r="O425" s="80"/>
      <c r="P425" s="206">
        <f>O425*H425</f>
        <v>0</v>
      </c>
      <c r="Q425" s="206">
        <v>0</v>
      </c>
      <c r="R425" s="206">
        <f>Q425*H425</f>
        <v>0</v>
      </c>
      <c r="S425" s="206">
        <v>0</v>
      </c>
      <c r="T425" s="207">
        <f>S425*H425</f>
        <v>0</v>
      </c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R425" s="208" t="s">
        <v>323</v>
      </c>
      <c r="AT425" s="208" t="s">
        <v>149</v>
      </c>
      <c r="AU425" s="208" t="s">
        <v>83</v>
      </c>
      <c r="AY425" s="15" t="s">
        <v>148</v>
      </c>
      <c r="BE425" s="126">
        <f>IF(N425="základná",J425,0)</f>
        <v>0</v>
      </c>
      <c r="BF425" s="126">
        <f>IF(N425="znížená",J425,0)</f>
        <v>0</v>
      </c>
      <c r="BG425" s="126">
        <f>IF(N425="zákl. prenesená",J425,0)</f>
        <v>0</v>
      </c>
      <c r="BH425" s="126">
        <f>IF(N425="zníž. prenesená",J425,0)</f>
        <v>0</v>
      </c>
      <c r="BI425" s="126">
        <f>IF(N425="nulová",J425,0)</f>
        <v>0</v>
      </c>
      <c r="BJ425" s="15" t="s">
        <v>127</v>
      </c>
      <c r="BK425" s="209">
        <f>ROUND(I425*H425,3)</f>
        <v>0</v>
      </c>
      <c r="BL425" s="15" t="s">
        <v>324</v>
      </c>
      <c r="BM425" s="208" t="s">
        <v>937</v>
      </c>
    </row>
    <row r="426" s="2" customFormat="1">
      <c r="A426" s="36"/>
      <c r="B426" s="37"/>
      <c r="C426" s="36"/>
      <c r="D426" s="210" t="s">
        <v>156</v>
      </c>
      <c r="E426" s="36"/>
      <c r="F426" s="211" t="s">
        <v>938</v>
      </c>
      <c r="G426" s="36"/>
      <c r="H426" s="36"/>
      <c r="I426" s="167"/>
      <c r="J426" s="36"/>
      <c r="K426" s="36"/>
      <c r="L426" s="37"/>
      <c r="M426" s="212"/>
      <c r="N426" s="213"/>
      <c r="O426" s="80"/>
      <c r="P426" s="80"/>
      <c r="Q426" s="80"/>
      <c r="R426" s="80"/>
      <c r="S426" s="80"/>
      <c r="T426" s="81"/>
      <c r="U426" s="36"/>
      <c r="V426" s="36"/>
      <c r="W426" s="36"/>
      <c r="X426" s="36"/>
      <c r="Y426" s="36"/>
      <c r="Z426" s="36"/>
      <c r="AA426" s="36"/>
      <c r="AB426" s="36"/>
      <c r="AC426" s="36"/>
      <c r="AD426" s="36"/>
      <c r="AE426" s="36"/>
      <c r="AT426" s="15" t="s">
        <v>156</v>
      </c>
      <c r="AU426" s="15" t="s">
        <v>83</v>
      </c>
    </row>
    <row r="427" s="2" customFormat="1" ht="24.15" customHeight="1">
      <c r="A427" s="36"/>
      <c r="B427" s="166"/>
      <c r="C427" s="196" t="s">
        <v>939</v>
      </c>
      <c r="D427" s="196" t="s">
        <v>149</v>
      </c>
      <c r="E427" s="197" t="s">
        <v>940</v>
      </c>
      <c r="F427" s="198" t="s">
        <v>941</v>
      </c>
      <c r="G427" s="199" t="s">
        <v>152</v>
      </c>
      <c r="H427" s="200">
        <v>50</v>
      </c>
      <c r="I427" s="201"/>
      <c r="J427" s="200">
        <f>ROUND(I427*H427,3)</f>
        <v>0</v>
      </c>
      <c r="K427" s="202"/>
      <c r="L427" s="203"/>
      <c r="M427" s="204" t="s">
        <v>1</v>
      </c>
      <c r="N427" s="205" t="s">
        <v>41</v>
      </c>
      <c r="O427" s="80"/>
      <c r="P427" s="206">
        <f>O427*H427</f>
        <v>0</v>
      </c>
      <c r="Q427" s="206">
        <v>0</v>
      </c>
      <c r="R427" s="206">
        <f>Q427*H427</f>
        <v>0</v>
      </c>
      <c r="S427" s="206">
        <v>0</v>
      </c>
      <c r="T427" s="207">
        <f>S427*H427</f>
        <v>0</v>
      </c>
      <c r="U427" s="36"/>
      <c r="V427" s="36"/>
      <c r="W427" s="36"/>
      <c r="X427" s="36"/>
      <c r="Y427" s="36"/>
      <c r="Z427" s="36"/>
      <c r="AA427" s="36"/>
      <c r="AB427" s="36"/>
      <c r="AC427" s="36"/>
      <c r="AD427" s="36"/>
      <c r="AE427" s="36"/>
      <c r="AR427" s="208" t="s">
        <v>323</v>
      </c>
      <c r="AT427" s="208" t="s">
        <v>149</v>
      </c>
      <c r="AU427" s="208" t="s">
        <v>83</v>
      </c>
      <c r="AY427" s="15" t="s">
        <v>148</v>
      </c>
      <c r="BE427" s="126">
        <f>IF(N427="základná",J427,0)</f>
        <v>0</v>
      </c>
      <c r="BF427" s="126">
        <f>IF(N427="znížená",J427,0)</f>
        <v>0</v>
      </c>
      <c r="BG427" s="126">
        <f>IF(N427="zákl. prenesená",J427,0)</f>
        <v>0</v>
      </c>
      <c r="BH427" s="126">
        <f>IF(N427="zníž. prenesená",J427,0)</f>
        <v>0</v>
      </c>
      <c r="BI427" s="126">
        <f>IF(N427="nulová",J427,0)</f>
        <v>0</v>
      </c>
      <c r="BJ427" s="15" t="s">
        <v>127</v>
      </c>
      <c r="BK427" s="209">
        <f>ROUND(I427*H427,3)</f>
        <v>0</v>
      </c>
      <c r="BL427" s="15" t="s">
        <v>324</v>
      </c>
      <c r="BM427" s="208" t="s">
        <v>942</v>
      </c>
    </row>
    <row r="428" s="2" customFormat="1">
      <c r="A428" s="36"/>
      <c r="B428" s="37"/>
      <c r="C428" s="36"/>
      <c r="D428" s="210" t="s">
        <v>156</v>
      </c>
      <c r="E428" s="36"/>
      <c r="F428" s="211" t="s">
        <v>943</v>
      </c>
      <c r="G428" s="36"/>
      <c r="H428" s="36"/>
      <c r="I428" s="167"/>
      <c r="J428" s="36"/>
      <c r="K428" s="36"/>
      <c r="L428" s="37"/>
      <c r="M428" s="212"/>
      <c r="N428" s="213"/>
      <c r="O428" s="80"/>
      <c r="P428" s="80"/>
      <c r="Q428" s="80"/>
      <c r="R428" s="80"/>
      <c r="S428" s="80"/>
      <c r="T428" s="81"/>
      <c r="U428" s="36"/>
      <c r="V428" s="36"/>
      <c r="W428" s="36"/>
      <c r="X428" s="36"/>
      <c r="Y428" s="36"/>
      <c r="Z428" s="36"/>
      <c r="AA428" s="36"/>
      <c r="AB428" s="36"/>
      <c r="AC428" s="36"/>
      <c r="AD428" s="36"/>
      <c r="AE428" s="36"/>
      <c r="AT428" s="15" t="s">
        <v>156</v>
      </c>
      <c r="AU428" s="15" t="s">
        <v>83</v>
      </c>
    </row>
    <row r="429" s="2" customFormat="1" ht="24.15" customHeight="1">
      <c r="A429" s="36"/>
      <c r="B429" s="166"/>
      <c r="C429" s="196" t="s">
        <v>944</v>
      </c>
      <c r="D429" s="196" t="s">
        <v>149</v>
      </c>
      <c r="E429" s="197" t="s">
        <v>945</v>
      </c>
      <c r="F429" s="198" t="s">
        <v>946</v>
      </c>
      <c r="G429" s="199" t="s">
        <v>152</v>
      </c>
      <c r="H429" s="200">
        <v>25</v>
      </c>
      <c r="I429" s="201"/>
      <c r="J429" s="200">
        <f>ROUND(I429*H429,3)</f>
        <v>0</v>
      </c>
      <c r="K429" s="202"/>
      <c r="L429" s="203"/>
      <c r="M429" s="204" t="s">
        <v>1</v>
      </c>
      <c r="N429" s="205" t="s">
        <v>41</v>
      </c>
      <c r="O429" s="80"/>
      <c r="P429" s="206">
        <f>O429*H429</f>
        <v>0</v>
      </c>
      <c r="Q429" s="206">
        <v>0</v>
      </c>
      <c r="R429" s="206">
        <f>Q429*H429</f>
        <v>0</v>
      </c>
      <c r="S429" s="206">
        <v>0</v>
      </c>
      <c r="T429" s="207">
        <f>S429*H429</f>
        <v>0</v>
      </c>
      <c r="U429" s="36"/>
      <c r="V429" s="36"/>
      <c r="W429" s="36"/>
      <c r="X429" s="36"/>
      <c r="Y429" s="36"/>
      <c r="Z429" s="36"/>
      <c r="AA429" s="36"/>
      <c r="AB429" s="36"/>
      <c r="AC429" s="36"/>
      <c r="AD429" s="36"/>
      <c r="AE429" s="36"/>
      <c r="AR429" s="208" t="s">
        <v>323</v>
      </c>
      <c r="AT429" s="208" t="s">
        <v>149</v>
      </c>
      <c r="AU429" s="208" t="s">
        <v>83</v>
      </c>
      <c r="AY429" s="15" t="s">
        <v>148</v>
      </c>
      <c r="BE429" s="126">
        <f>IF(N429="základná",J429,0)</f>
        <v>0</v>
      </c>
      <c r="BF429" s="126">
        <f>IF(N429="znížená",J429,0)</f>
        <v>0</v>
      </c>
      <c r="BG429" s="126">
        <f>IF(N429="zákl. prenesená",J429,0)</f>
        <v>0</v>
      </c>
      <c r="BH429" s="126">
        <f>IF(N429="zníž. prenesená",J429,0)</f>
        <v>0</v>
      </c>
      <c r="BI429" s="126">
        <f>IF(N429="nulová",J429,0)</f>
        <v>0</v>
      </c>
      <c r="BJ429" s="15" t="s">
        <v>127</v>
      </c>
      <c r="BK429" s="209">
        <f>ROUND(I429*H429,3)</f>
        <v>0</v>
      </c>
      <c r="BL429" s="15" t="s">
        <v>324</v>
      </c>
      <c r="BM429" s="208" t="s">
        <v>947</v>
      </c>
    </row>
    <row r="430" s="2" customFormat="1">
      <c r="A430" s="36"/>
      <c r="B430" s="37"/>
      <c r="C430" s="36"/>
      <c r="D430" s="210" t="s">
        <v>156</v>
      </c>
      <c r="E430" s="36"/>
      <c r="F430" s="211" t="s">
        <v>948</v>
      </c>
      <c r="G430" s="36"/>
      <c r="H430" s="36"/>
      <c r="I430" s="167"/>
      <c r="J430" s="36"/>
      <c r="K430" s="36"/>
      <c r="L430" s="37"/>
      <c r="M430" s="212"/>
      <c r="N430" s="213"/>
      <c r="O430" s="80"/>
      <c r="P430" s="80"/>
      <c r="Q430" s="80"/>
      <c r="R430" s="80"/>
      <c r="S430" s="80"/>
      <c r="T430" s="81"/>
      <c r="U430" s="36"/>
      <c r="V430" s="36"/>
      <c r="W430" s="36"/>
      <c r="X430" s="36"/>
      <c r="Y430" s="36"/>
      <c r="Z430" s="36"/>
      <c r="AA430" s="36"/>
      <c r="AB430" s="36"/>
      <c r="AC430" s="36"/>
      <c r="AD430" s="36"/>
      <c r="AE430" s="36"/>
      <c r="AT430" s="15" t="s">
        <v>156</v>
      </c>
      <c r="AU430" s="15" t="s">
        <v>83</v>
      </c>
    </row>
    <row r="431" s="2" customFormat="1" ht="33" customHeight="1">
      <c r="A431" s="36"/>
      <c r="B431" s="166"/>
      <c r="C431" s="196" t="s">
        <v>949</v>
      </c>
      <c r="D431" s="196" t="s">
        <v>149</v>
      </c>
      <c r="E431" s="197" t="s">
        <v>950</v>
      </c>
      <c r="F431" s="198" t="s">
        <v>951</v>
      </c>
      <c r="G431" s="199" t="s">
        <v>152</v>
      </c>
      <c r="H431" s="200">
        <v>20</v>
      </c>
      <c r="I431" s="201"/>
      <c r="J431" s="200">
        <f>ROUND(I431*H431,3)</f>
        <v>0</v>
      </c>
      <c r="K431" s="202"/>
      <c r="L431" s="203"/>
      <c r="M431" s="204" t="s">
        <v>1</v>
      </c>
      <c r="N431" s="205" t="s">
        <v>41</v>
      </c>
      <c r="O431" s="80"/>
      <c r="P431" s="206">
        <f>O431*H431</f>
        <v>0</v>
      </c>
      <c r="Q431" s="206">
        <v>0</v>
      </c>
      <c r="R431" s="206">
        <f>Q431*H431</f>
        <v>0</v>
      </c>
      <c r="S431" s="206">
        <v>0</v>
      </c>
      <c r="T431" s="207">
        <f>S431*H431</f>
        <v>0</v>
      </c>
      <c r="U431" s="36"/>
      <c r="V431" s="36"/>
      <c r="W431" s="36"/>
      <c r="X431" s="36"/>
      <c r="Y431" s="36"/>
      <c r="Z431" s="36"/>
      <c r="AA431" s="36"/>
      <c r="AB431" s="36"/>
      <c r="AC431" s="36"/>
      <c r="AD431" s="36"/>
      <c r="AE431" s="36"/>
      <c r="AR431" s="208" t="s">
        <v>323</v>
      </c>
      <c r="AT431" s="208" t="s">
        <v>149</v>
      </c>
      <c r="AU431" s="208" t="s">
        <v>83</v>
      </c>
      <c r="AY431" s="15" t="s">
        <v>148</v>
      </c>
      <c r="BE431" s="126">
        <f>IF(N431="základná",J431,0)</f>
        <v>0</v>
      </c>
      <c r="BF431" s="126">
        <f>IF(N431="znížená",J431,0)</f>
        <v>0</v>
      </c>
      <c r="BG431" s="126">
        <f>IF(N431="zákl. prenesená",J431,0)</f>
        <v>0</v>
      </c>
      <c r="BH431" s="126">
        <f>IF(N431="zníž. prenesená",J431,0)</f>
        <v>0</v>
      </c>
      <c r="BI431" s="126">
        <f>IF(N431="nulová",J431,0)</f>
        <v>0</v>
      </c>
      <c r="BJ431" s="15" t="s">
        <v>127</v>
      </c>
      <c r="BK431" s="209">
        <f>ROUND(I431*H431,3)</f>
        <v>0</v>
      </c>
      <c r="BL431" s="15" t="s">
        <v>324</v>
      </c>
      <c r="BM431" s="208" t="s">
        <v>952</v>
      </c>
    </row>
    <row r="432" s="2" customFormat="1">
      <c r="A432" s="36"/>
      <c r="B432" s="37"/>
      <c r="C432" s="36"/>
      <c r="D432" s="210" t="s">
        <v>156</v>
      </c>
      <c r="E432" s="36"/>
      <c r="F432" s="211" t="s">
        <v>953</v>
      </c>
      <c r="G432" s="36"/>
      <c r="H432" s="36"/>
      <c r="I432" s="167"/>
      <c r="J432" s="36"/>
      <c r="K432" s="36"/>
      <c r="L432" s="37"/>
      <c r="M432" s="212"/>
      <c r="N432" s="213"/>
      <c r="O432" s="80"/>
      <c r="P432" s="80"/>
      <c r="Q432" s="80"/>
      <c r="R432" s="80"/>
      <c r="S432" s="80"/>
      <c r="T432" s="81"/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T432" s="15" t="s">
        <v>156</v>
      </c>
      <c r="AU432" s="15" t="s">
        <v>83</v>
      </c>
    </row>
    <row r="433" s="2" customFormat="1" ht="33" customHeight="1">
      <c r="A433" s="36"/>
      <c r="B433" s="166"/>
      <c r="C433" s="196" t="s">
        <v>954</v>
      </c>
      <c r="D433" s="196" t="s">
        <v>149</v>
      </c>
      <c r="E433" s="197" t="s">
        <v>955</v>
      </c>
      <c r="F433" s="198" t="s">
        <v>956</v>
      </c>
      <c r="G433" s="199" t="s">
        <v>152</v>
      </c>
      <c r="H433" s="200">
        <v>200</v>
      </c>
      <c r="I433" s="201"/>
      <c r="J433" s="200">
        <f>ROUND(I433*H433,3)</f>
        <v>0</v>
      </c>
      <c r="K433" s="202"/>
      <c r="L433" s="203"/>
      <c r="M433" s="204" t="s">
        <v>1</v>
      </c>
      <c r="N433" s="205" t="s">
        <v>41</v>
      </c>
      <c r="O433" s="80"/>
      <c r="P433" s="206">
        <f>O433*H433</f>
        <v>0</v>
      </c>
      <c r="Q433" s="206">
        <v>0</v>
      </c>
      <c r="R433" s="206">
        <f>Q433*H433</f>
        <v>0</v>
      </c>
      <c r="S433" s="206">
        <v>0</v>
      </c>
      <c r="T433" s="207">
        <f>S433*H433</f>
        <v>0</v>
      </c>
      <c r="U433" s="36"/>
      <c r="V433" s="36"/>
      <c r="W433" s="36"/>
      <c r="X433" s="36"/>
      <c r="Y433" s="36"/>
      <c r="Z433" s="36"/>
      <c r="AA433" s="36"/>
      <c r="AB433" s="36"/>
      <c r="AC433" s="36"/>
      <c r="AD433" s="36"/>
      <c r="AE433" s="36"/>
      <c r="AR433" s="208" t="s">
        <v>323</v>
      </c>
      <c r="AT433" s="208" t="s">
        <v>149</v>
      </c>
      <c r="AU433" s="208" t="s">
        <v>83</v>
      </c>
      <c r="AY433" s="15" t="s">
        <v>148</v>
      </c>
      <c r="BE433" s="126">
        <f>IF(N433="základná",J433,0)</f>
        <v>0</v>
      </c>
      <c r="BF433" s="126">
        <f>IF(N433="znížená",J433,0)</f>
        <v>0</v>
      </c>
      <c r="BG433" s="126">
        <f>IF(N433="zákl. prenesená",J433,0)</f>
        <v>0</v>
      </c>
      <c r="BH433" s="126">
        <f>IF(N433="zníž. prenesená",J433,0)</f>
        <v>0</v>
      </c>
      <c r="BI433" s="126">
        <f>IF(N433="nulová",J433,0)</f>
        <v>0</v>
      </c>
      <c r="BJ433" s="15" t="s">
        <v>127</v>
      </c>
      <c r="BK433" s="209">
        <f>ROUND(I433*H433,3)</f>
        <v>0</v>
      </c>
      <c r="BL433" s="15" t="s">
        <v>324</v>
      </c>
      <c r="BM433" s="208" t="s">
        <v>957</v>
      </c>
    </row>
    <row r="434" s="2" customFormat="1">
      <c r="A434" s="36"/>
      <c r="B434" s="37"/>
      <c r="C434" s="36"/>
      <c r="D434" s="210" t="s">
        <v>156</v>
      </c>
      <c r="E434" s="36"/>
      <c r="F434" s="211" t="s">
        <v>958</v>
      </c>
      <c r="G434" s="36"/>
      <c r="H434" s="36"/>
      <c r="I434" s="167"/>
      <c r="J434" s="36"/>
      <c r="K434" s="36"/>
      <c r="L434" s="37"/>
      <c r="M434" s="212"/>
      <c r="N434" s="213"/>
      <c r="O434" s="80"/>
      <c r="P434" s="80"/>
      <c r="Q434" s="80"/>
      <c r="R434" s="80"/>
      <c r="S434" s="80"/>
      <c r="T434" s="81"/>
      <c r="U434" s="36"/>
      <c r="V434" s="36"/>
      <c r="W434" s="36"/>
      <c r="X434" s="36"/>
      <c r="Y434" s="36"/>
      <c r="Z434" s="36"/>
      <c r="AA434" s="36"/>
      <c r="AB434" s="36"/>
      <c r="AC434" s="36"/>
      <c r="AD434" s="36"/>
      <c r="AE434" s="36"/>
      <c r="AT434" s="15" t="s">
        <v>156</v>
      </c>
      <c r="AU434" s="15" t="s">
        <v>83</v>
      </c>
    </row>
    <row r="435" s="2" customFormat="1" ht="37.8" customHeight="1">
      <c r="A435" s="36"/>
      <c r="B435" s="166"/>
      <c r="C435" s="196" t="s">
        <v>959</v>
      </c>
      <c r="D435" s="196" t="s">
        <v>149</v>
      </c>
      <c r="E435" s="197" t="s">
        <v>960</v>
      </c>
      <c r="F435" s="198" t="s">
        <v>961</v>
      </c>
      <c r="G435" s="199" t="s">
        <v>152</v>
      </c>
      <c r="H435" s="200">
        <v>150</v>
      </c>
      <c r="I435" s="201"/>
      <c r="J435" s="200">
        <f>ROUND(I435*H435,3)</f>
        <v>0</v>
      </c>
      <c r="K435" s="202"/>
      <c r="L435" s="203"/>
      <c r="M435" s="204" t="s">
        <v>1</v>
      </c>
      <c r="N435" s="205" t="s">
        <v>41</v>
      </c>
      <c r="O435" s="80"/>
      <c r="P435" s="206">
        <f>O435*H435</f>
        <v>0</v>
      </c>
      <c r="Q435" s="206">
        <v>0</v>
      </c>
      <c r="R435" s="206">
        <f>Q435*H435</f>
        <v>0</v>
      </c>
      <c r="S435" s="206">
        <v>0</v>
      </c>
      <c r="T435" s="207">
        <f>S435*H435</f>
        <v>0</v>
      </c>
      <c r="U435" s="36"/>
      <c r="V435" s="36"/>
      <c r="W435" s="36"/>
      <c r="X435" s="36"/>
      <c r="Y435" s="36"/>
      <c r="Z435" s="36"/>
      <c r="AA435" s="36"/>
      <c r="AB435" s="36"/>
      <c r="AC435" s="36"/>
      <c r="AD435" s="36"/>
      <c r="AE435" s="36"/>
      <c r="AR435" s="208" t="s">
        <v>323</v>
      </c>
      <c r="AT435" s="208" t="s">
        <v>149</v>
      </c>
      <c r="AU435" s="208" t="s">
        <v>83</v>
      </c>
      <c r="AY435" s="15" t="s">
        <v>148</v>
      </c>
      <c r="BE435" s="126">
        <f>IF(N435="základná",J435,0)</f>
        <v>0</v>
      </c>
      <c r="BF435" s="126">
        <f>IF(N435="znížená",J435,0)</f>
        <v>0</v>
      </c>
      <c r="BG435" s="126">
        <f>IF(N435="zákl. prenesená",J435,0)</f>
        <v>0</v>
      </c>
      <c r="BH435" s="126">
        <f>IF(N435="zníž. prenesená",J435,0)</f>
        <v>0</v>
      </c>
      <c r="BI435" s="126">
        <f>IF(N435="nulová",J435,0)</f>
        <v>0</v>
      </c>
      <c r="BJ435" s="15" t="s">
        <v>127</v>
      </c>
      <c r="BK435" s="209">
        <f>ROUND(I435*H435,3)</f>
        <v>0</v>
      </c>
      <c r="BL435" s="15" t="s">
        <v>324</v>
      </c>
      <c r="BM435" s="208" t="s">
        <v>962</v>
      </c>
    </row>
    <row r="436" s="2" customFormat="1">
      <c r="A436" s="36"/>
      <c r="B436" s="37"/>
      <c r="C436" s="36"/>
      <c r="D436" s="210" t="s">
        <v>156</v>
      </c>
      <c r="E436" s="36"/>
      <c r="F436" s="211" t="s">
        <v>963</v>
      </c>
      <c r="G436" s="36"/>
      <c r="H436" s="36"/>
      <c r="I436" s="167"/>
      <c r="J436" s="36"/>
      <c r="K436" s="36"/>
      <c r="L436" s="37"/>
      <c r="M436" s="212"/>
      <c r="N436" s="213"/>
      <c r="O436" s="80"/>
      <c r="P436" s="80"/>
      <c r="Q436" s="80"/>
      <c r="R436" s="80"/>
      <c r="S436" s="80"/>
      <c r="T436" s="81"/>
      <c r="U436" s="36"/>
      <c r="V436" s="36"/>
      <c r="W436" s="36"/>
      <c r="X436" s="36"/>
      <c r="Y436" s="36"/>
      <c r="Z436" s="36"/>
      <c r="AA436" s="36"/>
      <c r="AB436" s="36"/>
      <c r="AC436" s="36"/>
      <c r="AD436" s="36"/>
      <c r="AE436" s="36"/>
      <c r="AT436" s="15" t="s">
        <v>156</v>
      </c>
      <c r="AU436" s="15" t="s">
        <v>83</v>
      </c>
    </row>
    <row r="437" s="2" customFormat="1" ht="37.8" customHeight="1">
      <c r="A437" s="36"/>
      <c r="B437" s="166"/>
      <c r="C437" s="196" t="s">
        <v>964</v>
      </c>
      <c r="D437" s="196" t="s">
        <v>149</v>
      </c>
      <c r="E437" s="197" t="s">
        <v>965</v>
      </c>
      <c r="F437" s="198" t="s">
        <v>966</v>
      </c>
      <c r="G437" s="199" t="s">
        <v>152</v>
      </c>
      <c r="H437" s="200">
        <v>100</v>
      </c>
      <c r="I437" s="201"/>
      <c r="J437" s="200">
        <f>ROUND(I437*H437,3)</f>
        <v>0</v>
      </c>
      <c r="K437" s="202"/>
      <c r="L437" s="203"/>
      <c r="M437" s="204" t="s">
        <v>1</v>
      </c>
      <c r="N437" s="205" t="s">
        <v>41</v>
      </c>
      <c r="O437" s="80"/>
      <c r="P437" s="206">
        <f>O437*H437</f>
        <v>0</v>
      </c>
      <c r="Q437" s="206">
        <v>0</v>
      </c>
      <c r="R437" s="206">
        <f>Q437*H437</f>
        <v>0</v>
      </c>
      <c r="S437" s="206">
        <v>0</v>
      </c>
      <c r="T437" s="207">
        <f>S437*H437</f>
        <v>0</v>
      </c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R437" s="208" t="s">
        <v>323</v>
      </c>
      <c r="AT437" s="208" t="s">
        <v>149</v>
      </c>
      <c r="AU437" s="208" t="s">
        <v>83</v>
      </c>
      <c r="AY437" s="15" t="s">
        <v>148</v>
      </c>
      <c r="BE437" s="126">
        <f>IF(N437="základná",J437,0)</f>
        <v>0</v>
      </c>
      <c r="BF437" s="126">
        <f>IF(N437="znížená",J437,0)</f>
        <v>0</v>
      </c>
      <c r="BG437" s="126">
        <f>IF(N437="zákl. prenesená",J437,0)</f>
        <v>0</v>
      </c>
      <c r="BH437" s="126">
        <f>IF(N437="zníž. prenesená",J437,0)</f>
        <v>0</v>
      </c>
      <c r="BI437" s="126">
        <f>IF(N437="nulová",J437,0)</f>
        <v>0</v>
      </c>
      <c r="BJ437" s="15" t="s">
        <v>127</v>
      </c>
      <c r="BK437" s="209">
        <f>ROUND(I437*H437,3)</f>
        <v>0</v>
      </c>
      <c r="BL437" s="15" t="s">
        <v>324</v>
      </c>
      <c r="BM437" s="208" t="s">
        <v>967</v>
      </c>
    </row>
    <row r="438" s="2" customFormat="1">
      <c r="A438" s="36"/>
      <c r="B438" s="37"/>
      <c r="C438" s="36"/>
      <c r="D438" s="210" t="s">
        <v>156</v>
      </c>
      <c r="E438" s="36"/>
      <c r="F438" s="211" t="s">
        <v>968</v>
      </c>
      <c r="G438" s="36"/>
      <c r="H438" s="36"/>
      <c r="I438" s="167"/>
      <c r="J438" s="36"/>
      <c r="K438" s="36"/>
      <c r="L438" s="37"/>
      <c r="M438" s="212"/>
      <c r="N438" s="213"/>
      <c r="O438" s="80"/>
      <c r="P438" s="80"/>
      <c r="Q438" s="80"/>
      <c r="R438" s="80"/>
      <c r="S438" s="80"/>
      <c r="T438" s="81"/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T438" s="15" t="s">
        <v>156</v>
      </c>
      <c r="AU438" s="15" t="s">
        <v>83</v>
      </c>
    </row>
    <row r="439" s="2" customFormat="1" ht="16.5" customHeight="1">
      <c r="A439" s="36"/>
      <c r="B439" s="166"/>
      <c r="C439" s="196" t="s">
        <v>969</v>
      </c>
      <c r="D439" s="196" t="s">
        <v>149</v>
      </c>
      <c r="E439" s="197" t="s">
        <v>970</v>
      </c>
      <c r="F439" s="198" t="s">
        <v>971</v>
      </c>
      <c r="G439" s="199" t="s">
        <v>152</v>
      </c>
      <c r="H439" s="200">
        <v>1</v>
      </c>
      <c r="I439" s="201"/>
      <c r="J439" s="200">
        <f>ROUND(I439*H439,3)</f>
        <v>0</v>
      </c>
      <c r="K439" s="202"/>
      <c r="L439" s="203"/>
      <c r="M439" s="204" t="s">
        <v>1</v>
      </c>
      <c r="N439" s="205" t="s">
        <v>41</v>
      </c>
      <c r="O439" s="80"/>
      <c r="P439" s="206">
        <f>O439*H439</f>
        <v>0</v>
      </c>
      <c r="Q439" s="206">
        <v>0</v>
      </c>
      <c r="R439" s="206">
        <f>Q439*H439</f>
        <v>0</v>
      </c>
      <c r="S439" s="206">
        <v>0</v>
      </c>
      <c r="T439" s="207">
        <f>S439*H439</f>
        <v>0</v>
      </c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R439" s="208" t="s">
        <v>323</v>
      </c>
      <c r="AT439" s="208" t="s">
        <v>149</v>
      </c>
      <c r="AU439" s="208" t="s">
        <v>83</v>
      </c>
      <c r="AY439" s="15" t="s">
        <v>148</v>
      </c>
      <c r="BE439" s="126">
        <f>IF(N439="základná",J439,0)</f>
        <v>0</v>
      </c>
      <c r="BF439" s="126">
        <f>IF(N439="znížená",J439,0)</f>
        <v>0</v>
      </c>
      <c r="BG439" s="126">
        <f>IF(N439="zákl. prenesená",J439,0)</f>
        <v>0</v>
      </c>
      <c r="BH439" s="126">
        <f>IF(N439="zníž. prenesená",J439,0)</f>
        <v>0</v>
      </c>
      <c r="BI439" s="126">
        <f>IF(N439="nulová",J439,0)</f>
        <v>0</v>
      </c>
      <c r="BJ439" s="15" t="s">
        <v>127</v>
      </c>
      <c r="BK439" s="209">
        <f>ROUND(I439*H439,3)</f>
        <v>0</v>
      </c>
      <c r="BL439" s="15" t="s">
        <v>324</v>
      </c>
      <c r="BM439" s="208" t="s">
        <v>972</v>
      </c>
    </row>
    <row r="440" s="2" customFormat="1">
      <c r="A440" s="36"/>
      <c r="B440" s="37"/>
      <c r="C440" s="36"/>
      <c r="D440" s="210" t="s">
        <v>156</v>
      </c>
      <c r="E440" s="36"/>
      <c r="F440" s="211" t="s">
        <v>973</v>
      </c>
      <c r="G440" s="36"/>
      <c r="H440" s="36"/>
      <c r="I440" s="167"/>
      <c r="J440" s="36"/>
      <c r="K440" s="36"/>
      <c r="L440" s="37"/>
      <c r="M440" s="212"/>
      <c r="N440" s="213"/>
      <c r="O440" s="80"/>
      <c r="P440" s="80"/>
      <c r="Q440" s="80"/>
      <c r="R440" s="80"/>
      <c r="S440" s="80"/>
      <c r="T440" s="81"/>
      <c r="U440" s="36"/>
      <c r="V440" s="36"/>
      <c r="W440" s="36"/>
      <c r="X440" s="36"/>
      <c r="Y440" s="36"/>
      <c r="Z440" s="36"/>
      <c r="AA440" s="36"/>
      <c r="AB440" s="36"/>
      <c r="AC440" s="36"/>
      <c r="AD440" s="36"/>
      <c r="AE440" s="36"/>
      <c r="AT440" s="15" t="s">
        <v>156</v>
      </c>
      <c r="AU440" s="15" t="s">
        <v>83</v>
      </c>
    </row>
    <row r="441" s="2" customFormat="1" ht="24.15" customHeight="1">
      <c r="A441" s="36"/>
      <c r="B441" s="166"/>
      <c r="C441" s="196" t="s">
        <v>974</v>
      </c>
      <c r="D441" s="196" t="s">
        <v>149</v>
      </c>
      <c r="E441" s="197" t="s">
        <v>975</v>
      </c>
      <c r="F441" s="198" t="s">
        <v>976</v>
      </c>
      <c r="G441" s="199" t="s">
        <v>152</v>
      </c>
      <c r="H441" s="200">
        <v>10</v>
      </c>
      <c r="I441" s="201"/>
      <c r="J441" s="200">
        <f>ROUND(I441*H441,3)</f>
        <v>0</v>
      </c>
      <c r="K441" s="202"/>
      <c r="L441" s="203"/>
      <c r="M441" s="204" t="s">
        <v>1</v>
      </c>
      <c r="N441" s="205" t="s">
        <v>41</v>
      </c>
      <c r="O441" s="80"/>
      <c r="P441" s="206">
        <f>O441*H441</f>
        <v>0</v>
      </c>
      <c r="Q441" s="206">
        <v>0</v>
      </c>
      <c r="R441" s="206">
        <f>Q441*H441</f>
        <v>0</v>
      </c>
      <c r="S441" s="206">
        <v>0</v>
      </c>
      <c r="T441" s="207">
        <f>S441*H441</f>
        <v>0</v>
      </c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R441" s="208" t="s">
        <v>323</v>
      </c>
      <c r="AT441" s="208" t="s">
        <v>149</v>
      </c>
      <c r="AU441" s="208" t="s">
        <v>83</v>
      </c>
      <c r="AY441" s="15" t="s">
        <v>148</v>
      </c>
      <c r="BE441" s="126">
        <f>IF(N441="základná",J441,0)</f>
        <v>0</v>
      </c>
      <c r="BF441" s="126">
        <f>IF(N441="znížená",J441,0)</f>
        <v>0</v>
      </c>
      <c r="BG441" s="126">
        <f>IF(N441="zákl. prenesená",J441,0)</f>
        <v>0</v>
      </c>
      <c r="BH441" s="126">
        <f>IF(N441="zníž. prenesená",J441,0)</f>
        <v>0</v>
      </c>
      <c r="BI441" s="126">
        <f>IF(N441="nulová",J441,0)</f>
        <v>0</v>
      </c>
      <c r="BJ441" s="15" t="s">
        <v>127</v>
      </c>
      <c r="BK441" s="209">
        <f>ROUND(I441*H441,3)</f>
        <v>0</v>
      </c>
      <c r="BL441" s="15" t="s">
        <v>324</v>
      </c>
      <c r="BM441" s="208" t="s">
        <v>977</v>
      </c>
    </row>
    <row r="442" s="2" customFormat="1">
      <c r="A442" s="36"/>
      <c r="B442" s="37"/>
      <c r="C442" s="36"/>
      <c r="D442" s="210" t="s">
        <v>156</v>
      </c>
      <c r="E442" s="36"/>
      <c r="F442" s="211" t="s">
        <v>978</v>
      </c>
      <c r="G442" s="36"/>
      <c r="H442" s="36"/>
      <c r="I442" s="167"/>
      <c r="J442" s="36"/>
      <c r="K442" s="36"/>
      <c r="L442" s="37"/>
      <c r="M442" s="212"/>
      <c r="N442" s="213"/>
      <c r="O442" s="80"/>
      <c r="P442" s="80"/>
      <c r="Q442" s="80"/>
      <c r="R442" s="80"/>
      <c r="S442" s="80"/>
      <c r="T442" s="81"/>
      <c r="U442" s="36"/>
      <c r="V442" s="36"/>
      <c r="W442" s="36"/>
      <c r="X442" s="36"/>
      <c r="Y442" s="36"/>
      <c r="Z442" s="36"/>
      <c r="AA442" s="36"/>
      <c r="AB442" s="36"/>
      <c r="AC442" s="36"/>
      <c r="AD442" s="36"/>
      <c r="AE442" s="36"/>
      <c r="AT442" s="15" t="s">
        <v>156</v>
      </c>
      <c r="AU442" s="15" t="s">
        <v>83</v>
      </c>
    </row>
    <row r="443" s="2" customFormat="1" ht="21.75" customHeight="1">
      <c r="A443" s="36"/>
      <c r="B443" s="166"/>
      <c r="C443" s="196" t="s">
        <v>979</v>
      </c>
      <c r="D443" s="196" t="s">
        <v>149</v>
      </c>
      <c r="E443" s="197" t="s">
        <v>980</v>
      </c>
      <c r="F443" s="198" t="s">
        <v>981</v>
      </c>
      <c r="G443" s="199" t="s">
        <v>152</v>
      </c>
      <c r="H443" s="200">
        <v>10</v>
      </c>
      <c r="I443" s="201"/>
      <c r="J443" s="200">
        <f>ROUND(I443*H443,3)</f>
        <v>0</v>
      </c>
      <c r="K443" s="202"/>
      <c r="L443" s="203"/>
      <c r="M443" s="204" t="s">
        <v>1</v>
      </c>
      <c r="N443" s="205" t="s">
        <v>41</v>
      </c>
      <c r="O443" s="80"/>
      <c r="P443" s="206">
        <f>O443*H443</f>
        <v>0</v>
      </c>
      <c r="Q443" s="206">
        <v>0</v>
      </c>
      <c r="R443" s="206">
        <f>Q443*H443</f>
        <v>0</v>
      </c>
      <c r="S443" s="206">
        <v>0</v>
      </c>
      <c r="T443" s="207">
        <f>S443*H443</f>
        <v>0</v>
      </c>
      <c r="U443" s="36"/>
      <c r="V443" s="36"/>
      <c r="W443" s="36"/>
      <c r="X443" s="36"/>
      <c r="Y443" s="36"/>
      <c r="Z443" s="36"/>
      <c r="AA443" s="36"/>
      <c r="AB443" s="36"/>
      <c r="AC443" s="36"/>
      <c r="AD443" s="36"/>
      <c r="AE443" s="36"/>
      <c r="AR443" s="208" t="s">
        <v>323</v>
      </c>
      <c r="AT443" s="208" t="s">
        <v>149</v>
      </c>
      <c r="AU443" s="208" t="s">
        <v>83</v>
      </c>
      <c r="AY443" s="15" t="s">
        <v>148</v>
      </c>
      <c r="BE443" s="126">
        <f>IF(N443="základná",J443,0)</f>
        <v>0</v>
      </c>
      <c r="BF443" s="126">
        <f>IF(N443="znížená",J443,0)</f>
        <v>0</v>
      </c>
      <c r="BG443" s="126">
        <f>IF(N443="zákl. prenesená",J443,0)</f>
        <v>0</v>
      </c>
      <c r="BH443" s="126">
        <f>IF(N443="zníž. prenesená",J443,0)</f>
        <v>0</v>
      </c>
      <c r="BI443" s="126">
        <f>IF(N443="nulová",J443,0)</f>
        <v>0</v>
      </c>
      <c r="BJ443" s="15" t="s">
        <v>127</v>
      </c>
      <c r="BK443" s="209">
        <f>ROUND(I443*H443,3)</f>
        <v>0</v>
      </c>
      <c r="BL443" s="15" t="s">
        <v>324</v>
      </c>
      <c r="BM443" s="208" t="s">
        <v>982</v>
      </c>
    </row>
    <row r="444" s="2" customFormat="1">
      <c r="A444" s="36"/>
      <c r="B444" s="37"/>
      <c r="C444" s="36"/>
      <c r="D444" s="210" t="s">
        <v>156</v>
      </c>
      <c r="E444" s="36"/>
      <c r="F444" s="211" t="s">
        <v>983</v>
      </c>
      <c r="G444" s="36"/>
      <c r="H444" s="36"/>
      <c r="I444" s="167"/>
      <c r="J444" s="36"/>
      <c r="K444" s="36"/>
      <c r="L444" s="37"/>
      <c r="M444" s="212"/>
      <c r="N444" s="213"/>
      <c r="O444" s="80"/>
      <c r="P444" s="80"/>
      <c r="Q444" s="80"/>
      <c r="R444" s="80"/>
      <c r="S444" s="80"/>
      <c r="T444" s="81"/>
      <c r="U444" s="36"/>
      <c r="V444" s="36"/>
      <c r="W444" s="36"/>
      <c r="X444" s="36"/>
      <c r="Y444" s="36"/>
      <c r="Z444" s="36"/>
      <c r="AA444" s="36"/>
      <c r="AB444" s="36"/>
      <c r="AC444" s="36"/>
      <c r="AD444" s="36"/>
      <c r="AE444" s="36"/>
      <c r="AT444" s="15" t="s">
        <v>156</v>
      </c>
      <c r="AU444" s="15" t="s">
        <v>83</v>
      </c>
    </row>
    <row r="445" s="2" customFormat="1" ht="24.15" customHeight="1">
      <c r="A445" s="36"/>
      <c r="B445" s="166"/>
      <c r="C445" s="196" t="s">
        <v>984</v>
      </c>
      <c r="D445" s="196" t="s">
        <v>149</v>
      </c>
      <c r="E445" s="197" t="s">
        <v>985</v>
      </c>
      <c r="F445" s="198" t="s">
        <v>986</v>
      </c>
      <c r="G445" s="199" t="s">
        <v>152</v>
      </c>
      <c r="H445" s="200">
        <v>4</v>
      </c>
      <c r="I445" s="201"/>
      <c r="J445" s="200">
        <f>ROUND(I445*H445,3)</f>
        <v>0</v>
      </c>
      <c r="K445" s="202"/>
      <c r="L445" s="203"/>
      <c r="M445" s="204" t="s">
        <v>1</v>
      </c>
      <c r="N445" s="205" t="s">
        <v>41</v>
      </c>
      <c r="O445" s="80"/>
      <c r="P445" s="206">
        <f>O445*H445</f>
        <v>0</v>
      </c>
      <c r="Q445" s="206">
        <v>0</v>
      </c>
      <c r="R445" s="206">
        <f>Q445*H445</f>
        <v>0</v>
      </c>
      <c r="S445" s="206">
        <v>0</v>
      </c>
      <c r="T445" s="207">
        <f>S445*H445</f>
        <v>0</v>
      </c>
      <c r="U445" s="36"/>
      <c r="V445" s="36"/>
      <c r="W445" s="36"/>
      <c r="X445" s="36"/>
      <c r="Y445" s="36"/>
      <c r="Z445" s="36"/>
      <c r="AA445" s="36"/>
      <c r="AB445" s="36"/>
      <c r="AC445" s="36"/>
      <c r="AD445" s="36"/>
      <c r="AE445" s="36"/>
      <c r="AR445" s="208" t="s">
        <v>323</v>
      </c>
      <c r="AT445" s="208" t="s">
        <v>149</v>
      </c>
      <c r="AU445" s="208" t="s">
        <v>83</v>
      </c>
      <c r="AY445" s="15" t="s">
        <v>148</v>
      </c>
      <c r="BE445" s="126">
        <f>IF(N445="základná",J445,0)</f>
        <v>0</v>
      </c>
      <c r="BF445" s="126">
        <f>IF(N445="znížená",J445,0)</f>
        <v>0</v>
      </c>
      <c r="BG445" s="126">
        <f>IF(N445="zákl. prenesená",J445,0)</f>
        <v>0</v>
      </c>
      <c r="BH445" s="126">
        <f>IF(N445="zníž. prenesená",J445,0)</f>
        <v>0</v>
      </c>
      <c r="BI445" s="126">
        <f>IF(N445="nulová",J445,0)</f>
        <v>0</v>
      </c>
      <c r="BJ445" s="15" t="s">
        <v>127</v>
      </c>
      <c r="BK445" s="209">
        <f>ROUND(I445*H445,3)</f>
        <v>0</v>
      </c>
      <c r="BL445" s="15" t="s">
        <v>324</v>
      </c>
      <c r="BM445" s="208" t="s">
        <v>987</v>
      </c>
    </row>
    <row r="446" s="2" customFormat="1">
      <c r="A446" s="36"/>
      <c r="B446" s="37"/>
      <c r="C446" s="36"/>
      <c r="D446" s="210" t="s">
        <v>156</v>
      </c>
      <c r="E446" s="36"/>
      <c r="F446" s="211" t="s">
        <v>988</v>
      </c>
      <c r="G446" s="36"/>
      <c r="H446" s="36"/>
      <c r="I446" s="167"/>
      <c r="J446" s="36"/>
      <c r="K446" s="36"/>
      <c r="L446" s="37"/>
      <c r="M446" s="212"/>
      <c r="N446" s="213"/>
      <c r="O446" s="80"/>
      <c r="P446" s="80"/>
      <c r="Q446" s="80"/>
      <c r="R446" s="80"/>
      <c r="S446" s="80"/>
      <c r="T446" s="81"/>
      <c r="U446" s="36"/>
      <c r="V446" s="36"/>
      <c r="W446" s="36"/>
      <c r="X446" s="36"/>
      <c r="Y446" s="36"/>
      <c r="Z446" s="36"/>
      <c r="AA446" s="36"/>
      <c r="AB446" s="36"/>
      <c r="AC446" s="36"/>
      <c r="AD446" s="36"/>
      <c r="AE446" s="36"/>
      <c r="AT446" s="15" t="s">
        <v>156</v>
      </c>
      <c r="AU446" s="15" t="s">
        <v>83</v>
      </c>
    </row>
    <row r="447" s="2" customFormat="1" ht="24.15" customHeight="1">
      <c r="A447" s="36"/>
      <c r="B447" s="166"/>
      <c r="C447" s="196" t="s">
        <v>989</v>
      </c>
      <c r="D447" s="196" t="s">
        <v>149</v>
      </c>
      <c r="E447" s="197" t="s">
        <v>990</v>
      </c>
      <c r="F447" s="198" t="s">
        <v>991</v>
      </c>
      <c r="G447" s="199" t="s">
        <v>152</v>
      </c>
      <c r="H447" s="200">
        <v>4</v>
      </c>
      <c r="I447" s="201"/>
      <c r="J447" s="200">
        <f>ROUND(I447*H447,3)</f>
        <v>0</v>
      </c>
      <c r="K447" s="202"/>
      <c r="L447" s="203"/>
      <c r="M447" s="204" t="s">
        <v>1</v>
      </c>
      <c r="N447" s="205" t="s">
        <v>41</v>
      </c>
      <c r="O447" s="80"/>
      <c r="P447" s="206">
        <f>O447*H447</f>
        <v>0</v>
      </c>
      <c r="Q447" s="206">
        <v>0</v>
      </c>
      <c r="R447" s="206">
        <f>Q447*H447</f>
        <v>0</v>
      </c>
      <c r="S447" s="206">
        <v>0</v>
      </c>
      <c r="T447" s="207">
        <f>S447*H447</f>
        <v>0</v>
      </c>
      <c r="U447" s="36"/>
      <c r="V447" s="36"/>
      <c r="W447" s="36"/>
      <c r="X447" s="36"/>
      <c r="Y447" s="36"/>
      <c r="Z447" s="36"/>
      <c r="AA447" s="36"/>
      <c r="AB447" s="36"/>
      <c r="AC447" s="36"/>
      <c r="AD447" s="36"/>
      <c r="AE447" s="36"/>
      <c r="AR447" s="208" t="s">
        <v>153</v>
      </c>
      <c r="AT447" s="208" t="s">
        <v>149</v>
      </c>
      <c r="AU447" s="208" t="s">
        <v>83</v>
      </c>
      <c r="AY447" s="15" t="s">
        <v>148</v>
      </c>
      <c r="BE447" s="126">
        <f>IF(N447="základná",J447,0)</f>
        <v>0</v>
      </c>
      <c r="BF447" s="126">
        <f>IF(N447="znížená",J447,0)</f>
        <v>0</v>
      </c>
      <c r="BG447" s="126">
        <f>IF(N447="zákl. prenesená",J447,0)</f>
        <v>0</v>
      </c>
      <c r="BH447" s="126">
        <f>IF(N447="zníž. prenesená",J447,0)</f>
        <v>0</v>
      </c>
      <c r="BI447" s="126">
        <f>IF(N447="nulová",J447,0)</f>
        <v>0</v>
      </c>
      <c r="BJ447" s="15" t="s">
        <v>127</v>
      </c>
      <c r="BK447" s="209">
        <f>ROUND(I447*H447,3)</f>
        <v>0</v>
      </c>
      <c r="BL447" s="15" t="s">
        <v>154</v>
      </c>
      <c r="BM447" s="208" t="s">
        <v>992</v>
      </c>
    </row>
    <row r="448" s="2" customFormat="1">
      <c r="A448" s="36"/>
      <c r="B448" s="37"/>
      <c r="C448" s="36"/>
      <c r="D448" s="210" t="s">
        <v>156</v>
      </c>
      <c r="E448" s="36"/>
      <c r="F448" s="211" t="s">
        <v>993</v>
      </c>
      <c r="G448" s="36"/>
      <c r="H448" s="36"/>
      <c r="I448" s="167"/>
      <c r="J448" s="36"/>
      <c r="K448" s="36"/>
      <c r="L448" s="37"/>
      <c r="M448" s="212"/>
      <c r="N448" s="213"/>
      <c r="O448" s="80"/>
      <c r="P448" s="80"/>
      <c r="Q448" s="80"/>
      <c r="R448" s="80"/>
      <c r="S448" s="80"/>
      <c r="T448" s="81"/>
      <c r="U448" s="36"/>
      <c r="V448" s="36"/>
      <c r="W448" s="36"/>
      <c r="X448" s="36"/>
      <c r="Y448" s="36"/>
      <c r="Z448" s="36"/>
      <c r="AA448" s="36"/>
      <c r="AB448" s="36"/>
      <c r="AC448" s="36"/>
      <c r="AD448" s="36"/>
      <c r="AE448" s="36"/>
      <c r="AT448" s="15" t="s">
        <v>156</v>
      </c>
      <c r="AU448" s="15" t="s">
        <v>83</v>
      </c>
    </row>
    <row r="449" s="2" customFormat="1" ht="24.15" customHeight="1">
      <c r="A449" s="36"/>
      <c r="B449" s="166"/>
      <c r="C449" s="196" t="s">
        <v>994</v>
      </c>
      <c r="D449" s="196" t="s">
        <v>149</v>
      </c>
      <c r="E449" s="197" t="s">
        <v>995</v>
      </c>
      <c r="F449" s="198" t="s">
        <v>996</v>
      </c>
      <c r="G449" s="199" t="s">
        <v>152</v>
      </c>
      <c r="H449" s="200">
        <v>20</v>
      </c>
      <c r="I449" s="201"/>
      <c r="J449" s="200">
        <f>ROUND(I449*H449,3)</f>
        <v>0</v>
      </c>
      <c r="K449" s="202"/>
      <c r="L449" s="203"/>
      <c r="M449" s="204" t="s">
        <v>1</v>
      </c>
      <c r="N449" s="205" t="s">
        <v>41</v>
      </c>
      <c r="O449" s="80"/>
      <c r="P449" s="206">
        <f>O449*H449</f>
        <v>0</v>
      </c>
      <c r="Q449" s="206">
        <v>0</v>
      </c>
      <c r="R449" s="206">
        <f>Q449*H449</f>
        <v>0</v>
      </c>
      <c r="S449" s="206">
        <v>0</v>
      </c>
      <c r="T449" s="207">
        <f>S449*H449</f>
        <v>0</v>
      </c>
      <c r="U449" s="36"/>
      <c r="V449" s="36"/>
      <c r="W449" s="36"/>
      <c r="X449" s="36"/>
      <c r="Y449" s="36"/>
      <c r="Z449" s="36"/>
      <c r="AA449" s="36"/>
      <c r="AB449" s="36"/>
      <c r="AC449" s="36"/>
      <c r="AD449" s="36"/>
      <c r="AE449" s="36"/>
      <c r="AR449" s="208" t="s">
        <v>323</v>
      </c>
      <c r="AT449" s="208" t="s">
        <v>149</v>
      </c>
      <c r="AU449" s="208" t="s">
        <v>83</v>
      </c>
      <c r="AY449" s="15" t="s">
        <v>148</v>
      </c>
      <c r="BE449" s="126">
        <f>IF(N449="základná",J449,0)</f>
        <v>0</v>
      </c>
      <c r="BF449" s="126">
        <f>IF(N449="znížená",J449,0)</f>
        <v>0</v>
      </c>
      <c r="BG449" s="126">
        <f>IF(N449="zákl. prenesená",J449,0)</f>
        <v>0</v>
      </c>
      <c r="BH449" s="126">
        <f>IF(N449="zníž. prenesená",J449,0)</f>
        <v>0</v>
      </c>
      <c r="BI449" s="126">
        <f>IF(N449="nulová",J449,0)</f>
        <v>0</v>
      </c>
      <c r="BJ449" s="15" t="s">
        <v>127</v>
      </c>
      <c r="BK449" s="209">
        <f>ROUND(I449*H449,3)</f>
        <v>0</v>
      </c>
      <c r="BL449" s="15" t="s">
        <v>324</v>
      </c>
      <c r="BM449" s="208" t="s">
        <v>997</v>
      </c>
    </row>
    <row r="450" s="2" customFormat="1">
      <c r="A450" s="36"/>
      <c r="B450" s="37"/>
      <c r="C450" s="36"/>
      <c r="D450" s="210" t="s">
        <v>156</v>
      </c>
      <c r="E450" s="36"/>
      <c r="F450" s="211" t="s">
        <v>998</v>
      </c>
      <c r="G450" s="36"/>
      <c r="H450" s="36"/>
      <c r="I450" s="167"/>
      <c r="J450" s="36"/>
      <c r="K450" s="36"/>
      <c r="L450" s="37"/>
      <c r="M450" s="212"/>
      <c r="N450" s="213"/>
      <c r="O450" s="80"/>
      <c r="P450" s="80"/>
      <c r="Q450" s="80"/>
      <c r="R450" s="80"/>
      <c r="S450" s="80"/>
      <c r="T450" s="81"/>
      <c r="U450" s="36"/>
      <c r="V450" s="36"/>
      <c r="W450" s="36"/>
      <c r="X450" s="36"/>
      <c r="Y450" s="36"/>
      <c r="Z450" s="36"/>
      <c r="AA450" s="36"/>
      <c r="AB450" s="36"/>
      <c r="AC450" s="36"/>
      <c r="AD450" s="36"/>
      <c r="AE450" s="36"/>
      <c r="AT450" s="15" t="s">
        <v>156</v>
      </c>
      <c r="AU450" s="15" t="s">
        <v>83</v>
      </c>
    </row>
    <row r="451" s="2" customFormat="1" ht="24.15" customHeight="1">
      <c r="A451" s="36"/>
      <c r="B451" s="166"/>
      <c r="C451" s="196" t="s">
        <v>999</v>
      </c>
      <c r="D451" s="196" t="s">
        <v>149</v>
      </c>
      <c r="E451" s="197" t="s">
        <v>1000</v>
      </c>
      <c r="F451" s="198" t="s">
        <v>1001</v>
      </c>
      <c r="G451" s="199" t="s">
        <v>152</v>
      </c>
      <c r="H451" s="200">
        <v>20</v>
      </c>
      <c r="I451" s="201"/>
      <c r="J451" s="200">
        <f>ROUND(I451*H451,3)</f>
        <v>0</v>
      </c>
      <c r="K451" s="202"/>
      <c r="L451" s="203"/>
      <c r="M451" s="204" t="s">
        <v>1</v>
      </c>
      <c r="N451" s="205" t="s">
        <v>41</v>
      </c>
      <c r="O451" s="80"/>
      <c r="P451" s="206">
        <f>O451*H451</f>
        <v>0</v>
      </c>
      <c r="Q451" s="206">
        <v>0.32000000000000001</v>
      </c>
      <c r="R451" s="206">
        <f>Q451*H451</f>
        <v>6.4000000000000004</v>
      </c>
      <c r="S451" s="206">
        <v>0</v>
      </c>
      <c r="T451" s="207">
        <f>S451*H451</f>
        <v>0</v>
      </c>
      <c r="U451" s="36"/>
      <c r="V451" s="36"/>
      <c r="W451" s="36"/>
      <c r="X451" s="36"/>
      <c r="Y451" s="36"/>
      <c r="Z451" s="36"/>
      <c r="AA451" s="36"/>
      <c r="AB451" s="36"/>
      <c r="AC451" s="36"/>
      <c r="AD451" s="36"/>
      <c r="AE451" s="36"/>
      <c r="AR451" s="208" t="s">
        <v>323</v>
      </c>
      <c r="AT451" s="208" t="s">
        <v>149</v>
      </c>
      <c r="AU451" s="208" t="s">
        <v>83</v>
      </c>
      <c r="AY451" s="15" t="s">
        <v>148</v>
      </c>
      <c r="BE451" s="126">
        <f>IF(N451="základná",J451,0)</f>
        <v>0</v>
      </c>
      <c r="BF451" s="126">
        <f>IF(N451="znížená",J451,0)</f>
        <v>0</v>
      </c>
      <c r="BG451" s="126">
        <f>IF(N451="zákl. prenesená",J451,0)</f>
        <v>0</v>
      </c>
      <c r="BH451" s="126">
        <f>IF(N451="zníž. prenesená",J451,0)</f>
        <v>0</v>
      </c>
      <c r="BI451" s="126">
        <f>IF(N451="nulová",J451,0)</f>
        <v>0</v>
      </c>
      <c r="BJ451" s="15" t="s">
        <v>127</v>
      </c>
      <c r="BK451" s="209">
        <f>ROUND(I451*H451,3)</f>
        <v>0</v>
      </c>
      <c r="BL451" s="15" t="s">
        <v>324</v>
      </c>
      <c r="BM451" s="208" t="s">
        <v>1002</v>
      </c>
    </row>
    <row r="452" s="2" customFormat="1" ht="24.15" customHeight="1">
      <c r="A452" s="36"/>
      <c r="B452" s="166"/>
      <c r="C452" s="196" t="s">
        <v>1003</v>
      </c>
      <c r="D452" s="196" t="s">
        <v>149</v>
      </c>
      <c r="E452" s="197" t="s">
        <v>1004</v>
      </c>
      <c r="F452" s="198" t="s">
        <v>1005</v>
      </c>
      <c r="G452" s="199" t="s">
        <v>152</v>
      </c>
      <c r="H452" s="200">
        <v>10</v>
      </c>
      <c r="I452" s="201"/>
      <c r="J452" s="200">
        <f>ROUND(I452*H452,3)</f>
        <v>0</v>
      </c>
      <c r="K452" s="202"/>
      <c r="L452" s="203"/>
      <c r="M452" s="204" t="s">
        <v>1</v>
      </c>
      <c r="N452" s="205" t="s">
        <v>41</v>
      </c>
      <c r="O452" s="80"/>
      <c r="P452" s="206">
        <f>O452*H452</f>
        <v>0</v>
      </c>
      <c r="Q452" s="206">
        <v>0</v>
      </c>
      <c r="R452" s="206">
        <f>Q452*H452</f>
        <v>0</v>
      </c>
      <c r="S452" s="206">
        <v>0</v>
      </c>
      <c r="T452" s="207">
        <f>S452*H452</f>
        <v>0</v>
      </c>
      <c r="U452" s="36"/>
      <c r="V452" s="36"/>
      <c r="W452" s="36"/>
      <c r="X452" s="36"/>
      <c r="Y452" s="36"/>
      <c r="Z452" s="36"/>
      <c r="AA452" s="36"/>
      <c r="AB452" s="36"/>
      <c r="AC452" s="36"/>
      <c r="AD452" s="36"/>
      <c r="AE452" s="36"/>
      <c r="AR452" s="208" t="s">
        <v>323</v>
      </c>
      <c r="AT452" s="208" t="s">
        <v>149</v>
      </c>
      <c r="AU452" s="208" t="s">
        <v>83</v>
      </c>
      <c r="AY452" s="15" t="s">
        <v>148</v>
      </c>
      <c r="BE452" s="126">
        <f>IF(N452="základná",J452,0)</f>
        <v>0</v>
      </c>
      <c r="BF452" s="126">
        <f>IF(N452="znížená",J452,0)</f>
        <v>0</v>
      </c>
      <c r="BG452" s="126">
        <f>IF(N452="zákl. prenesená",J452,0)</f>
        <v>0</v>
      </c>
      <c r="BH452" s="126">
        <f>IF(N452="zníž. prenesená",J452,0)</f>
        <v>0</v>
      </c>
      <c r="BI452" s="126">
        <f>IF(N452="nulová",J452,0)</f>
        <v>0</v>
      </c>
      <c r="BJ452" s="15" t="s">
        <v>127</v>
      </c>
      <c r="BK452" s="209">
        <f>ROUND(I452*H452,3)</f>
        <v>0</v>
      </c>
      <c r="BL452" s="15" t="s">
        <v>324</v>
      </c>
      <c r="BM452" s="208" t="s">
        <v>1006</v>
      </c>
    </row>
    <row r="453" s="2" customFormat="1" ht="16.5" customHeight="1">
      <c r="A453" s="36"/>
      <c r="B453" s="166"/>
      <c r="C453" s="196" t="s">
        <v>1007</v>
      </c>
      <c r="D453" s="196" t="s">
        <v>149</v>
      </c>
      <c r="E453" s="197" t="s">
        <v>1008</v>
      </c>
      <c r="F453" s="198" t="s">
        <v>1009</v>
      </c>
      <c r="G453" s="199" t="s">
        <v>152</v>
      </c>
      <c r="H453" s="200">
        <v>10</v>
      </c>
      <c r="I453" s="201"/>
      <c r="J453" s="200">
        <f>ROUND(I453*H453,3)</f>
        <v>0</v>
      </c>
      <c r="K453" s="202"/>
      <c r="L453" s="203"/>
      <c r="M453" s="204" t="s">
        <v>1</v>
      </c>
      <c r="N453" s="205" t="s">
        <v>41</v>
      </c>
      <c r="O453" s="80"/>
      <c r="P453" s="206">
        <f>O453*H453</f>
        <v>0</v>
      </c>
      <c r="Q453" s="206">
        <v>0</v>
      </c>
      <c r="R453" s="206">
        <f>Q453*H453</f>
        <v>0</v>
      </c>
      <c r="S453" s="206">
        <v>0</v>
      </c>
      <c r="T453" s="207">
        <f>S453*H453</f>
        <v>0</v>
      </c>
      <c r="U453" s="36"/>
      <c r="V453" s="36"/>
      <c r="W453" s="36"/>
      <c r="X453" s="36"/>
      <c r="Y453" s="36"/>
      <c r="Z453" s="36"/>
      <c r="AA453" s="36"/>
      <c r="AB453" s="36"/>
      <c r="AC453" s="36"/>
      <c r="AD453" s="36"/>
      <c r="AE453" s="36"/>
      <c r="AR453" s="208" t="s">
        <v>323</v>
      </c>
      <c r="AT453" s="208" t="s">
        <v>149</v>
      </c>
      <c r="AU453" s="208" t="s">
        <v>83</v>
      </c>
      <c r="AY453" s="15" t="s">
        <v>148</v>
      </c>
      <c r="BE453" s="126">
        <f>IF(N453="základná",J453,0)</f>
        <v>0</v>
      </c>
      <c r="BF453" s="126">
        <f>IF(N453="znížená",J453,0)</f>
        <v>0</v>
      </c>
      <c r="BG453" s="126">
        <f>IF(N453="zákl. prenesená",J453,0)</f>
        <v>0</v>
      </c>
      <c r="BH453" s="126">
        <f>IF(N453="zníž. prenesená",J453,0)</f>
        <v>0</v>
      </c>
      <c r="BI453" s="126">
        <f>IF(N453="nulová",J453,0)</f>
        <v>0</v>
      </c>
      <c r="BJ453" s="15" t="s">
        <v>127</v>
      </c>
      <c r="BK453" s="209">
        <f>ROUND(I453*H453,3)</f>
        <v>0</v>
      </c>
      <c r="BL453" s="15" t="s">
        <v>324</v>
      </c>
      <c r="BM453" s="208" t="s">
        <v>1010</v>
      </c>
    </row>
    <row r="454" s="2" customFormat="1">
      <c r="A454" s="36"/>
      <c r="B454" s="37"/>
      <c r="C454" s="36"/>
      <c r="D454" s="210" t="s">
        <v>156</v>
      </c>
      <c r="E454" s="36"/>
      <c r="F454" s="211" t="s">
        <v>1011</v>
      </c>
      <c r="G454" s="36"/>
      <c r="H454" s="36"/>
      <c r="I454" s="167"/>
      <c r="J454" s="36"/>
      <c r="K454" s="36"/>
      <c r="L454" s="37"/>
      <c r="M454" s="212"/>
      <c r="N454" s="213"/>
      <c r="O454" s="80"/>
      <c r="P454" s="80"/>
      <c r="Q454" s="80"/>
      <c r="R454" s="80"/>
      <c r="S454" s="80"/>
      <c r="T454" s="81"/>
      <c r="U454" s="36"/>
      <c r="V454" s="36"/>
      <c r="W454" s="36"/>
      <c r="X454" s="36"/>
      <c r="Y454" s="36"/>
      <c r="Z454" s="36"/>
      <c r="AA454" s="36"/>
      <c r="AB454" s="36"/>
      <c r="AC454" s="36"/>
      <c r="AD454" s="36"/>
      <c r="AE454" s="36"/>
      <c r="AT454" s="15" t="s">
        <v>156</v>
      </c>
      <c r="AU454" s="15" t="s">
        <v>83</v>
      </c>
    </row>
    <row r="455" s="2" customFormat="1" ht="24.15" customHeight="1">
      <c r="A455" s="36"/>
      <c r="B455" s="166"/>
      <c r="C455" s="196" t="s">
        <v>1012</v>
      </c>
      <c r="D455" s="196" t="s">
        <v>149</v>
      </c>
      <c r="E455" s="197" t="s">
        <v>1013</v>
      </c>
      <c r="F455" s="198" t="s">
        <v>1014</v>
      </c>
      <c r="G455" s="199" t="s">
        <v>1015</v>
      </c>
      <c r="H455" s="200">
        <v>41</v>
      </c>
      <c r="I455" s="201"/>
      <c r="J455" s="200">
        <f>ROUND(I455*H455,3)</f>
        <v>0</v>
      </c>
      <c r="K455" s="202"/>
      <c r="L455" s="203"/>
      <c r="M455" s="204" t="s">
        <v>1</v>
      </c>
      <c r="N455" s="205" t="s">
        <v>41</v>
      </c>
      <c r="O455" s="80"/>
      <c r="P455" s="206">
        <f>O455*H455</f>
        <v>0</v>
      </c>
      <c r="Q455" s="206">
        <v>0</v>
      </c>
      <c r="R455" s="206">
        <f>Q455*H455</f>
        <v>0</v>
      </c>
      <c r="S455" s="206">
        <v>0</v>
      </c>
      <c r="T455" s="207">
        <f>S455*H455</f>
        <v>0</v>
      </c>
      <c r="U455" s="36"/>
      <c r="V455" s="36"/>
      <c r="W455" s="36"/>
      <c r="X455" s="36"/>
      <c r="Y455" s="36"/>
      <c r="Z455" s="36"/>
      <c r="AA455" s="36"/>
      <c r="AB455" s="36"/>
      <c r="AC455" s="36"/>
      <c r="AD455" s="36"/>
      <c r="AE455" s="36"/>
      <c r="AR455" s="208" t="s">
        <v>323</v>
      </c>
      <c r="AT455" s="208" t="s">
        <v>149</v>
      </c>
      <c r="AU455" s="208" t="s">
        <v>83</v>
      </c>
      <c r="AY455" s="15" t="s">
        <v>148</v>
      </c>
      <c r="BE455" s="126">
        <f>IF(N455="základná",J455,0)</f>
        <v>0</v>
      </c>
      <c r="BF455" s="126">
        <f>IF(N455="znížená",J455,0)</f>
        <v>0</v>
      </c>
      <c r="BG455" s="126">
        <f>IF(N455="zákl. prenesená",J455,0)</f>
        <v>0</v>
      </c>
      <c r="BH455" s="126">
        <f>IF(N455="zníž. prenesená",J455,0)</f>
        <v>0</v>
      </c>
      <c r="BI455" s="126">
        <f>IF(N455="nulová",J455,0)</f>
        <v>0</v>
      </c>
      <c r="BJ455" s="15" t="s">
        <v>127</v>
      </c>
      <c r="BK455" s="209">
        <f>ROUND(I455*H455,3)</f>
        <v>0</v>
      </c>
      <c r="BL455" s="15" t="s">
        <v>324</v>
      </c>
      <c r="BM455" s="208" t="s">
        <v>1016</v>
      </c>
    </row>
    <row r="456" s="2" customFormat="1">
      <c r="A456" s="36"/>
      <c r="B456" s="37"/>
      <c r="C456" s="36"/>
      <c r="D456" s="210" t="s">
        <v>156</v>
      </c>
      <c r="E456" s="36"/>
      <c r="F456" s="211" t="s">
        <v>1017</v>
      </c>
      <c r="G456" s="36"/>
      <c r="H456" s="36"/>
      <c r="I456" s="167"/>
      <c r="J456" s="36"/>
      <c r="K456" s="36"/>
      <c r="L456" s="37"/>
      <c r="M456" s="212"/>
      <c r="N456" s="213"/>
      <c r="O456" s="80"/>
      <c r="P456" s="80"/>
      <c r="Q456" s="80"/>
      <c r="R456" s="80"/>
      <c r="S456" s="80"/>
      <c r="T456" s="81"/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T456" s="15" t="s">
        <v>156</v>
      </c>
      <c r="AU456" s="15" t="s">
        <v>83</v>
      </c>
    </row>
    <row r="457" s="2" customFormat="1" ht="24.15" customHeight="1">
      <c r="A457" s="36"/>
      <c r="B457" s="166"/>
      <c r="C457" s="196" t="s">
        <v>1018</v>
      </c>
      <c r="D457" s="196" t="s">
        <v>149</v>
      </c>
      <c r="E457" s="197" t="s">
        <v>1019</v>
      </c>
      <c r="F457" s="198" t="s">
        <v>1020</v>
      </c>
      <c r="G457" s="199" t="s">
        <v>1015</v>
      </c>
      <c r="H457" s="200">
        <v>31</v>
      </c>
      <c r="I457" s="201"/>
      <c r="J457" s="200">
        <f>ROUND(I457*H457,3)</f>
        <v>0</v>
      </c>
      <c r="K457" s="202"/>
      <c r="L457" s="203"/>
      <c r="M457" s="204" t="s">
        <v>1</v>
      </c>
      <c r="N457" s="205" t="s">
        <v>41</v>
      </c>
      <c r="O457" s="80"/>
      <c r="P457" s="206">
        <f>O457*H457</f>
        <v>0</v>
      </c>
      <c r="Q457" s="206">
        <v>0</v>
      </c>
      <c r="R457" s="206">
        <f>Q457*H457</f>
        <v>0</v>
      </c>
      <c r="S457" s="206">
        <v>0</v>
      </c>
      <c r="T457" s="207">
        <f>S457*H457</f>
        <v>0</v>
      </c>
      <c r="U457" s="36"/>
      <c r="V457" s="36"/>
      <c r="W457" s="36"/>
      <c r="X457" s="36"/>
      <c r="Y457" s="36"/>
      <c r="Z457" s="36"/>
      <c r="AA457" s="36"/>
      <c r="AB457" s="36"/>
      <c r="AC457" s="36"/>
      <c r="AD457" s="36"/>
      <c r="AE457" s="36"/>
      <c r="AR457" s="208" t="s">
        <v>323</v>
      </c>
      <c r="AT457" s="208" t="s">
        <v>149</v>
      </c>
      <c r="AU457" s="208" t="s">
        <v>83</v>
      </c>
      <c r="AY457" s="15" t="s">
        <v>148</v>
      </c>
      <c r="BE457" s="126">
        <f>IF(N457="základná",J457,0)</f>
        <v>0</v>
      </c>
      <c r="BF457" s="126">
        <f>IF(N457="znížená",J457,0)</f>
        <v>0</v>
      </c>
      <c r="BG457" s="126">
        <f>IF(N457="zákl. prenesená",J457,0)</f>
        <v>0</v>
      </c>
      <c r="BH457" s="126">
        <f>IF(N457="zníž. prenesená",J457,0)</f>
        <v>0</v>
      </c>
      <c r="BI457" s="126">
        <f>IF(N457="nulová",J457,0)</f>
        <v>0</v>
      </c>
      <c r="BJ457" s="15" t="s">
        <v>127</v>
      </c>
      <c r="BK457" s="209">
        <f>ROUND(I457*H457,3)</f>
        <v>0</v>
      </c>
      <c r="BL457" s="15" t="s">
        <v>324</v>
      </c>
      <c r="BM457" s="208" t="s">
        <v>1021</v>
      </c>
    </row>
    <row r="458" s="2" customFormat="1">
      <c r="A458" s="36"/>
      <c r="B458" s="37"/>
      <c r="C458" s="36"/>
      <c r="D458" s="210" t="s">
        <v>156</v>
      </c>
      <c r="E458" s="36"/>
      <c r="F458" s="211" t="s">
        <v>1022</v>
      </c>
      <c r="G458" s="36"/>
      <c r="H458" s="36"/>
      <c r="I458" s="167"/>
      <c r="J458" s="36"/>
      <c r="K458" s="36"/>
      <c r="L458" s="37"/>
      <c r="M458" s="212"/>
      <c r="N458" s="213"/>
      <c r="O458" s="80"/>
      <c r="P458" s="80"/>
      <c r="Q458" s="80"/>
      <c r="R458" s="80"/>
      <c r="S458" s="80"/>
      <c r="T458" s="81"/>
      <c r="U458" s="36"/>
      <c r="V458" s="36"/>
      <c r="W458" s="36"/>
      <c r="X458" s="36"/>
      <c r="Y458" s="36"/>
      <c r="Z458" s="36"/>
      <c r="AA458" s="36"/>
      <c r="AB458" s="36"/>
      <c r="AC458" s="36"/>
      <c r="AD458" s="36"/>
      <c r="AE458" s="36"/>
      <c r="AT458" s="15" t="s">
        <v>156</v>
      </c>
      <c r="AU458" s="15" t="s">
        <v>83</v>
      </c>
    </row>
    <row r="459" s="12" customFormat="1" ht="22.8" customHeight="1">
      <c r="A459" s="12"/>
      <c r="B459" s="185"/>
      <c r="C459" s="12"/>
      <c r="D459" s="186" t="s">
        <v>74</v>
      </c>
      <c r="E459" s="214" t="s">
        <v>1023</v>
      </c>
      <c r="F459" s="214" t="s">
        <v>1024</v>
      </c>
      <c r="G459" s="12"/>
      <c r="H459" s="12"/>
      <c r="I459" s="188"/>
      <c r="J459" s="215">
        <f>BK459</f>
        <v>0</v>
      </c>
      <c r="K459" s="12"/>
      <c r="L459" s="185"/>
      <c r="M459" s="190"/>
      <c r="N459" s="191"/>
      <c r="O459" s="191"/>
      <c r="P459" s="192">
        <f>SUM(P460:P472)</f>
        <v>0</v>
      </c>
      <c r="Q459" s="191"/>
      <c r="R459" s="192">
        <f>SUM(R460:R472)</f>
        <v>0</v>
      </c>
      <c r="S459" s="191"/>
      <c r="T459" s="193">
        <f>SUM(T460:T472)</f>
        <v>0</v>
      </c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R459" s="186" t="s">
        <v>162</v>
      </c>
      <c r="AT459" s="194" t="s">
        <v>74</v>
      </c>
      <c r="AU459" s="194" t="s">
        <v>83</v>
      </c>
      <c r="AY459" s="186" t="s">
        <v>148</v>
      </c>
      <c r="BK459" s="195">
        <f>SUM(BK460:BK472)</f>
        <v>0</v>
      </c>
    </row>
    <row r="460" s="2" customFormat="1" ht="16.5" customHeight="1">
      <c r="A460" s="36"/>
      <c r="B460" s="166"/>
      <c r="C460" s="216" t="s">
        <v>1025</v>
      </c>
      <c r="D460" s="216" t="s">
        <v>421</v>
      </c>
      <c r="E460" s="217" t="s">
        <v>1026</v>
      </c>
      <c r="F460" s="218" t="s">
        <v>1027</v>
      </c>
      <c r="G460" s="219" t="s">
        <v>152</v>
      </c>
      <c r="H460" s="220">
        <v>10</v>
      </c>
      <c r="I460" s="221"/>
      <c r="J460" s="220">
        <f>ROUND(I460*H460,3)</f>
        <v>0</v>
      </c>
      <c r="K460" s="222"/>
      <c r="L460" s="37"/>
      <c r="M460" s="223" t="s">
        <v>1</v>
      </c>
      <c r="N460" s="224" t="s">
        <v>41</v>
      </c>
      <c r="O460" s="80"/>
      <c r="P460" s="206">
        <f>O460*H460</f>
        <v>0</v>
      </c>
      <c r="Q460" s="206">
        <v>0</v>
      </c>
      <c r="R460" s="206">
        <f>Q460*H460</f>
        <v>0</v>
      </c>
      <c r="S460" s="206">
        <v>0</v>
      </c>
      <c r="T460" s="207">
        <f>S460*H460</f>
        <v>0</v>
      </c>
      <c r="U460" s="36"/>
      <c r="V460" s="36"/>
      <c r="W460" s="36"/>
      <c r="X460" s="36"/>
      <c r="Y460" s="36"/>
      <c r="Z460" s="36"/>
      <c r="AA460" s="36"/>
      <c r="AB460" s="36"/>
      <c r="AC460" s="36"/>
      <c r="AD460" s="36"/>
      <c r="AE460" s="36"/>
      <c r="AR460" s="208" t="s">
        <v>324</v>
      </c>
      <c r="AT460" s="208" t="s">
        <v>421</v>
      </c>
      <c r="AU460" s="208" t="s">
        <v>127</v>
      </c>
      <c r="AY460" s="15" t="s">
        <v>148</v>
      </c>
      <c r="BE460" s="126">
        <f>IF(N460="základná",J460,0)</f>
        <v>0</v>
      </c>
      <c r="BF460" s="126">
        <f>IF(N460="znížená",J460,0)</f>
        <v>0</v>
      </c>
      <c r="BG460" s="126">
        <f>IF(N460="zákl. prenesená",J460,0)</f>
        <v>0</v>
      </c>
      <c r="BH460" s="126">
        <f>IF(N460="zníž. prenesená",J460,0)</f>
        <v>0</v>
      </c>
      <c r="BI460" s="126">
        <f>IF(N460="nulová",J460,0)</f>
        <v>0</v>
      </c>
      <c r="BJ460" s="15" t="s">
        <v>127</v>
      </c>
      <c r="BK460" s="209">
        <f>ROUND(I460*H460,3)</f>
        <v>0</v>
      </c>
      <c r="BL460" s="15" t="s">
        <v>324</v>
      </c>
      <c r="BM460" s="208" t="s">
        <v>1028</v>
      </c>
    </row>
    <row r="461" s="2" customFormat="1" ht="21.75" customHeight="1">
      <c r="A461" s="36"/>
      <c r="B461" s="166"/>
      <c r="C461" s="216" t="s">
        <v>1029</v>
      </c>
      <c r="D461" s="216" t="s">
        <v>421</v>
      </c>
      <c r="E461" s="217" t="s">
        <v>1030</v>
      </c>
      <c r="F461" s="218" t="s">
        <v>1031</v>
      </c>
      <c r="G461" s="219" t="s">
        <v>152</v>
      </c>
      <c r="H461" s="220">
        <v>240</v>
      </c>
      <c r="I461" s="221"/>
      <c r="J461" s="220">
        <f>ROUND(I461*H461,3)</f>
        <v>0</v>
      </c>
      <c r="K461" s="222"/>
      <c r="L461" s="37"/>
      <c r="M461" s="223" t="s">
        <v>1</v>
      </c>
      <c r="N461" s="224" t="s">
        <v>41</v>
      </c>
      <c r="O461" s="80"/>
      <c r="P461" s="206">
        <f>O461*H461</f>
        <v>0</v>
      </c>
      <c r="Q461" s="206">
        <v>0</v>
      </c>
      <c r="R461" s="206">
        <f>Q461*H461</f>
        <v>0</v>
      </c>
      <c r="S461" s="206">
        <v>0</v>
      </c>
      <c r="T461" s="207">
        <f>S461*H461</f>
        <v>0</v>
      </c>
      <c r="U461" s="36"/>
      <c r="V461" s="36"/>
      <c r="W461" s="36"/>
      <c r="X461" s="36"/>
      <c r="Y461" s="36"/>
      <c r="Z461" s="36"/>
      <c r="AA461" s="36"/>
      <c r="AB461" s="36"/>
      <c r="AC461" s="36"/>
      <c r="AD461" s="36"/>
      <c r="AE461" s="36"/>
      <c r="AR461" s="208" t="s">
        <v>324</v>
      </c>
      <c r="AT461" s="208" t="s">
        <v>421</v>
      </c>
      <c r="AU461" s="208" t="s">
        <v>127</v>
      </c>
      <c r="AY461" s="15" t="s">
        <v>148</v>
      </c>
      <c r="BE461" s="126">
        <f>IF(N461="základná",J461,0)</f>
        <v>0</v>
      </c>
      <c r="BF461" s="126">
        <f>IF(N461="znížená",J461,0)</f>
        <v>0</v>
      </c>
      <c r="BG461" s="126">
        <f>IF(N461="zákl. prenesená",J461,0)</f>
        <v>0</v>
      </c>
      <c r="BH461" s="126">
        <f>IF(N461="zníž. prenesená",J461,0)</f>
        <v>0</v>
      </c>
      <c r="BI461" s="126">
        <f>IF(N461="nulová",J461,0)</f>
        <v>0</v>
      </c>
      <c r="BJ461" s="15" t="s">
        <v>127</v>
      </c>
      <c r="BK461" s="209">
        <f>ROUND(I461*H461,3)</f>
        <v>0</v>
      </c>
      <c r="BL461" s="15" t="s">
        <v>324</v>
      </c>
      <c r="BM461" s="208" t="s">
        <v>1032</v>
      </c>
    </row>
    <row r="462" s="2" customFormat="1" ht="16.5" customHeight="1">
      <c r="A462" s="36"/>
      <c r="B462" s="166"/>
      <c r="C462" s="216" t="s">
        <v>1033</v>
      </c>
      <c r="D462" s="216" t="s">
        <v>421</v>
      </c>
      <c r="E462" s="217" t="s">
        <v>1034</v>
      </c>
      <c r="F462" s="218" t="s">
        <v>1035</v>
      </c>
      <c r="G462" s="219" t="s">
        <v>152</v>
      </c>
      <c r="H462" s="220">
        <v>14</v>
      </c>
      <c r="I462" s="221"/>
      <c r="J462" s="220">
        <f>ROUND(I462*H462,3)</f>
        <v>0</v>
      </c>
      <c r="K462" s="222"/>
      <c r="L462" s="37"/>
      <c r="M462" s="223" t="s">
        <v>1</v>
      </c>
      <c r="N462" s="224" t="s">
        <v>41</v>
      </c>
      <c r="O462" s="80"/>
      <c r="P462" s="206">
        <f>O462*H462</f>
        <v>0</v>
      </c>
      <c r="Q462" s="206">
        <v>0</v>
      </c>
      <c r="R462" s="206">
        <f>Q462*H462</f>
        <v>0</v>
      </c>
      <c r="S462" s="206">
        <v>0</v>
      </c>
      <c r="T462" s="207">
        <f>S462*H462</f>
        <v>0</v>
      </c>
      <c r="U462" s="36"/>
      <c r="V462" s="36"/>
      <c r="W462" s="36"/>
      <c r="X462" s="36"/>
      <c r="Y462" s="36"/>
      <c r="Z462" s="36"/>
      <c r="AA462" s="36"/>
      <c r="AB462" s="36"/>
      <c r="AC462" s="36"/>
      <c r="AD462" s="36"/>
      <c r="AE462" s="36"/>
      <c r="AR462" s="208" t="s">
        <v>324</v>
      </c>
      <c r="AT462" s="208" t="s">
        <v>421</v>
      </c>
      <c r="AU462" s="208" t="s">
        <v>127</v>
      </c>
      <c r="AY462" s="15" t="s">
        <v>148</v>
      </c>
      <c r="BE462" s="126">
        <f>IF(N462="základná",J462,0)</f>
        <v>0</v>
      </c>
      <c r="BF462" s="126">
        <f>IF(N462="znížená",J462,0)</f>
        <v>0</v>
      </c>
      <c r="BG462" s="126">
        <f>IF(N462="zákl. prenesená",J462,0)</f>
        <v>0</v>
      </c>
      <c r="BH462" s="126">
        <f>IF(N462="zníž. prenesená",J462,0)</f>
        <v>0</v>
      </c>
      <c r="BI462" s="126">
        <f>IF(N462="nulová",J462,0)</f>
        <v>0</v>
      </c>
      <c r="BJ462" s="15" t="s">
        <v>127</v>
      </c>
      <c r="BK462" s="209">
        <f>ROUND(I462*H462,3)</f>
        <v>0</v>
      </c>
      <c r="BL462" s="15" t="s">
        <v>324</v>
      </c>
      <c r="BM462" s="208" t="s">
        <v>1036</v>
      </c>
    </row>
    <row r="463" s="2" customFormat="1" ht="21.75" customHeight="1">
      <c r="A463" s="36"/>
      <c r="B463" s="166"/>
      <c r="C463" s="216" t="s">
        <v>1037</v>
      </c>
      <c r="D463" s="216" t="s">
        <v>421</v>
      </c>
      <c r="E463" s="217" t="s">
        <v>1038</v>
      </c>
      <c r="F463" s="218" t="s">
        <v>1039</v>
      </c>
      <c r="G463" s="219" t="s">
        <v>152</v>
      </c>
      <c r="H463" s="220">
        <v>25</v>
      </c>
      <c r="I463" s="221"/>
      <c r="J463" s="220">
        <f>ROUND(I463*H463,3)</f>
        <v>0</v>
      </c>
      <c r="K463" s="222"/>
      <c r="L463" s="37"/>
      <c r="M463" s="223" t="s">
        <v>1</v>
      </c>
      <c r="N463" s="224" t="s">
        <v>41</v>
      </c>
      <c r="O463" s="80"/>
      <c r="P463" s="206">
        <f>O463*H463</f>
        <v>0</v>
      </c>
      <c r="Q463" s="206">
        <v>0</v>
      </c>
      <c r="R463" s="206">
        <f>Q463*H463</f>
        <v>0</v>
      </c>
      <c r="S463" s="206">
        <v>0</v>
      </c>
      <c r="T463" s="207">
        <f>S463*H463</f>
        <v>0</v>
      </c>
      <c r="U463" s="36"/>
      <c r="V463" s="36"/>
      <c r="W463" s="36"/>
      <c r="X463" s="36"/>
      <c r="Y463" s="36"/>
      <c r="Z463" s="36"/>
      <c r="AA463" s="36"/>
      <c r="AB463" s="36"/>
      <c r="AC463" s="36"/>
      <c r="AD463" s="36"/>
      <c r="AE463" s="36"/>
      <c r="AR463" s="208" t="s">
        <v>324</v>
      </c>
      <c r="AT463" s="208" t="s">
        <v>421</v>
      </c>
      <c r="AU463" s="208" t="s">
        <v>127</v>
      </c>
      <c r="AY463" s="15" t="s">
        <v>148</v>
      </c>
      <c r="BE463" s="126">
        <f>IF(N463="základná",J463,0)</f>
        <v>0</v>
      </c>
      <c r="BF463" s="126">
        <f>IF(N463="znížená",J463,0)</f>
        <v>0</v>
      </c>
      <c r="BG463" s="126">
        <f>IF(N463="zákl. prenesená",J463,0)</f>
        <v>0</v>
      </c>
      <c r="BH463" s="126">
        <f>IF(N463="zníž. prenesená",J463,0)</f>
        <v>0</v>
      </c>
      <c r="BI463" s="126">
        <f>IF(N463="nulová",J463,0)</f>
        <v>0</v>
      </c>
      <c r="BJ463" s="15" t="s">
        <v>127</v>
      </c>
      <c r="BK463" s="209">
        <f>ROUND(I463*H463,3)</f>
        <v>0</v>
      </c>
      <c r="BL463" s="15" t="s">
        <v>324</v>
      </c>
      <c r="BM463" s="208" t="s">
        <v>1040</v>
      </c>
    </row>
    <row r="464" s="2" customFormat="1" ht="16.5" customHeight="1">
      <c r="A464" s="36"/>
      <c r="B464" s="166"/>
      <c r="C464" s="216" t="s">
        <v>1041</v>
      </c>
      <c r="D464" s="216" t="s">
        <v>421</v>
      </c>
      <c r="E464" s="217" t="s">
        <v>1042</v>
      </c>
      <c r="F464" s="218" t="s">
        <v>1043</v>
      </c>
      <c r="G464" s="219" t="s">
        <v>152</v>
      </c>
      <c r="H464" s="220">
        <v>50</v>
      </c>
      <c r="I464" s="221"/>
      <c r="J464" s="220">
        <f>ROUND(I464*H464,3)</f>
        <v>0</v>
      </c>
      <c r="K464" s="222"/>
      <c r="L464" s="37"/>
      <c r="M464" s="223" t="s">
        <v>1</v>
      </c>
      <c r="N464" s="224" t="s">
        <v>41</v>
      </c>
      <c r="O464" s="80"/>
      <c r="P464" s="206">
        <f>O464*H464</f>
        <v>0</v>
      </c>
      <c r="Q464" s="206">
        <v>0</v>
      </c>
      <c r="R464" s="206">
        <f>Q464*H464</f>
        <v>0</v>
      </c>
      <c r="S464" s="206">
        <v>0</v>
      </c>
      <c r="T464" s="207">
        <f>S464*H464</f>
        <v>0</v>
      </c>
      <c r="U464" s="36"/>
      <c r="V464" s="36"/>
      <c r="W464" s="36"/>
      <c r="X464" s="36"/>
      <c r="Y464" s="36"/>
      <c r="Z464" s="36"/>
      <c r="AA464" s="36"/>
      <c r="AB464" s="36"/>
      <c r="AC464" s="36"/>
      <c r="AD464" s="36"/>
      <c r="AE464" s="36"/>
      <c r="AR464" s="208" t="s">
        <v>324</v>
      </c>
      <c r="AT464" s="208" t="s">
        <v>421</v>
      </c>
      <c r="AU464" s="208" t="s">
        <v>127</v>
      </c>
      <c r="AY464" s="15" t="s">
        <v>148</v>
      </c>
      <c r="BE464" s="126">
        <f>IF(N464="základná",J464,0)</f>
        <v>0</v>
      </c>
      <c r="BF464" s="126">
        <f>IF(N464="znížená",J464,0)</f>
        <v>0</v>
      </c>
      <c r="BG464" s="126">
        <f>IF(N464="zákl. prenesená",J464,0)</f>
        <v>0</v>
      </c>
      <c r="BH464" s="126">
        <f>IF(N464="zníž. prenesená",J464,0)</f>
        <v>0</v>
      </c>
      <c r="BI464" s="126">
        <f>IF(N464="nulová",J464,0)</f>
        <v>0</v>
      </c>
      <c r="BJ464" s="15" t="s">
        <v>127</v>
      </c>
      <c r="BK464" s="209">
        <f>ROUND(I464*H464,3)</f>
        <v>0</v>
      </c>
      <c r="BL464" s="15" t="s">
        <v>324</v>
      </c>
      <c r="BM464" s="208" t="s">
        <v>1044</v>
      </c>
    </row>
    <row r="465" s="2" customFormat="1" ht="16.5" customHeight="1">
      <c r="A465" s="36"/>
      <c r="B465" s="166"/>
      <c r="C465" s="216" t="s">
        <v>1045</v>
      </c>
      <c r="D465" s="216" t="s">
        <v>421</v>
      </c>
      <c r="E465" s="217" t="s">
        <v>1046</v>
      </c>
      <c r="F465" s="218" t="s">
        <v>1047</v>
      </c>
      <c r="G465" s="219" t="s">
        <v>152</v>
      </c>
      <c r="H465" s="220">
        <v>20</v>
      </c>
      <c r="I465" s="221"/>
      <c r="J465" s="220">
        <f>ROUND(I465*H465,3)</f>
        <v>0</v>
      </c>
      <c r="K465" s="222"/>
      <c r="L465" s="37"/>
      <c r="M465" s="223" t="s">
        <v>1</v>
      </c>
      <c r="N465" s="224" t="s">
        <v>41</v>
      </c>
      <c r="O465" s="80"/>
      <c r="P465" s="206">
        <f>O465*H465</f>
        <v>0</v>
      </c>
      <c r="Q465" s="206">
        <v>0</v>
      </c>
      <c r="R465" s="206">
        <f>Q465*H465</f>
        <v>0</v>
      </c>
      <c r="S465" s="206">
        <v>0</v>
      </c>
      <c r="T465" s="207">
        <f>S465*H465</f>
        <v>0</v>
      </c>
      <c r="U465" s="36"/>
      <c r="V465" s="36"/>
      <c r="W465" s="36"/>
      <c r="X465" s="36"/>
      <c r="Y465" s="36"/>
      <c r="Z465" s="36"/>
      <c r="AA465" s="36"/>
      <c r="AB465" s="36"/>
      <c r="AC465" s="36"/>
      <c r="AD465" s="36"/>
      <c r="AE465" s="36"/>
      <c r="AR465" s="208" t="s">
        <v>324</v>
      </c>
      <c r="AT465" s="208" t="s">
        <v>421</v>
      </c>
      <c r="AU465" s="208" t="s">
        <v>127</v>
      </c>
      <c r="AY465" s="15" t="s">
        <v>148</v>
      </c>
      <c r="BE465" s="126">
        <f>IF(N465="základná",J465,0)</f>
        <v>0</v>
      </c>
      <c r="BF465" s="126">
        <f>IF(N465="znížená",J465,0)</f>
        <v>0</v>
      </c>
      <c r="BG465" s="126">
        <f>IF(N465="zákl. prenesená",J465,0)</f>
        <v>0</v>
      </c>
      <c r="BH465" s="126">
        <f>IF(N465="zníž. prenesená",J465,0)</f>
        <v>0</v>
      </c>
      <c r="BI465" s="126">
        <f>IF(N465="nulová",J465,0)</f>
        <v>0</v>
      </c>
      <c r="BJ465" s="15" t="s">
        <v>127</v>
      </c>
      <c r="BK465" s="209">
        <f>ROUND(I465*H465,3)</f>
        <v>0</v>
      </c>
      <c r="BL465" s="15" t="s">
        <v>324</v>
      </c>
      <c r="BM465" s="208" t="s">
        <v>1048</v>
      </c>
    </row>
    <row r="466" s="2" customFormat="1" ht="16.5" customHeight="1">
      <c r="A466" s="36"/>
      <c r="B466" s="166"/>
      <c r="C466" s="216" t="s">
        <v>1049</v>
      </c>
      <c r="D466" s="216" t="s">
        <v>421</v>
      </c>
      <c r="E466" s="217" t="s">
        <v>1050</v>
      </c>
      <c r="F466" s="218" t="s">
        <v>1051</v>
      </c>
      <c r="G466" s="219" t="s">
        <v>152</v>
      </c>
      <c r="H466" s="220">
        <v>10</v>
      </c>
      <c r="I466" s="221"/>
      <c r="J466" s="220">
        <f>ROUND(I466*H466,3)</f>
        <v>0</v>
      </c>
      <c r="K466" s="222"/>
      <c r="L466" s="37"/>
      <c r="M466" s="223" t="s">
        <v>1</v>
      </c>
      <c r="N466" s="224" t="s">
        <v>41</v>
      </c>
      <c r="O466" s="80"/>
      <c r="P466" s="206">
        <f>O466*H466</f>
        <v>0</v>
      </c>
      <c r="Q466" s="206">
        <v>0</v>
      </c>
      <c r="R466" s="206">
        <f>Q466*H466</f>
        <v>0</v>
      </c>
      <c r="S466" s="206">
        <v>0</v>
      </c>
      <c r="T466" s="207">
        <f>S466*H466</f>
        <v>0</v>
      </c>
      <c r="U466" s="36"/>
      <c r="V466" s="36"/>
      <c r="W466" s="36"/>
      <c r="X466" s="36"/>
      <c r="Y466" s="36"/>
      <c r="Z466" s="36"/>
      <c r="AA466" s="36"/>
      <c r="AB466" s="36"/>
      <c r="AC466" s="36"/>
      <c r="AD466" s="36"/>
      <c r="AE466" s="36"/>
      <c r="AR466" s="208" t="s">
        <v>324</v>
      </c>
      <c r="AT466" s="208" t="s">
        <v>421</v>
      </c>
      <c r="AU466" s="208" t="s">
        <v>127</v>
      </c>
      <c r="AY466" s="15" t="s">
        <v>148</v>
      </c>
      <c r="BE466" s="126">
        <f>IF(N466="základná",J466,0)</f>
        <v>0</v>
      </c>
      <c r="BF466" s="126">
        <f>IF(N466="znížená",J466,0)</f>
        <v>0</v>
      </c>
      <c r="BG466" s="126">
        <f>IF(N466="zákl. prenesená",J466,0)</f>
        <v>0</v>
      </c>
      <c r="BH466" s="126">
        <f>IF(N466="zníž. prenesená",J466,0)</f>
        <v>0</v>
      </c>
      <c r="BI466" s="126">
        <f>IF(N466="nulová",J466,0)</f>
        <v>0</v>
      </c>
      <c r="BJ466" s="15" t="s">
        <v>127</v>
      </c>
      <c r="BK466" s="209">
        <f>ROUND(I466*H466,3)</f>
        <v>0</v>
      </c>
      <c r="BL466" s="15" t="s">
        <v>324</v>
      </c>
      <c r="BM466" s="208" t="s">
        <v>1052</v>
      </c>
    </row>
    <row r="467" s="2" customFormat="1" ht="16.5" customHeight="1">
      <c r="A467" s="36"/>
      <c r="B467" s="166"/>
      <c r="C467" s="216" t="s">
        <v>1053</v>
      </c>
      <c r="D467" s="216" t="s">
        <v>421</v>
      </c>
      <c r="E467" s="217" t="s">
        <v>1054</v>
      </c>
      <c r="F467" s="218" t="s">
        <v>1055</v>
      </c>
      <c r="G467" s="219" t="s">
        <v>152</v>
      </c>
      <c r="H467" s="220">
        <v>10</v>
      </c>
      <c r="I467" s="221"/>
      <c r="J467" s="220">
        <f>ROUND(I467*H467,3)</f>
        <v>0</v>
      </c>
      <c r="K467" s="222"/>
      <c r="L467" s="37"/>
      <c r="M467" s="223" t="s">
        <v>1</v>
      </c>
      <c r="N467" s="224" t="s">
        <v>41</v>
      </c>
      <c r="O467" s="80"/>
      <c r="P467" s="206">
        <f>O467*H467</f>
        <v>0</v>
      </c>
      <c r="Q467" s="206">
        <v>0</v>
      </c>
      <c r="R467" s="206">
        <f>Q467*H467</f>
        <v>0</v>
      </c>
      <c r="S467" s="206">
        <v>0</v>
      </c>
      <c r="T467" s="207">
        <f>S467*H467</f>
        <v>0</v>
      </c>
      <c r="U467" s="36"/>
      <c r="V467" s="36"/>
      <c r="W467" s="36"/>
      <c r="X467" s="36"/>
      <c r="Y467" s="36"/>
      <c r="Z467" s="36"/>
      <c r="AA467" s="36"/>
      <c r="AB467" s="36"/>
      <c r="AC467" s="36"/>
      <c r="AD467" s="36"/>
      <c r="AE467" s="36"/>
      <c r="AR467" s="208" t="s">
        <v>324</v>
      </c>
      <c r="AT467" s="208" t="s">
        <v>421</v>
      </c>
      <c r="AU467" s="208" t="s">
        <v>127</v>
      </c>
      <c r="AY467" s="15" t="s">
        <v>148</v>
      </c>
      <c r="BE467" s="126">
        <f>IF(N467="základná",J467,0)</f>
        <v>0</v>
      </c>
      <c r="BF467" s="126">
        <f>IF(N467="znížená",J467,0)</f>
        <v>0</v>
      </c>
      <c r="BG467" s="126">
        <f>IF(N467="zákl. prenesená",J467,0)</f>
        <v>0</v>
      </c>
      <c r="BH467" s="126">
        <f>IF(N467="zníž. prenesená",J467,0)</f>
        <v>0</v>
      </c>
      <c r="BI467" s="126">
        <f>IF(N467="nulová",J467,0)</f>
        <v>0</v>
      </c>
      <c r="BJ467" s="15" t="s">
        <v>127</v>
      </c>
      <c r="BK467" s="209">
        <f>ROUND(I467*H467,3)</f>
        <v>0</v>
      </c>
      <c r="BL467" s="15" t="s">
        <v>324</v>
      </c>
      <c r="BM467" s="208" t="s">
        <v>1056</v>
      </c>
    </row>
    <row r="468" s="2" customFormat="1" ht="21.75" customHeight="1">
      <c r="A468" s="36"/>
      <c r="B468" s="166"/>
      <c r="C468" s="216" t="s">
        <v>1057</v>
      </c>
      <c r="D468" s="216" t="s">
        <v>421</v>
      </c>
      <c r="E468" s="217" t="s">
        <v>1058</v>
      </c>
      <c r="F468" s="218" t="s">
        <v>1059</v>
      </c>
      <c r="G468" s="219" t="s">
        <v>152</v>
      </c>
      <c r="H468" s="220">
        <v>20</v>
      </c>
      <c r="I468" s="221"/>
      <c r="J468" s="220">
        <f>ROUND(I468*H468,3)</f>
        <v>0</v>
      </c>
      <c r="K468" s="222"/>
      <c r="L468" s="37"/>
      <c r="M468" s="223" t="s">
        <v>1</v>
      </c>
      <c r="N468" s="224" t="s">
        <v>41</v>
      </c>
      <c r="O468" s="80"/>
      <c r="P468" s="206">
        <f>O468*H468</f>
        <v>0</v>
      </c>
      <c r="Q468" s="206">
        <v>0</v>
      </c>
      <c r="R468" s="206">
        <f>Q468*H468</f>
        <v>0</v>
      </c>
      <c r="S468" s="206">
        <v>0</v>
      </c>
      <c r="T468" s="207">
        <f>S468*H468</f>
        <v>0</v>
      </c>
      <c r="U468" s="36"/>
      <c r="V468" s="36"/>
      <c r="W468" s="36"/>
      <c r="X468" s="36"/>
      <c r="Y468" s="36"/>
      <c r="Z468" s="36"/>
      <c r="AA468" s="36"/>
      <c r="AB468" s="36"/>
      <c r="AC468" s="36"/>
      <c r="AD468" s="36"/>
      <c r="AE468" s="36"/>
      <c r="AR468" s="208" t="s">
        <v>324</v>
      </c>
      <c r="AT468" s="208" t="s">
        <v>421</v>
      </c>
      <c r="AU468" s="208" t="s">
        <v>127</v>
      </c>
      <c r="AY468" s="15" t="s">
        <v>148</v>
      </c>
      <c r="BE468" s="126">
        <f>IF(N468="základná",J468,0)</f>
        <v>0</v>
      </c>
      <c r="BF468" s="126">
        <f>IF(N468="znížená",J468,0)</f>
        <v>0</v>
      </c>
      <c r="BG468" s="126">
        <f>IF(N468="zákl. prenesená",J468,0)</f>
        <v>0</v>
      </c>
      <c r="BH468" s="126">
        <f>IF(N468="zníž. prenesená",J468,0)</f>
        <v>0</v>
      </c>
      <c r="BI468" s="126">
        <f>IF(N468="nulová",J468,0)</f>
        <v>0</v>
      </c>
      <c r="BJ468" s="15" t="s">
        <v>127</v>
      </c>
      <c r="BK468" s="209">
        <f>ROUND(I468*H468,3)</f>
        <v>0</v>
      </c>
      <c r="BL468" s="15" t="s">
        <v>324</v>
      </c>
      <c r="BM468" s="208" t="s">
        <v>1060</v>
      </c>
    </row>
    <row r="469" s="2" customFormat="1" ht="16.5" customHeight="1">
      <c r="A469" s="36"/>
      <c r="B469" s="166"/>
      <c r="C469" s="216" t="s">
        <v>1061</v>
      </c>
      <c r="D469" s="216" t="s">
        <v>421</v>
      </c>
      <c r="E469" s="217" t="s">
        <v>1062</v>
      </c>
      <c r="F469" s="218" t="s">
        <v>1063</v>
      </c>
      <c r="G469" s="219" t="s">
        <v>152</v>
      </c>
      <c r="H469" s="220">
        <v>50</v>
      </c>
      <c r="I469" s="221"/>
      <c r="J469" s="220">
        <f>ROUND(I469*H469,3)</f>
        <v>0</v>
      </c>
      <c r="K469" s="222"/>
      <c r="L469" s="37"/>
      <c r="M469" s="223" t="s">
        <v>1</v>
      </c>
      <c r="N469" s="224" t="s">
        <v>41</v>
      </c>
      <c r="O469" s="80"/>
      <c r="P469" s="206">
        <f>O469*H469</f>
        <v>0</v>
      </c>
      <c r="Q469" s="206">
        <v>0</v>
      </c>
      <c r="R469" s="206">
        <f>Q469*H469</f>
        <v>0</v>
      </c>
      <c r="S469" s="206">
        <v>0</v>
      </c>
      <c r="T469" s="207">
        <f>S469*H469</f>
        <v>0</v>
      </c>
      <c r="U469" s="36"/>
      <c r="V469" s="36"/>
      <c r="W469" s="36"/>
      <c r="X469" s="36"/>
      <c r="Y469" s="36"/>
      <c r="Z469" s="36"/>
      <c r="AA469" s="36"/>
      <c r="AB469" s="36"/>
      <c r="AC469" s="36"/>
      <c r="AD469" s="36"/>
      <c r="AE469" s="36"/>
      <c r="AR469" s="208" t="s">
        <v>324</v>
      </c>
      <c r="AT469" s="208" t="s">
        <v>421</v>
      </c>
      <c r="AU469" s="208" t="s">
        <v>127</v>
      </c>
      <c r="AY469" s="15" t="s">
        <v>148</v>
      </c>
      <c r="BE469" s="126">
        <f>IF(N469="základná",J469,0)</f>
        <v>0</v>
      </c>
      <c r="BF469" s="126">
        <f>IF(N469="znížená",J469,0)</f>
        <v>0</v>
      </c>
      <c r="BG469" s="126">
        <f>IF(N469="zákl. prenesená",J469,0)</f>
        <v>0</v>
      </c>
      <c r="BH469" s="126">
        <f>IF(N469="zníž. prenesená",J469,0)</f>
        <v>0</v>
      </c>
      <c r="BI469" s="126">
        <f>IF(N469="nulová",J469,0)</f>
        <v>0</v>
      </c>
      <c r="BJ469" s="15" t="s">
        <v>127</v>
      </c>
      <c r="BK469" s="209">
        <f>ROUND(I469*H469,3)</f>
        <v>0</v>
      </c>
      <c r="BL469" s="15" t="s">
        <v>324</v>
      </c>
      <c r="BM469" s="208" t="s">
        <v>1064</v>
      </c>
    </row>
    <row r="470" s="2" customFormat="1" ht="24.15" customHeight="1">
      <c r="A470" s="36"/>
      <c r="B470" s="166"/>
      <c r="C470" s="216" t="s">
        <v>1065</v>
      </c>
      <c r="D470" s="216" t="s">
        <v>421</v>
      </c>
      <c r="E470" s="217" t="s">
        <v>1066</v>
      </c>
      <c r="F470" s="218" t="s">
        <v>1067</v>
      </c>
      <c r="G470" s="219" t="s">
        <v>431</v>
      </c>
      <c r="H470" s="220">
        <v>273</v>
      </c>
      <c r="I470" s="221"/>
      <c r="J470" s="220">
        <f>ROUND(I470*H470,3)</f>
        <v>0</v>
      </c>
      <c r="K470" s="222"/>
      <c r="L470" s="37"/>
      <c r="M470" s="223" t="s">
        <v>1</v>
      </c>
      <c r="N470" s="224" t="s">
        <v>41</v>
      </c>
      <c r="O470" s="80"/>
      <c r="P470" s="206">
        <f>O470*H470</f>
        <v>0</v>
      </c>
      <c r="Q470" s="206">
        <v>0</v>
      </c>
      <c r="R470" s="206">
        <f>Q470*H470</f>
        <v>0</v>
      </c>
      <c r="S470" s="206">
        <v>0</v>
      </c>
      <c r="T470" s="207">
        <f>S470*H470</f>
        <v>0</v>
      </c>
      <c r="U470" s="36"/>
      <c r="V470" s="36"/>
      <c r="W470" s="36"/>
      <c r="X470" s="36"/>
      <c r="Y470" s="36"/>
      <c r="Z470" s="36"/>
      <c r="AA470" s="36"/>
      <c r="AB470" s="36"/>
      <c r="AC470" s="36"/>
      <c r="AD470" s="36"/>
      <c r="AE470" s="36"/>
      <c r="AR470" s="208" t="s">
        <v>324</v>
      </c>
      <c r="AT470" s="208" t="s">
        <v>421</v>
      </c>
      <c r="AU470" s="208" t="s">
        <v>127</v>
      </c>
      <c r="AY470" s="15" t="s">
        <v>148</v>
      </c>
      <c r="BE470" s="126">
        <f>IF(N470="základná",J470,0)</f>
        <v>0</v>
      </c>
      <c r="BF470" s="126">
        <f>IF(N470="znížená",J470,0)</f>
        <v>0</v>
      </c>
      <c r="BG470" s="126">
        <f>IF(N470="zákl. prenesená",J470,0)</f>
        <v>0</v>
      </c>
      <c r="BH470" s="126">
        <f>IF(N470="zníž. prenesená",J470,0)</f>
        <v>0</v>
      </c>
      <c r="BI470" s="126">
        <f>IF(N470="nulová",J470,0)</f>
        <v>0</v>
      </c>
      <c r="BJ470" s="15" t="s">
        <v>127</v>
      </c>
      <c r="BK470" s="209">
        <f>ROUND(I470*H470,3)</f>
        <v>0</v>
      </c>
      <c r="BL470" s="15" t="s">
        <v>324</v>
      </c>
      <c r="BM470" s="208" t="s">
        <v>1068</v>
      </c>
    </row>
    <row r="471" s="2" customFormat="1" ht="24.15" customHeight="1">
      <c r="A471" s="36"/>
      <c r="B471" s="166"/>
      <c r="C471" s="216" t="s">
        <v>1069</v>
      </c>
      <c r="D471" s="216" t="s">
        <v>421</v>
      </c>
      <c r="E471" s="217" t="s">
        <v>1070</v>
      </c>
      <c r="F471" s="218" t="s">
        <v>1071</v>
      </c>
      <c r="G471" s="219" t="s">
        <v>152</v>
      </c>
      <c r="H471" s="220">
        <v>14</v>
      </c>
      <c r="I471" s="221"/>
      <c r="J471" s="220">
        <f>ROUND(I471*H471,3)</f>
        <v>0</v>
      </c>
      <c r="K471" s="222"/>
      <c r="L471" s="37"/>
      <c r="M471" s="223" t="s">
        <v>1</v>
      </c>
      <c r="N471" s="224" t="s">
        <v>41</v>
      </c>
      <c r="O471" s="80"/>
      <c r="P471" s="206">
        <f>O471*H471</f>
        <v>0</v>
      </c>
      <c r="Q471" s="206">
        <v>0</v>
      </c>
      <c r="R471" s="206">
        <f>Q471*H471</f>
        <v>0</v>
      </c>
      <c r="S471" s="206">
        <v>0</v>
      </c>
      <c r="T471" s="207">
        <f>S471*H471</f>
        <v>0</v>
      </c>
      <c r="U471" s="36"/>
      <c r="V471" s="36"/>
      <c r="W471" s="36"/>
      <c r="X471" s="36"/>
      <c r="Y471" s="36"/>
      <c r="Z471" s="36"/>
      <c r="AA471" s="36"/>
      <c r="AB471" s="36"/>
      <c r="AC471" s="36"/>
      <c r="AD471" s="36"/>
      <c r="AE471" s="36"/>
      <c r="AR471" s="208" t="s">
        <v>324</v>
      </c>
      <c r="AT471" s="208" t="s">
        <v>421</v>
      </c>
      <c r="AU471" s="208" t="s">
        <v>127</v>
      </c>
      <c r="AY471" s="15" t="s">
        <v>148</v>
      </c>
      <c r="BE471" s="126">
        <f>IF(N471="základná",J471,0)</f>
        <v>0</v>
      </c>
      <c r="BF471" s="126">
        <f>IF(N471="znížená",J471,0)</f>
        <v>0</v>
      </c>
      <c r="BG471" s="126">
        <f>IF(N471="zákl. prenesená",J471,0)</f>
        <v>0</v>
      </c>
      <c r="BH471" s="126">
        <f>IF(N471="zníž. prenesená",J471,0)</f>
        <v>0</v>
      </c>
      <c r="BI471" s="126">
        <f>IF(N471="nulová",J471,0)</f>
        <v>0</v>
      </c>
      <c r="BJ471" s="15" t="s">
        <v>127</v>
      </c>
      <c r="BK471" s="209">
        <f>ROUND(I471*H471,3)</f>
        <v>0</v>
      </c>
      <c r="BL471" s="15" t="s">
        <v>324</v>
      </c>
      <c r="BM471" s="208" t="s">
        <v>1072</v>
      </c>
    </row>
    <row r="472" s="2" customFormat="1" ht="21.75" customHeight="1">
      <c r="A472" s="36"/>
      <c r="B472" s="166"/>
      <c r="C472" s="216" t="s">
        <v>1073</v>
      </c>
      <c r="D472" s="216" t="s">
        <v>421</v>
      </c>
      <c r="E472" s="217" t="s">
        <v>1074</v>
      </c>
      <c r="F472" s="218" t="s">
        <v>1075</v>
      </c>
      <c r="G472" s="219" t="s">
        <v>1076</v>
      </c>
      <c r="H472" s="220">
        <v>1</v>
      </c>
      <c r="I472" s="221"/>
      <c r="J472" s="220">
        <f>ROUND(I472*H472,3)</f>
        <v>0</v>
      </c>
      <c r="K472" s="222"/>
      <c r="L472" s="37"/>
      <c r="M472" s="223" t="s">
        <v>1</v>
      </c>
      <c r="N472" s="224" t="s">
        <v>41</v>
      </c>
      <c r="O472" s="80"/>
      <c r="P472" s="206">
        <f>O472*H472</f>
        <v>0</v>
      </c>
      <c r="Q472" s="206">
        <v>0</v>
      </c>
      <c r="R472" s="206">
        <f>Q472*H472</f>
        <v>0</v>
      </c>
      <c r="S472" s="206">
        <v>0</v>
      </c>
      <c r="T472" s="207">
        <f>S472*H472</f>
        <v>0</v>
      </c>
      <c r="U472" s="36"/>
      <c r="V472" s="36"/>
      <c r="W472" s="36"/>
      <c r="X472" s="36"/>
      <c r="Y472" s="36"/>
      <c r="Z472" s="36"/>
      <c r="AA472" s="36"/>
      <c r="AB472" s="36"/>
      <c r="AC472" s="36"/>
      <c r="AD472" s="36"/>
      <c r="AE472" s="36"/>
      <c r="AR472" s="208" t="s">
        <v>324</v>
      </c>
      <c r="AT472" s="208" t="s">
        <v>421</v>
      </c>
      <c r="AU472" s="208" t="s">
        <v>127</v>
      </c>
      <c r="AY472" s="15" t="s">
        <v>148</v>
      </c>
      <c r="BE472" s="126">
        <f>IF(N472="základná",J472,0)</f>
        <v>0</v>
      </c>
      <c r="BF472" s="126">
        <f>IF(N472="znížená",J472,0)</f>
        <v>0</v>
      </c>
      <c r="BG472" s="126">
        <f>IF(N472="zákl. prenesená",J472,0)</f>
        <v>0</v>
      </c>
      <c r="BH472" s="126">
        <f>IF(N472="zníž. prenesená",J472,0)</f>
        <v>0</v>
      </c>
      <c r="BI472" s="126">
        <f>IF(N472="nulová",J472,0)</f>
        <v>0</v>
      </c>
      <c r="BJ472" s="15" t="s">
        <v>127</v>
      </c>
      <c r="BK472" s="209">
        <f>ROUND(I472*H472,3)</f>
        <v>0</v>
      </c>
      <c r="BL472" s="15" t="s">
        <v>324</v>
      </c>
      <c r="BM472" s="208" t="s">
        <v>1077</v>
      </c>
    </row>
    <row r="473" s="12" customFormat="1" ht="25.92" customHeight="1">
      <c r="A473" s="12"/>
      <c r="B473" s="185"/>
      <c r="C473" s="12"/>
      <c r="D473" s="186" t="s">
        <v>74</v>
      </c>
      <c r="E473" s="187" t="s">
        <v>1078</v>
      </c>
      <c r="F473" s="187" t="s">
        <v>1079</v>
      </c>
      <c r="G473" s="12"/>
      <c r="H473" s="12"/>
      <c r="I473" s="188"/>
      <c r="J473" s="189">
        <f>BK473</f>
        <v>0</v>
      </c>
      <c r="K473" s="12"/>
      <c r="L473" s="185"/>
      <c r="M473" s="190"/>
      <c r="N473" s="191"/>
      <c r="O473" s="191"/>
      <c r="P473" s="192">
        <f>P474+SUM(P475:P503)</f>
        <v>0</v>
      </c>
      <c r="Q473" s="191"/>
      <c r="R473" s="192">
        <f>R474+SUM(R475:R503)</f>
        <v>106.59714</v>
      </c>
      <c r="S473" s="191"/>
      <c r="T473" s="193">
        <f>T474+SUM(T475:T503)</f>
        <v>0</v>
      </c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R473" s="186" t="s">
        <v>83</v>
      </c>
      <c r="AT473" s="194" t="s">
        <v>74</v>
      </c>
      <c r="AU473" s="194" t="s">
        <v>75</v>
      </c>
      <c r="AY473" s="186" t="s">
        <v>148</v>
      </c>
      <c r="BK473" s="195">
        <f>BK474+SUM(BK475:BK503)</f>
        <v>0</v>
      </c>
    </row>
    <row r="474" s="2" customFormat="1" ht="16.5" customHeight="1">
      <c r="A474" s="36"/>
      <c r="B474" s="166"/>
      <c r="C474" s="196" t="s">
        <v>1080</v>
      </c>
      <c r="D474" s="196" t="s">
        <v>149</v>
      </c>
      <c r="E474" s="197" t="s">
        <v>1081</v>
      </c>
      <c r="F474" s="198" t="s">
        <v>1082</v>
      </c>
      <c r="G474" s="199" t="s">
        <v>152</v>
      </c>
      <c r="H474" s="200">
        <v>5</v>
      </c>
      <c r="I474" s="201"/>
      <c r="J474" s="200">
        <f>ROUND(I474*H474,3)</f>
        <v>0</v>
      </c>
      <c r="K474" s="202"/>
      <c r="L474" s="203"/>
      <c r="M474" s="204" t="s">
        <v>1</v>
      </c>
      <c r="N474" s="205" t="s">
        <v>41</v>
      </c>
      <c r="O474" s="80"/>
      <c r="P474" s="206">
        <f>O474*H474</f>
        <v>0</v>
      </c>
      <c r="Q474" s="206">
        <v>0</v>
      </c>
      <c r="R474" s="206">
        <f>Q474*H474</f>
        <v>0</v>
      </c>
      <c r="S474" s="206">
        <v>0</v>
      </c>
      <c r="T474" s="207">
        <f>S474*H474</f>
        <v>0</v>
      </c>
      <c r="U474" s="36"/>
      <c r="V474" s="36"/>
      <c r="W474" s="36"/>
      <c r="X474" s="36"/>
      <c r="Y474" s="36"/>
      <c r="Z474" s="36"/>
      <c r="AA474" s="36"/>
      <c r="AB474" s="36"/>
      <c r="AC474" s="36"/>
      <c r="AD474" s="36"/>
      <c r="AE474" s="36"/>
      <c r="AR474" s="208" t="s">
        <v>323</v>
      </c>
      <c r="AT474" s="208" t="s">
        <v>149</v>
      </c>
      <c r="AU474" s="208" t="s">
        <v>83</v>
      </c>
      <c r="AY474" s="15" t="s">
        <v>148</v>
      </c>
      <c r="BE474" s="126">
        <f>IF(N474="základná",J474,0)</f>
        <v>0</v>
      </c>
      <c r="BF474" s="126">
        <f>IF(N474="znížená",J474,0)</f>
        <v>0</v>
      </c>
      <c r="BG474" s="126">
        <f>IF(N474="zákl. prenesená",J474,0)</f>
        <v>0</v>
      </c>
      <c r="BH474" s="126">
        <f>IF(N474="zníž. prenesená",J474,0)</f>
        <v>0</v>
      </c>
      <c r="BI474" s="126">
        <f>IF(N474="nulová",J474,0)</f>
        <v>0</v>
      </c>
      <c r="BJ474" s="15" t="s">
        <v>127</v>
      </c>
      <c r="BK474" s="209">
        <f>ROUND(I474*H474,3)</f>
        <v>0</v>
      </c>
      <c r="BL474" s="15" t="s">
        <v>324</v>
      </c>
      <c r="BM474" s="208" t="s">
        <v>1083</v>
      </c>
    </row>
    <row r="475" s="2" customFormat="1" ht="24.15" customHeight="1">
      <c r="A475" s="36"/>
      <c r="B475" s="166"/>
      <c r="C475" s="196" t="s">
        <v>1084</v>
      </c>
      <c r="D475" s="196" t="s">
        <v>149</v>
      </c>
      <c r="E475" s="197" t="s">
        <v>1085</v>
      </c>
      <c r="F475" s="198" t="s">
        <v>1086</v>
      </c>
      <c r="G475" s="199" t="s">
        <v>152</v>
      </c>
      <c r="H475" s="200">
        <v>130</v>
      </c>
      <c r="I475" s="201"/>
      <c r="J475" s="200">
        <f>ROUND(I475*H475,3)</f>
        <v>0</v>
      </c>
      <c r="K475" s="202"/>
      <c r="L475" s="203"/>
      <c r="M475" s="204" t="s">
        <v>1</v>
      </c>
      <c r="N475" s="205" t="s">
        <v>41</v>
      </c>
      <c r="O475" s="80"/>
      <c r="P475" s="206">
        <f>O475*H475</f>
        <v>0</v>
      </c>
      <c r="Q475" s="206">
        <v>0</v>
      </c>
      <c r="R475" s="206">
        <f>Q475*H475</f>
        <v>0</v>
      </c>
      <c r="S475" s="206">
        <v>0</v>
      </c>
      <c r="T475" s="207">
        <f>S475*H475</f>
        <v>0</v>
      </c>
      <c r="U475" s="36"/>
      <c r="V475" s="36"/>
      <c r="W475" s="36"/>
      <c r="X475" s="36"/>
      <c r="Y475" s="36"/>
      <c r="Z475" s="36"/>
      <c r="AA475" s="36"/>
      <c r="AB475" s="36"/>
      <c r="AC475" s="36"/>
      <c r="AD475" s="36"/>
      <c r="AE475" s="36"/>
      <c r="AR475" s="208" t="s">
        <v>323</v>
      </c>
      <c r="AT475" s="208" t="s">
        <v>149</v>
      </c>
      <c r="AU475" s="208" t="s">
        <v>83</v>
      </c>
      <c r="AY475" s="15" t="s">
        <v>148</v>
      </c>
      <c r="BE475" s="126">
        <f>IF(N475="základná",J475,0)</f>
        <v>0</v>
      </c>
      <c r="BF475" s="126">
        <f>IF(N475="znížená",J475,0)</f>
        <v>0</v>
      </c>
      <c r="BG475" s="126">
        <f>IF(N475="zákl. prenesená",J475,0)</f>
        <v>0</v>
      </c>
      <c r="BH475" s="126">
        <f>IF(N475="zníž. prenesená",J475,0)</f>
        <v>0</v>
      </c>
      <c r="BI475" s="126">
        <f>IF(N475="nulová",J475,0)</f>
        <v>0</v>
      </c>
      <c r="BJ475" s="15" t="s">
        <v>127</v>
      </c>
      <c r="BK475" s="209">
        <f>ROUND(I475*H475,3)</f>
        <v>0</v>
      </c>
      <c r="BL475" s="15" t="s">
        <v>324</v>
      </c>
      <c r="BM475" s="208" t="s">
        <v>1087</v>
      </c>
    </row>
    <row r="476" s="2" customFormat="1">
      <c r="A476" s="36"/>
      <c r="B476" s="37"/>
      <c r="C476" s="36"/>
      <c r="D476" s="210" t="s">
        <v>156</v>
      </c>
      <c r="E476" s="36"/>
      <c r="F476" s="211" t="s">
        <v>1088</v>
      </c>
      <c r="G476" s="36"/>
      <c r="H476" s="36"/>
      <c r="I476" s="167"/>
      <c r="J476" s="36"/>
      <c r="K476" s="36"/>
      <c r="L476" s="37"/>
      <c r="M476" s="212"/>
      <c r="N476" s="213"/>
      <c r="O476" s="80"/>
      <c r="P476" s="80"/>
      <c r="Q476" s="80"/>
      <c r="R476" s="80"/>
      <c r="S476" s="80"/>
      <c r="T476" s="81"/>
      <c r="U476" s="36"/>
      <c r="V476" s="36"/>
      <c r="W476" s="36"/>
      <c r="X476" s="36"/>
      <c r="Y476" s="36"/>
      <c r="Z476" s="36"/>
      <c r="AA476" s="36"/>
      <c r="AB476" s="36"/>
      <c r="AC476" s="36"/>
      <c r="AD476" s="36"/>
      <c r="AE476" s="36"/>
      <c r="AT476" s="15" t="s">
        <v>156</v>
      </c>
      <c r="AU476" s="15" t="s">
        <v>83</v>
      </c>
    </row>
    <row r="477" s="2" customFormat="1" ht="24.15" customHeight="1">
      <c r="A477" s="36"/>
      <c r="B477" s="166"/>
      <c r="C477" s="196" t="s">
        <v>1089</v>
      </c>
      <c r="D477" s="196" t="s">
        <v>149</v>
      </c>
      <c r="E477" s="197" t="s">
        <v>1090</v>
      </c>
      <c r="F477" s="198" t="s">
        <v>1091</v>
      </c>
      <c r="G477" s="199" t="s">
        <v>152</v>
      </c>
      <c r="H477" s="200">
        <v>70</v>
      </c>
      <c r="I477" s="201"/>
      <c r="J477" s="200">
        <f>ROUND(I477*H477,3)</f>
        <v>0</v>
      </c>
      <c r="K477" s="202"/>
      <c r="L477" s="203"/>
      <c r="M477" s="204" t="s">
        <v>1</v>
      </c>
      <c r="N477" s="205" t="s">
        <v>41</v>
      </c>
      <c r="O477" s="80"/>
      <c r="P477" s="206">
        <f>O477*H477</f>
        <v>0</v>
      </c>
      <c r="Q477" s="206">
        <v>0</v>
      </c>
      <c r="R477" s="206">
        <f>Q477*H477</f>
        <v>0</v>
      </c>
      <c r="S477" s="206">
        <v>0</v>
      </c>
      <c r="T477" s="207">
        <f>S477*H477</f>
        <v>0</v>
      </c>
      <c r="U477" s="36"/>
      <c r="V477" s="36"/>
      <c r="W477" s="36"/>
      <c r="X477" s="36"/>
      <c r="Y477" s="36"/>
      <c r="Z477" s="36"/>
      <c r="AA477" s="36"/>
      <c r="AB477" s="36"/>
      <c r="AC477" s="36"/>
      <c r="AD477" s="36"/>
      <c r="AE477" s="36"/>
      <c r="AR477" s="208" t="s">
        <v>323</v>
      </c>
      <c r="AT477" s="208" t="s">
        <v>149</v>
      </c>
      <c r="AU477" s="208" t="s">
        <v>83</v>
      </c>
      <c r="AY477" s="15" t="s">
        <v>148</v>
      </c>
      <c r="BE477" s="126">
        <f>IF(N477="základná",J477,0)</f>
        <v>0</v>
      </c>
      <c r="BF477" s="126">
        <f>IF(N477="znížená",J477,0)</f>
        <v>0</v>
      </c>
      <c r="BG477" s="126">
        <f>IF(N477="zákl. prenesená",J477,0)</f>
        <v>0</v>
      </c>
      <c r="BH477" s="126">
        <f>IF(N477="zníž. prenesená",J477,0)</f>
        <v>0</v>
      </c>
      <c r="BI477" s="126">
        <f>IF(N477="nulová",J477,0)</f>
        <v>0</v>
      </c>
      <c r="BJ477" s="15" t="s">
        <v>127</v>
      </c>
      <c r="BK477" s="209">
        <f>ROUND(I477*H477,3)</f>
        <v>0</v>
      </c>
      <c r="BL477" s="15" t="s">
        <v>324</v>
      </c>
      <c r="BM477" s="208" t="s">
        <v>1092</v>
      </c>
    </row>
    <row r="478" s="2" customFormat="1">
      <c r="A478" s="36"/>
      <c r="B478" s="37"/>
      <c r="C478" s="36"/>
      <c r="D478" s="210" t="s">
        <v>156</v>
      </c>
      <c r="E478" s="36"/>
      <c r="F478" s="211" t="s">
        <v>1093</v>
      </c>
      <c r="G478" s="36"/>
      <c r="H478" s="36"/>
      <c r="I478" s="167"/>
      <c r="J478" s="36"/>
      <c r="K478" s="36"/>
      <c r="L478" s="37"/>
      <c r="M478" s="212"/>
      <c r="N478" s="213"/>
      <c r="O478" s="80"/>
      <c r="P478" s="80"/>
      <c r="Q478" s="80"/>
      <c r="R478" s="80"/>
      <c r="S478" s="80"/>
      <c r="T478" s="81"/>
      <c r="U478" s="36"/>
      <c r="V478" s="36"/>
      <c r="W478" s="36"/>
      <c r="X478" s="36"/>
      <c r="Y478" s="36"/>
      <c r="Z478" s="36"/>
      <c r="AA478" s="36"/>
      <c r="AB478" s="36"/>
      <c r="AC478" s="36"/>
      <c r="AD478" s="36"/>
      <c r="AE478" s="36"/>
      <c r="AT478" s="15" t="s">
        <v>156</v>
      </c>
      <c r="AU478" s="15" t="s">
        <v>83</v>
      </c>
    </row>
    <row r="479" s="2" customFormat="1" ht="16.5" customHeight="1">
      <c r="A479" s="36"/>
      <c r="B479" s="166"/>
      <c r="C479" s="196" t="s">
        <v>1094</v>
      </c>
      <c r="D479" s="196" t="s">
        <v>149</v>
      </c>
      <c r="E479" s="197" t="s">
        <v>1095</v>
      </c>
      <c r="F479" s="198" t="s">
        <v>1096</v>
      </c>
      <c r="G479" s="199" t="s">
        <v>152</v>
      </c>
      <c r="H479" s="200">
        <v>46</v>
      </c>
      <c r="I479" s="201"/>
      <c r="J479" s="200">
        <f>ROUND(I479*H479,3)</f>
        <v>0</v>
      </c>
      <c r="K479" s="202"/>
      <c r="L479" s="203"/>
      <c r="M479" s="204" t="s">
        <v>1</v>
      </c>
      <c r="N479" s="205" t="s">
        <v>41</v>
      </c>
      <c r="O479" s="80"/>
      <c r="P479" s="206">
        <f>O479*H479</f>
        <v>0</v>
      </c>
      <c r="Q479" s="206">
        <v>0</v>
      </c>
      <c r="R479" s="206">
        <f>Q479*H479</f>
        <v>0</v>
      </c>
      <c r="S479" s="206">
        <v>0</v>
      </c>
      <c r="T479" s="207">
        <f>S479*H479</f>
        <v>0</v>
      </c>
      <c r="U479" s="36"/>
      <c r="V479" s="36"/>
      <c r="W479" s="36"/>
      <c r="X479" s="36"/>
      <c r="Y479" s="36"/>
      <c r="Z479" s="36"/>
      <c r="AA479" s="36"/>
      <c r="AB479" s="36"/>
      <c r="AC479" s="36"/>
      <c r="AD479" s="36"/>
      <c r="AE479" s="36"/>
      <c r="AR479" s="208" t="s">
        <v>323</v>
      </c>
      <c r="AT479" s="208" t="s">
        <v>149</v>
      </c>
      <c r="AU479" s="208" t="s">
        <v>83</v>
      </c>
      <c r="AY479" s="15" t="s">
        <v>148</v>
      </c>
      <c r="BE479" s="126">
        <f>IF(N479="základná",J479,0)</f>
        <v>0</v>
      </c>
      <c r="BF479" s="126">
        <f>IF(N479="znížená",J479,0)</f>
        <v>0</v>
      </c>
      <c r="BG479" s="126">
        <f>IF(N479="zákl. prenesená",J479,0)</f>
        <v>0</v>
      </c>
      <c r="BH479" s="126">
        <f>IF(N479="zníž. prenesená",J479,0)</f>
        <v>0</v>
      </c>
      <c r="BI479" s="126">
        <f>IF(N479="nulová",J479,0)</f>
        <v>0</v>
      </c>
      <c r="BJ479" s="15" t="s">
        <v>127</v>
      </c>
      <c r="BK479" s="209">
        <f>ROUND(I479*H479,3)</f>
        <v>0</v>
      </c>
      <c r="BL479" s="15" t="s">
        <v>324</v>
      </c>
      <c r="BM479" s="208" t="s">
        <v>1097</v>
      </c>
    </row>
    <row r="480" s="2" customFormat="1">
      <c r="A480" s="36"/>
      <c r="B480" s="37"/>
      <c r="C480" s="36"/>
      <c r="D480" s="210" t="s">
        <v>156</v>
      </c>
      <c r="E480" s="36"/>
      <c r="F480" s="211" t="s">
        <v>1098</v>
      </c>
      <c r="G480" s="36"/>
      <c r="H480" s="36"/>
      <c r="I480" s="167"/>
      <c r="J480" s="36"/>
      <c r="K480" s="36"/>
      <c r="L480" s="37"/>
      <c r="M480" s="212"/>
      <c r="N480" s="213"/>
      <c r="O480" s="80"/>
      <c r="P480" s="80"/>
      <c r="Q480" s="80"/>
      <c r="R480" s="80"/>
      <c r="S480" s="80"/>
      <c r="T480" s="81"/>
      <c r="U480" s="36"/>
      <c r="V480" s="36"/>
      <c r="W480" s="36"/>
      <c r="X480" s="36"/>
      <c r="Y480" s="36"/>
      <c r="Z480" s="36"/>
      <c r="AA480" s="36"/>
      <c r="AB480" s="36"/>
      <c r="AC480" s="36"/>
      <c r="AD480" s="36"/>
      <c r="AE480" s="36"/>
      <c r="AT480" s="15" t="s">
        <v>156</v>
      </c>
      <c r="AU480" s="15" t="s">
        <v>83</v>
      </c>
    </row>
    <row r="481" s="2" customFormat="1" ht="33" customHeight="1">
      <c r="A481" s="36"/>
      <c r="B481" s="166"/>
      <c r="C481" s="196" t="s">
        <v>1099</v>
      </c>
      <c r="D481" s="196" t="s">
        <v>149</v>
      </c>
      <c r="E481" s="197" t="s">
        <v>1100</v>
      </c>
      <c r="F481" s="198" t="s">
        <v>1101</v>
      </c>
      <c r="G481" s="199" t="s">
        <v>152</v>
      </c>
      <c r="H481" s="200">
        <v>44</v>
      </c>
      <c r="I481" s="201"/>
      <c r="J481" s="200">
        <f>ROUND(I481*H481,3)</f>
        <v>0</v>
      </c>
      <c r="K481" s="202"/>
      <c r="L481" s="203"/>
      <c r="M481" s="204" t="s">
        <v>1</v>
      </c>
      <c r="N481" s="205" t="s">
        <v>41</v>
      </c>
      <c r="O481" s="80"/>
      <c r="P481" s="206">
        <f>O481*H481</f>
        <v>0</v>
      </c>
      <c r="Q481" s="206">
        <v>0</v>
      </c>
      <c r="R481" s="206">
        <f>Q481*H481</f>
        <v>0</v>
      </c>
      <c r="S481" s="206">
        <v>0</v>
      </c>
      <c r="T481" s="207">
        <f>S481*H481</f>
        <v>0</v>
      </c>
      <c r="U481" s="36"/>
      <c r="V481" s="36"/>
      <c r="W481" s="36"/>
      <c r="X481" s="36"/>
      <c r="Y481" s="36"/>
      <c r="Z481" s="36"/>
      <c r="AA481" s="36"/>
      <c r="AB481" s="36"/>
      <c r="AC481" s="36"/>
      <c r="AD481" s="36"/>
      <c r="AE481" s="36"/>
      <c r="AR481" s="208" t="s">
        <v>323</v>
      </c>
      <c r="AT481" s="208" t="s">
        <v>149</v>
      </c>
      <c r="AU481" s="208" t="s">
        <v>83</v>
      </c>
      <c r="AY481" s="15" t="s">
        <v>148</v>
      </c>
      <c r="BE481" s="126">
        <f>IF(N481="základná",J481,0)</f>
        <v>0</v>
      </c>
      <c r="BF481" s="126">
        <f>IF(N481="znížená",J481,0)</f>
        <v>0</v>
      </c>
      <c r="BG481" s="126">
        <f>IF(N481="zákl. prenesená",J481,0)</f>
        <v>0</v>
      </c>
      <c r="BH481" s="126">
        <f>IF(N481="zníž. prenesená",J481,0)</f>
        <v>0</v>
      </c>
      <c r="BI481" s="126">
        <f>IF(N481="nulová",J481,0)</f>
        <v>0</v>
      </c>
      <c r="BJ481" s="15" t="s">
        <v>127</v>
      </c>
      <c r="BK481" s="209">
        <f>ROUND(I481*H481,3)</f>
        <v>0</v>
      </c>
      <c r="BL481" s="15" t="s">
        <v>324</v>
      </c>
      <c r="BM481" s="208" t="s">
        <v>1102</v>
      </c>
    </row>
    <row r="482" s="2" customFormat="1" ht="24.15" customHeight="1">
      <c r="A482" s="36"/>
      <c r="B482" s="166"/>
      <c r="C482" s="196" t="s">
        <v>1103</v>
      </c>
      <c r="D482" s="196" t="s">
        <v>149</v>
      </c>
      <c r="E482" s="197" t="s">
        <v>1104</v>
      </c>
      <c r="F482" s="198" t="s">
        <v>1105</v>
      </c>
      <c r="G482" s="199" t="s">
        <v>1015</v>
      </c>
      <c r="H482" s="200">
        <v>295</v>
      </c>
      <c r="I482" s="201"/>
      <c r="J482" s="200">
        <f>ROUND(I482*H482,3)</f>
        <v>0</v>
      </c>
      <c r="K482" s="202"/>
      <c r="L482" s="203"/>
      <c r="M482" s="204" t="s">
        <v>1</v>
      </c>
      <c r="N482" s="205" t="s">
        <v>41</v>
      </c>
      <c r="O482" s="80"/>
      <c r="P482" s="206">
        <f>O482*H482</f>
        <v>0</v>
      </c>
      <c r="Q482" s="206">
        <v>0</v>
      </c>
      <c r="R482" s="206">
        <f>Q482*H482</f>
        <v>0</v>
      </c>
      <c r="S482" s="206">
        <v>0</v>
      </c>
      <c r="T482" s="207">
        <f>S482*H482</f>
        <v>0</v>
      </c>
      <c r="U482" s="36"/>
      <c r="V482" s="36"/>
      <c r="W482" s="36"/>
      <c r="X482" s="36"/>
      <c r="Y482" s="36"/>
      <c r="Z482" s="36"/>
      <c r="AA482" s="36"/>
      <c r="AB482" s="36"/>
      <c r="AC482" s="36"/>
      <c r="AD482" s="36"/>
      <c r="AE482" s="36"/>
      <c r="AR482" s="208" t="s">
        <v>323</v>
      </c>
      <c r="AT482" s="208" t="s">
        <v>149</v>
      </c>
      <c r="AU482" s="208" t="s">
        <v>83</v>
      </c>
      <c r="AY482" s="15" t="s">
        <v>148</v>
      </c>
      <c r="BE482" s="126">
        <f>IF(N482="základná",J482,0)</f>
        <v>0</v>
      </c>
      <c r="BF482" s="126">
        <f>IF(N482="znížená",J482,0)</f>
        <v>0</v>
      </c>
      <c r="BG482" s="126">
        <f>IF(N482="zákl. prenesená",J482,0)</f>
        <v>0</v>
      </c>
      <c r="BH482" s="126">
        <f>IF(N482="zníž. prenesená",J482,0)</f>
        <v>0</v>
      </c>
      <c r="BI482" s="126">
        <f>IF(N482="nulová",J482,0)</f>
        <v>0</v>
      </c>
      <c r="BJ482" s="15" t="s">
        <v>127</v>
      </c>
      <c r="BK482" s="209">
        <f>ROUND(I482*H482,3)</f>
        <v>0</v>
      </c>
      <c r="BL482" s="15" t="s">
        <v>324</v>
      </c>
      <c r="BM482" s="208" t="s">
        <v>1106</v>
      </c>
    </row>
    <row r="483" s="2" customFormat="1">
      <c r="A483" s="36"/>
      <c r="B483" s="37"/>
      <c r="C483" s="36"/>
      <c r="D483" s="210" t="s">
        <v>156</v>
      </c>
      <c r="E483" s="36"/>
      <c r="F483" s="211" t="s">
        <v>1107</v>
      </c>
      <c r="G483" s="36"/>
      <c r="H483" s="36"/>
      <c r="I483" s="167"/>
      <c r="J483" s="36"/>
      <c r="K483" s="36"/>
      <c r="L483" s="37"/>
      <c r="M483" s="212"/>
      <c r="N483" s="213"/>
      <c r="O483" s="80"/>
      <c r="P483" s="80"/>
      <c r="Q483" s="80"/>
      <c r="R483" s="80"/>
      <c r="S483" s="80"/>
      <c r="T483" s="81"/>
      <c r="U483" s="36"/>
      <c r="V483" s="36"/>
      <c r="W483" s="36"/>
      <c r="X483" s="36"/>
      <c r="Y483" s="36"/>
      <c r="Z483" s="36"/>
      <c r="AA483" s="36"/>
      <c r="AB483" s="36"/>
      <c r="AC483" s="36"/>
      <c r="AD483" s="36"/>
      <c r="AE483" s="36"/>
      <c r="AT483" s="15" t="s">
        <v>156</v>
      </c>
      <c r="AU483" s="15" t="s">
        <v>83</v>
      </c>
    </row>
    <row r="484" s="2" customFormat="1" ht="24.15" customHeight="1">
      <c r="A484" s="36"/>
      <c r="B484" s="166"/>
      <c r="C484" s="196" t="s">
        <v>1108</v>
      </c>
      <c r="D484" s="196" t="s">
        <v>149</v>
      </c>
      <c r="E484" s="197" t="s">
        <v>1019</v>
      </c>
      <c r="F484" s="198" t="s">
        <v>1020</v>
      </c>
      <c r="G484" s="199" t="s">
        <v>1015</v>
      </c>
      <c r="H484" s="200">
        <v>342</v>
      </c>
      <c r="I484" s="201"/>
      <c r="J484" s="200">
        <f>ROUND(I484*H484,3)</f>
        <v>0</v>
      </c>
      <c r="K484" s="202"/>
      <c r="L484" s="203"/>
      <c r="M484" s="204" t="s">
        <v>1</v>
      </c>
      <c r="N484" s="205" t="s">
        <v>41</v>
      </c>
      <c r="O484" s="80"/>
      <c r="P484" s="206">
        <f>O484*H484</f>
        <v>0</v>
      </c>
      <c r="Q484" s="206">
        <v>0</v>
      </c>
      <c r="R484" s="206">
        <f>Q484*H484</f>
        <v>0</v>
      </c>
      <c r="S484" s="206">
        <v>0</v>
      </c>
      <c r="T484" s="207">
        <f>S484*H484</f>
        <v>0</v>
      </c>
      <c r="U484" s="36"/>
      <c r="V484" s="36"/>
      <c r="W484" s="36"/>
      <c r="X484" s="36"/>
      <c r="Y484" s="36"/>
      <c r="Z484" s="36"/>
      <c r="AA484" s="36"/>
      <c r="AB484" s="36"/>
      <c r="AC484" s="36"/>
      <c r="AD484" s="36"/>
      <c r="AE484" s="36"/>
      <c r="AR484" s="208" t="s">
        <v>323</v>
      </c>
      <c r="AT484" s="208" t="s">
        <v>149</v>
      </c>
      <c r="AU484" s="208" t="s">
        <v>83</v>
      </c>
      <c r="AY484" s="15" t="s">
        <v>148</v>
      </c>
      <c r="BE484" s="126">
        <f>IF(N484="základná",J484,0)</f>
        <v>0</v>
      </c>
      <c r="BF484" s="126">
        <f>IF(N484="znížená",J484,0)</f>
        <v>0</v>
      </c>
      <c r="BG484" s="126">
        <f>IF(N484="zákl. prenesená",J484,0)</f>
        <v>0</v>
      </c>
      <c r="BH484" s="126">
        <f>IF(N484="zníž. prenesená",J484,0)</f>
        <v>0</v>
      </c>
      <c r="BI484" s="126">
        <f>IF(N484="nulová",J484,0)</f>
        <v>0</v>
      </c>
      <c r="BJ484" s="15" t="s">
        <v>127</v>
      </c>
      <c r="BK484" s="209">
        <f>ROUND(I484*H484,3)</f>
        <v>0</v>
      </c>
      <c r="BL484" s="15" t="s">
        <v>324</v>
      </c>
      <c r="BM484" s="208" t="s">
        <v>1109</v>
      </c>
    </row>
    <row r="485" s="2" customFormat="1">
      <c r="A485" s="36"/>
      <c r="B485" s="37"/>
      <c r="C485" s="36"/>
      <c r="D485" s="210" t="s">
        <v>156</v>
      </c>
      <c r="E485" s="36"/>
      <c r="F485" s="211" t="s">
        <v>1022</v>
      </c>
      <c r="G485" s="36"/>
      <c r="H485" s="36"/>
      <c r="I485" s="167"/>
      <c r="J485" s="36"/>
      <c r="K485" s="36"/>
      <c r="L485" s="37"/>
      <c r="M485" s="212"/>
      <c r="N485" s="213"/>
      <c r="O485" s="80"/>
      <c r="P485" s="80"/>
      <c r="Q485" s="80"/>
      <c r="R485" s="80"/>
      <c r="S485" s="80"/>
      <c r="T485" s="81"/>
      <c r="U485" s="36"/>
      <c r="V485" s="36"/>
      <c r="W485" s="36"/>
      <c r="X485" s="36"/>
      <c r="Y485" s="36"/>
      <c r="Z485" s="36"/>
      <c r="AA485" s="36"/>
      <c r="AB485" s="36"/>
      <c r="AC485" s="36"/>
      <c r="AD485" s="36"/>
      <c r="AE485" s="36"/>
      <c r="AT485" s="15" t="s">
        <v>156</v>
      </c>
      <c r="AU485" s="15" t="s">
        <v>83</v>
      </c>
    </row>
    <row r="486" s="2" customFormat="1" ht="24.15" customHeight="1">
      <c r="A486" s="36"/>
      <c r="B486" s="166"/>
      <c r="C486" s="196" t="s">
        <v>1110</v>
      </c>
      <c r="D486" s="196" t="s">
        <v>149</v>
      </c>
      <c r="E486" s="197" t="s">
        <v>1111</v>
      </c>
      <c r="F486" s="198" t="s">
        <v>1112</v>
      </c>
      <c r="G486" s="199" t="s">
        <v>152</v>
      </c>
      <c r="H486" s="200">
        <v>3</v>
      </c>
      <c r="I486" s="201"/>
      <c r="J486" s="200">
        <f>ROUND(I486*H486,3)</f>
        <v>0</v>
      </c>
      <c r="K486" s="202"/>
      <c r="L486" s="203"/>
      <c r="M486" s="204" t="s">
        <v>1</v>
      </c>
      <c r="N486" s="205" t="s">
        <v>41</v>
      </c>
      <c r="O486" s="80"/>
      <c r="P486" s="206">
        <f>O486*H486</f>
        <v>0</v>
      </c>
      <c r="Q486" s="206">
        <v>7.9299999999999997</v>
      </c>
      <c r="R486" s="206">
        <f>Q486*H486</f>
        <v>23.789999999999999</v>
      </c>
      <c r="S486" s="206">
        <v>0</v>
      </c>
      <c r="T486" s="207">
        <f>S486*H486</f>
        <v>0</v>
      </c>
      <c r="U486" s="36"/>
      <c r="V486" s="36"/>
      <c r="W486" s="36"/>
      <c r="X486" s="36"/>
      <c r="Y486" s="36"/>
      <c r="Z486" s="36"/>
      <c r="AA486" s="36"/>
      <c r="AB486" s="36"/>
      <c r="AC486" s="36"/>
      <c r="AD486" s="36"/>
      <c r="AE486" s="36"/>
      <c r="AR486" s="208" t="s">
        <v>323</v>
      </c>
      <c r="AT486" s="208" t="s">
        <v>149</v>
      </c>
      <c r="AU486" s="208" t="s">
        <v>83</v>
      </c>
      <c r="AY486" s="15" t="s">
        <v>148</v>
      </c>
      <c r="BE486" s="126">
        <f>IF(N486="základná",J486,0)</f>
        <v>0</v>
      </c>
      <c r="BF486" s="126">
        <f>IF(N486="znížená",J486,0)</f>
        <v>0</v>
      </c>
      <c r="BG486" s="126">
        <f>IF(N486="zákl. prenesená",J486,0)</f>
        <v>0</v>
      </c>
      <c r="BH486" s="126">
        <f>IF(N486="zníž. prenesená",J486,0)</f>
        <v>0</v>
      </c>
      <c r="BI486" s="126">
        <f>IF(N486="nulová",J486,0)</f>
        <v>0</v>
      </c>
      <c r="BJ486" s="15" t="s">
        <v>127</v>
      </c>
      <c r="BK486" s="209">
        <f>ROUND(I486*H486,3)</f>
        <v>0</v>
      </c>
      <c r="BL486" s="15" t="s">
        <v>324</v>
      </c>
      <c r="BM486" s="208" t="s">
        <v>1113</v>
      </c>
    </row>
    <row r="487" s="2" customFormat="1" ht="24.15" customHeight="1">
      <c r="A487" s="36"/>
      <c r="B487" s="166"/>
      <c r="C487" s="196" t="s">
        <v>1114</v>
      </c>
      <c r="D487" s="196" t="s">
        <v>149</v>
      </c>
      <c r="E487" s="197" t="s">
        <v>1115</v>
      </c>
      <c r="F487" s="198" t="s">
        <v>1116</v>
      </c>
      <c r="G487" s="199" t="s">
        <v>152</v>
      </c>
      <c r="H487" s="200">
        <v>3</v>
      </c>
      <c r="I487" s="201"/>
      <c r="J487" s="200">
        <f>ROUND(I487*H487,3)</f>
        <v>0</v>
      </c>
      <c r="K487" s="202"/>
      <c r="L487" s="203"/>
      <c r="M487" s="204" t="s">
        <v>1</v>
      </c>
      <c r="N487" s="205" t="s">
        <v>41</v>
      </c>
      <c r="O487" s="80"/>
      <c r="P487" s="206">
        <f>O487*H487</f>
        <v>0</v>
      </c>
      <c r="Q487" s="206">
        <v>0.40000000000000002</v>
      </c>
      <c r="R487" s="206">
        <f>Q487*H487</f>
        <v>1.2000000000000002</v>
      </c>
      <c r="S487" s="206">
        <v>0</v>
      </c>
      <c r="T487" s="207">
        <f>S487*H487</f>
        <v>0</v>
      </c>
      <c r="U487" s="36"/>
      <c r="V487" s="36"/>
      <c r="W487" s="36"/>
      <c r="X487" s="36"/>
      <c r="Y487" s="36"/>
      <c r="Z487" s="36"/>
      <c r="AA487" s="36"/>
      <c r="AB487" s="36"/>
      <c r="AC487" s="36"/>
      <c r="AD487" s="36"/>
      <c r="AE487" s="36"/>
      <c r="AR487" s="208" t="s">
        <v>323</v>
      </c>
      <c r="AT487" s="208" t="s">
        <v>149</v>
      </c>
      <c r="AU487" s="208" t="s">
        <v>83</v>
      </c>
      <c r="AY487" s="15" t="s">
        <v>148</v>
      </c>
      <c r="BE487" s="126">
        <f>IF(N487="základná",J487,0)</f>
        <v>0</v>
      </c>
      <c r="BF487" s="126">
        <f>IF(N487="znížená",J487,0)</f>
        <v>0</v>
      </c>
      <c r="BG487" s="126">
        <f>IF(N487="zákl. prenesená",J487,0)</f>
        <v>0</v>
      </c>
      <c r="BH487" s="126">
        <f>IF(N487="zníž. prenesená",J487,0)</f>
        <v>0</v>
      </c>
      <c r="BI487" s="126">
        <f>IF(N487="nulová",J487,0)</f>
        <v>0</v>
      </c>
      <c r="BJ487" s="15" t="s">
        <v>127</v>
      </c>
      <c r="BK487" s="209">
        <f>ROUND(I487*H487,3)</f>
        <v>0</v>
      </c>
      <c r="BL487" s="15" t="s">
        <v>324</v>
      </c>
      <c r="BM487" s="208" t="s">
        <v>1117</v>
      </c>
    </row>
    <row r="488" s="2" customFormat="1" ht="16.5" customHeight="1">
      <c r="A488" s="36"/>
      <c r="B488" s="166"/>
      <c r="C488" s="196" t="s">
        <v>1118</v>
      </c>
      <c r="D488" s="196" t="s">
        <v>149</v>
      </c>
      <c r="E488" s="197" t="s">
        <v>1119</v>
      </c>
      <c r="F488" s="198" t="s">
        <v>1120</v>
      </c>
      <c r="G488" s="199" t="s">
        <v>152</v>
      </c>
      <c r="H488" s="200">
        <v>144</v>
      </c>
      <c r="I488" s="201"/>
      <c r="J488" s="200">
        <f>ROUND(I488*H488,3)</f>
        <v>0</v>
      </c>
      <c r="K488" s="202"/>
      <c r="L488" s="203"/>
      <c r="M488" s="204" t="s">
        <v>1</v>
      </c>
      <c r="N488" s="205" t="s">
        <v>41</v>
      </c>
      <c r="O488" s="80"/>
      <c r="P488" s="206">
        <f>O488*H488</f>
        <v>0</v>
      </c>
      <c r="Q488" s="206">
        <v>0.40000000000000002</v>
      </c>
      <c r="R488" s="206">
        <f>Q488*H488</f>
        <v>57.600000000000001</v>
      </c>
      <c r="S488" s="206">
        <v>0</v>
      </c>
      <c r="T488" s="207">
        <f>S488*H488</f>
        <v>0</v>
      </c>
      <c r="U488" s="36"/>
      <c r="V488" s="36"/>
      <c r="W488" s="36"/>
      <c r="X488" s="36"/>
      <c r="Y488" s="36"/>
      <c r="Z488" s="36"/>
      <c r="AA488" s="36"/>
      <c r="AB488" s="36"/>
      <c r="AC488" s="36"/>
      <c r="AD488" s="36"/>
      <c r="AE488" s="36"/>
      <c r="AR488" s="208" t="s">
        <v>323</v>
      </c>
      <c r="AT488" s="208" t="s">
        <v>149</v>
      </c>
      <c r="AU488" s="208" t="s">
        <v>83</v>
      </c>
      <c r="AY488" s="15" t="s">
        <v>148</v>
      </c>
      <c r="BE488" s="126">
        <f>IF(N488="základná",J488,0)</f>
        <v>0</v>
      </c>
      <c r="BF488" s="126">
        <f>IF(N488="znížená",J488,0)</f>
        <v>0</v>
      </c>
      <c r="BG488" s="126">
        <f>IF(N488="zákl. prenesená",J488,0)</f>
        <v>0</v>
      </c>
      <c r="BH488" s="126">
        <f>IF(N488="zníž. prenesená",J488,0)</f>
        <v>0</v>
      </c>
      <c r="BI488" s="126">
        <f>IF(N488="nulová",J488,0)</f>
        <v>0</v>
      </c>
      <c r="BJ488" s="15" t="s">
        <v>127</v>
      </c>
      <c r="BK488" s="209">
        <f>ROUND(I488*H488,3)</f>
        <v>0</v>
      </c>
      <c r="BL488" s="15" t="s">
        <v>324</v>
      </c>
      <c r="BM488" s="208" t="s">
        <v>1121</v>
      </c>
    </row>
    <row r="489" s="2" customFormat="1" ht="21.75" customHeight="1">
      <c r="A489" s="36"/>
      <c r="B489" s="166"/>
      <c r="C489" s="196" t="s">
        <v>1122</v>
      </c>
      <c r="D489" s="196" t="s">
        <v>149</v>
      </c>
      <c r="E489" s="197" t="s">
        <v>1123</v>
      </c>
      <c r="F489" s="198" t="s">
        <v>1124</v>
      </c>
      <c r="G489" s="199" t="s">
        <v>152</v>
      </c>
      <c r="H489" s="200">
        <v>30</v>
      </c>
      <c r="I489" s="201"/>
      <c r="J489" s="200">
        <f>ROUND(I489*H489,3)</f>
        <v>0</v>
      </c>
      <c r="K489" s="202"/>
      <c r="L489" s="203"/>
      <c r="M489" s="204" t="s">
        <v>1</v>
      </c>
      <c r="N489" s="205" t="s">
        <v>41</v>
      </c>
      <c r="O489" s="80"/>
      <c r="P489" s="206">
        <f>O489*H489</f>
        <v>0</v>
      </c>
      <c r="Q489" s="206">
        <v>0.40000000000000002</v>
      </c>
      <c r="R489" s="206">
        <f>Q489*H489</f>
        <v>12</v>
      </c>
      <c r="S489" s="206">
        <v>0</v>
      </c>
      <c r="T489" s="207">
        <f>S489*H489</f>
        <v>0</v>
      </c>
      <c r="U489" s="36"/>
      <c r="V489" s="36"/>
      <c r="W489" s="36"/>
      <c r="X489" s="36"/>
      <c r="Y489" s="36"/>
      <c r="Z489" s="36"/>
      <c r="AA489" s="36"/>
      <c r="AB489" s="36"/>
      <c r="AC489" s="36"/>
      <c r="AD489" s="36"/>
      <c r="AE489" s="36"/>
      <c r="AR489" s="208" t="s">
        <v>323</v>
      </c>
      <c r="AT489" s="208" t="s">
        <v>149</v>
      </c>
      <c r="AU489" s="208" t="s">
        <v>83</v>
      </c>
      <c r="AY489" s="15" t="s">
        <v>148</v>
      </c>
      <c r="BE489" s="126">
        <f>IF(N489="základná",J489,0)</f>
        <v>0</v>
      </c>
      <c r="BF489" s="126">
        <f>IF(N489="znížená",J489,0)</f>
        <v>0</v>
      </c>
      <c r="BG489" s="126">
        <f>IF(N489="zákl. prenesená",J489,0)</f>
        <v>0</v>
      </c>
      <c r="BH489" s="126">
        <f>IF(N489="zníž. prenesená",J489,0)</f>
        <v>0</v>
      </c>
      <c r="BI489" s="126">
        <f>IF(N489="nulová",J489,0)</f>
        <v>0</v>
      </c>
      <c r="BJ489" s="15" t="s">
        <v>127</v>
      </c>
      <c r="BK489" s="209">
        <f>ROUND(I489*H489,3)</f>
        <v>0</v>
      </c>
      <c r="BL489" s="15" t="s">
        <v>324</v>
      </c>
      <c r="BM489" s="208" t="s">
        <v>1125</v>
      </c>
    </row>
    <row r="490" s="2" customFormat="1" ht="16.5" customHeight="1">
      <c r="A490" s="36"/>
      <c r="B490" s="166"/>
      <c r="C490" s="196" t="s">
        <v>1126</v>
      </c>
      <c r="D490" s="196" t="s">
        <v>149</v>
      </c>
      <c r="E490" s="197" t="s">
        <v>1127</v>
      </c>
      <c r="F490" s="198" t="s">
        <v>1128</v>
      </c>
      <c r="G490" s="199" t="s">
        <v>152</v>
      </c>
      <c r="H490" s="200">
        <v>30</v>
      </c>
      <c r="I490" s="201"/>
      <c r="J490" s="200">
        <f>ROUND(I490*H490,3)</f>
        <v>0</v>
      </c>
      <c r="K490" s="202"/>
      <c r="L490" s="203"/>
      <c r="M490" s="204" t="s">
        <v>1</v>
      </c>
      <c r="N490" s="205" t="s">
        <v>41</v>
      </c>
      <c r="O490" s="80"/>
      <c r="P490" s="206">
        <f>O490*H490</f>
        <v>0</v>
      </c>
      <c r="Q490" s="206">
        <v>0.40000000000000002</v>
      </c>
      <c r="R490" s="206">
        <f>Q490*H490</f>
        <v>12</v>
      </c>
      <c r="S490" s="206">
        <v>0</v>
      </c>
      <c r="T490" s="207">
        <f>S490*H490</f>
        <v>0</v>
      </c>
      <c r="U490" s="36"/>
      <c r="V490" s="36"/>
      <c r="W490" s="36"/>
      <c r="X490" s="36"/>
      <c r="Y490" s="36"/>
      <c r="Z490" s="36"/>
      <c r="AA490" s="36"/>
      <c r="AB490" s="36"/>
      <c r="AC490" s="36"/>
      <c r="AD490" s="36"/>
      <c r="AE490" s="36"/>
      <c r="AR490" s="208" t="s">
        <v>323</v>
      </c>
      <c r="AT490" s="208" t="s">
        <v>149</v>
      </c>
      <c r="AU490" s="208" t="s">
        <v>83</v>
      </c>
      <c r="AY490" s="15" t="s">
        <v>148</v>
      </c>
      <c r="BE490" s="126">
        <f>IF(N490="základná",J490,0)</f>
        <v>0</v>
      </c>
      <c r="BF490" s="126">
        <f>IF(N490="znížená",J490,0)</f>
        <v>0</v>
      </c>
      <c r="BG490" s="126">
        <f>IF(N490="zákl. prenesená",J490,0)</f>
        <v>0</v>
      </c>
      <c r="BH490" s="126">
        <f>IF(N490="zníž. prenesená",J490,0)</f>
        <v>0</v>
      </c>
      <c r="BI490" s="126">
        <f>IF(N490="nulová",J490,0)</f>
        <v>0</v>
      </c>
      <c r="BJ490" s="15" t="s">
        <v>127</v>
      </c>
      <c r="BK490" s="209">
        <f>ROUND(I490*H490,3)</f>
        <v>0</v>
      </c>
      <c r="BL490" s="15" t="s">
        <v>324</v>
      </c>
      <c r="BM490" s="208" t="s">
        <v>1129</v>
      </c>
    </row>
    <row r="491" s="2" customFormat="1" ht="24.15" customHeight="1">
      <c r="A491" s="36"/>
      <c r="B491" s="166"/>
      <c r="C491" s="196" t="s">
        <v>1130</v>
      </c>
      <c r="D491" s="196" t="s">
        <v>149</v>
      </c>
      <c r="E491" s="197" t="s">
        <v>1131</v>
      </c>
      <c r="F491" s="198" t="s">
        <v>1132</v>
      </c>
      <c r="G491" s="199" t="s">
        <v>152</v>
      </c>
      <c r="H491" s="200">
        <v>35</v>
      </c>
      <c r="I491" s="201"/>
      <c r="J491" s="200">
        <f>ROUND(I491*H491,3)</f>
        <v>0</v>
      </c>
      <c r="K491" s="202"/>
      <c r="L491" s="203"/>
      <c r="M491" s="204" t="s">
        <v>1</v>
      </c>
      <c r="N491" s="205" t="s">
        <v>41</v>
      </c>
      <c r="O491" s="80"/>
      <c r="P491" s="206">
        <f>O491*H491</f>
        <v>0</v>
      </c>
      <c r="Q491" s="206">
        <v>6.9999999999999994E-05</v>
      </c>
      <c r="R491" s="206">
        <f>Q491*H491</f>
        <v>0.0024499999999999999</v>
      </c>
      <c r="S491" s="206">
        <v>0</v>
      </c>
      <c r="T491" s="207">
        <f>S491*H491</f>
        <v>0</v>
      </c>
      <c r="U491" s="36"/>
      <c r="V491" s="36"/>
      <c r="W491" s="36"/>
      <c r="X491" s="36"/>
      <c r="Y491" s="36"/>
      <c r="Z491" s="36"/>
      <c r="AA491" s="36"/>
      <c r="AB491" s="36"/>
      <c r="AC491" s="36"/>
      <c r="AD491" s="36"/>
      <c r="AE491" s="36"/>
      <c r="AR491" s="208" t="s">
        <v>362</v>
      </c>
      <c r="AT491" s="208" t="s">
        <v>149</v>
      </c>
      <c r="AU491" s="208" t="s">
        <v>83</v>
      </c>
      <c r="AY491" s="15" t="s">
        <v>148</v>
      </c>
      <c r="BE491" s="126">
        <f>IF(N491="základná",J491,0)</f>
        <v>0</v>
      </c>
      <c r="BF491" s="126">
        <f>IF(N491="znížená",J491,0)</f>
        <v>0</v>
      </c>
      <c r="BG491" s="126">
        <f>IF(N491="zákl. prenesená",J491,0)</f>
        <v>0</v>
      </c>
      <c r="BH491" s="126">
        <f>IF(N491="zníž. prenesená",J491,0)</f>
        <v>0</v>
      </c>
      <c r="BI491" s="126">
        <f>IF(N491="nulová",J491,0)</f>
        <v>0</v>
      </c>
      <c r="BJ491" s="15" t="s">
        <v>127</v>
      </c>
      <c r="BK491" s="209">
        <f>ROUND(I491*H491,3)</f>
        <v>0</v>
      </c>
      <c r="BL491" s="15" t="s">
        <v>362</v>
      </c>
      <c r="BM491" s="208" t="s">
        <v>1133</v>
      </c>
    </row>
    <row r="492" s="2" customFormat="1">
      <c r="A492" s="36"/>
      <c r="B492" s="37"/>
      <c r="C492" s="36"/>
      <c r="D492" s="210" t="s">
        <v>156</v>
      </c>
      <c r="E492" s="36"/>
      <c r="F492" s="211" t="s">
        <v>1134</v>
      </c>
      <c r="G492" s="36"/>
      <c r="H492" s="36"/>
      <c r="I492" s="167"/>
      <c r="J492" s="36"/>
      <c r="K492" s="36"/>
      <c r="L492" s="37"/>
      <c r="M492" s="212"/>
      <c r="N492" s="213"/>
      <c r="O492" s="80"/>
      <c r="P492" s="80"/>
      <c r="Q492" s="80"/>
      <c r="R492" s="80"/>
      <c r="S492" s="80"/>
      <c r="T492" s="81"/>
      <c r="U492" s="36"/>
      <c r="V492" s="36"/>
      <c r="W492" s="36"/>
      <c r="X492" s="36"/>
      <c r="Y492" s="36"/>
      <c r="Z492" s="36"/>
      <c r="AA492" s="36"/>
      <c r="AB492" s="36"/>
      <c r="AC492" s="36"/>
      <c r="AD492" s="36"/>
      <c r="AE492" s="36"/>
      <c r="AT492" s="15" t="s">
        <v>156</v>
      </c>
      <c r="AU492" s="15" t="s">
        <v>83</v>
      </c>
    </row>
    <row r="493" s="2" customFormat="1" ht="16.5" customHeight="1">
      <c r="A493" s="36"/>
      <c r="B493" s="166"/>
      <c r="C493" s="196" t="s">
        <v>1135</v>
      </c>
      <c r="D493" s="196" t="s">
        <v>149</v>
      </c>
      <c r="E493" s="197" t="s">
        <v>1136</v>
      </c>
      <c r="F493" s="198" t="s">
        <v>1137</v>
      </c>
      <c r="G493" s="199" t="s">
        <v>152</v>
      </c>
      <c r="H493" s="200">
        <v>35</v>
      </c>
      <c r="I493" s="201"/>
      <c r="J493" s="200">
        <f>ROUND(I493*H493,3)</f>
        <v>0</v>
      </c>
      <c r="K493" s="202"/>
      <c r="L493" s="203"/>
      <c r="M493" s="204" t="s">
        <v>1</v>
      </c>
      <c r="N493" s="205" t="s">
        <v>41</v>
      </c>
      <c r="O493" s="80"/>
      <c r="P493" s="206">
        <f>O493*H493</f>
        <v>0</v>
      </c>
      <c r="Q493" s="206">
        <v>6.9999999999999994E-05</v>
      </c>
      <c r="R493" s="206">
        <f>Q493*H493</f>
        <v>0.0024499999999999999</v>
      </c>
      <c r="S493" s="206">
        <v>0</v>
      </c>
      <c r="T493" s="207">
        <f>S493*H493</f>
        <v>0</v>
      </c>
      <c r="U493" s="36"/>
      <c r="V493" s="36"/>
      <c r="W493" s="36"/>
      <c r="X493" s="36"/>
      <c r="Y493" s="36"/>
      <c r="Z493" s="36"/>
      <c r="AA493" s="36"/>
      <c r="AB493" s="36"/>
      <c r="AC493" s="36"/>
      <c r="AD493" s="36"/>
      <c r="AE493" s="36"/>
      <c r="AR493" s="208" t="s">
        <v>362</v>
      </c>
      <c r="AT493" s="208" t="s">
        <v>149</v>
      </c>
      <c r="AU493" s="208" t="s">
        <v>83</v>
      </c>
      <c r="AY493" s="15" t="s">
        <v>148</v>
      </c>
      <c r="BE493" s="126">
        <f>IF(N493="základná",J493,0)</f>
        <v>0</v>
      </c>
      <c r="BF493" s="126">
        <f>IF(N493="znížená",J493,0)</f>
        <v>0</v>
      </c>
      <c r="BG493" s="126">
        <f>IF(N493="zákl. prenesená",J493,0)</f>
        <v>0</v>
      </c>
      <c r="BH493" s="126">
        <f>IF(N493="zníž. prenesená",J493,0)</f>
        <v>0</v>
      </c>
      <c r="BI493" s="126">
        <f>IF(N493="nulová",J493,0)</f>
        <v>0</v>
      </c>
      <c r="BJ493" s="15" t="s">
        <v>127</v>
      </c>
      <c r="BK493" s="209">
        <f>ROUND(I493*H493,3)</f>
        <v>0</v>
      </c>
      <c r="BL493" s="15" t="s">
        <v>362</v>
      </c>
      <c r="BM493" s="208" t="s">
        <v>1138</v>
      </c>
    </row>
    <row r="494" s="2" customFormat="1">
      <c r="A494" s="36"/>
      <c r="B494" s="37"/>
      <c r="C494" s="36"/>
      <c r="D494" s="210" t="s">
        <v>156</v>
      </c>
      <c r="E494" s="36"/>
      <c r="F494" s="211" t="s">
        <v>1139</v>
      </c>
      <c r="G494" s="36"/>
      <c r="H494" s="36"/>
      <c r="I494" s="167"/>
      <c r="J494" s="36"/>
      <c r="K494" s="36"/>
      <c r="L494" s="37"/>
      <c r="M494" s="212"/>
      <c r="N494" s="213"/>
      <c r="O494" s="80"/>
      <c r="P494" s="80"/>
      <c r="Q494" s="80"/>
      <c r="R494" s="80"/>
      <c r="S494" s="80"/>
      <c r="T494" s="81"/>
      <c r="U494" s="36"/>
      <c r="V494" s="36"/>
      <c r="W494" s="36"/>
      <c r="X494" s="36"/>
      <c r="Y494" s="36"/>
      <c r="Z494" s="36"/>
      <c r="AA494" s="36"/>
      <c r="AB494" s="36"/>
      <c r="AC494" s="36"/>
      <c r="AD494" s="36"/>
      <c r="AE494" s="36"/>
      <c r="AT494" s="15" t="s">
        <v>156</v>
      </c>
      <c r="AU494" s="15" t="s">
        <v>83</v>
      </c>
    </row>
    <row r="495" s="2" customFormat="1" ht="24.15" customHeight="1">
      <c r="A495" s="36"/>
      <c r="B495" s="166"/>
      <c r="C495" s="196" t="s">
        <v>1140</v>
      </c>
      <c r="D495" s="196" t="s">
        <v>149</v>
      </c>
      <c r="E495" s="197" t="s">
        <v>1141</v>
      </c>
      <c r="F495" s="198" t="s">
        <v>1142</v>
      </c>
      <c r="G495" s="199" t="s">
        <v>152</v>
      </c>
      <c r="H495" s="200">
        <v>32</v>
      </c>
      <c r="I495" s="201"/>
      <c r="J495" s="200">
        <f>ROUND(I495*H495,3)</f>
        <v>0</v>
      </c>
      <c r="K495" s="202"/>
      <c r="L495" s="203"/>
      <c r="M495" s="204" t="s">
        <v>1</v>
      </c>
      <c r="N495" s="205" t="s">
        <v>41</v>
      </c>
      <c r="O495" s="80"/>
      <c r="P495" s="206">
        <f>O495*H495</f>
        <v>0</v>
      </c>
      <c r="Q495" s="206">
        <v>6.9999999999999994E-05</v>
      </c>
      <c r="R495" s="206">
        <f>Q495*H495</f>
        <v>0.0022399999999999998</v>
      </c>
      <c r="S495" s="206">
        <v>0</v>
      </c>
      <c r="T495" s="207">
        <f>S495*H495</f>
        <v>0</v>
      </c>
      <c r="U495" s="36"/>
      <c r="V495" s="36"/>
      <c r="W495" s="36"/>
      <c r="X495" s="36"/>
      <c r="Y495" s="36"/>
      <c r="Z495" s="36"/>
      <c r="AA495" s="36"/>
      <c r="AB495" s="36"/>
      <c r="AC495" s="36"/>
      <c r="AD495" s="36"/>
      <c r="AE495" s="36"/>
      <c r="AR495" s="208" t="s">
        <v>362</v>
      </c>
      <c r="AT495" s="208" t="s">
        <v>149</v>
      </c>
      <c r="AU495" s="208" t="s">
        <v>83</v>
      </c>
      <c r="AY495" s="15" t="s">
        <v>148</v>
      </c>
      <c r="BE495" s="126">
        <f>IF(N495="základná",J495,0)</f>
        <v>0</v>
      </c>
      <c r="BF495" s="126">
        <f>IF(N495="znížená",J495,0)</f>
        <v>0</v>
      </c>
      <c r="BG495" s="126">
        <f>IF(N495="zákl. prenesená",J495,0)</f>
        <v>0</v>
      </c>
      <c r="BH495" s="126">
        <f>IF(N495="zníž. prenesená",J495,0)</f>
        <v>0</v>
      </c>
      <c r="BI495" s="126">
        <f>IF(N495="nulová",J495,0)</f>
        <v>0</v>
      </c>
      <c r="BJ495" s="15" t="s">
        <v>127</v>
      </c>
      <c r="BK495" s="209">
        <f>ROUND(I495*H495,3)</f>
        <v>0</v>
      </c>
      <c r="BL495" s="15" t="s">
        <v>362</v>
      </c>
      <c r="BM495" s="208" t="s">
        <v>1143</v>
      </c>
    </row>
    <row r="496" s="2" customFormat="1">
      <c r="A496" s="36"/>
      <c r="B496" s="37"/>
      <c r="C496" s="36"/>
      <c r="D496" s="210" t="s">
        <v>156</v>
      </c>
      <c r="E496" s="36"/>
      <c r="F496" s="211" t="s">
        <v>1144</v>
      </c>
      <c r="G496" s="36"/>
      <c r="H496" s="36"/>
      <c r="I496" s="167"/>
      <c r="J496" s="36"/>
      <c r="K496" s="36"/>
      <c r="L496" s="37"/>
      <c r="M496" s="212"/>
      <c r="N496" s="213"/>
      <c r="O496" s="80"/>
      <c r="P496" s="80"/>
      <c r="Q496" s="80"/>
      <c r="R496" s="80"/>
      <c r="S496" s="80"/>
      <c r="T496" s="81"/>
      <c r="U496" s="36"/>
      <c r="V496" s="36"/>
      <c r="W496" s="36"/>
      <c r="X496" s="36"/>
      <c r="Y496" s="36"/>
      <c r="Z496" s="36"/>
      <c r="AA496" s="36"/>
      <c r="AB496" s="36"/>
      <c r="AC496" s="36"/>
      <c r="AD496" s="36"/>
      <c r="AE496" s="36"/>
      <c r="AT496" s="15" t="s">
        <v>156</v>
      </c>
      <c r="AU496" s="15" t="s">
        <v>83</v>
      </c>
    </row>
    <row r="497" s="2" customFormat="1" ht="16.5" customHeight="1">
      <c r="A497" s="36"/>
      <c r="B497" s="166"/>
      <c r="C497" s="196" t="s">
        <v>1145</v>
      </c>
      <c r="D497" s="196" t="s">
        <v>149</v>
      </c>
      <c r="E497" s="197" t="s">
        <v>1146</v>
      </c>
      <c r="F497" s="198" t="s">
        <v>1147</v>
      </c>
      <c r="G497" s="199" t="s">
        <v>431</v>
      </c>
      <c r="H497" s="200">
        <v>150</v>
      </c>
      <c r="I497" s="201"/>
      <c r="J497" s="200">
        <f>ROUND(I497*H497,3)</f>
        <v>0</v>
      </c>
      <c r="K497" s="202"/>
      <c r="L497" s="203"/>
      <c r="M497" s="204" t="s">
        <v>1</v>
      </c>
      <c r="N497" s="205" t="s">
        <v>41</v>
      </c>
      <c r="O497" s="80"/>
      <c r="P497" s="206">
        <f>O497*H497</f>
        <v>0</v>
      </c>
      <c r="Q497" s="206">
        <v>0</v>
      </c>
      <c r="R497" s="206">
        <f>Q497*H497</f>
        <v>0</v>
      </c>
      <c r="S497" s="206">
        <v>0</v>
      </c>
      <c r="T497" s="207">
        <f>S497*H497</f>
        <v>0</v>
      </c>
      <c r="U497" s="36"/>
      <c r="V497" s="36"/>
      <c r="W497" s="36"/>
      <c r="X497" s="36"/>
      <c r="Y497" s="36"/>
      <c r="Z497" s="36"/>
      <c r="AA497" s="36"/>
      <c r="AB497" s="36"/>
      <c r="AC497" s="36"/>
      <c r="AD497" s="36"/>
      <c r="AE497" s="36"/>
      <c r="AR497" s="208" t="s">
        <v>323</v>
      </c>
      <c r="AT497" s="208" t="s">
        <v>149</v>
      </c>
      <c r="AU497" s="208" t="s">
        <v>83</v>
      </c>
      <c r="AY497" s="15" t="s">
        <v>148</v>
      </c>
      <c r="BE497" s="126">
        <f>IF(N497="základná",J497,0)</f>
        <v>0</v>
      </c>
      <c r="BF497" s="126">
        <f>IF(N497="znížená",J497,0)</f>
        <v>0</v>
      </c>
      <c r="BG497" s="126">
        <f>IF(N497="zákl. prenesená",J497,0)</f>
        <v>0</v>
      </c>
      <c r="BH497" s="126">
        <f>IF(N497="zníž. prenesená",J497,0)</f>
        <v>0</v>
      </c>
      <c r="BI497" s="126">
        <f>IF(N497="nulová",J497,0)</f>
        <v>0</v>
      </c>
      <c r="BJ497" s="15" t="s">
        <v>127</v>
      </c>
      <c r="BK497" s="209">
        <f>ROUND(I497*H497,3)</f>
        <v>0</v>
      </c>
      <c r="BL497" s="15" t="s">
        <v>324</v>
      </c>
      <c r="BM497" s="208" t="s">
        <v>1148</v>
      </c>
    </row>
    <row r="498" s="2" customFormat="1" ht="16.5" customHeight="1">
      <c r="A498" s="36"/>
      <c r="B498" s="166"/>
      <c r="C498" s="196" t="s">
        <v>1149</v>
      </c>
      <c r="D498" s="196" t="s">
        <v>149</v>
      </c>
      <c r="E498" s="197" t="s">
        <v>1150</v>
      </c>
      <c r="F498" s="198" t="s">
        <v>1151</v>
      </c>
      <c r="G498" s="199" t="s">
        <v>431</v>
      </c>
      <c r="H498" s="200">
        <v>350</v>
      </c>
      <c r="I498" s="201"/>
      <c r="J498" s="200">
        <f>ROUND(I498*H498,3)</f>
        <v>0</v>
      </c>
      <c r="K498" s="202"/>
      <c r="L498" s="203"/>
      <c r="M498" s="204" t="s">
        <v>1</v>
      </c>
      <c r="N498" s="205" t="s">
        <v>41</v>
      </c>
      <c r="O498" s="80"/>
      <c r="P498" s="206">
        <f>O498*H498</f>
        <v>0</v>
      </c>
      <c r="Q498" s="206">
        <v>0</v>
      </c>
      <c r="R498" s="206">
        <f>Q498*H498</f>
        <v>0</v>
      </c>
      <c r="S498" s="206">
        <v>0</v>
      </c>
      <c r="T498" s="207">
        <f>S498*H498</f>
        <v>0</v>
      </c>
      <c r="U498" s="36"/>
      <c r="V498" s="36"/>
      <c r="W498" s="36"/>
      <c r="X498" s="36"/>
      <c r="Y498" s="36"/>
      <c r="Z498" s="36"/>
      <c r="AA498" s="36"/>
      <c r="AB498" s="36"/>
      <c r="AC498" s="36"/>
      <c r="AD498" s="36"/>
      <c r="AE498" s="36"/>
      <c r="AR498" s="208" t="s">
        <v>323</v>
      </c>
      <c r="AT498" s="208" t="s">
        <v>149</v>
      </c>
      <c r="AU498" s="208" t="s">
        <v>83</v>
      </c>
      <c r="AY498" s="15" t="s">
        <v>148</v>
      </c>
      <c r="BE498" s="126">
        <f>IF(N498="základná",J498,0)</f>
        <v>0</v>
      </c>
      <c r="BF498" s="126">
        <f>IF(N498="znížená",J498,0)</f>
        <v>0</v>
      </c>
      <c r="BG498" s="126">
        <f>IF(N498="zákl. prenesená",J498,0)</f>
        <v>0</v>
      </c>
      <c r="BH498" s="126">
        <f>IF(N498="zníž. prenesená",J498,0)</f>
        <v>0</v>
      </c>
      <c r="BI498" s="126">
        <f>IF(N498="nulová",J498,0)</f>
        <v>0</v>
      </c>
      <c r="BJ498" s="15" t="s">
        <v>127</v>
      </c>
      <c r="BK498" s="209">
        <f>ROUND(I498*H498,3)</f>
        <v>0</v>
      </c>
      <c r="BL498" s="15" t="s">
        <v>324</v>
      </c>
      <c r="BM498" s="208" t="s">
        <v>1152</v>
      </c>
    </row>
    <row r="499" s="2" customFormat="1" ht="16.5" customHeight="1">
      <c r="A499" s="36"/>
      <c r="B499" s="166"/>
      <c r="C499" s="196" t="s">
        <v>1153</v>
      </c>
      <c r="D499" s="196" t="s">
        <v>149</v>
      </c>
      <c r="E499" s="197" t="s">
        <v>1154</v>
      </c>
      <c r="F499" s="198" t="s">
        <v>1155</v>
      </c>
      <c r="G499" s="199" t="s">
        <v>431</v>
      </c>
      <c r="H499" s="200">
        <v>50</v>
      </c>
      <c r="I499" s="201"/>
      <c r="J499" s="200">
        <f>ROUND(I499*H499,3)</f>
        <v>0</v>
      </c>
      <c r="K499" s="202"/>
      <c r="L499" s="203"/>
      <c r="M499" s="204" t="s">
        <v>1</v>
      </c>
      <c r="N499" s="205" t="s">
        <v>41</v>
      </c>
      <c r="O499" s="80"/>
      <c r="P499" s="206">
        <f>O499*H499</f>
        <v>0</v>
      </c>
      <c r="Q499" s="206">
        <v>0</v>
      </c>
      <c r="R499" s="206">
        <f>Q499*H499</f>
        <v>0</v>
      </c>
      <c r="S499" s="206">
        <v>0</v>
      </c>
      <c r="T499" s="207">
        <f>S499*H499</f>
        <v>0</v>
      </c>
      <c r="U499" s="36"/>
      <c r="V499" s="36"/>
      <c r="W499" s="36"/>
      <c r="X499" s="36"/>
      <c r="Y499" s="36"/>
      <c r="Z499" s="36"/>
      <c r="AA499" s="36"/>
      <c r="AB499" s="36"/>
      <c r="AC499" s="36"/>
      <c r="AD499" s="36"/>
      <c r="AE499" s="36"/>
      <c r="AR499" s="208" t="s">
        <v>323</v>
      </c>
      <c r="AT499" s="208" t="s">
        <v>149</v>
      </c>
      <c r="AU499" s="208" t="s">
        <v>83</v>
      </c>
      <c r="AY499" s="15" t="s">
        <v>148</v>
      </c>
      <c r="BE499" s="126">
        <f>IF(N499="základná",J499,0)</f>
        <v>0</v>
      </c>
      <c r="BF499" s="126">
        <f>IF(N499="znížená",J499,0)</f>
        <v>0</v>
      </c>
      <c r="BG499" s="126">
        <f>IF(N499="zákl. prenesená",J499,0)</f>
        <v>0</v>
      </c>
      <c r="BH499" s="126">
        <f>IF(N499="zníž. prenesená",J499,0)</f>
        <v>0</v>
      </c>
      <c r="BI499" s="126">
        <f>IF(N499="nulová",J499,0)</f>
        <v>0</v>
      </c>
      <c r="BJ499" s="15" t="s">
        <v>127</v>
      </c>
      <c r="BK499" s="209">
        <f>ROUND(I499*H499,3)</f>
        <v>0</v>
      </c>
      <c r="BL499" s="15" t="s">
        <v>324</v>
      </c>
      <c r="BM499" s="208" t="s">
        <v>1156</v>
      </c>
    </row>
    <row r="500" s="2" customFormat="1">
      <c r="A500" s="36"/>
      <c r="B500" s="37"/>
      <c r="C500" s="36"/>
      <c r="D500" s="210" t="s">
        <v>156</v>
      </c>
      <c r="E500" s="36"/>
      <c r="F500" s="211" t="s">
        <v>1157</v>
      </c>
      <c r="G500" s="36"/>
      <c r="H500" s="36"/>
      <c r="I500" s="167"/>
      <c r="J500" s="36"/>
      <c r="K500" s="36"/>
      <c r="L500" s="37"/>
      <c r="M500" s="212"/>
      <c r="N500" s="213"/>
      <c r="O500" s="80"/>
      <c r="P500" s="80"/>
      <c r="Q500" s="80"/>
      <c r="R500" s="80"/>
      <c r="S500" s="80"/>
      <c r="T500" s="81"/>
      <c r="U500" s="36"/>
      <c r="V500" s="36"/>
      <c r="W500" s="36"/>
      <c r="X500" s="36"/>
      <c r="Y500" s="36"/>
      <c r="Z500" s="36"/>
      <c r="AA500" s="36"/>
      <c r="AB500" s="36"/>
      <c r="AC500" s="36"/>
      <c r="AD500" s="36"/>
      <c r="AE500" s="36"/>
      <c r="AT500" s="15" t="s">
        <v>156</v>
      </c>
      <c r="AU500" s="15" t="s">
        <v>83</v>
      </c>
    </row>
    <row r="501" s="2" customFormat="1" ht="16.5" customHeight="1">
      <c r="A501" s="36"/>
      <c r="B501" s="166"/>
      <c r="C501" s="196" t="s">
        <v>1158</v>
      </c>
      <c r="D501" s="196" t="s">
        <v>149</v>
      </c>
      <c r="E501" s="197" t="s">
        <v>1159</v>
      </c>
      <c r="F501" s="198" t="s">
        <v>1160</v>
      </c>
      <c r="G501" s="199" t="s">
        <v>431</v>
      </c>
      <c r="H501" s="200">
        <v>5</v>
      </c>
      <c r="I501" s="201"/>
      <c r="J501" s="200">
        <f>ROUND(I501*H501,3)</f>
        <v>0</v>
      </c>
      <c r="K501" s="202"/>
      <c r="L501" s="203"/>
      <c r="M501" s="204" t="s">
        <v>1</v>
      </c>
      <c r="N501" s="205" t="s">
        <v>41</v>
      </c>
      <c r="O501" s="80"/>
      <c r="P501" s="206">
        <f>O501*H501</f>
        <v>0</v>
      </c>
      <c r="Q501" s="206">
        <v>0</v>
      </c>
      <c r="R501" s="206">
        <f>Q501*H501</f>
        <v>0</v>
      </c>
      <c r="S501" s="206">
        <v>0</v>
      </c>
      <c r="T501" s="207">
        <f>S501*H501</f>
        <v>0</v>
      </c>
      <c r="U501" s="36"/>
      <c r="V501" s="36"/>
      <c r="W501" s="36"/>
      <c r="X501" s="36"/>
      <c r="Y501" s="36"/>
      <c r="Z501" s="36"/>
      <c r="AA501" s="36"/>
      <c r="AB501" s="36"/>
      <c r="AC501" s="36"/>
      <c r="AD501" s="36"/>
      <c r="AE501" s="36"/>
      <c r="AR501" s="208" t="s">
        <v>323</v>
      </c>
      <c r="AT501" s="208" t="s">
        <v>149</v>
      </c>
      <c r="AU501" s="208" t="s">
        <v>83</v>
      </c>
      <c r="AY501" s="15" t="s">
        <v>148</v>
      </c>
      <c r="BE501" s="126">
        <f>IF(N501="základná",J501,0)</f>
        <v>0</v>
      </c>
      <c r="BF501" s="126">
        <f>IF(N501="znížená",J501,0)</f>
        <v>0</v>
      </c>
      <c r="BG501" s="126">
        <f>IF(N501="zákl. prenesená",J501,0)</f>
        <v>0</v>
      </c>
      <c r="BH501" s="126">
        <f>IF(N501="zníž. prenesená",J501,0)</f>
        <v>0</v>
      </c>
      <c r="BI501" s="126">
        <f>IF(N501="nulová",J501,0)</f>
        <v>0</v>
      </c>
      <c r="BJ501" s="15" t="s">
        <v>127</v>
      </c>
      <c r="BK501" s="209">
        <f>ROUND(I501*H501,3)</f>
        <v>0</v>
      </c>
      <c r="BL501" s="15" t="s">
        <v>324</v>
      </c>
      <c r="BM501" s="208" t="s">
        <v>1161</v>
      </c>
    </row>
    <row r="502" s="2" customFormat="1">
      <c r="A502" s="36"/>
      <c r="B502" s="37"/>
      <c r="C502" s="36"/>
      <c r="D502" s="210" t="s">
        <v>156</v>
      </c>
      <c r="E502" s="36"/>
      <c r="F502" s="211" t="s">
        <v>1157</v>
      </c>
      <c r="G502" s="36"/>
      <c r="H502" s="36"/>
      <c r="I502" s="167"/>
      <c r="J502" s="36"/>
      <c r="K502" s="36"/>
      <c r="L502" s="37"/>
      <c r="M502" s="212"/>
      <c r="N502" s="213"/>
      <c r="O502" s="80"/>
      <c r="P502" s="80"/>
      <c r="Q502" s="80"/>
      <c r="R502" s="80"/>
      <c r="S502" s="80"/>
      <c r="T502" s="81"/>
      <c r="U502" s="36"/>
      <c r="V502" s="36"/>
      <c r="W502" s="36"/>
      <c r="X502" s="36"/>
      <c r="Y502" s="36"/>
      <c r="Z502" s="36"/>
      <c r="AA502" s="36"/>
      <c r="AB502" s="36"/>
      <c r="AC502" s="36"/>
      <c r="AD502" s="36"/>
      <c r="AE502" s="36"/>
      <c r="AT502" s="15" t="s">
        <v>156</v>
      </c>
      <c r="AU502" s="15" t="s">
        <v>83</v>
      </c>
    </row>
    <row r="503" s="12" customFormat="1" ht="22.8" customHeight="1">
      <c r="A503" s="12"/>
      <c r="B503" s="185"/>
      <c r="C503" s="12"/>
      <c r="D503" s="186" t="s">
        <v>74</v>
      </c>
      <c r="E503" s="214" t="s">
        <v>1162</v>
      </c>
      <c r="F503" s="214" t="s">
        <v>1163</v>
      </c>
      <c r="G503" s="12"/>
      <c r="H503" s="12"/>
      <c r="I503" s="188"/>
      <c r="J503" s="215">
        <f>BK503</f>
        <v>0</v>
      </c>
      <c r="K503" s="12"/>
      <c r="L503" s="185"/>
      <c r="M503" s="190"/>
      <c r="N503" s="191"/>
      <c r="O503" s="191"/>
      <c r="P503" s="192">
        <f>SUM(P504:P511)</f>
        <v>0</v>
      </c>
      <c r="Q503" s="191"/>
      <c r="R503" s="192">
        <f>SUM(R504:R511)</f>
        <v>0</v>
      </c>
      <c r="S503" s="191"/>
      <c r="T503" s="193">
        <f>SUM(T504:T511)</f>
        <v>0</v>
      </c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R503" s="186" t="s">
        <v>162</v>
      </c>
      <c r="AT503" s="194" t="s">
        <v>74</v>
      </c>
      <c r="AU503" s="194" t="s">
        <v>83</v>
      </c>
      <c r="AY503" s="186" t="s">
        <v>148</v>
      </c>
      <c r="BK503" s="195">
        <f>SUM(BK504:BK511)</f>
        <v>0</v>
      </c>
    </row>
    <row r="504" s="2" customFormat="1" ht="21.75" customHeight="1">
      <c r="A504" s="36"/>
      <c r="B504" s="166"/>
      <c r="C504" s="216" t="s">
        <v>1164</v>
      </c>
      <c r="D504" s="216" t="s">
        <v>421</v>
      </c>
      <c r="E504" s="217" t="s">
        <v>1165</v>
      </c>
      <c r="F504" s="218" t="s">
        <v>1166</v>
      </c>
      <c r="G504" s="219" t="s">
        <v>152</v>
      </c>
      <c r="H504" s="220">
        <v>3</v>
      </c>
      <c r="I504" s="221"/>
      <c r="J504" s="220">
        <f>ROUND(I504*H504,3)</f>
        <v>0</v>
      </c>
      <c r="K504" s="222"/>
      <c r="L504" s="37"/>
      <c r="M504" s="223" t="s">
        <v>1</v>
      </c>
      <c r="N504" s="224" t="s">
        <v>41</v>
      </c>
      <c r="O504" s="80"/>
      <c r="P504" s="206">
        <f>O504*H504</f>
        <v>0</v>
      </c>
      <c r="Q504" s="206">
        <v>0</v>
      </c>
      <c r="R504" s="206">
        <f>Q504*H504</f>
        <v>0</v>
      </c>
      <c r="S504" s="206">
        <v>0</v>
      </c>
      <c r="T504" s="207">
        <f>S504*H504</f>
        <v>0</v>
      </c>
      <c r="U504" s="36"/>
      <c r="V504" s="36"/>
      <c r="W504" s="36"/>
      <c r="X504" s="36"/>
      <c r="Y504" s="36"/>
      <c r="Z504" s="36"/>
      <c r="AA504" s="36"/>
      <c r="AB504" s="36"/>
      <c r="AC504" s="36"/>
      <c r="AD504" s="36"/>
      <c r="AE504" s="36"/>
      <c r="AR504" s="208" t="s">
        <v>324</v>
      </c>
      <c r="AT504" s="208" t="s">
        <v>421</v>
      </c>
      <c r="AU504" s="208" t="s">
        <v>127</v>
      </c>
      <c r="AY504" s="15" t="s">
        <v>148</v>
      </c>
      <c r="BE504" s="126">
        <f>IF(N504="základná",J504,0)</f>
        <v>0</v>
      </c>
      <c r="BF504" s="126">
        <f>IF(N504="znížená",J504,0)</f>
        <v>0</v>
      </c>
      <c r="BG504" s="126">
        <f>IF(N504="zákl. prenesená",J504,0)</f>
        <v>0</v>
      </c>
      <c r="BH504" s="126">
        <f>IF(N504="zníž. prenesená",J504,0)</f>
        <v>0</v>
      </c>
      <c r="BI504" s="126">
        <f>IF(N504="nulová",J504,0)</f>
        <v>0</v>
      </c>
      <c r="BJ504" s="15" t="s">
        <v>127</v>
      </c>
      <c r="BK504" s="209">
        <f>ROUND(I504*H504,3)</f>
        <v>0</v>
      </c>
      <c r="BL504" s="15" t="s">
        <v>324</v>
      </c>
      <c r="BM504" s="208" t="s">
        <v>1167</v>
      </c>
    </row>
    <row r="505" s="2" customFormat="1" ht="16.5" customHeight="1">
      <c r="A505" s="36"/>
      <c r="B505" s="166"/>
      <c r="C505" s="216" t="s">
        <v>1168</v>
      </c>
      <c r="D505" s="216" t="s">
        <v>421</v>
      </c>
      <c r="E505" s="217" t="s">
        <v>1169</v>
      </c>
      <c r="F505" s="218" t="s">
        <v>1170</v>
      </c>
      <c r="G505" s="219" t="s">
        <v>431</v>
      </c>
      <c r="H505" s="220">
        <v>6</v>
      </c>
      <c r="I505" s="221"/>
      <c r="J505" s="220">
        <f>ROUND(I505*H505,3)</f>
        <v>0</v>
      </c>
      <c r="K505" s="222"/>
      <c r="L505" s="37"/>
      <c r="M505" s="223" t="s">
        <v>1</v>
      </c>
      <c r="N505" s="224" t="s">
        <v>41</v>
      </c>
      <c r="O505" s="80"/>
      <c r="P505" s="206">
        <f>O505*H505</f>
        <v>0</v>
      </c>
      <c r="Q505" s="206">
        <v>0</v>
      </c>
      <c r="R505" s="206">
        <f>Q505*H505</f>
        <v>0</v>
      </c>
      <c r="S505" s="206">
        <v>0</v>
      </c>
      <c r="T505" s="207">
        <f>S505*H505</f>
        <v>0</v>
      </c>
      <c r="U505" s="36"/>
      <c r="V505" s="36"/>
      <c r="W505" s="36"/>
      <c r="X505" s="36"/>
      <c r="Y505" s="36"/>
      <c r="Z505" s="36"/>
      <c r="AA505" s="36"/>
      <c r="AB505" s="36"/>
      <c r="AC505" s="36"/>
      <c r="AD505" s="36"/>
      <c r="AE505" s="36"/>
      <c r="AR505" s="208" t="s">
        <v>324</v>
      </c>
      <c r="AT505" s="208" t="s">
        <v>421</v>
      </c>
      <c r="AU505" s="208" t="s">
        <v>127</v>
      </c>
      <c r="AY505" s="15" t="s">
        <v>148</v>
      </c>
      <c r="BE505" s="126">
        <f>IF(N505="základná",J505,0)</f>
        <v>0</v>
      </c>
      <c r="BF505" s="126">
        <f>IF(N505="znížená",J505,0)</f>
        <v>0</v>
      </c>
      <c r="BG505" s="126">
        <f>IF(N505="zákl. prenesená",J505,0)</f>
        <v>0</v>
      </c>
      <c r="BH505" s="126">
        <f>IF(N505="zníž. prenesená",J505,0)</f>
        <v>0</v>
      </c>
      <c r="BI505" s="126">
        <f>IF(N505="nulová",J505,0)</f>
        <v>0</v>
      </c>
      <c r="BJ505" s="15" t="s">
        <v>127</v>
      </c>
      <c r="BK505" s="209">
        <f>ROUND(I505*H505,3)</f>
        <v>0</v>
      </c>
      <c r="BL505" s="15" t="s">
        <v>324</v>
      </c>
      <c r="BM505" s="208" t="s">
        <v>1171</v>
      </c>
    </row>
    <row r="506" s="2" customFormat="1" ht="24.15" customHeight="1">
      <c r="A506" s="36"/>
      <c r="B506" s="166"/>
      <c r="C506" s="216" t="s">
        <v>1172</v>
      </c>
      <c r="D506" s="216" t="s">
        <v>421</v>
      </c>
      <c r="E506" s="217" t="s">
        <v>1173</v>
      </c>
      <c r="F506" s="218" t="s">
        <v>1174</v>
      </c>
      <c r="G506" s="219" t="s">
        <v>152</v>
      </c>
      <c r="H506" s="220">
        <v>3</v>
      </c>
      <c r="I506" s="221"/>
      <c r="J506" s="220">
        <f>ROUND(I506*H506,3)</f>
        <v>0</v>
      </c>
      <c r="K506" s="222"/>
      <c r="L506" s="37"/>
      <c r="M506" s="223" t="s">
        <v>1</v>
      </c>
      <c r="N506" s="224" t="s">
        <v>41</v>
      </c>
      <c r="O506" s="80"/>
      <c r="P506" s="206">
        <f>O506*H506</f>
        <v>0</v>
      </c>
      <c r="Q506" s="206">
        <v>0</v>
      </c>
      <c r="R506" s="206">
        <f>Q506*H506</f>
        <v>0</v>
      </c>
      <c r="S506" s="206">
        <v>0</v>
      </c>
      <c r="T506" s="207">
        <f>S506*H506</f>
        <v>0</v>
      </c>
      <c r="U506" s="36"/>
      <c r="V506" s="36"/>
      <c r="W506" s="36"/>
      <c r="X506" s="36"/>
      <c r="Y506" s="36"/>
      <c r="Z506" s="36"/>
      <c r="AA506" s="36"/>
      <c r="AB506" s="36"/>
      <c r="AC506" s="36"/>
      <c r="AD506" s="36"/>
      <c r="AE506" s="36"/>
      <c r="AR506" s="208" t="s">
        <v>324</v>
      </c>
      <c r="AT506" s="208" t="s">
        <v>421</v>
      </c>
      <c r="AU506" s="208" t="s">
        <v>127</v>
      </c>
      <c r="AY506" s="15" t="s">
        <v>148</v>
      </c>
      <c r="BE506" s="126">
        <f>IF(N506="základná",J506,0)</f>
        <v>0</v>
      </c>
      <c r="BF506" s="126">
        <f>IF(N506="znížená",J506,0)</f>
        <v>0</v>
      </c>
      <c r="BG506" s="126">
        <f>IF(N506="zákl. prenesená",J506,0)</f>
        <v>0</v>
      </c>
      <c r="BH506" s="126">
        <f>IF(N506="zníž. prenesená",J506,0)</f>
        <v>0</v>
      </c>
      <c r="BI506" s="126">
        <f>IF(N506="nulová",J506,0)</f>
        <v>0</v>
      </c>
      <c r="BJ506" s="15" t="s">
        <v>127</v>
      </c>
      <c r="BK506" s="209">
        <f>ROUND(I506*H506,3)</f>
        <v>0</v>
      </c>
      <c r="BL506" s="15" t="s">
        <v>324</v>
      </c>
      <c r="BM506" s="208" t="s">
        <v>1175</v>
      </c>
    </row>
    <row r="507" s="2" customFormat="1" ht="24.15" customHeight="1">
      <c r="A507" s="36"/>
      <c r="B507" s="166"/>
      <c r="C507" s="216" t="s">
        <v>1176</v>
      </c>
      <c r="D507" s="216" t="s">
        <v>421</v>
      </c>
      <c r="E507" s="217" t="s">
        <v>1177</v>
      </c>
      <c r="F507" s="218" t="s">
        <v>1178</v>
      </c>
      <c r="G507" s="219" t="s">
        <v>431</v>
      </c>
      <c r="H507" s="220">
        <v>20</v>
      </c>
      <c r="I507" s="221"/>
      <c r="J507" s="220">
        <f>ROUND(I507*H507,3)</f>
        <v>0</v>
      </c>
      <c r="K507" s="222"/>
      <c r="L507" s="37"/>
      <c r="M507" s="223" t="s">
        <v>1</v>
      </c>
      <c r="N507" s="224" t="s">
        <v>41</v>
      </c>
      <c r="O507" s="80"/>
      <c r="P507" s="206">
        <f>O507*H507</f>
        <v>0</v>
      </c>
      <c r="Q507" s="206">
        <v>0</v>
      </c>
      <c r="R507" s="206">
        <f>Q507*H507</f>
        <v>0</v>
      </c>
      <c r="S507" s="206">
        <v>0</v>
      </c>
      <c r="T507" s="207">
        <f>S507*H507</f>
        <v>0</v>
      </c>
      <c r="U507" s="36"/>
      <c r="V507" s="36"/>
      <c r="W507" s="36"/>
      <c r="X507" s="36"/>
      <c r="Y507" s="36"/>
      <c r="Z507" s="36"/>
      <c r="AA507" s="36"/>
      <c r="AB507" s="36"/>
      <c r="AC507" s="36"/>
      <c r="AD507" s="36"/>
      <c r="AE507" s="36"/>
      <c r="AR507" s="208" t="s">
        <v>324</v>
      </c>
      <c r="AT507" s="208" t="s">
        <v>421</v>
      </c>
      <c r="AU507" s="208" t="s">
        <v>127</v>
      </c>
      <c r="AY507" s="15" t="s">
        <v>148</v>
      </c>
      <c r="BE507" s="126">
        <f>IF(N507="základná",J507,0)</f>
        <v>0</v>
      </c>
      <c r="BF507" s="126">
        <f>IF(N507="znížená",J507,0)</f>
        <v>0</v>
      </c>
      <c r="BG507" s="126">
        <f>IF(N507="zákl. prenesená",J507,0)</f>
        <v>0</v>
      </c>
      <c r="BH507" s="126">
        <f>IF(N507="zníž. prenesená",J507,0)</f>
        <v>0</v>
      </c>
      <c r="BI507" s="126">
        <f>IF(N507="nulová",J507,0)</f>
        <v>0</v>
      </c>
      <c r="BJ507" s="15" t="s">
        <v>127</v>
      </c>
      <c r="BK507" s="209">
        <f>ROUND(I507*H507,3)</f>
        <v>0</v>
      </c>
      <c r="BL507" s="15" t="s">
        <v>324</v>
      </c>
      <c r="BM507" s="208" t="s">
        <v>1179</v>
      </c>
    </row>
    <row r="508" s="2" customFormat="1" ht="21.75" customHeight="1">
      <c r="A508" s="36"/>
      <c r="B508" s="166"/>
      <c r="C508" s="216" t="s">
        <v>1180</v>
      </c>
      <c r="D508" s="216" t="s">
        <v>421</v>
      </c>
      <c r="E508" s="217" t="s">
        <v>1181</v>
      </c>
      <c r="F508" s="218" t="s">
        <v>1182</v>
      </c>
      <c r="G508" s="219" t="s">
        <v>431</v>
      </c>
      <c r="H508" s="220">
        <v>283</v>
      </c>
      <c r="I508" s="221"/>
      <c r="J508" s="220">
        <f>ROUND(I508*H508,3)</f>
        <v>0</v>
      </c>
      <c r="K508" s="222"/>
      <c r="L508" s="37"/>
      <c r="M508" s="223" t="s">
        <v>1</v>
      </c>
      <c r="N508" s="224" t="s">
        <v>41</v>
      </c>
      <c r="O508" s="80"/>
      <c r="P508" s="206">
        <f>O508*H508</f>
        <v>0</v>
      </c>
      <c r="Q508" s="206">
        <v>0</v>
      </c>
      <c r="R508" s="206">
        <f>Q508*H508</f>
        <v>0</v>
      </c>
      <c r="S508" s="206">
        <v>0</v>
      </c>
      <c r="T508" s="207">
        <f>S508*H508</f>
        <v>0</v>
      </c>
      <c r="U508" s="36"/>
      <c r="V508" s="36"/>
      <c r="W508" s="36"/>
      <c r="X508" s="36"/>
      <c r="Y508" s="36"/>
      <c r="Z508" s="36"/>
      <c r="AA508" s="36"/>
      <c r="AB508" s="36"/>
      <c r="AC508" s="36"/>
      <c r="AD508" s="36"/>
      <c r="AE508" s="36"/>
      <c r="AR508" s="208" t="s">
        <v>324</v>
      </c>
      <c r="AT508" s="208" t="s">
        <v>421</v>
      </c>
      <c r="AU508" s="208" t="s">
        <v>127</v>
      </c>
      <c r="AY508" s="15" t="s">
        <v>148</v>
      </c>
      <c r="BE508" s="126">
        <f>IF(N508="základná",J508,0)</f>
        <v>0</v>
      </c>
      <c r="BF508" s="126">
        <f>IF(N508="znížená",J508,0)</f>
        <v>0</v>
      </c>
      <c r="BG508" s="126">
        <f>IF(N508="zákl. prenesená",J508,0)</f>
        <v>0</v>
      </c>
      <c r="BH508" s="126">
        <f>IF(N508="zníž. prenesená",J508,0)</f>
        <v>0</v>
      </c>
      <c r="BI508" s="126">
        <f>IF(N508="nulová",J508,0)</f>
        <v>0</v>
      </c>
      <c r="BJ508" s="15" t="s">
        <v>127</v>
      </c>
      <c r="BK508" s="209">
        <f>ROUND(I508*H508,3)</f>
        <v>0</v>
      </c>
      <c r="BL508" s="15" t="s">
        <v>324</v>
      </c>
      <c r="BM508" s="208" t="s">
        <v>1183</v>
      </c>
    </row>
    <row r="509" s="2" customFormat="1" ht="24.15" customHeight="1">
      <c r="A509" s="36"/>
      <c r="B509" s="166"/>
      <c r="C509" s="216" t="s">
        <v>1184</v>
      </c>
      <c r="D509" s="216" t="s">
        <v>421</v>
      </c>
      <c r="E509" s="217" t="s">
        <v>1185</v>
      </c>
      <c r="F509" s="218" t="s">
        <v>1186</v>
      </c>
      <c r="G509" s="219" t="s">
        <v>431</v>
      </c>
      <c r="H509" s="220">
        <v>503</v>
      </c>
      <c r="I509" s="221"/>
      <c r="J509" s="220">
        <f>ROUND(I509*H509,3)</f>
        <v>0</v>
      </c>
      <c r="K509" s="222"/>
      <c r="L509" s="37"/>
      <c r="M509" s="223" t="s">
        <v>1</v>
      </c>
      <c r="N509" s="224" t="s">
        <v>41</v>
      </c>
      <c r="O509" s="80"/>
      <c r="P509" s="206">
        <f>O509*H509</f>
        <v>0</v>
      </c>
      <c r="Q509" s="206">
        <v>0</v>
      </c>
      <c r="R509" s="206">
        <f>Q509*H509</f>
        <v>0</v>
      </c>
      <c r="S509" s="206">
        <v>0</v>
      </c>
      <c r="T509" s="207">
        <f>S509*H509</f>
        <v>0</v>
      </c>
      <c r="U509" s="36"/>
      <c r="V509" s="36"/>
      <c r="W509" s="36"/>
      <c r="X509" s="36"/>
      <c r="Y509" s="36"/>
      <c r="Z509" s="36"/>
      <c r="AA509" s="36"/>
      <c r="AB509" s="36"/>
      <c r="AC509" s="36"/>
      <c r="AD509" s="36"/>
      <c r="AE509" s="36"/>
      <c r="AR509" s="208" t="s">
        <v>324</v>
      </c>
      <c r="AT509" s="208" t="s">
        <v>421</v>
      </c>
      <c r="AU509" s="208" t="s">
        <v>127</v>
      </c>
      <c r="AY509" s="15" t="s">
        <v>148</v>
      </c>
      <c r="BE509" s="126">
        <f>IF(N509="základná",J509,0)</f>
        <v>0</v>
      </c>
      <c r="BF509" s="126">
        <f>IF(N509="znížená",J509,0)</f>
        <v>0</v>
      </c>
      <c r="BG509" s="126">
        <f>IF(N509="zákl. prenesená",J509,0)</f>
        <v>0</v>
      </c>
      <c r="BH509" s="126">
        <f>IF(N509="zníž. prenesená",J509,0)</f>
        <v>0</v>
      </c>
      <c r="BI509" s="126">
        <f>IF(N509="nulová",J509,0)</f>
        <v>0</v>
      </c>
      <c r="BJ509" s="15" t="s">
        <v>127</v>
      </c>
      <c r="BK509" s="209">
        <f>ROUND(I509*H509,3)</f>
        <v>0</v>
      </c>
      <c r="BL509" s="15" t="s">
        <v>324</v>
      </c>
      <c r="BM509" s="208" t="s">
        <v>1187</v>
      </c>
    </row>
    <row r="510" s="2" customFormat="1" ht="24.15" customHeight="1">
      <c r="A510" s="36"/>
      <c r="B510" s="166"/>
      <c r="C510" s="216" t="s">
        <v>1188</v>
      </c>
      <c r="D510" s="216" t="s">
        <v>421</v>
      </c>
      <c r="E510" s="217" t="s">
        <v>1189</v>
      </c>
      <c r="F510" s="218" t="s">
        <v>1190</v>
      </c>
      <c r="G510" s="219" t="s">
        <v>431</v>
      </c>
      <c r="H510" s="220">
        <v>312</v>
      </c>
      <c r="I510" s="221"/>
      <c r="J510" s="220">
        <f>ROUND(I510*H510,3)</f>
        <v>0</v>
      </c>
      <c r="K510" s="222"/>
      <c r="L510" s="37"/>
      <c r="M510" s="223" t="s">
        <v>1</v>
      </c>
      <c r="N510" s="224" t="s">
        <v>41</v>
      </c>
      <c r="O510" s="80"/>
      <c r="P510" s="206">
        <f>O510*H510</f>
        <v>0</v>
      </c>
      <c r="Q510" s="206">
        <v>0</v>
      </c>
      <c r="R510" s="206">
        <f>Q510*H510</f>
        <v>0</v>
      </c>
      <c r="S510" s="206">
        <v>0</v>
      </c>
      <c r="T510" s="207">
        <f>S510*H510</f>
        <v>0</v>
      </c>
      <c r="U510" s="36"/>
      <c r="V510" s="36"/>
      <c r="W510" s="36"/>
      <c r="X510" s="36"/>
      <c r="Y510" s="36"/>
      <c r="Z510" s="36"/>
      <c r="AA510" s="36"/>
      <c r="AB510" s="36"/>
      <c r="AC510" s="36"/>
      <c r="AD510" s="36"/>
      <c r="AE510" s="36"/>
      <c r="AR510" s="208" t="s">
        <v>324</v>
      </c>
      <c r="AT510" s="208" t="s">
        <v>421</v>
      </c>
      <c r="AU510" s="208" t="s">
        <v>127</v>
      </c>
      <c r="AY510" s="15" t="s">
        <v>148</v>
      </c>
      <c r="BE510" s="126">
        <f>IF(N510="základná",J510,0)</f>
        <v>0</v>
      </c>
      <c r="BF510" s="126">
        <f>IF(N510="znížená",J510,0)</f>
        <v>0</v>
      </c>
      <c r="BG510" s="126">
        <f>IF(N510="zákl. prenesená",J510,0)</f>
        <v>0</v>
      </c>
      <c r="BH510" s="126">
        <f>IF(N510="zníž. prenesená",J510,0)</f>
        <v>0</v>
      </c>
      <c r="BI510" s="126">
        <f>IF(N510="nulová",J510,0)</f>
        <v>0</v>
      </c>
      <c r="BJ510" s="15" t="s">
        <v>127</v>
      </c>
      <c r="BK510" s="209">
        <f>ROUND(I510*H510,3)</f>
        <v>0</v>
      </c>
      <c r="BL510" s="15" t="s">
        <v>324</v>
      </c>
      <c r="BM510" s="208" t="s">
        <v>1191</v>
      </c>
    </row>
    <row r="511" s="2" customFormat="1" ht="24.15" customHeight="1">
      <c r="A511" s="36"/>
      <c r="B511" s="166"/>
      <c r="C511" s="216" t="s">
        <v>1192</v>
      </c>
      <c r="D511" s="216" t="s">
        <v>421</v>
      </c>
      <c r="E511" s="217" t="s">
        <v>505</v>
      </c>
      <c r="F511" s="218" t="s">
        <v>506</v>
      </c>
      <c r="G511" s="219" t="s">
        <v>507</v>
      </c>
      <c r="H511" s="220">
        <v>140.40000000000001</v>
      </c>
      <c r="I511" s="221"/>
      <c r="J511" s="220">
        <f>ROUND(I511*H511,3)</f>
        <v>0</v>
      </c>
      <c r="K511" s="222"/>
      <c r="L511" s="37"/>
      <c r="M511" s="223" t="s">
        <v>1</v>
      </c>
      <c r="N511" s="224" t="s">
        <v>41</v>
      </c>
      <c r="O511" s="80"/>
      <c r="P511" s="206">
        <f>O511*H511</f>
        <v>0</v>
      </c>
      <c r="Q511" s="206">
        <v>0</v>
      </c>
      <c r="R511" s="206">
        <f>Q511*H511</f>
        <v>0</v>
      </c>
      <c r="S511" s="206">
        <v>0</v>
      </c>
      <c r="T511" s="207">
        <f>S511*H511</f>
        <v>0</v>
      </c>
      <c r="U511" s="36"/>
      <c r="V511" s="36"/>
      <c r="W511" s="36"/>
      <c r="X511" s="36"/>
      <c r="Y511" s="36"/>
      <c r="Z511" s="36"/>
      <c r="AA511" s="36"/>
      <c r="AB511" s="36"/>
      <c r="AC511" s="36"/>
      <c r="AD511" s="36"/>
      <c r="AE511" s="36"/>
      <c r="AR511" s="208" t="s">
        <v>324</v>
      </c>
      <c r="AT511" s="208" t="s">
        <v>421</v>
      </c>
      <c r="AU511" s="208" t="s">
        <v>127</v>
      </c>
      <c r="AY511" s="15" t="s">
        <v>148</v>
      </c>
      <c r="BE511" s="126">
        <f>IF(N511="základná",J511,0)</f>
        <v>0</v>
      </c>
      <c r="BF511" s="126">
        <f>IF(N511="znížená",J511,0)</f>
        <v>0</v>
      </c>
      <c r="BG511" s="126">
        <f>IF(N511="zákl. prenesená",J511,0)</f>
        <v>0</v>
      </c>
      <c r="BH511" s="126">
        <f>IF(N511="zníž. prenesená",J511,0)</f>
        <v>0</v>
      </c>
      <c r="BI511" s="126">
        <f>IF(N511="nulová",J511,0)</f>
        <v>0</v>
      </c>
      <c r="BJ511" s="15" t="s">
        <v>127</v>
      </c>
      <c r="BK511" s="209">
        <f>ROUND(I511*H511,3)</f>
        <v>0</v>
      </c>
      <c r="BL511" s="15" t="s">
        <v>324</v>
      </c>
      <c r="BM511" s="208" t="s">
        <v>1193</v>
      </c>
    </row>
    <row r="512" s="12" customFormat="1" ht="25.92" customHeight="1">
      <c r="A512" s="12"/>
      <c r="B512" s="185"/>
      <c r="C512" s="12"/>
      <c r="D512" s="186" t="s">
        <v>74</v>
      </c>
      <c r="E512" s="187" t="s">
        <v>149</v>
      </c>
      <c r="F512" s="187" t="s">
        <v>1194</v>
      </c>
      <c r="G512" s="12"/>
      <c r="H512" s="12"/>
      <c r="I512" s="188"/>
      <c r="J512" s="189">
        <f>BK512</f>
        <v>0</v>
      </c>
      <c r="K512" s="12"/>
      <c r="L512" s="185"/>
      <c r="M512" s="190"/>
      <c r="N512" s="191"/>
      <c r="O512" s="191"/>
      <c r="P512" s="192">
        <f>P513+SUM(P514:P520)+P525</f>
        <v>0</v>
      </c>
      <c r="Q512" s="191"/>
      <c r="R512" s="192">
        <f>R513+SUM(R514:R520)+R525</f>
        <v>0</v>
      </c>
      <c r="S512" s="191"/>
      <c r="T512" s="193">
        <f>T513+SUM(T514:T520)+T525</f>
        <v>0</v>
      </c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R512" s="186" t="s">
        <v>83</v>
      </c>
      <c r="AT512" s="194" t="s">
        <v>74</v>
      </c>
      <c r="AU512" s="194" t="s">
        <v>75</v>
      </c>
      <c r="AY512" s="186" t="s">
        <v>148</v>
      </c>
      <c r="BK512" s="195">
        <f>BK513+SUM(BK514:BK520)+BK525</f>
        <v>0</v>
      </c>
    </row>
    <row r="513" s="2" customFormat="1" ht="16.5" customHeight="1">
      <c r="A513" s="36"/>
      <c r="B513" s="166"/>
      <c r="C513" s="196" t="s">
        <v>1195</v>
      </c>
      <c r="D513" s="196" t="s">
        <v>149</v>
      </c>
      <c r="E513" s="197" t="s">
        <v>1196</v>
      </c>
      <c r="F513" s="198" t="s">
        <v>1197</v>
      </c>
      <c r="G513" s="199" t="s">
        <v>1198</v>
      </c>
      <c r="H513" s="201"/>
      <c r="I513" s="201"/>
      <c r="J513" s="200">
        <f>ROUND(I513*H513,3)</f>
        <v>0</v>
      </c>
      <c r="K513" s="202"/>
      <c r="L513" s="203"/>
      <c r="M513" s="204" t="s">
        <v>1</v>
      </c>
      <c r="N513" s="205" t="s">
        <v>41</v>
      </c>
      <c r="O513" s="80"/>
      <c r="P513" s="206">
        <f>O513*H513</f>
        <v>0</v>
      </c>
      <c r="Q513" s="206">
        <v>0</v>
      </c>
      <c r="R513" s="206">
        <f>Q513*H513</f>
        <v>0</v>
      </c>
      <c r="S513" s="206">
        <v>0</v>
      </c>
      <c r="T513" s="207">
        <f>S513*H513</f>
        <v>0</v>
      </c>
      <c r="U513" s="36"/>
      <c r="V513" s="36"/>
      <c r="W513" s="36"/>
      <c r="X513" s="36"/>
      <c r="Y513" s="36"/>
      <c r="Z513" s="36"/>
      <c r="AA513" s="36"/>
      <c r="AB513" s="36"/>
      <c r="AC513" s="36"/>
      <c r="AD513" s="36"/>
      <c r="AE513" s="36"/>
      <c r="AR513" s="208" t="s">
        <v>153</v>
      </c>
      <c r="AT513" s="208" t="s">
        <v>149</v>
      </c>
      <c r="AU513" s="208" t="s">
        <v>83</v>
      </c>
      <c r="AY513" s="15" t="s">
        <v>148</v>
      </c>
      <c r="BE513" s="126">
        <f>IF(N513="základná",J513,0)</f>
        <v>0</v>
      </c>
      <c r="BF513" s="126">
        <f>IF(N513="znížená",J513,0)</f>
        <v>0</v>
      </c>
      <c r="BG513" s="126">
        <f>IF(N513="zákl. prenesená",J513,0)</f>
        <v>0</v>
      </c>
      <c r="BH513" s="126">
        <f>IF(N513="zníž. prenesená",J513,0)</f>
        <v>0</v>
      </c>
      <c r="BI513" s="126">
        <f>IF(N513="nulová",J513,0)</f>
        <v>0</v>
      </c>
      <c r="BJ513" s="15" t="s">
        <v>127</v>
      </c>
      <c r="BK513" s="209">
        <f>ROUND(I513*H513,3)</f>
        <v>0</v>
      </c>
      <c r="BL513" s="15" t="s">
        <v>154</v>
      </c>
      <c r="BM513" s="208" t="s">
        <v>1199</v>
      </c>
    </row>
    <row r="514" s="2" customFormat="1" ht="16.5" customHeight="1">
      <c r="A514" s="36"/>
      <c r="B514" s="166"/>
      <c r="C514" s="196" t="s">
        <v>1200</v>
      </c>
      <c r="D514" s="196" t="s">
        <v>149</v>
      </c>
      <c r="E514" s="197" t="s">
        <v>1201</v>
      </c>
      <c r="F514" s="198" t="s">
        <v>1202</v>
      </c>
      <c r="G514" s="199" t="s">
        <v>1198</v>
      </c>
      <c r="H514" s="201"/>
      <c r="I514" s="201"/>
      <c r="J514" s="200">
        <f>ROUND(I514*H514,3)</f>
        <v>0</v>
      </c>
      <c r="K514" s="202"/>
      <c r="L514" s="203"/>
      <c r="M514" s="204" t="s">
        <v>1</v>
      </c>
      <c r="N514" s="205" t="s">
        <v>41</v>
      </c>
      <c r="O514" s="80"/>
      <c r="P514" s="206">
        <f>O514*H514</f>
        <v>0</v>
      </c>
      <c r="Q514" s="206">
        <v>0</v>
      </c>
      <c r="R514" s="206">
        <f>Q514*H514</f>
        <v>0</v>
      </c>
      <c r="S514" s="206">
        <v>0</v>
      </c>
      <c r="T514" s="207">
        <f>S514*H514</f>
        <v>0</v>
      </c>
      <c r="U514" s="36"/>
      <c r="V514" s="36"/>
      <c r="W514" s="36"/>
      <c r="X514" s="36"/>
      <c r="Y514" s="36"/>
      <c r="Z514" s="36"/>
      <c r="AA514" s="36"/>
      <c r="AB514" s="36"/>
      <c r="AC514" s="36"/>
      <c r="AD514" s="36"/>
      <c r="AE514" s="36"/>
      <c r="AR514" s="208" t="s">
        <v>153</v>
      </c>
      <c r="AT514" s="208" t="s">
        <v>149</v>
      </c>
      <c r="AU514" s="208" t="s">
        <v>83</v>
      </c>
      <c r="AY514" s="15" t="s">
        <v>148</v>
      </c>
      <c r="BE514" s="126">
        <f>IF(N514="základná",J514,0)</f>
        <v>0</v>
      </c>
      <c r="BF514" s="126">
        <f>IF(N514="znížená",J514,0)</f>
        <v>0</v>
      </c>
      <c r="BG514" s="126">
        <f>IF(N514="zákl. prenesená",J514,0)</f>
        <v>0</v>
      </c>
      <c r="BH514" s="126">
        <f>IF(N514="zníž. prenesená",J514,0)</f>
        <v>0</v>
      </c>
      <c r="BI514" s="126">
        <f>IF(N514="nulová",J514,0)</f>
        <v>0</v>
      </c>
      <c r="BJ514" s="15" t="s">
        <v>127</v>
      </c>
      <c r="BK514" s="209">
        <f>ROUND(I514*H514,3)</f>
        <v>0</v>
      </c>
      <c r="BL514" s="15" t="s">
        <v>154</v>
      </c>
      <c r="BM514" s="208" t="s">
        <v>1203</v>
      </c>
    </row>
    <row r="515" s="2" customFormat="1" ht="16.5" customHeight="1">
      <c r="A515" s="36"/>
      <c r="B515" s="166"/>
      <c r="C515" s="216" t="s">
        <v>1204</v>
      </c>
      <c r="D515" s="216" t="s">
        <v>421</v>
      </c>
      <c r="E515" s="217" t="s">
        <v>1205</v>
      </c>
      <c r="F515" s="218" t="s">
        <v>1206</v>
      </c>
      <c r="G515" s="219" t="s">
        <v>1198</v>
      </c>
      <c r="H515" s="221"/>
      <c r="I515" s="221"/>
      <c r="J515" s="220">
        <f>ROUND(I515*H515,3)</f>
        <v>0</v>
      </c>
      <c r="K515" s="222"/>
      <c r="L515" s="37"/>
      <c r="M515" s="223" t="s">
        <v>1</v>
      </c>
      <c r="N515" s="224" t="s">
        <v>41</v>
      </c>
      <c r="O515" s="80"/>
      <c r="P515" s="206">
        <f>O515*H515</f>
        <v>0</v>
      </c>
      <c r="Q515" s="206">
        <v>0</v>
      </c>
      <c r="R515" s="206">
        <f>Q515*H515</f>
        <v>0</v>
      </c>
      <c r="S515" s="206">
        <v>0</v>
      </c>
      <c r="T515" s="207">
        <f>S515*H515</f>
        <v>0</v>
      </c>
      <c r="U515" s="36"/>
      <c r="V515" s="36"/>
      <c r="W515" s="36"/>
      <c r="X515" s="36"/>
      <c r="Y515" s="36"/>
      <c r="Z515" s="36"/>
      <c r="AA515" s="36"/>
      <c r="AB515" s="36"/>
      <c r="AC515" s="36"/>
      <c r="AD515" s="36"/>
      <c r="AE515" s="36"/>
      <c r="AR515" s="208" t="s">
        <v>154</v>
      </c>
      <c r="AT515" s="208" t="s">
        <v>421</v>
      </c>
      <c r="AU515" s="208" t="s">
        <v>83</v>
      </c>
      <c r="AY515" s="15" t="s">
        <v>148</v>
      </c>
      <c r="BE515" s="126">
        <f>IF(N515="základná",J515,0)</f>
        <v>0</v>
      </c>
      <c r="BF515" s="126">
        <f>IF(N515="znížená",J515,0)</f>
        <v>0</v>
      </c>
      <c r="BG515" s="126">
        <f>IF(N515="zákl. prenesená",J515,0)</f>
        <v>0</v>
      </c>
      <c r="BH515" s="126">
        <f>IF(N515="zníž. prenesená",J515,0)</f>
        <v>0</v>
      </c>
      <c r="BI515" s="126">
        <f>IF(N515="nulová",J515,0)</f>
        <v>0</v>
      </c>
      <c r="BJ515" s="15" t="s">
        <v>127</v>
      </c>
      <c r="BK515" s="209">
        <f>ROUND(I515*H515,3)</f>
        <v>0</v>
      </c>
      <c r="BL515" s="15" t="s">
        <v>154</v>
      </c>
      <c r="BM515" s="208" t="s">
        <v>1207</v>
      </c>
    </row>
    <row r="516" s="2" customFormat="1" ht="16.5" customHeight="1">
      <c r="A516" s="36"/>
      <c r="B516" s="166"/>
      <c r="C516" s="216" t="s">
        <v>1208</v>
      </c>
      <c r="D516" s="216" t="s">
        <v>421</v>
      </c>
      <c r="E516" s="217" t="s">
        <v>1209</v>
      </c>
      <c r="F516" s="218" t="s">
        <v>1210</v>
      </c>
      <c r="G516" s="219" t="s">
        <v>1198</v>
      </c>
      <c r="H516" s="221"/>
      <c r="I516" s="221"/>
      <c r="J516" s="220">
        <f>ROUND(I516*H516,3)</f>
        <v>0</v>
      </c>
      <c r="K516" s="222"/>
      <c r="L516" s="37"/>
      <c r="M516" s="223" t="s">
        <v>1</v>
      </c>
      <c r="N516" s="224" t="s">
        <v>41</v>
      </c>
      <c r="O516" s="80"/>
      <c r="P516" s="206">
        <f>O516*H516</f>
        <v>0</v>
      </c>
      <c r="Q516" s="206">
        <v>0</v>
      </c>
      <c r="R516" s="206">
        <f>Q516*H516</f>
        <v>0</v>
      </c>
      <c r="S516" s="206">
        <v>0</v>
      </c>
      <c r="T516" s="207">
        <f>S516*H516</f>
        <v>0</v>
      </c>
      <c r="U516" s="36"/>
      <c r="V516" s="36"/>
      <c r="W516" s="36"/>
      <c r="X516" s="36"/>
      <c r="Y516" s="36"/>
      <c r="Z516" s="36"/>
      <c r="AA516" s="36"/>
      <c r="AB516" s="36"/>
      <c r="AC516" s="36"/>
      <c r="AD516" s="36"/>
      <c r="AE516" s="36"/>
      <c r="AR516" s="208" t="s">
        <v>154</v>
      </c>
      <c r="AT516" s="208" t="s">
        <v>421</v>
      </c>
      <c r="AU516" s="208" t="s">
        <v>83</v>
      </c>
      <c r="AY516" s="15" t="s">
        <v>148</v>
      </c>
      <c r="BE516" s="126">
        <f>IF(N516="základná",J516,0)</f>
        <v>0</v>
      </c>
      <c r="BF516" s="126">
        <f>IF(N516="znížená",J516,0)</f>
        <v>0</v>
      </c>
      <c r="BG516" s="126">
        <f>IF(N516="zákl. prenesená",J516,0)</f>
        <v>0</v>
      </c>
      <c r="BH516" s="126">
        <f>IF(N516="zníž. prenesená",J516,0)</f>
        <v>0</v>
      </c>
      <c r="BI516" s="126">
        <f>IF(N516="nulová",J516,0)</f>
        <v>0</v>
      </c>
      <c r="BJ516" s="15" t="s">
        <v>127</v>
      </c>
      <c r="BK516" s="209">
        <f>ROUND(I516*H516,3)</f>
        <v>0</v>
      </c>
      <c r="BL516" s="15" t="s">
        <v>154</v>
      </c>
      <c r="BM516" s="208" t="s">
        <v>1211</v>
      </c>
    </row>
    <row r="517" s="2" customFormat="1" ht="16.5" customHeight="1">
      <c r="A517" s="36"/>
      <c r="B517" s="166"/>
      <c r="C517" s="216" t="s">
        <v>1212</v>
      </c>
      <c r="D517" s="216" t="s">
        <v>421</v>
      </c>
      <c r="E517" s="217" t="s">
        <v>1213</v>
      </c>
      <c r="F517" s="218" t="s">
        <v>1214</v>
      </c>
      <c r="G517" s="219" t="s">
        <v>1198</v>
      </c>
      <c r="H517" s="221"/>
      <c r="I517" s="221"/>
      <c r="J517" s="220">
        <f>ROUND(I517*H517,3)</f>
        <v>0</v>
      </c>
      <c r="K517" s="222"/>
      <c r="L517" s="37"/>
      <c r="M517" s="223" t="s">
        <v>1</v>
      </c>
      <c r="N517" s="224" t="s">
        <v>41</v>
      </c>
      <c r="O517" s="80"/>
      <c r="P517" s="206">
        <f>O517*H517</f>
        <v>0</v>
      </c>
      <c r="Q517" s="206">
        <v>0</v>
      </c>
      <c r="R517" s="206">
        <f>Q517*H517</f>
        <v>0</v>
      </c>
      <c r="S517" s="206">
        <v>0</v>
      </c>
      <c r="T517" s="207">
        <f>S517*H517</f>
        <v>0</v>
      </c>
      <c r="U517" s="36"/>
      <c r="V517" s="36"/>
      <c r="W517" s="36"/>
      <c r="X517" s="36"/>
      <c r="Y517" s="36"/>
      <c r="Z517" s="36"/>
      <c r="AA517" s="36"/>
      <c r="AB517" s="36"/>
      <c r="AC517" s="36"/>
      <c r="AD517" s="36"/>
      <c r="AE517" s="36"/>
      <c r="AR517" s="208" t="s">
        <v>154</v>
      </c>
      <c r="AT517" s="208" t="s">
        <v>421</v>
      </c>
      <c r="AU517" s="208" t="s">
        <v>83</v>
      </c>
      <c r="AY517" s="15" t="s">
        <v>148</v>
      </c>
      <c r="BE517" s="126">
        <f>IF(N517="základná",J517,0)</f>
        <v>0</v>
      </c>
      <c r="BF517" s="126">
        <f>IF(N517="znížená",J517,0)</f>
        <v>0</v>
      </c>
      <c r="BG517" s="126">
        <f>IF(N517="zákl. prenesená",J517,0)</f>
        <v>0</v>
      </c>
      <c r="BH517" s="126">
        <f>IF(N517="zníž. prenesená",J517,0)</f>
        <v>0</v>
      </c>
      <c r="BI517" s="126">
        <f>IF(N517="nulová",J517,0)</f>
        <v>0</v>
      </c>
      <c r="BJ517" s="15" t="s">
        <v>127</v>
      </c>
      <c r="BK517" s="209">
        <f>ROUND(I517*H517,3)</f>
        <v>0</v>
      </c>
      <c r="BL517" s="15" t="s">
        <v>154</v>
      </c>
      <c r="BM517" s="208" t="s">
        <v>1215</v>
      </c>
    </row>
    <row r="518" s="2" customFormat="1" ht="16.5" customHeight="1">
      <c r="A518" s="36"/>
      <c r="B518" s="166"/>
      <c r="C518" s="216" t="s">
        <v>1216</v>
      </c>
      <c r="D518" s="216" t="s">
        <v>421</v>
      </c>
      <c r="E518" s="217" t="s">
        <v>1217</v>
      </c>
      <c r="F518" s="218" t="s">
        <v>1218</v>
      </c>
      <c r="G518" s="219" t="s">
        <v>1198</v>
      </c>
      <c r="H518" s="221"/>
      <c r="I518" s="221"/>
      <c r="J518" s="220">
        <f>ROUND(I518*H518,3)</f>
        <v>0</v>
      </c>
      <c r="K518" s="222"/>
      <c r="L518" s="37"/>
      <c r="M518" s="223" t="s">
        <v>1</v>
      </c>
      <c r="N518" s="224" t="s">
        <v>41</v>
      </c>
      <c r="O518" s="80"/>
      <c r="P518" s="206">
        <f>O518*H518</f>
        <v>0</v>
      </c>
      <c r="Q518" s="206">
        <v>0</v>
      </c>
      <c r="R518" s="206">
        <f>Q518*H518</f>
        <v>0</v>
      </c>
      <c r="S518" s="206">
        <v>0</v>
      </c>
      <c r="T518" s="207">
        <f>S518*H518</f>
        <v>0</v>
      </c>
      <c r="U518" s="36"/>
      <c r="V518" s="36"/>
      <c r="W518" s="36"/>
      <c r="X518" s="36"/>
      <c r="Y518" s="36"/>
      <c r="Z518" s="36"/>
      <c r="AA518" s="36"/>
      <c r="AB518" s="36"/>
      <c r="AC518" s="36"/>
      <c r="AD518" s="36"/>
      <c r="AE518" s="36"/>
      <c r="AR518" s="208" t="s">
        <v>154</v>
      </c>
      <c r="AT518" s="208" t="s">
        <v>421</v>
      </c>
      <c r="AU518" s="208" t="s">
        <v>83</v>
      </c>
      <c r="AY518" s="15" t="s">
        <v>148</v>
      </c>
      <c r="BE518" s="126">
        <f>IF(N518="základná",J518,0)</f>
        <v>0</v>
      </c>
      <c r="BF518" s="126">
        <f>IF(N518="znížená",J518,0)</f>
        <v>0</v>
      </c>
      <c r="BG518" s="126">
        <f>IF(N518="zákl. prenesená",J518,0)</f>
        <v>0</v>
      </c>
      <c r="BH518" s="126">
        <f>IF(N518="zníž. prenesená",J518,0)</f>
        <v>0</v>
      </c>
      <c r="BI518" s="126">
        <f>IF(N518="nulová",J518,0)</f>
        <v>0</v>
      </c>
      <c r="BJ518" s="15" t="s">
        <v>127</v>
      </c>
      <c r="BK518" s="209">
        <f>ROUND(I518*H518,3)</f>
        <v>0</v>
      </c>
      <c r="BL518" s="15" t="s">
        <v>154</v>
      </c>
      <c r="BM518" s="208" t="s">
        <v>1219</v>
      </c>
    </row>
    <row r="519" s="2" customFormat="1" ht="16.5" customHeight="1">
      <c r="A519" s="36"/>
      <c r="B519" s="166"/>
      <c r="C519" s="216" t="s">
        <v>1220</v>
      </c>
      <c r="D519" s="216" t="s">
        <v>421</v>
      </c>
      <c r="E519" s="217" t="s">
        <v>1221</v>
      </c>
      <c r="F519" s="218" t="s">
        <v>1222</v>
      </c>
      <c r="G519" s="219" t="s">
        <v>1076</v>
      </c>
      <c r="H519" s="220">
        <v>1</v>
      </c>
      <c r="I519" s="221"/>
      <c r="J519" s="220">
        <f>ROUND(I519*H519,3)</f>
        <v>0</v>
      </c>
      <c r="K519" s="222"/>
      <c r="L519" s="37"/>
      <c r="M519" s="223" t="s">
        <v>1</v>
      </c>
      <c r="N519" s="224" t="s">
        <v>41</v>
      </c>
      <c r="O519" s="80"/>
      <c r="P519" s="206">
        <f>O519*H519</f>
        <v>0</v>
      </c>
      <c r="Q519" s="206">
        <v>0</v>
      </c>
      <c r="R519" s="206">
        <f>Q519*H519</f>
        <v>0</v>
      </c>
      <c r="S519" s="206">
        <v>0</v>
      </c>
      <c r="T519" s="207">
        <f>S519*H519</f>
        <v>0</v>
      </c>
      <c r="U519" s="36"/>
      <c r="V519" s="36"/>
      <c r="W519" s="36"/>
      <c r="X519" s="36"/>
      <c r="Y519" s="36"/>
      <c r="Z519" s="36"/>
      <c r="AA519" s="36"/>
      <c r="AB519" s="36"/>
      <c r="AC519" s="36"/>
      <c r="AD519" s="36"/>
      <c r="AE519" s="36"/>
      <c r="AR519" s="208" t="s">
        <v>154</v>
      </c>
      <c r="AT519" s="208" t="s">
        <v>421</v>
      </c>
      <c r="AU519" s="208" t="s">
        <v>83</v>
      </c>
      <c r="AY519" s="15" t="s">
        <v>148</v>
      </c>
      <c r="BE519" s="126">
        <f>IF(N519="základná",J519,0)</f>
        <v>0</v>
      </c>
      <c r="BF519" s="126">
        <f>IF(N519="znížená",J519,0)</f>
        <v>0</v>
      </c>
      <c r="BG519" s="126">
        <f>IF(N519="zákl. prenesená",J519,0)</f>
        <v>0</v>
      </c>
      <c r="BH519" s="126">
        <f>IF(N519="zníž. prenesená",J519,0)</f>
        <v>0</v>
      </c>
      <c r="BI519" s="126">
        <f>IF(N519="nulová",J519,0)</f>
        <v>0</v>
      </c>
      <c r="BJ519" s="15" t="s">
        <v>127</v>
      </c>
      <c r="BK519" s="209">
        <f>ROUND(I519*H519,3)</f>
        <v>0</v>
      </c>
      <c r="BL519" s="15" t="s">
        <v>154</v>
      </c>
      <c r="BM519" s="208" t="s">
        <v>1223</v>
      </c>
    </row>
    <row r="520" s="12" customFormat="1" ht="22.8" customHeight="1">
      <c r="A520" s="12"/>
      <c r="B520" s="185"/>
      <c r="C520" s="12"/>
      <c r="D520" s="186" t="s">
        <v>74</v>
      </c>
      <c r="E520" s="214" t="s">
        <v>1224</v>
      </c>
      <c r="F520" s="214" t="s">
        <v>1225</v>
      </c>
      <c r="G520" s="12"/>
      <c r="H520" s="12"/>
      <c r="I520" s="188"/>
      <c r="J520" s="215">
        <f>BK520</f>
        <v>0</v>
      </c>
      <c r="K520" s="12"/>
      <c r="L520" s="185"/>
      <c r="M520" s="190"/>
      <c r="N520" s="191"/>
      <c r="O520" s="191"/>
      <c r="P520" s="192">
        <f>SUM(P521:P524)</f>
        <v>0</v>
      </c>
      <c r="Q520" s="191"/>
      <c r="R520" s="192">
        <f>SUM(R521:R524)</f>
        <v>0</v>
      </c>
      <c r="S520" s="191"/>
      <c r="T520" s="193">
        <f>SUM(T521:T524)</f>
        <v>0</v>
      </c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R520" s="186" t="s">
        <v>83</v>
      </c>
      <c r="AT520" s="194" t="s">
        <v>74</v>
      </c>
      <c r="AU520" s="194" t="s">
        <v>83</v>
      </c>
      <c r="AY520" s="186" t="s">
        <v>148</v>
      </c>
      <c r="BK520" s="195">
        <f>SUM(BK521:BK524)</f>
        <v>0</v>
      </c>
    </row>
    <row r="521" s="2" customFormat="1" ht="44.25" customHeight="1">
      <c r="A521" s="36"/>
      <c r="B521" s="166"/>
      <c r="C521" s="216" t="s">
        <v>1226</v>
      </c>
      <c r="D521" s="216" t="s">
        <v>421</v>
      </c>
      <c r="E521" s="217" t="s">
        <v>1227</v>
      </c>
      <c r="F521" s="218" t="s">
        <v>1228</v>
      </c>
      <c r="G521" s="219" t="s">
        <v>925</v>
      </c>
      <c r="H521" s="220">
        <v>8</v>
      </c>
      <c r="I521" s="221"/>
      <c r="J521" s="220">
        <f>ROUND(I521*H521,3)</f>
        <v>0</v>
      </c>
      <c r="K521" s="222"/>
      <c r="L521" s="37"/>
      <c r="M521" s="223" t="s">
        <v>1</v>
      </c>
      <c r="N521" s="224" t="s">
        <v>41</v>
      </c>
      <c r="O521" s="80"/>
      <c r="P521" s="206">
        <f>O521*H521</f>
        <v>0</v>
      </c>
      <c r="Q521" s="206">
        <v>0</v>
      </c>
      <c r="R521" s="206">
        <f>Q521*H521</f>
        <v>0</v>
      </c>
      <c r="S521" s="206">
        <v>0</v>
      </c>
      <c r="T521" s="207">
        <f>S521*H521</f>
        <v>0</v>
      </c>
      <c r="U521" s="36"/>
      <c r="V521" s="36"/>
      <c r="W521" s="36"/>
      <c r="X521" s="36"/>
      <c r="Y521" s="36"/>
      <c r="Z521" s="36"/>
      <c r="AA521" s="36"/>
      <c r="AB521" s="36"/>
      <c r="AC521" s="36"/>
      <c r="AD521" s="36"/>
      <c r="AE521" s="36"/>
      <c r="AR521" s="208" t="s">
        <v>1229</v>
      </c>
      <c r="AT521" s="208" t="s">
        <v>421</v>
      </c>
      <c r="AU521" s="208" t="s">
        <v>127</v>
      </c>
      <c r="AY521" s="15" t="s">
        <v>148</v>
      </c>
      <c r="BE521" s="126">
        <f>IF(N521="základná",J521,0)</f>
        <v>0</v>
      </c>
      <c r="BF521" s="126">
        <f>IF(N521="znížená",J521,0)</f>
        <v>0</v>
      </c>
      <c r="BG521" s="126">
        <f>IF(N521="zákl. prenesená",J521,0)</f>
        <v>0</v>
      </c>
      <c r="BH521" s="126">
        <f>IF(N521="zníž. prenesená",J521,0)</f>
        <v>0</v>
      </c>
      <c r="BI521" s="126">
        <f>IF(N521="nulová",J521,0)</f>
        <v>0</v>
      </c>
      <c r="BJ521" s="15" t="s">
        <v>127</v>
      </c>
      <c r="BK521" s="209">
        <f>ROUND(I521*H521,3)</f>
        <v>0</v>
      </c>
      <c r="BL521" s="15" t="s">
        <v>1229</v>
      </c>
      <c r="BM521" s="208" t="s">
        <v>1230</v>
      </c>
    </row>
    <row r="522" s="2" customFormat="1" ht="24.15" customHeight="1">
      <c r="A522" s="36"/>
      <c r="B522" s="166"/>
      <c r="C522" s="216" t="s">
        <v>1231</v>
      </c>
      <c r="D522" s="216" t="s">
        <v>421</v>
      </c>
      <c r="E522" s="217" t="s">
        <v>1232</v>
      </c>
      <c r="F522" s="218" t="s">
        <v>1233</v>
      </c>
      <c r="G522" s="219" t="s">
        <v>925</v>
      </c>
      <c r="H522" s="220">
        <v>8</v>
      </c>
      <c r="I522" s="221"/>
      <c r="J522" s="220">
        <f>ROUND(I522*H522,3)</f>
        <v>0</v>
      </c>
      <c r="K522" s="222"/>
      <c r="L522" s="37"/>
      <c r="M522" s="223" t="s">
        <v>1</v>
      </c>
      <c r="N522" s="224" t="s">
        <v>41</v>
      </c>
      <c r="O522" s="80"/>
      <c r="P522" s="206">
        <f>O522*H522</f>
        <v>0</v>
      </c>
      <c r="Q522" s="206">
        <v>0</v>
      </c>
      <c r="R522" s="206">
        <f>Q522*H522</f>
        <v>0</v>
      </c>
      <c r="S522" s="206">
        <v>0</v>
      </c>
      <c r="T522" s="207">
        <f>S522*H522</f>
        <v>0</v>
      </c>
      <c r="U522" s="36"/>
      <c r="V522" s="36"/>
      <c r="W522" s="36"/>
      <c r="X522" s="36"/>
      <c r="Y522" s="36"/>
      <c r="Z522" s="36"/>
      <c r="AA522" s="36"/>
      <c r="AB522" s="36"/>
      <c r="AC522" s="36"/>
      <c r="AD522" s="36"/>
      <c r="AE522" s="36"/>
      <c r="AR522" s="208" t="s">
        <v>324</v>
      </c>
      <c r="AT522" s="208" t="s">
        <v>421</v>
      </c>
      <c r="AU522" s="208" t="s">
        <v>127</v>
      </c>
      <c r="AY522" s="15" t="s">
        <v>148</v>
      </c>
      <c r="BE522" s="126">
        <f>IF(N522="základná",J522,0)</f>
        <v>0</v>
      </c>
      <c r="BF522" s="126">
        <f>IF(N522="znížená",J522,0)</f>
        <v>0</v>
      </c>
      <c r="BG522" s="126">
        <f>IF(N522="zákl. prenesená",J522,0)</f>
        <v>0</v>
      </c>
      <c r="BH522" s="126">
        <f>IF(N522="zníž. prenesená",J522,0)</f>
        <v>0</v>
      </c>
      <c r="BI522" s="126">
        <f>IF(N522="nulová",J522,0)</f>
        <v>0</v>
      </c>
      <c r="BJ522" s="15" t="s">
        <v>127</v>
      </c>
      <c r="BK522" s="209">
        <f>ROUND(I522*H522,3)</f>
        <v>0</v>
      </c>
      <c r="BL522" s="15" t="s">
        <v>324</v>
      </c>
      <c r="BM522" s="208" t="s">
        <v>1234</v>
      </c>
    </row>
    <row r="523" s="2" customFormat="1" ht="24.15" customHeight="1">
      <c r="A523" s="36"/>
      <c r="B523" s="166"/>
      <c r="C523" s="216" t="s">
        <v>1235</v>
      </c>
      <c r="D523" s="216" t="s">
        <v>421</v>
      </c>
      <c r="E523" s="217" t="s">
        <v>1236</v>
      </c>
      <c r="F523" s="218" t="s">
        <v>1237</v>
      </c>
      <c r="G523" s="219" t="s">
        <v>925</v>
      </c>
      <c r="H523" s="220">
        <v>4</v>
      </c>
      <c r="I523" s="221"/>
      <c r="J523" s="220">
        <f>ROUND(I523*H523,3)</f>
        <v>0</v>
      </c>
      <c r="K523" s="222"/>
      <c r="L523" s="37"/>
      <c r="M523" s="223" t="s">
        <v>1</v>
      </c>
      <c r="N523" s="224" t="s">
        <v>41</v>
      </c>
      <c r="O523" s="80"/>
      <c r="P523" s="206">
        <f>O523*H523</f>
        <v>0</v>
      </c>
      <c r="Q523" s="206">
        <v>0</v>
      </c>
      <c r="R523" s="206">
        <f>Q523*H523</f>
        <v>0</v>
      </c>
      <c r="S523" s="206">
        <v>0</v>
      </c>
      <c r="T523" s="207">
        <f>S523*H523</f>
        <v>0</v>
      </c>
      <c r="U523" s="36"/>
      <c r="V523" s="36"/>
      <c r="W523" s="36"/>
      <c r="X523" s="36"/>
      <c r="Y523" s="36"/>
      <c r="Z523" s="36"/>
      <c r="AA523" s="36"/>
      <c r="AB523" s="36"/>
      <c r="AC523" s="36"/>
      <c r="AD523" s="36"/>
      <c r="AE523" s="36"/>
      <c r="AR523" s="208" t="s">
        <v>324</v>
      </c>
      <c r="AT523" s="208" t="s">
        <v>421</v>
      </c>
      <c r="AU523" s="208" t="s">
        <v>127</v>
      </c>
      <c r="AY523" s="15" t="s">
        <v>148</v>
      </c>
      <c r="BE523" s="126">
        <f>IF(N523="základná",J523,0)</f>
        <v>0</v>
      </c>
      <c r="BF523" s="126">
        <f>IF(N523="znížená",J523,0)</f>
        <v>0</v>
      </c>
      <c r="BG523" s="126">
        <f>IF(N523="zákl. prenesená",J523,0)</f>
        <v>0</v>
      </c>
      <c r="BH523" s="126">
        <f>IF(N523="zníž. prenesená",J523,0)</f>
        <v>0</v>
      </c>
      <c r="BI523" s="126">
        <f>IF(N523="nulová",J523,0)</f>
        <v>0</v>
      </c>
      <c r="BJ523" s="15" t="s">
        <v>127</v>
      </c>
      <c r="BK523" s="209">
        <f>ROUND(I523*H523,3)</f>
        <v>0</v>
      </c>
      <c r="BL523" s="15" t="s">
        <v>324</v>
      </c>
      <c r="BM523" s="208" t="s">
        <v>1238</v>
      </c>
    </row>
    <row r="524" s="2" customFormat="1" ht="24.15" customHeight="1">
      <c r="A524" s="36"/>
      <c r="B524" s="166"/>
      <c r="C524" s="216" t="s">
        <v>1239</v>
      </c>
      <c r="D524" s="216" t="s">
        <v>421</v>
      </c>
      <c r="E524" s="217" t="s">
        <v>1240</v>
      </c>
      <c r="F524" s="218" t="s">
        <v>1241</v>
      </c>
      <c r="G524" s="219" t="s">
        <v>925</v>
      </c>
      <c r="H524" s="220">
        <v>8</v>
      </c>
      <c r="I524" s="221"/>
      <c r="J524" s="220">
        <f>ROUND(I524*H524,3)</f>
        <v>0</v>
      </c>
      <c r="K524" s="222"/>
      <c r="L524" s="37"/>
      <c r="M524" s="223" t="s">
        <v>1</v>
      </c>
      <c r="N524" s="224" t="s">
        <v>41</v>
      </c>
      <c r="O524" s="80"/>
      <c r="P524" s="206">
        <f>O524*H524</f>
        <v>0</v>
      </c>
      <c r="Q524" s="206">
        <v>0</v>
      </c>
      <c r="R524" s="206">
        <f>Q524*H524</f>
        <v>0</v>
      </c>
      <c r="S524" s="206">
        <v>0</v>
      </c>
      <c r="T524" s="207">
        <f>S524*H524</f>
        <v>0</v>
      </c>
      <c r="U524" s="36"/>
      <c r="V524" s="36"/>
      <c r="W524" s="36"/>
      <c r="X524" s="36"/>
      <c r="Y524" s="36"/>
      <c r="Z524" s="36"/>
      <c r="AA524" s="36"/>
      <c r="AB524" s="36"/>
      <c r="AC524" s="36"/>
      <c r="AD524" s="36"/>
      <c r="AE524" s="36"/>
      <c r="AR524" s="208" t="s">
        <v>324</v>
      </c>
      <c r="AT524" s="208" t="s">
        <v>421</v>
      </c>
      <c r="AU524" s="208" t="s">
        <v>127</v>
      </c>
      <c r="AY524" s="15" t="s">
        <v>148</v>
      </c>
      <c r="BE524" s="126">
        <f>IF(N524="základná",J524,0)</f>
        <v>0</v>
      </c>
      <c r="BF524" s="126">
        <f>IF(N524="znížená",J524,0)</f>
        <v>0</v>
      </c>
      <c r="BG524" s="126">
        <f>IF(N524="zákl. prenesená",J524,0)</f>
        <v>0</v>
      </c>
      <c r="BH524" s="126">
        <f>IF(N524="zníž. prenesená",J524,0)</f>
        <v>0</v>
      </c>
      <c r="BI524" s="126">
        <f>IF(N524="nulová",J524,0)</f>
        <v>0</v>
      </c>
      <c r="BJ524" s="15" t="s">
        <v>127</v>
      </c>
      <c r="BK524" s="209">
        <f>ROUND(I524*H524,3)</f>
        <v>0</v>
      </c>
      <c r="BL524" s="15" t="s">
        <v>324</v>
      </c>
      <c r="BM524" s="208" t="s">
        <v>1242</v>
      </c>
    </row>
    <row r="525" s="12" customFormat="1" ht="22.8" customHeight="1">
      <c r="A525" s="12"/>
      <c r="B525" s="185"/>
      <c r="C525" s="12"/>
      <c r="D525" s="186" t="s">
        <v>74</v>
      </c>
      <c r="E525" s="214" t="s">
        <v>1243</v>
      </c>
      <c r="F525" s="214" t="s">
        <v>1244</v>
      </c>
      <c r="G525" s="12"/>
      <c r="H525" s="12"/>
      <c r="I525" s="188"/>
      <c r="J525" s="215">
        <f>BK525</f>
        <v>0</v>
      </c>
      <c r="K525" s="12"/>
      <c r="L525" s="185"/>
      <c r="M525" s="190"/>
      <c r="N525" s="191"/>
      <c r="O525" s="191"/>
      <c r="P525" s="192">
        <f>SUM(P526:P536)</f>
        <v>0</v>
      </c>
      <c r="Q525" s="191"/>
      <c r="R525" s="192">
        <f>SUM(R526:R536)</f>
        <v>0</v>
      </c>
      <c r="S525" s="191"/>
      <c r="T525" s="193">
        <f>SUM(T526:T536)</f>
        <v>0</v>
      </c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R525" s="186" t="s">
        <v>162</v>
      </c>
      <c r="AT525" s="194" t="s">
        <v>74</v>
      </c>
      <c r="AU525" s="194" t="s">
        <v>83</v>
      </c>
      <c r="AY525" s="186" t="s">
        <v>148</v>
      </c>
      <c r="BK525" s="195">
        <f>SUM(BK526:BK536)</f>
        <v>0</v>
      </c>
    </row>
    <row r="526" s="2" customFormat="1" ht="24.15" customHeight="1">
      <c r="A526" s="36"/>
      <c r="B526" s="166"/>
      <c r="C526" s="216" t="s">
        <v>1245</v>
      </c>
      <c r="D526" s="216" t="s">
        <v>421</v>
      </c>
      <c r="E526" s="217" t="s">
        <v>1246</v>
      </c>
      <c r="F526" s="218" t="s">
        <v>1247</v>
      </c>
      <c r="G526" s="219" t="s">
        <v>152</v>
      </c>
      <c r="H526" s="220">
        <v>15</v>
      </c>
      <c r="I526" s="221"/>
      <c r="J526" s="220">
        <f>ROUND(I526*H526,3)</f>
        <v>0</v>
      </c>
      <c r="K526" s="222"/>
      <c r="L526" s="37"/>
      <c r="M526" s="223" t="s">
        <v>1</v>
      </c>
      <c r="N526" s="224" t="s">
        <v>41</v>
      </c>
      <c r="O526" s="80"/>
      <c r="P526" s="206">
        <f>O526*H526</f>
        <v>0</v>
      </c>
      <c r="Q526" s="206">
        <v>0</v>
      </c>
      <c r="R526" s="206">
        <f>Q526*H526</f>
        <v>0</v>
      </c>
      <c r="S526" s="206">
        <v>0</v>
      </c>
      <c r="T526" s="207">
        <f>S526*H526</f>
        <v>0</v>
      </c>
      <c r="U526" s="36"/>
      <c r="V526" s="36"/>
      <c r="W526" s="36"/>
      <c r="X526" s="36"/>
      <c r="Y526" s="36"/>
      <c r="Z526" s="36"/>
      <c r="AA526" s="36"/>
      <c r="AB526" s="36"/>
      <c r="AC526" s="36"/>
      <c r="AD526" s="36"/>
      <c r="AE526" s="36"/>
      <c r="AR526" s="208" t="s">
        <v>324</v>
      </c>
      <c r="AT526" s="208" t="s">
        <v>421</v>
      </c>
      <c r="AU526" s="208" t="s">
        <v>127</v>
      </c>
      <c r="AY526" s="15" t="s">
        <v>148</v>
      </c>
      <c r="BE526" s="126">
        <f>IF(N526="základná",J526,0)</f>
        <v>0</v>
      </c>
      <c r="BF526" s="126">
        <f>IF(N526="znížená",J526,0)</f>
        <v>0</v>
      </c>
      <c r="BG526" s="126">
        <f>IF(N526="zákl. prenesená",J526,0)</f>
        <v>0</v>
      </c>
      <c r="BH526" s="126">
        <f>IF(N526="zníž. prenesená",J526,0)</f>
        <v>0</v>
      </c>
      <c r="BI526" s="126">
        <f>IF(N526="nulová",J526,0)</f>
        <v>0</v>
      </c>
      <c r="BJ526" s="15" t="s">
        <v>127</v>
      </c>
      <c r="BK526" s="209">
        <f>ROUND(I526*H526,3)</f>
        <v>0</v>
      </c>
      <c r="BL526" s="15" t="s">
        <v>324</v>
      </c>
      <c r="BM526" s="208" t="s">
        <v>1248</v>
      </c>
    </row>
    <row r="527" s="2" customFormat="1" ht="33" customHeight="1">
      <c r="A527" s="36"/>
      <c r="B527" s="166"/>
      <c r="C527" s="216" t="s">
        <v>1249</v>
      </c>
      <c r="D527" s="216" t="s">
        <v>421</v>
      </c>
      <c r="E527" s="217" t="s">
        <v>1250</v>
      </c>
      <c r="F527" s="218" t="s">
        <v>1251</v>
      </c>
      <c r="G527" s="219" t="s">
        <v>1252</v>
      </c>
      <c r="H527" s="220">
        <v>4</v>
      </c>
      <c r="I527" s="221"/>
      <c r="J527" s="220">
        <f>ROUND(I527*H527,3)</f>
        <v>0</v>
      </c>
      <c r="K527" s="222"/>
      <c r="L527" s="37"/>
      <c r="M527" s="223" t="s">
        <v>1</v>
      </c>
      <c r="N527" s="224" t="s">
        <v>41</v>
      </c>
      <c r="O527" s="80"/>
      <c r="P527" s="206">
        <f>O527*H527</f>
        <v>0</v>
      </c>
      <c r="Q527" s="206">
        <v>0</v>
      </c>
      <c r="R527" s="206">
        <f>Q527*H527</f>
        <v>0</v>
      </c>
      <c r="S527" s="206">
        <v>0</v>
      </c>
      <c r="T527" s="207">
        <f>S527*H527</f>
        <v>0</v>
      </c>
      <c r="U527" s="36"/>
      <c r="V527" s="36"/>
      <c r="W527" s="36"/>
      <c r="X527" s="36"/>
      <c r="Y527" s="36"/>
      <c r="Z527" s="36"/>
      <c r="AA527" s="36"/>
      <c r="AB527" s="36"/>
      <c r="AC527" s="36"/>
      <c r="AD527" s="36"/>
      <c r="AE527" s="36"/>
      <c r="AR527" s="208" t="s">
        <v>324</v>
      </c>
      <c r="AT527" s="208" t="s">
        <v>421</v>
      </c>
      <c r="AU527" s="208" t="s">
        <v>127</v>
      </c>
      <c r="AY527" s="15" t="s">
        <v>148</v>
      </c>
      <c r="BE527" s="126">
        <f>IF(N527="základná",J527,0)</f>
        <v>0</v>
      </c>
      <c r="BF527" s="126">
        <f>IF(N527="znížená",J527,0)</f>
        <v>0</v>
      </c>
      <c r="BG527" s="126">
        <f>IF(N527="zákl. prenesená",J527,0)</f>
        <v>0</v>
      </c>
      <c r="BH527" s="126">
        <f>IF(N527="zníž. prenesená",J527,0)</f>
        <v>0</v>
      </c>
      <c r="BI527" s="126">
        <f>IF(N527="nulová",J527,0)</f>
        <v>0</v>
      </c>
      <c r="BJ527" s="15" t="s">
        <v>127</v>
      </c>
      <c r="BK527" s="209">
        <f>ROUND(I527*H527,3)</f>
        <v>0</v>
      </c>
      <c r="BL527" s="15" t="s">
        <v>324</v>
      </c>
      <c r="BM527" s="208" t="s">
        <v>1253</v>
      </c>
    </row>
    <row r="528" s="2" customFormat="1" ht="24.15" customHeight="1">
      <c r="A528" s="36"/>
      <c r="B528" s="166"/>
      <c r="C528" s="216" t="s">
        <v>1254</v>
      </c>
      <c r="D528" s="216" t="s">
        <v>421</v>
      </c>
      <c r="E528" s="217" t="s">
        <v>1255</v>
      </c>
      <c r="F528" s="218" t="s">
        <v>1256</v>
      </c>
      <c r="G528" s="219" t="s">
        <v>1252</v>
      </c>
      <c r="H528" s="220">
        <v>35</v>
      </c>
      <c r="I528" s="221"/>
      <c r="J528" s="220">
        <f>ROUND(I528*H528,3)</f>
        <v>0</v>
      </c>
      <c r="K528" s="222"/>
      <c r="L528" s="37"/>
      <c r="M528" s="223" t="s">
        <v>1</v>
      </c>
      <c r="N528" s="224" t="s">
        <v>41</v>
      </c>
      <c r="O528" s="80"/>
      <c r="P528" s="206">
        <f>O528*H528</f>
        <v>0</v>
      </c>
      <c r="Q528" s="206">
        <v>0</v>
      </c>
      <c r="R528" s="206">
        <f>Q528*H528</f>
        <v>0</v>
      </c>
      <c r="S528" s="206">
        <v>0</v>
      </c>
      <c r="T528" s="207">
        <f>S528*H528</f>
        <v>0</v>
      </c>
      <c r="U528" s="36"/>
      <c r="V528" s="36"/>
      <c r="W528" s="36"/>
      <c r="X528" s="36"/>
      <c r="Y528" s="36"/>
      <c r="Z528" s="36"/>
      <c r="AA528" s="36"/>
      <c r="AB528" s="36"/>
      <c r="AC528" s="36"/>
      <c r="AD528" s="36"/>
      <c r="AE528" s="36"/>
      <c r="AR528" s="208" t="s">
        <v>324</v>
      </c>
      <c r="AT528" s="208" t="s">
        <v>421</v>
      </c>
      <c r="AU528" s="208" t="s">
        <v>127</v>
      </c>
      <c r="AY528" s="15" t="s">
        <v>148</v>
      </c>
      <c r="BE528" s="126">
        <f>IF(N528="základná",J528,0)</f>
        <v>0</v>
      </c>
      <c r="BF528" s="126">
        <f>IF(N528="znížená",J528,0)</f>
        <v>0</v>
      </c>
      <c r="BG528" s="126">
        <f>IF(N528="zákl. prenesená",J528,0)</f>
        <v>0</v>
      </c>
      <c r="BH528" s="126">
        <f>IF(N528="zníž. prenesená",J528,0)</f>
        <v>0</v>
      </c>
      <c r="BI528" s="126">
        <f>IF(N528="nulová",J528,0)</f>
        <v>0</v>
      </c>
      <c r="BJ528" s="15" t="s">
        <v>127</v>
      </c>
      <c r="BK528" s="209">
        <f>ROUND(I528*H528,3)</f>
        <v>0</v>
      </c>
      <c r="BL528" s="15" t="s">
        <v>324</v>
      </c>
      <c r="BM528" s="208" t="s">
        <v>1257</v>
      </c>
    </row>
    <row r="529" s="2" customFormat="1" ht="33" customHeight="1">
      <c r="A529" s="36"/>
      <c r="B529" s="166"/>
      <c r="C529" s="216" t="s">
        <v>1258</v>
      </c>
      <c r="D529" s="216" t="s">
        <v>421</v>
      </c>
      <c r="E529" s="217" t="s">
        <v>1259</v>
      </c>
      <c r="F529" s="218" t="s">
        <v>1260</v>
      </c>
      <c r="G529" s="219" t="s">
        <v>1252</v>
      </c>
      <c r="H529" s="220">
        <v>30</v>
      </c>
      <c r="I529" s="221"/>
      <c r="J529" s="220">
        <f>ROUND(I529*H529,3)</f>
        <v>0</v>
      </c>
      <c r="K529" s="222"/>
      <c r="L529" s="37"/>
      <c r="M529" s="223" t="s">
        <v>1</v>
      </c>
      <c r="N529" s="224" t="s">
        <v>41</v>
      </c>
      <c r="O529" s="80"/>
      <c r="P529" s="206">
        <f>O529*H529</f>
        <v>0</v>
      </c>
      <c r="Q529" s="206">
        <v>0</v>
      </c>
      <c r="R529" s="206">
        <f>Q529*H529</f>
        <v>0</v>
      </c>
      <c r="S529" s="206">
        <v>0</v>
      </c>
      <c r="T529" s="207">
        <f>S529*H529</f>
        <v>0</v>
      </c>
      <c r="U529" s="36"/>
      <c r="V529" s="36"/>
      <c r="W529" s="36"/>
      <c r="X529" s="36"/>
      <c r="Y529" s="36"/>
      <c r="Z529" s="36"/>
      <c r="AA529" s="36"/>
      <c r="AB529" s="36"/>
      <c r="AC529" s="36"/>
      <c r="AD529" s="36"/>
      <c r="AE529" s="36"/>
      <c r="AR529" s="208" t="s">
        <v>324</v>
      </c>
      <c r="AT529" s="208" t="s">
        <v>421</v>
      </c>
      <c r="AU529" s="208" t="s">
        <v>127</v>
      </c>
      <c r="AY529" s="15" t="s">
        <v>148</v>
      </c>
      <c r="BE529" s="126">
        <f>IF(N529="základná",J529,0)</f>
        <v>0</v>
      </c>
      <c r="BF529" s="126">
        <f>IF(N529="znížená",J529,0)</f>
        <v>0</v>
      </c>
      <c r="BG529" s="126">
        <f>IF(N529="zákl. prenesená",J529,0)</f>
        <v>0</v>
      </c>
      <c r="BH529" s="126">
        <f>IF(N529="zníž. prenesená",J529,0)</f>
        <v>0</v>
      </c>
      <c r="BI529" s="126">
        <f>IF(N529="nulová",J529,0)</f>
        <v>0</v>
      </c>
      <c r="BJ529" s="15" t="s">
        <v>127</v>
      </c>
      <c r="BK529" s="209">
        <f>ROUND(I529*H529,3)</f>
        <v>0</v>
      </c>
      <c r="BL529" s="15" t="s">
        <v>324</v>
      </c>
      <c r="BM529" s="208" t="s">
        <v>1261</v>
      </c>
    </row>
    <row r="530" s="2" customFormat="1" ht="24.15" customHeight="1">
      <c r="A530" s="36"/>
      <c r="B530" s="166"/>
      <c r="C530" s="216" t="s">
        <v>1262</v>
      </c>
      <c r="D530" s="216" t="s">
        <v>421</v>
      </c>
      <c r="E530" s="217" t="s">
        <v>1263</v>
      </c>
      <c r="F530" s="218" t="s">
        <v>1264</v>
      </c>
      <c r="G530" s="219" t="s">
        <v>1252</v>
      </c>
      <c r="H530" s="220">
        <v>25</v>
      </c>
      <c r="I530" s="221"/>
      <c r="J530" s="220">
        <f>ROUND(I530*H530,3)</f>
        <v>0</v>
      </c>
      <c r="K530" s="222"/>
      <c r="L530" s="37"/>
      <c r="M530" s="223" t="s">
        <v>1</v>
      </c>
      <c r="N530" s="224" t="s">
        <v>41</v>
      </c>
      <c r="O530" s="80"/>
      <c r="P530" s="206">
        <f>O530*H530</f>
        <v>0</v>
      </c>
      <c r="Q530" s="206">
        <v>0</v>
      </c>
      <c r="R530" s="206">
        <f>Q530*H530</f>
        <v>0</v>
      </c>
      <c r="S530" s="206">
        <v>0</v>
      </c>
      <c r="T530" s="207">
        <f>S530*H530</f>
        <v>0</v>
      </c>
      <c r="U530" s="36"/>
      <c r="V530" s="36"/>
      <c r="W530" s="36"/>
      <c r="X530" s="36"/>
      <c r="Y530" s="36"/>
      <c r="Z530" s="36"/>
      <c r="AA530" s="36"/>
      <c r="AB530" s="36"/>
      <c r="AC530" s="36"/>
      <c r="AD530" s="36"/>
      <c r="AE530" s="36"/>
      <c r="AR530" s="208" t="s">
        <v>324</v>
      </c>
      <c r="AT530" s="208" t="s">
        <v>421</v>
      </c>
      <c r="AU530" s="208" t="s">
        <v>127</v>
      </c>
      <c r="AY530" s="15" t="s">
        <v>148</v>
      </c>
      <c r="BE530" s="126">
        <f>IF(N530="základná",J530,0)</f>
        <v>0</v>
      </c>
      <c r="BF530" s="126">
        <f>IF(N530="znížená",J530,0)</f>
        <v>0</v>
      </c>
      <c r="BG530" s="126">
        <f>IF(N530="zákl. prenesená",J530,0)</f>
        <v>0</v>
      </c>
      <c r="BH530" s="126">
        <f>IF(N530="zníž. prenesená",J530,0)</f>
        <v>0</v>
      </c>
      <c r="BI530" s="126">
        <f>IF(N530="nulová",J530,0)</f>
        <v>0</v>
      </c>
      <c r="BJ530" s="15" t="s">
        <v>127</v>
      </c>
      <c r="BK530" s="209">
        <f>ROUND(I530*H530,3)</f>
        <v>0</v>
      </c>
      <c r="BL530" s="15" t="s">
        <v>324</v>
      </c>
      <c r="BM530" s="208" t="s">
        <v>1265</v>
      </c>
    </row>
    <row r="531" s="2" customFormat="1" ht="24.15" customHeight="1">
      <c r="A531" s="36"/>
      <c r="B531" s="166"/>
      <c r="C531" s="216" t="s">
        <v>1266</v>
      </c>
      <c r="D531" s="216" t="s">
        <v>421</v>
      </c>
      <c r="E531" s="217" t="s">
        <v>1267</v>
      </c>
      <c r="F531" s="218" t="s">
        <v>1268</v>
      </c>
      <c r="G531" s="219" t="s">
        <v>1252</v>
      </c>
      <c r="H531" s="220">
        <v>30</v>
      </c>
      <c r="I531" s="221"/>
      <c r="J531" s="220">
        <f>ROUND(I531*H531,3)</f>
        <v>0</v>
      </c>
      <c r="K531" s="222"/>
      <c r="L531" s="37"/>
      <c r="M531" s="223" t="s">
        <v>1</v>
      </c>
      <c r="N531" s="224" t="s">
        <v>41</v>
      </c>
      <c r="O531" s="80"/>
      <c r="P531" s="206">
        <f>O531*H531</f>
        <v>0</v>
      </c>
      <c r="Q531" s="206">
        <v>0</v>
      </c>
      <c r="R531" s="206">
        <f>Q531*H531</f>
        <v>0</v>
      </c>
      <c r="S531" s="206">
        <v>0</v>
      </c>
      <c r="T531" s="207">
        <f>S531*H531</f>
        <v>0</v>
      </c>
      <c r="U531" s="36"/>
      <c r="V531" s="36"/>
      <c r="W531" s="36"/>
      <c r="X531" s="36"/>
      <c r="Y531" s="36"/>
      <c r="Z531" s="36"/>
      <c r="AA531" s="36"/>
      <c r="AB531" s="36"/>
      <c r="AC531" s="36"/>
      <c r="AD531" s="36"/>
      <c r="AE531" s="36"/>
      <c r="AR531" s="208" t="s">
        <v>324</v>
      </c>
      <c r="AT531" s="208" t="s">
        <v>421</v>
      </c>
      <c r="AU531" s="208" t="s">
        <v>127</v>
      </c>
      <c r="AY531" s="15" t="s">
        <v>148</v>
      </c>
      <c r="BE531" s="126">
        <f>IF(N531="základná",J531,0)</f>
        <v>0</v>
      </c>
      <c r="BF531" s="126">
        <f>IF(N531="znížená",J531,0)</f>
        <v>0</v>
      </c>
      <c r="BG531" s="126">
        <f>IF(N531="zákl. prenesená",J531,0)</f>
        <v>0</v>
      </c>
      <c r="BH531" s="126">
        <f>IF(N531="zníž. prenesená",J531,0)</f>
        <v>0</v>
      </c>
      <c r="BI531" s="126">
        <f>IF(N531="nulová",J531,0)</f>
        <v>0</v>
      </c>
      <c r="BJ531" s="15" t="s">
        <v>127</v>
      </c>
      <c r="BK531" s="209">
        <f>ROUND(I531*H531,3)</f>
        <v>0</v>
      </c>
      <c r="BL531" s="15" t="s">
        <v>324</v>
      </c>
      <c r="BM531" s="208" t="s">
        <v>1269</v>
      </c>
    </row>
    <row r="532" s="2" customFormat="1" ht="33" customHeight="1">
      <c r="A532" s="36"/>
      <c r="B532" s="166"/>
      <c r="C532" s="216" t="s">
        <v>1270</v>
      </c>
      <c r="D532" s="216" t="s">
        <v>421</v>
      </c>
      <c r="E532" s="217" t="s">
        <v>1271</v>
      </c>
      <c r="F532" s="218" t="s">
        <v>1272</v>
      </c>
      <c r="G532" s="219" t="s">
        <v>1252</v>
      </c>
      <c r="H532" s="220">
        <v>30</v>
      </c>
      <c r="I532" s="221"/>
      <c r="J532" s="220">
        <f>ROUND(I532*H532,3)</f>
        <v>0</v>
      </c>
      <c r="K532" s="222"/>
      <c r="L532" s="37"/>
      <c r="M532" s="223" t="s">
        <v>1</v>
      </c>
      <c r="N532" s="224" t="s">
        <v>41</v>
      </c>
      <c r="O532" s="80"/>
      <c r="P532" s="206">
        <f>O532*H532</f>
        <v>0</v>
      </c>
      <c r="Q532" s="206">
        <v>0</v>
      </c>
      <c r="R532" s="206">
        <f>Q532*H532</f>
        <v>0</v>
      </c>
      <c r="S532" s="206">
        <v>0</v>
      </c>
      <c r="T532" s="207">
        <f>S532*H532</f>
        <v>0</v>
      </c>
      <c r="U532" s="36"/>
      <c r="V532" s="36"/>
      <c r="W532" s="36"/>
      <c r="X532" s="36"/>
      <c r="Y532" s="36"/>
      <c r="Z532" s="36"/>
      <c r="AA532" s="36"/>
      <c r="AB532" s="36"/>
      <c r="AC532" s="36"/>
      <c r="AD532" s="36"/>
      <c r="AE532" s="36"/>
      <c r="AR532" s="208" t="s">
        <v>324</v>
      </c>
      <c r="AT532" s="208" t="s">
        <v>421</v>
      </c>
      <c r="AU532" s="208" t="s">
        <v>127</v>
      </c>
      <c r="AY532" s="15" t="s">
        <v>148</v>
      </c>
      <c r="BE532" s="126">
        <f>IF(N532="základná",J532,0)</f>
        <v>0</v>
      </c>
      <c r="BF532" s="126">
        <f>IF(N532="znížená",J532,0)</f>
        <v>0</v>
      </c>
      <c r="BG532" s="126">
        <f>IF(N532="zákl. prenesená",J532,0)</f>
        <v>0</v>
      </c>
      <c r="BH532" s="126">
        <f>IF(N532="zníž. prenesená",J532,0)</f>
        <v>0</v>
      </c>
      <c r="BI532" s="126">
        <f>IF(N532="nulová",J532,0)</f>
        <v>0</v>
      </c>
      <c r="BJ532" s="15" t="s">
        <v>127</v>
      </c>
      <c r="BK532" s="209">
        <f>ROUND(I532*H532,3)</f>
        <v>0</v>
      </c>
      <c r="BL532" s="15" t="s">
        <v>324</v>
      </c>
      <c r="BM532" s="208" t="s">
        <v>1273</v>
      </c>
    </row>
    <row r="533" s="2" customFormat="1" ht="24.15" customHeight="1">
      <c r="A533" s="36"/>
      <c r="B533" s="166"/>
      <c r="C533" s="216" t="s">
        <v>1274</v>
      </c>
      <c r="D533" s="216" t="s">
        <v>421</v>
      </c>
      <c r="E533" s="217" t="s">
        <v>1275</v>
      </c>
      <c r="F533" s="218" t="s">
        <v>1276</v>
      </c>
      <c r="G533" s="219" t="s">
        <v>152</v>
      </c>
      <c r="H533" s="220">
        <v>15</v>
      </c>
      <c r="I533" s="221"/>
      <c r="J533" s="220">
        <f>ROUND(I533*H533,3)</f>
        <v>0</v>
      </c>
      <c r="K533" s="222"/>
      <c r="L533" s="37"/>
      <c r="M533" s="223" t="s">
        <v>1</v>
      </c>
      <c r="N533" s="224" t="s">
        <v>41</v>
      </c>
      <c r="O533" s="80"/>
      <c r="P533" s="206">
        <f>O533*H533</f>
        <v>0</v>
      </c>
      <c r="Q533" s="206">
        <v>0</v>
      </c>
      <c r="R533" s="206">
        <f>Q533*H533</f>
        <v>0</v>
      </c>
      <c r="S533" s="206">
        <v>0</v>
      </c>
      <c r="T533" s="207">
        <f>S533*H533</f>
        <v>0</v>
      </c>
      <c r="U533" s="36"/>
      <c r="V533" s="36"/>
      <c r="W533" s="36"/>
      <c r="X533" s="36"/>
      <c r="Y533" s="36"/>
      <c r="Z533" s="36"/>
      <c r="AA533" s="36"/>
      <c r="AB533" s="36"/>
      <c r="AC533" s="36"/>
      <c r="AD533" s="36"/>
      <c r="AE533" s="36"/>
      <c r="AR533" s="208" t="s">
        <v>324</v>
      </c>
      <c r="AT533" s="208" t="s">
        <v>421</v>
      </c>
      <c r="AU533" s="208" t="s">
        <v>127</v>
      </c>
      <c r="AY533" s="15" t="s">
        <v>148</v>
      </c>
      <c r="BE533" s="126">
        <f>IF(N533="základná",J533,0)</f>
        <v>0</v>
      </c>
      <c r="BF533" s="126">
        <f>IF(N533="znížená",J533,0)</f>
        <v>0</v>
      </c>
      <c r="BG533" s="126">
        <f>IF(N533="zákl. prenesená",J533,0)</f>
        <v>0</v>
      </c>
      <c r="BH533" s="126">
        <f>IF(N533="zníž. prenesená",J533,0)</f>
        <v>0</v>
      </c>
      <c r="BI533" s="126">
        <f>IF(N533="nulová",J533,0)</f>
        <v>0</v>
      </c>
      <c r="BJ533" s="15" t="s">
        <v>127</v>
      </c>
      <c r="BK533" s="209">
        <f>ROUND(I533*H533,3)</f>
        <v>0</v>
      </c>
      <c r="BL533" s="15" t="s">
        <v>324</v>
      </c>
      <c r="BM533" s="208" t="s">
        <v>1277</v>
      </c>
    </row>
    <row r="534" s="2" customFormat="1" ht="24.15" customHeight="1">
      <c r="A534" s="36"/>
      <c r="B534" s="166"/>
      <c r="C534" s="216" t="s">
        <v>1278</v>
      </c>
      <c r="D534" s="216" t="s">
        <v>421</v>
      </c>
      <c r="E534" s="217" t="s">
        <v>1279</v>
      </c>
      <c r="F534" s="218" t="s">
        <v>1280</v>
      </c>
      <c r="G534" s="219" t="s">
        <v>152</v>
      </c>
      <c r="H534" s="220">
        <v>7</v>
      </c>
      <c r="I534" s="221"/>
      <c r="J534" s="220">
        <f>ROUND(I534*H534,3)</f>
        <v>0</v>
      </c>
      <c r="K534" s="222"/>
      <c r="L534" s="37"/>
      <c r="M534" s="223" t="s">
        <v>1</v>
      </c>
      <c r="N534" s="224" t="s">
        <v>41</v>
      </c>
      <c r="O534" s="80"/>
      <c r="P534" s="206">
        <f>O534*H534</f>
        <v>0</v>
      </c>
      <c r="Q534" s="206">
        <v>0</v>
      </c>
      <c r="R534" s="206">
        <f>Q534*H534</f>
        <v>0</v>
      </c>
      <c r="S534" s="206">
        <v>0</v>
      </c>
      <c r="T534" s="207">
        <f>S534*H534</f>
        <v>0</v>
      </c>
      <c r="U534" s="36"/>
      <c r="V534" s="36"/>
      <c r="W534" s="36"/>
      <c r="X534" s="36"/>
      <c r="Y534" s="36"/>
      <c r="Z534" s="36"/>
      <c r="AA534" s="36"/>
      <c r="AB534" s="36"/>
      <c r="AC534" s="36"/>
      <c r="AD534" s="36"/>
      <c r="AE534" s="36"/>
      <c r="AR534" s="208" t="s">
        <v>324</v>
      </c>
      <c r="AT534" s="208" t="s">
        <v>421</v>
      </c>
      <c r="AU534" s="208" t="s">
        <v>127</v>
      </c>
      <c r="AY534" s="15" t="s">
        <v>148</v>
      </c>
      <c r="BE534" s="126">
        <f>IF(N534="základná",J534,0)</f>
        <v>0</v>
      </c>
      <c r="BF534" s="126">
        <f>IF(N534="znížená",J534,0)</f>
        <v>0</v>
      </c>
      <c r="BG534" s="126">
        <f>IF(N534="zákl. prenesená",J534,0)</f>
        <v>0</v>
      </c>
      <c r="BH534" s="126">
        <f>IF(N534="zníž. prenesená",J534,0)</f>
        <v>0</v>
      </c>
      <c r="BI534" s="126">
        <f>IF(N534="nulová",J534,0)</f>
        <v>0</v>
      </c>
      <c r="BJ534" s="15" t="s">
        <v>127</v>
      </c>
      <c r="BK534" s="209">
        <f>ROUND(I534*H534,3)</f>
        <v>0</v>
      </c>
      <c r="BL534" s="15" t="s">
        <v>324</v>
      </c>
      <c r="BM534" s="208" t="s">
        <v>1281</v>
      </c>
    </row>
    <row r="535" s="2" customFormat="1" ht="24.15" customHeight="1">
      <c r="A535" s="36"/>
      <c r="B535" s="166"/>
      <c r="C535" s="216" t="s">
        <v>1282</v>
      </c>
      <c r="D535" s="216" t="s">
        <v>421</v>
      </c>
      <c r="E535" s="217" t="s">
        <v>1283</v>
      </c>
      <c r="F535" s="218" t="s">
        <v>1284</v>
      </c>
      <c r="G535" s="219" t="s">
        <v>152</v>
      </c>
      <c r="H535" s="220">
        <v>80</v>
      </c>
      <c r="I535" s="221"/>
      <c r="J535" s="220">
        <f>ROUND(I535*H535,3)</f>
        <v>0</v>
      </c>
      <c r="K535" s="222"/>
      <c r="L535" s="37"/>
      <c r="M535" s="223" t="s">
        <v>1</v>
      </c>
      <c r="N535" s="224" t="s">
        <v>41</v>
      </c>
      <c r="O535" s="80"/>
      <c r="P535" s="206">
        <f>O535*H535</f>
        <v>0</v>
      </c>
      <c r="Q535" s="206">
        <v>0</v>
      </c>
      <c r="R535" s="206">
        <f>Q535*H535</f>
        <v>0</v>
      </c>
      <c r="S535" s="206">
        <v>0</v>
      </c>
      <c r="T535" s="207">
        <f>S535*H535</f>
        <v>0</v>
      </c>
      <c r="U535" s="36"/>
      <c r="V535" s="36"/>
      <c r="W535" s="36"/>
      <c r="X535" s="36"/>
      <c r="Y535" s="36"/>
      <c r="Z535" s="36"/>
      <c r="AA535" s="36"/>
      <c r="AB535" s="36"/>
      <c r="AC535" s="36"/>
      <c r="AD535" s="36"/>
      <c r="AE535" s="36"/>
      <c r="AR535" s="208" t="s">
        <v>324</v>
      </c>
      <c r="AT535" s="208" t="s">
        <v>421</v>
      </c>
      <c r="AU535" s="208" t="s">
        <v>127</v>
      </c>
      <c r="AY535" s="15" t="s">
        <v>148</v>
      </c>
      <c r="BE535" s="126">
        <f>IF(N535="základná",J535,0)</f>
        <v>0</v>
      </c>
      <c r="BF535" s="126">
        <f>IF(N535="znížená",J535,0)</f>
        <v>0</v>
      </c>
      <c r="BG535" s="126">
        <f>IF(N535="zákl. prenesená",J535,0)</f>
        <v>0</v>
      </c>
      <c r="BH535" s="126">
        <f>IF(N535="zníž. prenesená",J535,0)</f>
        <v>0</v>
      </c>
      <c r="BI535" s="126">
        <f>IF(N535="nulová",J535,0)</f>
        <v>0</v>
      </c>
      <c r="BJ535" s="15" t="s">
        <v>127</v>
      </c>
      <c r="BK535" s="209">
        <f>ROUND(I535*H535,3)</f>
        <v>0</v>
      </c>
      <c r="BL535" s="15" t="s">
        <v>324</v>
      </c>
      <c r="BM535" s="208" t="s">
        <v>1285</v>
      </c>
    </row>
    <row r="536" s="2" customFormat="1" ht="24.15" customHeight="1">
      <c r="A536" s="36"/>
      <c r="B536" s="166"/>
      <c r="C536" s="216" t="s">
        <v>1286</v>
      </c>
      <c r="D536" s="216" t="s">
        <v>421</v>
      </c>
      <c r="E536" s="217" t="s">
        <v>1287</v>
      </c>
      <c r="F536" s="218" t="s">
        <v>1288</v>
      </c>
      <c r="G536" s="219" t="s">
        <v>152</v>
      </c>
      <c r="H536" s="220">
        <v>15</v>
      </c>
      <c r="I536" s="221"/>
      <c r="J536" s="220">
        <f>ROUND(I536*H536,3)</f>
        <v>0</v>
      </c>
      <c r="K536" s="222"/>
      <c r="L536" s="37"/>
      <c r="M536" s="225" t="s">
        <v>1</v>
      </c>
      <c r="N536" s="226" t="s">
        <v>41</v>
      </c>
      <c r="O536" s="227"/>
      <c r="P536" s="228">
        <f>O536*H536</f>
        <v>0</v>
      </c>
      <c r="Q536" s="228">
        <v>0</v>
      </c>
      <c r="R536" s="228">
        <f>Q536*H536</f>
        <v>0</v>
      </c>
      <c r="S536" s="228">
        <v>0</v>
      </c>
      <c r="T536" s="229">
        <f>S536*H536</f>
        <v>0</v>
      </c>
      <c r="U536" s="36"/>
      <c r="V536" s="36"/>
      <c r="W536" s="36"/>
      <c r="X536" s="36"/>
      <c r="Y536" s="36"/>
      <c r="Z536" s="36"/>
      <c r="AA536" s="36"/>
      <c r="AB536" s="36"/>
      <c r="AC536" s="36"/>
      <c r="AD536" s="36"/>
      <c r="AE536" s="36"/>
      <c r="AR536" s="208" t="s">
        <v>324</v>
      </c>
      <c r="AT536" s="208" t="s">
        <v>421</v>
      </c>
      <c r="AU536" s="208" t="s">
        <v>127</v>
      </c>
      <c r="AY536" s="15" t="s">
        <v>148</v>
      </c>
      <c r="BE536" s="126">
        <f>IF(N536="základná",J536,0)</f>
        <v>0</v>
      </c>
      <c r="BF536" s="126">
        <f>IF(N536="znížená",J536,0)</f>
        <v>0</v>
      </c>
      <c r="BG536" s="126">
        <f>IF(N536="zákl. prenesená",J536,0)</f>
        <v>0</v>
      </c>
      <c r="BH536" s="126">
        <f>IF(N536="zníž. prenesená",J536,0)</f>
        <v>0</v>
      </c>
      <c r="BI536" s="126">
        <f>IF(N536="nulová",J536,0)</f>
        <v>0</v>
      </c>
      <c r="BJ536" s="15" t="s">
        <v>127</v>
      </c>
      <c r="BK536" s="209">
        <f>ROUND(I536*H536,3)</f>
        <v>0</v>
      </c>
      <c r="BL536" s="15" t="s">
        <v>324</v>
      </c>
      <c r="BM536" s="208" t="s">
        <v>1289</v>
      </c>
    </row>
    <row r="537" s="2" customFormat="1" ht="6.96" customHeight="1">
      <c r="A537" s="36"/>
      <c r="B537" s="63"/>
      <c r="C537" s="64"/>
      <c r="D537" s="64"/>
      <c r="E537" s="64"/>
      <c r="F537" s="64"/>
      <c r="G537" s="64"/>
      <c r="H537" s="64"/>
      <c r="I537" s="64"/>
      <c r="J537" s="64"/>
      <c r="K537" s="64"/>
      <c r="L537" s="37"/>
      <c r="M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  <c r="AB537" s="36"/>
      <c r="AC537" s="36"/>
      <c r="AD537" s="36"/>
      <c r="AE537" s="36"/>
    </row>
  </sheetData>
  <autoFilter ref="C146:K536"/>
  <mergeCells count="14">
    <mergeCell ref="E7:H7"/>
    <mergeCell ref="E9:H9"/>
    <mergeCell ref="E18:H18"/>
    <mergeCell ref="E27:H27"/>
    <mergeCell ref="E85:H85"/>
    <mergeCell ref="E87:H87"/>
    <mergeCell ref="D121:F121"/>
    <mergeCell ref="D122:F122"/>
    <mergeCell ref="D123:F123"/>
    <mergeCell ref="D124:F124"/>
    <mergeCell ref="D125:F125"/>
    <mergeCell ref="E137:H137"/>
    <mergeCell ref="E139:H13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StefanPow\Štefan Ondirko</dc:creator>
  <cp:lastModifiedBy>StefanPow\Štefan Ondirko</cp:lastModifiedBy>
  <dcterms:created xsi:type="dcterms:W3CDTF">2023-12-04T08:25:05Z</dcterms:created>
  <dcterms:modified xsi:type="dcterms:W3CDTF">2023-12-04T08:25:13Z</dcterms:modified>
</cp:coreProperties>
</file>